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<sst xmlns="http://schemas.openxmlformats.org/spreadsheetml/2006/main" count="202" uniqueCount="97">
  <si>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08/11/2004       14:43:59</t>
  </si>
  <si>
    <t>LISSNER</t>
  </si>
  <si>
    <t>HCMQAP382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</si>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</sst>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-0.003757</v>
      </c>
      <c r="D4" s="13">
        <v>-0.003756</v>
      </c>
      <c r="E4" s="13">
        <v>-0.003757</v>
      </c>
      <c r="F4" s="24">
        <v>-0.00208</v>
      </c>
      <c r="G4" s="34">
        <v>-0.01171</v>
      </c>
    </row>
    <row r="5" spans="1:7" ht="12.75" thickBot="1">
      <c r="A5" s="44" t="s">
        <v>13</v>
      </c>
      <c r="B5" s="45">
        <v>7.099956</v>
      </c>
      <c r="C5" s="46">
        <v>3.088487</v>
      </c>
      <c r="D5" s="46">
        <v>-0.670294</v>
      </c>
      <c r="E5" s="46">
        <v>-3.811567</v>
      </c>
      <c r="F5" s="47">
        <v>-5.201062</v>
      </c>
      <c r="G5" s="48">
        <v>5.627329</v>
      </c>
    </row>
    <row r="6" spans="1:7" ht="12.75" thickTop="1">
      <c r="A6" s="6" t="s">
        <v>14</v>
      </c>
      <c r="B6" s="39">
        <v>-134.4021</v>
      </c>
      <c r="C6" s="40">
        <v>31.46635</v>
      </c>
      <c r="D6" s="40">
        <v>-29.05262</v>
      </c>
      <c r="E6" s="40">
        <v>73.23951</v>
      </c>
      <c r="F6" s="41">
        <v>9.790905</v>
      </c>
      <c r="G6" s="42">
        <v>0.003435667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1.067637</v>
      </c>
      <c r="C8" s="14">
        <v>1.466759</v>
      </c>
      <c r="D8" s="14">
        <v>1.588202</v>
      </c>
      <c r="E8" s="14">
        <v>2.67829</v>
      </c>
      <c r="F8" s="25">
        <v>-0.5562649</v>
      </c>
      <c r="G8" s="35">
        <v>1.460163</v>
      </c>
    </row>
    <row r="9" spans="1:7" ht="12">
      <c r="A9" s="20" t="s">
        <v>17</v>
      </c>
      <c r="B9" s="29">
        <v>0.5870298</v>
      </c>
      <c r="C9" s="14">
        <v>0.2699983</v>
      </c>
      <c r="D9" s="14">
        <v>-0.0632874</v>
      </c>
      <c r="E9" s="14">
        <v>-0.09954514</v>
      </c>
      <c r="F9" s="25">
        <v>-1.984352</v>
      </c>
      <c r="G9" s="35">
        <v>-0.1532745</v>
      </c>
    </row>
    <row r="10" spans="1:7" ht="12">
      <c r="A10" s="20" t="s">
        <v>18</v>
      </c>
      <c r="B10" s="29">
        <v>-0.4664191</v>
      </c>
      <c r="C10" s="14">
        <v>-0.1454124</v>
      </c>
      <c r="D10" s="14">
        <v>-0.1967728</v>
      </c>
      <c r="E10" s="14">
        <v>-1.527017</v>
      </c>
      <c r="F10" s="25">
        <v>-1.667516</v>
      </c>
      <c r="G10" s="35">
        <v>-0.7394454</v>
      </c>
    </row>
    <row r="11" spans="1:7" ht="12">
      <c r="A11" s="21" t="s">
        <v>19</v>
      </c>
      <c r="B11" s="49">
        <v>1.745766</v>
      </c>
      <c r="C11" s="50">
        <v>-0.3378587</v>
      </c>
      <c r="D11" s="50">
        <v>0.4296767</v>
      </c>
      <c r="E11" s="50">
        <v>-0.6397866</v>
      </c>
      <c r="F11" s="51">
        <v>12.79925</v>
      </c>
      <c r="G11" s="37">
        <v>1.825761</v>
      </c>
    </row>
    <row r="12" spans="1:7" ht="12">
      <c r="A12" s="20" t="s">
        <v>20</v>
      </c>
      <c r="B12" s="29">
        <v>0.04840556</v>
      </c>
      <c r="C12" s="14">
        <v>0.2657698</v>
      </c>
      <c r="D12" s="14">
        <v>0.1509273</v>
      </c>
      <c r="E12" s="14">
        <v>-0.02852381</v>
      </c>
      <c r="F12" s="25">
        <v>-0.5033827</v>
      </c>
      <c r="G12" s="35">
        <v>0.0333782</v>
      </c>
    </row>
    <row r="13" spans="1:7" ht="12">
      <c r="A13" s="20" t="s">
        <v>21</v>
      </c>
      <c r="B13" s="29">
        <v>0.1213909</v>
      </c>
      <c r="C13" s="14">
        <v>0.07298721</v>
      </c>
      <c r="D13" s="14">
        <v>-0.07569688</v>
      </c>
      <c r="E13" s="14">
        <v>-0.05072858</v>
      </c>
      <c r="F13" s="25">
        <v>-0.1888608</v>
      </c>
      <c r="G13" s="35">
        <v>-0.02039039</v>
      </c>
    </row>
    <row r="14" spans="1:7" ht="12">
      <c r="A14" s="20" t="s">
        <v>22</v>
      </c>
      <c r="B14" s="29">
        <v>0.02459044</v>
      </c>
      <c r="C14" s="14">
        <v>0.07486495</v>
      </c>
      <c r="D14" s="14">
        <v>0.04771375</v>
      </c>
      <c r="E14" s="14">
        <v>-0.06650636</v>
      </c>
      <c r="F14" s="25">
        <v>0.0678893</v>
      </c>
      <c r="G14" s="35">
        <v>0.0260943</v>
      </c>
    </row>
    <row r="15" spans="1:7" ht="12">
      <c r="A15" s="21" t="s">
        <v>23</v>
      </c>
      <c r="B15" s="31">
        <v>-0.3258991</v>
      </c>
      <c r="C15" s="16">
        <v>-0.1728071</v>
      </c>
      <c r="D15" s="16">
        <v>-0.08793467</v>
      </c>
      <c r="E15" s="16">
        <v>-0.1534526</v>
      </c>
      <c r="F15" s="27">
        <v>-0.3470699</v>
      </c>
      <c r="G15" s="37">
        <v>-0.1931566</v>
      </c>
    </row>
    <row r="16" spans="1:7" ht="12">
      <c r="A16" s="20" t="s">
        <v>24</v>
      </c>
      <c r="B16" s="29">
        <v>-0.02581204</v>
      </c>
      <c r="C16" s="14">
        <v>-0.01551223</v>
      </c>
      <c r="D16" s="14">
        <v>-0.02222135</v>
      </c>
      <c r="E16" s="14">
        <v>-0.0512505</v>
      </c>
      <c r="F16" s="25">
        <v>-0.05072365</v>
      </c>
      <c r="G16" s="35">
        <v>-0.03190861</v>
      </c>
    </row>
    <row r="17" spans="1:7" ht="12">
      <c r="A17" s="20" t="s">
        <v>25</v>
      </c>
      <c r="B17" s="29">
        <v>-0.04453281</v>
      </c>
      <c r="C17" s="14">
        <v>-0.04761504</v>
      </c>
      <c r="D17" s="14">
        <v>-0.05162715</v>
      </c>
      <c r="E17" s="14">
        <v>-0.0441323</v>
      </c>
      <c r="F17" s="25">
        <v>-0.04505299</v>
      </c>
      <c r="G17" s="35">
        <v>-0.0469547</v>
      </c>
    </row>
    <row r="18" spans="1:7" ht="12">
      <c r="A18" s="20" t="s">
        <v>26</v>
      </c>
      <c r="B18" s="29">
        <v>0.04526927</v>
      </c>
      <c r="C18" s="14">
        <v>0.00632392</v>
      </c>
      <c r="D18" s="14">
        <v>0.03094539</v>
      </c>
      <c r="E18" s="14">
        <v>0.01518879</v>
      </c>
      <c r="F18" s="25">
        <v>0.0137239</v>
      </c>
      <c r="G18" s="35">
        <v>0.02101939</v>
      </c>
    </row>
    <row r="19" spans="1:7" ht="12">
      <c r="A19" s="21" t="s">
        <v>27</v>
      </c>
      <c r="B19" s="31">
        <v>-0.2039724</v>
      </c>
      <c r="C19" s="16">
        <v>-0.173306</v>
      </c>
      <c r="D19" s="16">
        <v>-0.1887842</v>
      </c>
      <c r="E19" s="16">
        <v>-0.177118</v>
      </c>
      <c r="F19" s="27">
        <v>-0.1480778</v>
      </c>
      <c r="G19" s="37">
        <v>-0.1790374</v>
      </c>
    </row>
    <row r="20" spans="1:7" ht="12.75" thickBot="1">
      <c r="A20" s="44" t="s">
        <v>28</v>
      </c>
      <c r="B20" s="45">
        <v>-0.001650166</v>
      </c>
      <c r="C20" s="46">
        <v>-0.004821499</v>
      </c>
      <c r="D20" s="46">
        <v>-0.00635703</v>
      </c>
      <c r="E20" s="46">
        <v>0.0001016601</v>
      </c>
      <c r="F20" s="47">
        <v>-0.005411383</v>
      </c>
      <c r="G20" s="48">
        <v>-0.003624671</v>
      </c>
    </row>
    <row r="21" spans="1:7" ht="12.75" thickTop="1">
      <c r="A21" s="6" t="s">
        <v>29</v>
      </c>
      <c r="B21" s="39">
        <v>-99.58653</v>
      </c>
      <c r="C21" s="40">
        <v>90.44708</v>
      </c>
      <c r="D21" s="40">
        <v>10.88759</v>
      </c>
      <c r="E21" s="40">
        <v>36.75452</v>
      </c>
      <c r="F21" s="41">
        <v>-140.8238</v>
      </c>
      <c r="G21" s="43">
        <v>0.01995198</v>
      </c>
    </row>
    <row r="22" spans="1:7" ht="12">
      <c r="A22" s="20" t="s">
        <v>30</v>
      </c>
      <c r="B22" s="29">
        <v>142.0087</v>
      </c>
      <c r="C22" s="14">
        <v>61.77053</v>
      </c>
      <c r="D22" s="14">
        <v>-13.40588</v>
      </c>
      <c r="E22" s="14">
        <v>-76.23282</v>
      </c>
      <c r="F22" s="25">
        <v>-104.025</v>
      </c>
      <c r="G22" s="36">
        <v>0</v>
      </c>
    </row>
    <row r="23" spans="1:7" ht="12">
      <c r="A23" s="20" t="s">
        <v>31</v>
      </c>
      <c r="B23" s="29">
        <v>0.6371533</v>
      </c>
      <c r="C23" s="14">
        <v>-2.164982</v>
      </c>
      <c r="D23" s="14">
        <v>-1.247991</v>
      </c>
      <c r="E23" s="14">
        <v>-1.382295</v>
      </c>
      <c r="F23" s="25">
        <v>3.880659</v>
      </c>
      <c r="G23" s="35">
        <v>-0.5444655</v>
      </c>
    </row>
    <row r="24" spans="1:7" ht="12">
      <c r="A24" s="20" t="s">
        <v>32</v>
      </c>
      <c r="B24" s="29">
        <v>-2.326513</v>
      </c>
      <c r="C24" s="14">
        <v>-3.161931</v>
      </c>
      <c r="D24" s="14">
        <v>-4.998848</v>
      </c>
      <c r="E24" s="14">
        <v>-1.082161</v>
      </c>
      <c r="F24" s="25">
        <v>-2.154159</v>
      </c>
      <c r="G24" s="35">
        <v>-2.847923</v>
      </c>
    </row>
    <row r="25" spans="1:7" ht="12">
      <c r="A25" s="20" t="s">
        <v>33</v>
      </c>
      <c r="B25" s="29">
        <v>-0.2693868</v>
      </c>
      <c r="C25" s="14">
        <v>-0.6545102</v>
      </c>
      <c r="D25" s="14">
        <v>0.0732139</v>
      </c>
      <c r="E25" s="14">
        <v>0.5233485</v>
      </c>
      <c r="F25" s="25">
        <v>-2.138998</v>
      </c>
      <c r="G25" s="35">
        <v>-0.3378505</v>
      </c>
    </row>
    <row r="26" spans="1:7" ht="12">
      <c r="A26" s="21" t="s">
        <v>34</v>
      </c>
      <c r="B26" s="31">
        <v>0.594967</v>
      </c>
      <c r="C26" s="16">
        <v>0.492358</v>
      </c>
      <c r="D26" s="16">
        <v>0.5395379</v>
      </c>
      <c r="E26" s="16">
        <v>0.3108991</v>
      </c>
      <c r="F26" s="27">
        <v>1.434976</v>
      </c>
      <c r="G26" s="37">
        <v>0.600422</v>
      </c>
    </row>
    <row r="27" spans="1:7" ht="12">
      <c r="A27" s="20" t="s">
        <v>35</v>
      </c>
      <c r="B27" s="29">
        <v>0.07585161</v>
      </c>
      <c r="C27" s="14">
        <v>-0.01562898</v>
      </c>
      <c r="D27" s="14">
        <v>0.01297655</v>
      </c>
      <c r="E27" s="14">
        <v>-0.3415721</v>
      </c>
      <c r="F27" s="25">
        <v>-0.1841456</v>
      </c>
      <c r="G27" s="35">
        <v>-0.0963343</v>
      </c>
    </row>
    <row r="28" spans="1:7" ht="12">
      <c r="A28" s="20" t="s">
        <v>36</v>
      </c>
      <c r="B28" s="29">
        <v>-0.174276</v>
      </c>
      <c r="C28" s="14">
        <v>-0.4336882</v>
      </c>
      <c r="D28" s="14">
        <v>-0.3554866</v>
      </c>
      <c r="E28" s="14">
        <v>-0.4127601</v>
      </c>
      <c r="F28" s="25">
        <v>-0.5554021</v>
      </c>
      <c r="G28" s="35">
        <v>-0.3884034</v>
      </c>
    </row>
    <row r="29" spans="1:7" ht="12">
      <c r="A29" s="20" t="s">
        <v>37</v>
      </c>
      <c r="B29" s="29">
        <v>0.1098606</v>
      </c>
      <c r="C29" s="14">
        <v>-0.1008155</v>
      </c>
      <c r="D29" s="14">
        <v>-0.1414166</v>
      </c>
      <c r="E29" s="14">
        <v>-0.02029286</v>
      </c>
      <c r="F29" s="25">
        <v>-0.08074245</v>
      </c>
      <c r="G29" s="35">
        <v>-0.05796091</v>
      </c>
    </row>
    <row r="30" spans="1:7" ht="12">
      <c r="A30" s="21" t="s">
        <v>38</v>
      </c>
      <c r="B30" s="31">
        <v>0.008090908</v>
      </c>
      <c r="C30" s="16">
        <v>0.05488118</v>
      </c>
      <c r="D30" s="16">
        <v>0.05154242</v>
      </c>
      <c r="E30" s="16">
        <v>-0.08997154</v>
      </c>
      <c r="F30" s="27">
        <v>0.3510445</v>
      </c>
      <c r="G30" s="37">
        <v>0.05187677</v>
      </c>
    </row>
    <row r="31" spans="1:7" ht="12">
      <c r="A31" s="20" t="s">
        <v>39</v>
      </c>
      <c r="B31" s="29">
        <v>0.02372631</v>
      </c>
      <c r="C31" s="14">
        <v>-0.01766023</v>
      </c>
      <c r="D31" s="14">
        <v>-0.03388918</v>
      </c>
      <c r="E31" s="14">
        <v>-0.03973241</v>
      </c>
      <c r="F31" s="25">
        <v>-0.05261084</v>
      </c>
      <c r="G31" s="35">
        <v>-0.02552094</v>
      </c>
    </row>
    <row r="32" spans="1:7" ht="12">
      <c r="A32" s="20" t="s">
        <v>40</v>
      </c>
      <c r="B32" s="29">
        <v>0.002033721</v>
      </c>
      <c r="C32" s="14">
        <v>-0.04051535</v>
      </c>
      <c r="D32" s="14">
        <v>-0.009943755</v>
      </c>
      <c r="E32" s="14">
        <v>-0.05776449</v>
      </c>
      <c r="F32" s="25">
        <v>-0.055892</v>
      </c>
      <c r="G32" s="35">
        <v>-0.03318353</v>
      </c>
    </row>
    <row r="33" spans="1:7" ht="12">
      <c r="A33" s="20" t="s">
        <v>41</v>
      </c>
      <c r="B33" s="29">
        <v>0.1686794</v>
      </c>
      <c r="C33" s="14">
        <v>0.08211994</v>
      </c>
      <c r="D33" s="14">
        <v>0.0971557</v>
      </c>
      <c r="E33" s="14">
        <v>0.07294106</v>
      </c>
      <c r="F33" s="25">
        <v>0.09743489</v>
      </c>
      <c r="G33" s="35">
        <v>0.09812821</v>
      </c>
    </row>
    <row r="34" spans="1:7" ht="12">
      <c r="A34" s="21" t="s">
        <v>42</v>
      </c>
      <c r="B34" s="31">
        <v>-0.02985894</v>
      </c>
      <c r="C34" s="16">
        <v>-0.008018054</v>
      </c>
      <c r="D34" s="16">
        <v>0.003004788</v>
      </c>
      <c r="E34" s="16">
        <v>-0.005118249</v>
      </c>
      <c r="F34" s="27">
        <v>-0.004966053</v>
      </c>
      <c r="G34" s="37">
        <v>-0.007425683</v>
      </c>
    </row>
    <row r="35" spans="1:7" ht="12.75" thickBot="1">
      <c r="A35" s="22" t="s">
        <v>43</v>
      </c>
      <c r="B35" s="32">
        <v>0.0004481445</v>
      </c>
      <c r="C35" s="17">
        <v>-0.0005948588</v>
      </c>
      <c r="D35" s="17">
        <v>-0.003133357</v>
      </c>
      <c r="E35" s="17">
        <v>-0.001851028</v>
      </c>
      <c r="F35" s="28">
        <v>0.0003589199</v>
      </c>
      <c r="G35" s="38">
        <v>-0.001229144</v>
      </c>
    </row>
    <row r="36" spans="1:7" ht="12">
      <c r="A36" s="4" t="s">
        <v>44</v>
      </c>
      <c r="B36" s="3">
        <v>20.1416</v>
      </c>
      <c r="C36" s="3">
        <v>20.1416</v>
      </c>
      <c r="D36" s="3">
        <v>20.15076</v>
      </c>
      <c r="E36" s="3">
        <v>20.15076</v>
      </c>
      <c r="F36" s="3">
        <v>20.16296</v>
      </c>
      <c r="G36" s="3"/>
    </row>
    <row r="37" spans="1:6" ht="12">
      <c r="A37" s="4" t="s">
        <v>45</v>
      </c>
      <c r="B37" s="2">
        <v>0.3672282</v>
      </c>
      <c r="C37" s="2">
        <v>0.348409</v>
      </c>
      <c r="D37" s="2">
        <v>0.3463745</v>
      </c>
      <c r="E37" s="2">
        <v>0.3463745</v>
      </c>
      <c r="F37" s="2">
        <v>0.3468831</v>
      </c>
    </row>
    <row r="38" spans="1:7" ht="12">
      <c r="A38" s="4" t="s">
        <v>52</v>
      </c>
      <c r="B38" s="2">
        <v>0.0002308412</v>
      </c>
      <c r="C38" s="2">
        <v>-5.44405E-05</v>
      </c>
      <c r="D38" s="2">
        <v>4.941417E-05</v>
      </c>
      <c r="E38" s="2">
        <v>-0.0001240236</v>
      </c>
      <c r="F38" s="2">
        <v>-1.913283E-05</v>
      </c>
      <c r="G38" s="2">
        <v>0.0002824912</v>
      </c>
    </row>
    <row r="39" spans="1:7" ht="12.75" thickBot="1">
      <c r="A39" s="4" t="s">
        <v>53</v>
      </c>
      <c r="B39" s="2">
        <v>0.000166019</v>
      </c>
      <c r="C39" s="2">
        <v>-0.0001534237</v>
      </c>
      <c r="D39" s="2">
        <v>-1.844267E-05</v>
      </c>
      <c r="E39" s="2">
        <v>-6.342815E-05</v>
      </c>
      <c r="F39" s="2">
        <v>0.0002392014</v>
      </c>
      <c r="G39" s="2">
        <v>0.001139617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3.117233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0.003757</v>
      </c>
      <c r="D4">
        <v>0.003756</v>
      </c>
      <c r="E4">
        <v>0.003757</v>
      </c>
      <c r="F4">
        <v>0.00208</v>
      </c>
      <c r="G4">
        <v>0.01171</v>
      </c>
    </row>
    <row r="5" spans="1:7" ht="12.75">
      <c r="A5" t="s">
        <v>13</v>
      </c>
      <c r="B5">
        <v>7.099956</v>
      </c>
      <c r="C5">
        <v>3.088487</v>
      </c>
      <c r="D5">
        <v>-0.670294</v>
      </c>
      <c r="E5">
        <v>-3.811567</v>
      </c>
      <c r="F5">
        <v>-5.201062</v>
      </c>
      <c r="G5">
        <v>5.627329</v>
      </c>
    </row>
    <row r="6" spans="1:7" ht="12.75">
      <c r="A6" t="s">
        <v>14</v>
      </c>
      <c r="B6" s="52">
        <v>-134.4021</v>
      </c>
      <c r="C6" s="52">
        <v>31.46635</v>
      </c>
      <c r="D6" s="52">
        <v>-29.05262</v>
      </c>
      <c r="E6" s="52">
        <v>73.23951</v>
      </c>
      <c r="F6" s="52">
        <v>9.790905</v>
      </c>
      <c r="G6" s="52">
        <v>0.003435667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1.067637</v>
      </c>
      <c r="C8" s="52">
        <v>1.466759</v>
      </c>
      <c r="D8" s="52">
        <v>1.588202</v>
      </c>
      <c r="E8" s="52">
        <v>2.67829</v>
      </c>
      <c r="F8" s="52">
        <v>-0.5562649</v>
      </c>
      <c r="G8" s="52">
        <v>1.460163</v>
      </c>
    </row>
    <row r="9" spans="1:7" ht="12.75">
      <c r="A9" t="s">
        <v>17</v>
      </c>
      <c r="B9" s="52">
        <v>0.5870298</v>
      </c>
      <c r="C9" s="52">
        <v>0.2699983</v>
      </c>
      <c r="D9" s="52">
        <v>-0.0632874</v>
      </c>
      <c r="E9" s="52">
        <v>-0.09954514</v>
      </c>
      <c r="F9" s="52">
        <v>-1.984352</v>
      </c>
      <c r="G9" s="52">
        <v>-0.1532745</v>
      </c>
    </row>
    <row r="10" spans="1:7" ht="12.75">
      <c r="A10" t="s">
        <v>18</v>
      </c>
      <c r="B10" s="52">
        <v>-0.4664191</v>
      </c>
      <c r="C10" s="52">
        <v>-0.1454124</v>
      </c>
      <c r="D10" s="52">
        <v>-0.1967728</v>
      </c>
      <c r="E10" s="52">
        <v>-1.527017</v>
      </c>
      <c r="F10" s="52">
        <v>-1.667516</v>
      </c>
      <c r="G10" s="52">
        <v>-0.7394454</v>
      </c>
    </row>
    <row r="11" spans="1:7" ht="12.75">
      <c r="A11" t="s">
        <v>19</v>
      </c>
      <c r="B11" s="52">
        <v>1.745766</v>
      </c>
      <c r="C11" s="52">
        <v>-0.3378587</v>
      </c>
      <c r="D11" s="52">
        <v>0.4296767</v>
      </c>
      <c r="E11" s="52">
        <v>-0.6397866</v>
      </c>
      <c r="F11" s="52">
        <v>12.79925</v>
      </c>
      <c r="G11" s="52">
        <v>1.825761</v>
      </c>
    </row>
    <row r="12" spans="1:7" ht="12.75">
      <c r="A12" t="s">
        <v>20</v>
      </c>
      <c r="B12" s="52">
        <v>0.04840556</v>
      </c>
      <c r="C12" s="52">
        <v>0.2657698</v>
      </c>
      <c r="D12" s="52">
        <v>0.1509273</v>
      </c>
      <c r="E12" s="52">
        <v>-0.02852381</v>
      </c>
      <c r="F12" s="52">
        <v>-0.5033827</v>
      </c>
      <c r="G12" s="52">
        <v>0.0333782</v>
      </c>
    </row>
    <row r="13" spans="1:7" ht="12.75">
      <c r="A13" t="s">
        <v>21</v>
      </c>
      <c r="B13" s="52">
        <v>0.1213909</v>
      </c>
      <c r="C13" s="52">
        <v>0.07298721</v>
      </c>
      <c r="D13" s="52">
        <v>-0.07569688</v>
      </c>
      <c r="E13" s="52">
        <v>-0.05072858</v>
      </c>
      <c r="F13" s="52">
        <v>-0.1888608</v>
      </c>
      <c r="G13" s="52">
        <v>-0.02039039</v>
      </c>
    </row>
    <row r="14" spans="1:7" ht="12.75">
      <c r="A14" t="s">
        <v>22</v>
      </c>
      <c r="B14" s="52">
        <v>0.02459044</v>
      </c>
      <c r="C14" s="52">
        <v>0.07486495</v>
      </c>
      <c r="D14" s="52">
        <v>0.04771375</v>
      </c>
      <c r="E14" s="52">
        <v>-0.06650636</v>
      </c>
      <c r="F14" s="52">
        <v>0.0678893</v>
      </c>
      <c r="G14" s="52">
        <v>0.0260943</v>
      </c>
    </row>
    <row r="15" spans="1:7" ht="12.75">
      <c r="A15" t="s">
        <v>23</v>
      </c>
      <c r="B15" s="52">
        <v>-0.3258991</v>
      </c>
      <c r="C15" s="52">
        <v>-0.1728071</v>
      </c>
      <c r="D15" s="52">
        <v>-0.08793467</v>
      </c>
      <c r="E15" s="52">
        <v>-0.1534526</v>
      </c>
      <c r="F15" s="52">
        <v>-0.3470699</v>
      </c>
      <c r="G15" s="52">
        <v>-0.1931566</v>
      </c>
    </row>
    <row r="16" spans="1:7" ht="12.75">
      <c r="A16" t="s">
        <v>24</v>
      </c>
      <c r="B16" s="52">
        <v>-0.02581204</v>
      </c>
      <c r="C16" s="52">
        <v>-0.01551223</v>
      </c>
      <c r="D16" s="52">
        <v>-0.02222135</v>
      </c>
      <c r="E16" s="52">
        <v>-0.0512505</v>
      </c>
      <c r="F16" s="52">
        <v>-0.05072365</v>
      </c>
      <c r="G16" s="52">
        <v>-0.03190861</v>
      </c>
    </row>
    <row r="17" spans="1:7" ht="12.75">
      <c r="A17" t="s">
        <v>25</v>
      </c>
      <c r="B17" s="52">
        <v>-0.04453281</v>
      </c>
      <c r="C17" s="52">
        <v>-0.04761504</v>
      </c>
      <c r="D17" s="52">
        <v>-0.05162715</v>
      </c>
      <c r="E17" s="52">
        <v>-0.0441323</v>
      </c>
      <c r="F17" s="52">
        <v>-0.04505299</v>
      </c>
      <c r="G17" s="52">
        <v>-0.0469547</v>
      </c>
    </row>
    <row r="18" spans="1:7" ht="12.75">
      <c r="A18" t="s">
        <v>26</v>
      </c>
      <c r="B18" s="52">
        <v>0.04526927</v>
      </c>
      <c r="C18" s="52">
        <v>0.00632392</v>
      </c>
      <c r="D18" s="52">
        <v>0.03094539</v>
      </c>
      <c r="E18" s="52">
        <v>0.01518879</v>
      </c>
      <c r="F18" s="52">
        <v>0.0137239</v>
      </c>
      <c r="G18" s="52">
        <v>0.02101939</v>
      </c>
    </row>
    <row r="19" spans="1:7" ht="12.75">
      <c r="A19" t="s">
        <v>27</v>
      </c>
      <c r="B19" s="52">
        <v>-0.2039724</v>
      </c>
      <c r="C19" s="52">
        <v>-0.173306</v>
      </c>
      <c r="D19" s="52">
        <v>-0.1887842</v>
      </c>
      <c r="E19" s="52">
        <v>-0.177118</v>
      </c>
      <c r="F19" s="52">
        <v>-0.1480778</v>
      </c>
      <c r="G19" s="52">
        <v>-0.1790374</v>
      </c>
    </row>
    <row r="20" spans="1:7" ht="12.75">
      <c r="A20" t="s">
        <v>28</v>
      </c>
      <c r="B20" s="52">
        <v>-0.001650166</v>
      </c>
      <c r="C20" s="52">
        <v>-0.004821499</v>
      </c>
      <c r="D20" s="52">
        <v>-0.00635703</v>
      </c>
      <c r="E20" s="52">
        <v>0.0001016601</v>
      </c>
      <c r="F20" s="52">
        <v>-0.005411383</v>
      </c>
      <c r="G20" s="52">
        <v>-0.003624671</v>
      </c>
    </row>
    <row r="21" spans="1:7" ht="12.75">
      <c r="A21" t="s">
        <v>29</v>
      </c>
      <c r="B21" s="52">
        <v>-99.58653</v>
      </c>
      <c r="C21" s="52">
        <v>90.44708</v>
      </c>
      <c r="D21" s="52">
        <v>10.88759</v>
      </c>
      <c r="E21" s="52">
        <v>36.75452</v>
      </c>
      <c r="F21" s="52">
        <v>-140.8238</v>
      </c>
      <c r="G21" s="52">
        <v>0.01995198</v>
      </c>
    </row>
    <row r="22" spans="1:7" ht="12.75">
      <c r="A22" t="s">
        <v>30</v>
      </c>
      <c r="B22" s="52">
        <v>142.0087</v>
      </c>
      <c r="C22" s="52">
        <v>61.77053</v>
      </c>
      <c r="D22" s="52">
        <v>-13.40588</v>
      </c>
      <c r="E22" s="52">
        <v>-76.23282</v>
      </c>
      <c r="F22" s="52">
        <v>-104.025</v>
      </c>
      <c r="G22" s="52">
        <v>0</v>
      </c>
    </row>
    <row r="23" spans="1:7" ht="12.75">
      <c r="A23" t="s">
        <v>31</v>
      </c>
      <c r="B23" s="52">
        <v>0.6371533</v>
      </c>
      <c r="C23" s="52">
        <v>-2.164982</v>
      </c>
      <c r="D23" s="52">
        <v>-1.247991</v>
      </c>
      <c r="E23" s="52">
        <v>-1.382295</v>
      </c>
      <c r="F23" s="52">
        <v>3.880659</v>
      </c>
      <c r="G23" s="52">
        <v>-0.5444655</v>
      </c>
    </row>
    <row r="24" spans="1:7" ht="12.75">
      <c r="A24" t="s">
        <v>32</v>
      </c>
      <c r="B24" s="52">
        <v>-2.326513</v>
      </c>
      <c r="C24" s="52">
        <v>-3.161931</v>
      </c>
      <c r="D24" s="52">
        <v>-4.998848</v>
      </c>
      <c r="E24" s="52">
        <v>-1.082161</v>
      </c>
      <c r="F24" s="52">
        <v>-2.154159</v>
      </c>
      <c r="G24" s="52">
        <v>-2.847923</v>
      </c>
    </row>
    <row r="25" spans="1:7" ht="12.75">
      <c r="A25" t="s">
        <v>33</v>
      </c>
      <c r="B25" s="52">
        <v>-0.2693868</v>
      </c>
      <c r="C25" s="52">
        <v>-0.6545102</v>
      </c>
      <c r="D25" s="52">
        <v>0.0732139</v>
      </c>
      <c r="E25" s="52">
        <v>0.5233485</v>
      </c>
      <c r="F25" s="52">
        <v>-2.138998</v>
      </c>
      <c r="G25" s="52">
        <v>-0.3378505</v>
      </c>
    </row>
    <row r="26" spans="1:7" ht="12.75">
      <c r="A26" t="s">
        <v>34</v>
      </c>
      <c r="B26" s="52">
        <v>0.594967</v>
      </c>
      <c r="C26" s="52">
        <v>0.492358</v>
      </c>
      <c r="D26" s="52">
        <v>0.5395379</v>
      </c>
      <c r="E26" s="52">
        <v>0.3108991</v>
      </c>
      <c r="F26" s="52">
        <v>1.434976</v>
      </c>
      <c r="G26" s="52">
        <v>0.600422</v>
      </c>
    </row>
    <row r="27" spans="1:7" ht="12.75">
      <c r="A27" t="s">
        <v>35</v>
      </c>
      <c r="B27" s="52">
        <v>0.07585161</v>
      </c>
      <c r="C27" s="52">
        <v>-0.01562898</v>
      </c>
      <c r="D27" s="52">
        <v>0.01297655</v>
      </c>
      <c r="E27" s="52">
        <v>-0.3415721</v>
      </c>
      <c r="F27" s="52">
        <v>-0.1841456</v>
      </c>
      <c r="G27" s="52">
        <v>-0.0963343</v>
      </c>
    </row>
    <row r="28" spans="1:7" ht="12.75">
      <c r="A28" t="s">
        <v>36</v>
      </c>
      <c r="B28" s="52">
        <v>-0.174276</v>
      </c>
      <c r="C28" s="52">
        <v>-0.4336882</v>
      </c>
      <c r="D28" s="52">
        <v>-0.3554866</v>
      </c>
      <c r="E28" s="52">
        <v>-0.4127601</v>
      </c>
      <c r="F28" s="52">
        <v>-0.5554021</v>
      </c>
      <c r="G28" s="52">
        <v>-0.3884034</v>
      </c>
    </row>
    <row r="29" spans="1:7" ht="12.75">
      <c r="A29" t="s">
        <v>37</v>
      </c>
      <c r="B29" s="52">
        <v>0.1098606</v>
      </c>
      <c r="C29" s="52">
        <v>-0.1008155</v>
      </c>
      <c r="D29" s="52">
        <v>-0.1414166</v>
      </c>
      <c r="E29" s="52">
        <v>-0.02029286</v>
      </c>
      <c r="F29" s="52">
        <v>-0.08074245</v>
      </c>
      <c r="G29" s="52">
        <v>-0.05796091</v>
      </c>
    </row>
    <row r="30" spans="1:7" ht="12.75">
      <c r="A30" t="s">
        <v>38</v>
      </c>
      <c r="B30" s="52">
        <v>0.008090908</v>
      </c>
      <c r="C30" s="52">
        <v>0.05488118</v>
      </c>
      <c r="D30" s="52">
        <v>0.05154242</v>
      </c>
      <c r="E30" s="52">
        <v>-0.08997154</v>
      </c>
      <c r="F30" s="52">
        <v>0.3510445</v>
      </c>
      <c r="G30" s="52">
        <v>0.05187677</v>
      </c>
    </row>
    <row r="31" spans="1:7" ht="12.75">
      <c r="A31" t="s">
        <v>39</v>
      </c>
      <c r="B31" s="52">
        <v>0.02372631</v>
      </c>
      <c r="C31" s="52">
        <v>-0.01766023</v>
      </c>
      <c r="D31" s="52">
        <v>-0.03388918</v>
      </c>
      <c r="E31" s="52">
        <v>-0.03973241</v>
      </c>
      <c r="F31" s="52">
        <v>-0.05261084</v>
      </c>
      <c r="G31" s="52">
        <v>-0.02552094</v>
      </c>
    </row>
    <row r="32" spans="1:7" ht="12.75">
      <c r="A32" t="s">
        <v>40</v>
      </c>
      <c r="B32" s="52">
        <v>0.002033721</v>
      </c>
      <c r="C32" s="52">
        <v>-0.04051535</v>
      </c>
      <c r="D32" s="52">
        <v>-0.009943755</v>
      </c>
      <c r="E32" s="52">
        <v>-0.05776449</v>
      </c>
      <c r="F32" s="52">
        <v>-0.055892</v>
      </c>
      <c r="G32" s="52">
        <v>-0.03318353</v>
      </c>
    </row>
    <row r="33" spans="1:7" ht="12.75">
      <c r="A33" t="s">
        <v>41</v>
      </c>
      <c r="B33" s="52">
        <v>0.1686794</v>
      </c>
      <c r="C33" s="52">
        <v>0.08211994</v>
      </c>
      <c r="D33" s="52">
        <v>0.0971557</v>
      </c>
      <c r="E33" s="52">
        <v>0.07294106</v>
      </c>
      <c r="F33" s="52">
        <v>0.09743489</v>
      </c>
      <c r="G33" s="52">
        <v>0.09812821</v>
      </c>
    </row>
    <row r="34" spans="1:7" ht="12.75">
      <c r="A34" t="s">
        <v>42</v>
      </c>
      <c r="B34" s="52">
        <v>-0.02985894</v>
      </c>
      <c r="C34" s="52">
        <v>-0.008018054</v>
      </c>
      <c r="D34" s="52">
        <v>0.003004788</v>
      </c>
      <c r="E34" s="52">
        <v>-0.005118249</v>
      </c>
      <c r="F34" s="52">
        <v>-0.004966053</v>
      </c>
      <c r="G34" s="52">
        <v>-0.007425683</v>
      </c>
    </row>
    <row r="35" spans="1:7" ht="12.75">
      <c r="A35" t="s">
        <v>43</v>
      </c>
      <c r="B35" s="52">
        <v>0.0004481445</v>
      </c>
      <c r="C35" s="52">
        <v>-0.0005948588</v>
      </c>
      <c r="D35" s="52">
        <v>-0.003133357</v>
      </c>
      <c r="E35" s="52">
        <v>-0.001851028</v>
      </c>
      <c r="F35" s="52">
        <v>0.0003589199</v>
      </c>
      <c r="G35" s="52">
        <v>-0.001229144</v>
      </c>
    </row>
    <row r="36" spans="1:6" ht="12.75">
      <c r="A36" t="s">
        <v>44</v>
      </c>
      <c r="B36" s="52">
        <v>20.1416</v>
      </c>
      <c r="C36" s="52">
        <v>20.1416</v>
      </c>
      <c r="D36" s="52">
        <v>20.15076</v>
      </c>
      <c r="E36" s="52">
        <v>20.15076</v>
      </c>
      <c r="F36" s="52">
        <v>20.16296</v>
      </c>
    </row>
    <row r="37" spans="1:6" ht="12.75">
      <c r="A37" t="s">
        <v>45</v>
      </c>
      <c r="B37" s="52">
        <v>0.3672282</v>
      </c>
      <c r="C37" s="52">
        <v>0.348409</v>
      </c>
      <c r="D37" s="52">
        <v>0.3463745</v>
      </c>
      <c r="E37" s="52">
        <v>0.3463745</v>
      </c>
      <c r="F37" s="52">
        <v>0.3468831</v>
      </c>
    </row>
    <row r="38" spans="1:7" ht="12.75">
      <c r="A38" t="s">
        <v>54</v>
      </c>
      <c r="B38" s="52">
        <v>0.0002308412</v>
      </c>
      <c r="C38" s="52">
        <v>-5.44405E-05</v>
      </c>
      <c r="D38" s="52">
        <v>4.941417E-05</v>
      </c>
      <c r="E38" s="52">
        <v>-0.0001240236</v>
      </c>
      <c r="F38" s="52">
        <v>-1.913283E-05</v>
      </c>
      <c r="G38" s="52">
        <v>0.0002824912</v>
      </c>
    </row>
    <row r="39" spans="1:7" ht="12.75">
      <c r="A39" t="s">
        <v>55</v>
      </c>
      <c r="B39" s="52">
        <v>0.000166019</v>
      </c>
      <c r="C39" s="52">
        <v>-0.0001534237</v>
      </c>
      <c r="D39" s="52">
        <v>-1.844267E-05</v>
      </c>
      <c r="E39" s="52">
        <v>-6.342815E-05</v>
      </c>
      <c r="F39" s="52">
        <v>0.0002392014</v>
      </c>
      <c r="G39" s="52">
        <v>0.001139617</v>
      </c>
    </row>
    <row r="40" spans="2:5" ht="12.75">
      <c r="B40" t="s">
        <v>46</v>
      </c>
      <c r="C40">
        <v>-0.003757</v>
      </c>
      <c r="D40" t="s">
        <v>47</v>
      </c>
      <c r="E40">
        <v>3.117233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0.00023084118360261756</v>
      </c>
      <c r="C50">
        <f>-0.017/(C7*C7+C22*C22)*(C21*C22+C6*C7)</f>
        <v>-5.44405016607564E-05</v>
      </c>
      <c r="D50">
        <f>-0.017/(D7*D7+D22*D22)*(D21*D22+D6*D7)</f>
        <v>4.9414178007271024E-05</v>
      </c>
      <c r="E50">
        <f>-0.017/(E7*E7+E22*E22)*(E21*E22+E6*E7)</f>
        <v>-0.00012402363631701206</v>
      </c>
      <c r="F50">
        <f>-0.017/(F7*F7+F22*F22)*(F21*F22+F6*F7)</f>
        <v>-1.9132831383080797E-05</v>
      </c>
      <c r="G50">
        <f>(B50*B$4+C50*C$4+D50*D$4+E50*E$4+F50*F$4)/SUM(B$4:F$4)</f>
        <v>-1.02477012067297E-07</v>
      </c>
    </row>
    <row r="51" spans="1:7" ht="12.75">
      <c r="A51" t="s">
        <v>58</v>
      </c>
      <c r="B51">
        <f>-0.017/(B7*B7+B22*B22)*(B21*B7-B6*B22)</f>
        <v>0.00016601895536101307</v>
      </c>
      <c r="C51">
        <f>-0.017/(C7*C7+C22*C22)*(C21*C7-C6*C22)</f>
        <v>-0.00015342375413589492</v>
      </c>
      <c r="D51">
        <f>-0.017/(D7*D7+D22*D22)*(D21*D7-D6*D22)</f>
        <v>-1.844265894593359E-05</v>
      </c>
      <c r="E51">
        <f>-0.017/(E7*E7+E22*E22)*(E21*E7-E6*E22)</f>
        <v>-6.342815115431003E-05</v>
      </c>
      <c r="F51">
        <f>-0.017/(F7*F7+F22*F22)*(F21*F7-F6*F22)</f>
        <v>0.00023920143072153749</v>
      </c>
      <c r="G51">
        <f>(B51*B$4+C51*C$4+D51*D$4+E51*E$4+F51*F$4)/SUM(B$4:F$4)</f>
        <v>-6.560775119987874E-07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10000.016550007467</v>
      </c>
      <c r="C62">
        <f>C7+(2/0.017)*(C8*C50-C23*C51)</f>
        <v>9999.951528145664</v>
      </c>
      <c r="D62">
        <f>D7+(2/0.017)*(D8*D50-D23*D51)</f>
        <v>10000.006525108702</v>
      </c>
      <c r="E62">
        <f>E7+(2/0.017)*(E8*E50-E23*E51)</f>
        <v>9999.950606155164</v>
      </c>
      <c r="F62">
        <f>F7+(2/0.017)*(F8*F50-F23*F51)</f>
        <v>9999.8920451456</v>
      </c>
    </row>
    <row r="63" spans="1:6" ht="12.75">
      <c r="A63" t="s">
        <v>66</v>
      </c>
      <c r="B63">
        <f>B8+(3/0.017)*(B9*B50-B24*B51)</f>
        <v>1.159711572659263</v>
      </c>
      <c r="C63">
        <f>C8+(3/0.017)*(C9*C50-C24*C51)</f>
        <v>1.3785564998991382</v>
      </c>
      <c r="D63">
        <f>D8+(3/0.017)*(D9*D50-D24*D51)</f>
        <v>1.5713809393583917</v>
      </c>
      <c r="E63">
        <f>E8+(3/0.017)*(E9*E50-E24*E51)</f>
        <v>2.668355849192798</v>
      </c>
      <c r="F63">
        <f>F8+(3/0.017)*(F9*F50-F24*F51)</f>
        <v>-0.4586335728784078</v>
      </c>
    </row>
    <row r="64" spans="1:6" ht="12.75">
      <c r="A64" t="s">
        <v>67</v>
      </c>
      <c r="B64">
        <f>B9+(4/0.017)*(B10*B50-B25*B51)</f>
        <v>0.5722191124765127</v>
      </c>
      <c r="C64">
        <f>C9+(4/0.017)*(C10*C50-C25*C51)</f>
        <v>0.24823333811751983</v>
      </c>
      <c r="D64">
        <f>D9+(4/0.017)*(D10*D50-D25*D51)</f>
        <v>-0.06525754286550292</v>
      </c>
      <c r="E64">
        <f>E9+(4/0.017)*(E10*E50-E25*E51)</f>
        <v>-0.04717308615946442</v>
      </c>
      <c r="F64">
        <f>F9+(4/0.017)*(F10*F50-F25*F51)</f>
        <v>-1.8564565448548007</v>
      </c>
    </row>
    <row r="65" spans="1:6" ht="12.75">
      <c r="A65" t="s">
        <v>68</v>
      </c>
      <c r="B65">
        <f>B10+(5/0.017)*(B11*B50-B26*B51)</f>
        <v>-0.37694295590619664</v>
      </c>
      <c r="C65">
        <f>C10+(5/0.017)*(C11*C50-C26*C51)</f>
        <v>-0.11778516180667883</v>
      </c>
      <c r="D65">
        <f>D10+(5/0.017)*(D11*D50-D26*D51)</f>
        <v>-0.1876014369360347</v>
      </c>
      <c r="E65">
        <f>E10+(5/0.017)*(E11*E50-E26*E51)</f>
        <v>-1.4978792306742834</v>
      </c>
      <c r="F65">
        <f>F10+(5/0.017)*(F11*F50-F26*F51)</f>
        <v>-1.840496648332637</v>
      </c>
    </row>
    <row r="66" spans="1:6" ht="12.75">
      <c r="A66" t="s">
        <v>69</v>
      </c>
      <c r="B66">
        <f>B11+(6/0.017)*(B12*B50-B27*B51)</f>
        <v>1.745265244132481</v>
      </c>
      <c r="C66">
        <f>C11+(6/0.017)*(C12*C50-C27*C51)</f>
        <v>-0.34381158165524484</v>
      </c>
      <c r="D66">
        <f>D11+(6/0.017)*(D12*D50-D27*D51)</f>
        <v>0.43239338372504765</v>
      </c>
      <c r="E66">
        <f>E11+(6/0.017)*(E12*E50-E27*E51)</f>
        <v>-0.646184597700381</v>
      </c>
      <c r="F66">
        <f>F11+(6/0.017)*(F12*F50-F27*F51)</f>
        <v>12.818195539047531</v>
      </c>
    </row>
    <row r="67" spans="1:6" ht="12.75">
      <c r="A67" t="s">
        <v>70</v>
      </c>
      <c r="B67">
        <f>B12+(7/0.017)*(B13*B50-B28*B51)</f>
        <v>0.07185767585256354</v>
      </c>
      <c r="C67">
        <f>C12+(7/0.017)*(C13*C50-C28*C51)</f>
        <v>0.23673563972531736</v>
      </c>
      <c r="D67">
        <f>D12+(7/0.017)*(D13*D50-D28*D51)</f>
        <v>0.14668751643612046</v>
      </c>
      <c r="E67">
        <f>E12+(7/0.017)*(E13*E50-E28*E51)</f>
        <v>-0.03671342584678163</v>
      </c>
      <c r="F67">
        <f>F12+(7/0.017)*(F13*F50-F28*F51)</f>
        <v>-0.4471906452053446</v>
      </c>
    </row>
    <row r="68" spans="1:6" ht="12.75">
      <c r="A68" t="s">
        <v>71</v>
      </c>
      <c r="B68">
        <f>B13+(8/0.017)*(B14*B50-B29*B51)</f>
        <v>0.11547915610709414</v>
      </c>
      <c r="C68">
        <f>C13+(8/0.017)*(C14*C50-C29*C51)</f>
        <v>0.06379042039063776</v>
      </c>
      <c r="D68">
        <f>D13+(8/0.017)*(D14*D50-D29*D51)</f>
        <v>-0.07581469759397604</v>
      </c>
      <c r="E68">
        <f>E13+(8/0.017)*(E14*E50-E29*E51)</f>
        <v>-0.04745271081695293</v>
      </c>
      <c r="F68">
        <f>F13+(8/0.017)*(F14*F50-F29*F51)</f>
        <v>-0.18038324939748385</v>
      </c>
    </row>
    <row r="69" spans="1:6" ht="12.75">
      <c r="A69" t="s">
        <v>72</v>
      </c>
      <c r="B69">
        <f>B14+(9/0.017)*(B15*B50-B30*B51)</f>
        <v>-0.015948830744587587</v>
      </c>
      <c r="C69">
        <f>C14+(9/0.017)*(C15*C50-C30*C51)</f>
        <v>0.08430318746670204</v>
      </c>
      <c r="D69">
        <f>D14+(9/0.017)*(D15*D50-D30*D51)</f>
        <v>0.04591658756072099</v>
      </c>
      <c r="E69">
        <f>E14+(9/0.017)*(E15*E50-E30*E51)</f>
        <v>-0.05945193710939148</v>
      </c>
      <c r="F69">
        <f>F14+(9/0.017)*(F15*F50-F30*F51)</f>
        <v>0.026949932297131975</v>
      </c>
    </row>
    <row r="70" spans="1:6" ht="12.75">
      <c r="A70" t="s">
        <v>73</v>
      </c>
      <c r="B70">
        <f>B15+(10/0.017)*(B16*B50-B31*B51)</f>
        <v>-0.3317211582738645</v>
      </c>
      <c r="C70">
        <f>C15+(10/0.017)*(C16*C50-C31*C51)</f>
        <v>-0.1739041618837802</v>
      </c>
      <c r="D70">
        <f>D15+(10/0.017)*(D16*D50-D31*D51)</f>
        <v>-0.08894823254891719</v>
      </c>
      <c r="E70">
        <f>E15+(10/0.017)*(E16*E50-E31*E51)</f>
        <v>-0.15119605878478823</v>
      </c>
      <c r="F70">
        <f>F15+(10/0.017)*(F16*F50-F31*F51)</f>
        <v>-0.339096326328208</v>
      </c>
    </row>
    <row r="71" spans="1:6" ht="12.75">
      <c r="A71" t="s">
        <v>74</v>
      </c>
      <c r="B71">
        <f>B16+(11/0.017)*(B17*B50-B32*B51)</f>
        <v>-0.032682279462360506</v>
      </c>
      <c r="C71">
        <f>C16+(11/0.017)*(C17*C50-C32*C51)</f>
        <v>-0.017857061456603544</v>
      </c>
      <c r="D71">
        <f>D16+(11/0.017)*(D17*D50-D32*D51)</f>
        <v>-0.023990733946139122</v>
      </c>
      <c r="E71">
        <f>E16+(11/0.017)*(E17*E50-E32*E51)</f>
        <v>-0.05007961242696599</v>
      </c>
      <c r="F71">
        <f>F16+(11/0.017)*(F17*F50-F32*F51)</f>
        <v>-0.0415150727120306</v>
      </c>
    </row>
    <row r="72" spans="1:6" ht="12.75">
      <c r="A72" t="s">
        <v>75</v>
      </c>
      <c r="B72">
        <f>B17+(12/0.017)*(B18*B50-B33*B51)</f>
        <v>-0.056923844760914825</v>
      </c>
      <c r="C72">
        <f>C17+(12/0.017)*(C18*C50-C33*C51)</f>
        <v>-0.038964542042151565</v>
      </c>
      <c r="D72">
        <f>D17+(12/0.017)*(D18*D50-D33*D51)</f>
        <v>-0.04928294968255209</v>
      </c>
      <c r="E72">
        <f>E17+(12/0.017)*(E18*E50-E33*E51)</f>
        <v>-0.04219624286213167</v>
      </c>
      <c r="F72">
        <f>F17+(12/0.017)*(F18*F50-F33*F51)</f>
        <v>-0.0616900315210451</v>
      </c>
    </row>
    <row r="73" spans="1:6" ht="12.75">
      <c r="A73" t="s">
        <v>76</v>
      </c>
      <c r="B73">
        <f>B18+(13/0.017)*(B19*B50-B34*B51)</f>
        <v>0.013053679250198125</v>
      </c>
      <c r="C73">
        <f>C18+(13/0.017)*(C19*C50-C34*C51)</f>
        <v>0.012598106662268902</v>
      </c>
      <c r="D73">
        <f>D18+(13/0.017)*(D19*D50-D34*D51)</f>
        <v>0.023854119577345383</v>
      </c>
      <c r="E73">
        <f>E18+(13/0.017)*(E19*E50-E34*E51)</f>
        <v>0.03173869032339581</v>
      </c>
      <c r="F73">
        <f>F18+(13/0.017)*(F19*F50-F34*F51)</f>
        <v>0.016798808782412654</v>
      </c>
    </row>
    <row r="74" spans="1:6" ht="12.75">
      <c r="A74" t="s">
        <v>77</v>
      </c>
      <c r="B74">
        <f>B19+(14/0.017)*(B20*B50-B35*B51)</f>
        <v>-0.20434737497414718</v>
      </c>
      <c r="C74">
        <f>C19+(14/0.017)*(C20*C50-C35*C51)</f>
        <v>-0.17316499582608463</v>
      </c>
      <c r="D74">
        <f>D19+(14/0.017)*(D20*D50-D35*D51)</f>
        <v>-0.18909048281478483</v>
      </c>
      <c r="E74">
        <f>E19+(14/0.017)*(E20*E50-E35*E51)</f>
        <v>-0.17722507162039017</v>
      </c>
      <c r="F74">
        <f>F19+(14/0.017)*(F20*F50-F35*F51)</f>
        <v>-0.14806323923832274</v>
      </c>
    </row>
    <row r="75" spans="1:6" ht="12.75">
      <c r="A75" t="s">
        <v>78</v>
      </c>
      <c r="B75" s="52">
        <f>B20</f>
        <v>-0.001650166</v>
      </c>
      <c r="C75" s="52">
        <f>C20</f>
        <v>-0.004821499</v>
      </c>
      <c r="D75" s="52">
        <f>D20</f>
        <v>-0.00635703</v>
      </c>
      <c r="E75" s="52">
        <f>E20</f>
        <v>0.0001016601</v>
      </c>
      <c r="F75" s="52">
        <f>F20</f>
        <v>-0.005411383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142.0468563766298</v>
      </c>
      <c r="C82">
        <f>C22+(2/0.017)*(C8*C51+C23*C50)</f>
        <v>61.757921415761636</v>
      </c>
      <c r="D82">
        <f>D22+(2/0.017)*(D8*D51+D23*D50)</f>
        <v>-13.416581072617497</v>
      </c>
      <c r="E82">
        <f>E22+(2/0.017)*(E8*E51+E23*E50)</f>
        <v>-76.23263667418733</v>
      </c>
      <c r="F82">
        <f>F22+(2/0.017)*(F8*F51+F23*F50)</f>
        <v>-104.04938910049911</v>
      </c>
    </row>
    <row r="83" spans="1:6" ht="12.75">
      <c r="A83" t="s">
        <v>81</v>
      </c>
      <c r="B83">
        <f>B23+(3/0.017)*(B9*B51+B24*B50)</f>
        <v>0.5595773693367485</v>
      </c>
      <c r="C83">
        <f>C23+(3/0.017)*(C9*C51+C24*C50)</f>
        <v>-2.141915007577579</v>
      </c>
      <c r="D83">
        <f>D23+(3/0.017)*(D9*D51+D24*D50)</f>
        <v>-1.2913757253475617</v>
      </c>
      <c r="E83">
        <f>E23+(3/0.017)*(E9*E51+E24*E50)</f>
        <v>-1.357496028266991</v>
      </c>
      <c r="F83">
        <f>F23+(3/0.017)*(F9*F51+F24*F50)</f>
        <v>3.804168762964271</v>
      </c>
    </row>
    <row r="84" spans="1:6" ht="12.75">
      <c r="A84" t="s">
        <v>82</v>
      </c>
      <c r="B84">
        <f>B24+(4/0.017)*(B10*B51+B25*B50)</f>
        <v>-2.3593647598826695</v>
      </c>
      <c r="C84">
        <f>C24+(4/0.017)*(C10*C51+C25*C50)</f>
        <v>-3.1482976870738844</v>
      </c>
      <c r="D84">
        <f>D24+(4/0.017)*(D10*D51+D25*D50)</f>
        <v>-4.997142866275896</v>
      </c>
      <c r="E84">
        <f>E24+(4/0.017)*(E10*E51+E25*E50)</f>
        <v>-1.0746437573976124</v>
      </c>
      <c r="F84">
        <f>F24+(4/0.017)*(F10*F51+F25*F50)</f>
        <v>-2.238381852914896</v>
      </c>
    </row>
    <row r="85" spans="1:6" ht="12.75">
      <c r="A85" t="s">
        <v>83</v>
      </c>
      <c r="B85">
        <f>B25+(5/0.017)*(B11*B51+B26*B50)</f>
        <v>-0.14374764290903735</v>
      </c>
      <c r="C85">
        <f>C25+(5/0.017)*(C11*C51+C26*C50)</f>
        <v>-0.6471480430574158</v>
      </c>
      <c r="D85">
        <f>D25+(5/0.017)*(D11*D51+D26*D50)</f>
        <v>0.07872461794033969</v>
      </c>
      <c r="E85">
        <f>E25+(5/0.017)*(E11*E51+E26*E50)</f>
        <v>0.5239431012534164</v>
      </c>
      <c r="F85">
        <f>F25+(5/0.017)*(F11*F51+F26*F50)</f>
        <v>-1.2466027769659203</v>
      </c>
    </row>
    <row r="86" spans="1:6" ht="12.75">
      <c r="A86" t="s">
        <v>84</v>
      </c>
      <c r="B86">
        <f>B26+(6/0.017)*(B12*B51+B27*B50)</f>
        <v>0.6039832056242691</v>
      </c>
      <c r="C86">
        <f>C26+(6/0.017)*(C12*C51+C27*C50)</f>
        <v>0.4782669820210706</v>
      </c>
      <c r="D86">
        <f>D26+(6/0.017)*(D12*D51+D27*D50)</f>
        <v>0.538781802881914</v>
      </c>
      <c r="E86">
        <f>E26+(6/0.017)*(E12*E51+E27*E50)</f>
        <v>0.32648929756656997</v>
      </c>
      <c r="F86">
        <f>F26+(6/0.017)*(F12*F51+F27*F50)</f>
        <v>1.3937218934144469</v>
      </c>
    </row>
    <row r="87" spans="1:6" ht="12.75">
      <c r="A87" t="s">
        <v>85</v>
      </c>
      <c r="B87">
        <f>B27+(7/0.017)*(B13*B51+B28*B50)</f>
        <v>0.0675846562390367</v>
      </c>
      <c r="C87">
        <f>C27+(7/0.017)*(C13*C51+C28*C50)</f>
        <v>-0.01051806118401655</v>
      </c>
      <c r="D87">
        <f>D27+(7/0.017)*(D13*D51+D28*D50)</f>
        <v>0.0063183038392107035</v>
      </c>
      <c r="E87">
        <f>E27+(7/0.017)*(E13*E51+E28*E50)</f>
        <v>-0.31916813529525884</v>
      </c>
      <c r="F87">
        <f>F27+(7/0.017)*(F13*F51+F28*F50)</f>
        <v>-0.19837180658039624</v>
      </c>
    </row>
    <row r="88" spans="1:6" ht="12.75">
      <c r="A88" t="s">
        <v>86</v>
      </c>
      <c r="B88">
        <f>B28+(8/0.017)*(B14*B51+B29*B50)</f>
        <v>-0.16042055054307697</v>
      </c>
      <c r="C88">
        <f>C28+(8/0.017)*(C14*C51+C29*C50)</f>
        <v>-0.43651060719388995</v>
      </c>
      <c r="D88">
        <f>D28+(8/0.017)*(D14*D51+D29*D50)</f>
        <v>-0.3591891663359363</v>
      </c>
      <c r="E88">
        <f>E28+(8/0.017)*(E14*E51+E29*E50)</f>
        <v>-0.4095906083561059</v>
      </c>
      <c r="F88">
        <f>F28+(8/0.017)*(F14*F51+F29*F50)</f>
        <v>-0.5470331355896515</v>
      </c>
    </row>
    <row r="89" spans="1:6" ht="12.75">
      <c r="A89" t="s">
        <v>87</v>
      </c>
      <c r="B89">
        <f>B29+(9/0.017)*(B15*B51+B30*B50)</f>
        <v>0.08220533998802412</v>
      </c>
      <c r="C89">
        <f>C29+(9/0.017)*(C15*C51+C30*C50)</f>
        <v>-0.08836111203108091</v>
      </c>
      <c r="D89">
        <f>D29+(9/0.017)*(D15*D51+D30*D50)</f>
        <v>-0.139209654176103</v>
      </c>
      <c r="E89">
        <f>E29+(9/0.017)*(E15*E51+E30*E50)</f>
        <v>-0.009232488801589975</v>
      </c>
      <c r="F89">
        <f>F29+(9/0.017)*(F15*F51+F30*F50)</f>
        <v>-0.12824979275303233</v>
      </c>
    </row>
    <row r="90" spans="1:6" ht="12.75">
      <c r="A90" t="s">
        <v>88</v>
      </c>
      <c r="B90">
        <f>B30+(10/0.017)*(B16*B51+B31*B50)</f>
        <v>0.008791920686109376</v>
      </c>
      <c r="C90">
        <f>C30+(10/0.017)*(C16*C51+C31*C50)</f>
        <v>0.056846695495449295</v>
      </c>
      <c r="D90">
        <f>D30+(10/0.017)*(D16*D51+D31*D50)</f>
        <v>0.05079842870960457</v>
      </c>
      <c r="E90">
        <f>E30+(10/0.017)*(E16*E51+E31*E50)</f>
        <v>-0.08516066798319272</v>
      </c>
      <c r="F90">
        <f>F30+(10/0.017)*(F16*F51+F31*F50)</f>
        <v>0.34449945569366097</v>
      </c>
    </row>
    <row r="91" spans="1:6" ht="12.75">
      <c r="A91" t="s">
        <v>89</v>
      </c>
      <c r="B91">
        <f>B31+(11/0.017)*(B17*B51+B32*B50)</f>
        <v>0.019246188567055133</v>
      </c>
      <c r="C91">
        <f>C31+(11/0.017)*(C17*C51+C32*C50)</f>
        <v>-0.011506083184705222</v>
      </c>
      <c r="D91">
        <f>D31+(11/0.017)*(D17*D51+D32*D50)</f>
        <v>-0.03359102859753715</v>
      </c>
      <c r="E91">
        <f>E31+(11/0.017)*(E17*E51+E32*E50)</f>
        <v>-0.03328550910324498</v>
      </c>
      <c r="F91">
        <f>F31+(11/0.017)*(F17*F51+F32*F50)</f>
        <v>-0.058892077764754094</v>
      </c>
    </row>
    <row r="92" spans="1:6" ht="12.75">
      <c r="A92" t="s">
        <v>90</v>
      </c>
      <c r="B92">
        <f>B32+(12/0.017)*(B18*B51+B33*B50)</f>
        <v>0.03482457459581296</v>
      </c>
      <c r="C92">
        <f>C32+(12/0.017)*(C18*C51+C33*C50)</f>
        <v>-0.04435597843096914</v>
      </c>
      <c r="D92">
        <f>D32+(12/0.017)*(D18*D51+D33*D50)</f>
        <v>-0.006957764096116153</v>
      </c>
      <c r="E92">
        <f>E32+(12/0.017)*(E18*E51+E33*E50)</f>
        <v>-0.0648302399054036</v>
      </c>
      <c r="F92">
        <f>F32+(12/0.017)*(F18*F51+F33*F50)</f>
        <v>-0.05489065562784921</v>
      </c>
    </row>
    <row r="93" spans="1:6" ht="12.75">
      <c r="A93" t="s">
        <v>91</v>
      </c>
      <c r="B93">
        <f>B33+(13/0.017)*(B19*B51+B34*B50)</f>
        <v>0.13751307931320136</v>
      </c>
      <c r="C93">
        <f>C33+(13/0.017)*(C19*C51+C34*C50)</f>
        <v>0.10278670071840704</v>
      </c>
      <c r="D93">
        <f>D33+(13/0.017)*(D19*D51+D34*D50)</f>
        <v>0.09993170603959596</v>
      </c>
      <c r="E93">
        <f>E33+(13/0.017)*(E19*E51+E34*E50)</f>
        <v>0.08201739321606853</v>
      </c>
      <c r="F93">
        <f>F33+(13/0.017)*(F19*F51+F34*F50)</f>
        <v>0.0704213434985694</v>
      </c>
    </row>
    <row r="94" spans="1:6" ht="12.75">
      <c r="A94" t="s">
        <v>92</v>
      </c>
      <c r="B94">
        <f>B34+(14/0.017)*(B20*B51+B35*B50)</f>
        <v>-0.029999358870683626</v>
      </c>
      <c r="C94">
        <f>C34+(14/0.017)*(C20*C51+C35*C50)</f>
        <v>-0.0073821930328914764</v>
      </c>
      <c r="D94">
        <f>D34+(14/0.017)*(D20*D51+D35*D50)</f>
        <v>0.002973830109351197</v>
      </c>
      <c r="E94">
        <f>E34+(14/0.017)*(E20*E51+E35*E50)</f>
        <v>-0.004934500555403752</v>
      </c>
      <c r="F94">
        <f>F34+(14/0.017)*(F20*F51+F35*F50)</f>
        <v>-0.006037693466819125</v>
      </c>
    </row>
    <row r="95" spans="1:6" ht="12.75">
      <c r="A95" t="s">
        <v>93</v>
      </c>
      <c r="B95" s="52">
        <f>B35</f>
        <v>0.0004481445</v>
      </c>
      <c r="C95" s="52">
        <f>C35</f>
        <v>-0.0005948588</v>
      </c>
      <c r="D95" s="52">
        <f>D35</f>
        <v>-0.003133357</v>
      </c>
      <c r="E95" s="52">
        <f>E35</f>
        <v>-0.001851028</v>
      </c>
      <c r="F95" s="52">
        <f>F35</f>
        <v>0.0003589199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1.1597096533389208</v>
      </c>
      <c r="C103">
        <f>C63*10000/C62</f>
        <v>1.3785631820505135</v>
      </c>
      <c r="D103">
        <f>D63*10000/D62</f>
        <v>1.5713799140159166</v>
      </c>
      <c r="E103">
        <f>E63*10000/E62</f>
        <v>2.6683690292933777</v>
      </c>
      <c r="F103">
        <f>F63*10000/F62</f>
        <v>-0.45863852410391703</v>
      </c>
      <c r="G103">
        <f>AVERAGE(C103:E103)</f>
        <v>1.8727707084532692</v>
      </c>
      <c r="H103">
        <f>STDEV(C103:E103)</f>
        <v>0.6957205539037605</v>
      </c>
      <c r="I103">
        <f>(B103*B4+C103*C4+D103*D4+E103*E4+F103*F4)/SUM(B4:F4)</f>
        <v>1.4587833772664336</v>
      </c>
      <c r="K103">
        <f>(LN(H103)+LN(H123))/2-LN(K114*K115^3)</f>
        <v>-4.434143726295392</v>
      </c>
    </row>
    <row r="104" spans="1:11" ht="12.75">
      <c r="A104" t="s">
        <v>67</v>
      </c>
      <c r="B104">
        <f>B64*10000/B62</f>
        <v>0.5722181654550216</v>
      </c>
      <c r="C104">
        <f>C64*10000/C62</f>
        <v>0.2482345413563728</v>
      </c>
      <c r="D104">
        <f>D64*10000/D62</f>
        <v>-0.06525750028427463</v>
      </c>
      <c r="E104">
        <f>E64*10000/E62</f>
        <v>-0.04717331916662515</v>
      </c>
      <c r="F104">
        <f>F64*10000/F62</f>
        <v>-1.8564765864207593</v>
      </c>
      <c r="G104">
        <f>AVERAGE(C104:E104)</f>
        <v>0.04526790730182434</v>
      </c>
      <c r="H104">
        <f>STDEV(C104:E104)</f>
        <v>0.17600667687973864</v>
      </c>
      <c r="I104">
        <f>(B104*B4+C104*C4+D104*D4+E104*E4+F104*F4)/SUM(B4:F4)</f>
        <v>-0.13156666855372398</v>
      </c>
      <c r="K104">
        <f>(LN(H104)+LN(H124))/2-LN(K114*K115^4)</f>
        <v>-3.8187908999264675</v>
      </c>
    </row>
    <row r="105" spans="1:11" ht="12.75">
      <c r="A105" t="s">
        <v>68</v>
      </c>
      <c r="B105">
        <f>B65*10000/B62</f>
        <v>-0.3769423320663556</v>
      </c>
      <c r="C105">
        <f>C65*10000/C62</f>
        <v>-0.11778573273596685</v>
      </c>
      <c r="D105">
        <f>D65*10000/D62</f>
        <v>-0.18760131452413772</v>
      </c>
      <c r="E105">
        <f>E65*10000/E62</f>
        <v>-1.4978866293122586</v>
      </c>
      <c r="F105">
        <f>F65*10000/F62</f>
        <v>-1.840516517601905</v>
      </c>
      <c r="G105">
        <f>AVERAGE(C105:E105)</f>
        <v>-0.6010912255241211</v>
      </c>
      <c r="H105">
        <f>STDEV(C105:E105)</f>
        <v>0.7774317018598815</v>
      </c>
      <c r="I105">
        <f>(B105*B4+C105*C4+D105*D4+E105*E4+F105*F4)/SUM(B4:F4)</f>
        <v>-0.7336793854150978</v>
      </c>
      <c r="K105">
        <f>(LN(H105)+LN(H125))/2-LN(K114*K115^5)</f>
        <v>-3.0846669188953797</v>
      </c>
    </row>
    <row r="106" spans="1:11" ht="12.75">
      <c r="A106" t="s">
        <v>69</v>
      </c>
      <c r="B106">
        <f>B66*10000/B62</f>
        <v>1.7452623557219789</v>
      </c>
      <c r="C106">
        <f>C66*10000/C62</f>
        <v>-0.3438132481818133</v>
      </c>
      <c r="D106">
        <f>D66*10000/D62</f>
        <v>0.43239310158384864</v>
      </c>
      <c r="E106">
        <f>E66*10000/E62</f>
        <v>-0.6461877894703218</v>
      </c>
      <c r="F106">
        <f>F66*10000/F62</f>
        <v>12.818333919184722</v>
      </c>
      <c r="G106">
        <f>AVERAGE(C106:E106)</f>
        <v>-0.18586931202276216</v>
      </c>
      <c r="H106">
        <f>STDEV(C106:E106)</f>
        <v>0.5563666955020429</v>
      </c>
      <c r="I106">
        <f>(B106*B4+C106*C4+D106*D4+E106*E4+F106*F4)/SUM(B4:F4)</f>
        <v>1.826430176809688</v>
      </c>
      <c r="K106">
        <f>(LN(H106)+LN(H126))/2-LN(K114*K115^6)</f>
        <v>-3.5043028874192874</v>
      </c>
    </row>
    <row r="107" spans="1:11" ht="12.75">
      <c r="A107" t="s">
        <v>70</v>
      </c>
      <c r="B107">
        <f>B67*10000/B62</f>
        <v>0.07185755692825317</v>
      </c>
      <c r="C107">
        <f>C67*10000/C62</f>
        <v>0.23673678723242403</v>
      </c>
      <c r="D107">
        <f>D67*10000/D62</f>
        <v>0.14668742072098392</v>
      </c>
      <c r="E107">
        <f>E67*10000/E62</f>
        <v>-0.03671360718940332</v>
      </c>
      <c r="F107">
        <f>F67*10000/F62</f>
        <v>-0.44719547289756106</v>
      </c>
      <c r="G107">
        <f>AVERAGE(C107:E107)</f>
        <v>0.1155702002546682</v>
      </c>
      <c r="H107">
        <f>STDEV(C107:E107)</f>
        <v>0.13935562640067756</v>
      </c>
      <c r="I107">
        <f>(B107*B4+C107*C4+D107*D4+E107*E4+F107*F4)/SUM(B4:F4)</f>
        <v>0.03426662909977838</v>
      </c>
      <c r="K107">
        <f>(LN(H107)+LN(H127))/2-LN(K114*K115^7)</f>
        <v>-3.3471037468595224</v>
      </c>
    </row>
    <row r="108" spans="1:9" ht="12.75">
      <c r="A108" t="s">
        <v>71</v>
      </c>
      <c r="B108">
        <f>B68*10000/B62</f>
        <v>0.11547896498932086</v>
      </c>
      <c r="C108">
        <f>C68*10000/C62</f>
        <v>0.06379072959613305</v>
      </c>
      <c r="D108">
        <f>D68*10000/D62</f>
        <v>-0.07581464812409403</v>
      </c>
      <c r="E108">
        <f>E68*10000/E62</f>
        <v>-0.04745294520529418</v>
      </c>
      <c r="F108">
        <f>F68*10000/F62</f>
        <v>-0.18038519674324888</v>
      </c>
      <c r="G108">
        <f>AVERAGE(C108:E108)</f>
        <v>-0.019825621244418386</v>
      </c>
      <c r="H108">
        <f>STDEV(C108:E108)</f>
        <v>0.07378934302479732</v>
      </c>
      <c r="I108">
        <f>(B108*B4+C108*C4+D108*D4+E108*E4+F108*F4)/SUM(B4:F4)</f>
        <v>-0.02157432357568341</v>
      </c>
    </row>
    <row r="109" spans="1:9" ht="12.75">
      <c r="A109" t="s">
        <v>72</v>
      </c>
      <c r="B109">
        <f>B69*10000/B62</f>
        <v>-0.01594880434930448</v>
      </c>
      <c r="C109">
        <f>C69*10000/C62</f>
        <v>0.08430359610186505</v>
      </c>
      <c r="D109">
        <f>D69*10000/D62</f>
        <v>0.045916557599668034</v>
      </c>
      <c r="E109">
        <f>E69*10000/E62</f>
        <v>-0.05945223076681764</v>
      </c>
      <c r="F109">
        <f>F69*10000/F62</f>
        <v>0.02695022323787455</v>
      </c>
      <c r="G109">
        <f>AVERAGE(C109:E109)</f>
        <v>0.02358930764490515</v>
      </c>
      <c r="H109">
        <f>STDEV(C109:E109)</f>
        <v>0.0744332856159226</v>
      </c>
      <c r="I109">
        <f>(B109*B4+C109*C4+D109*D4+E109*E4+F109*F4)/SUM(B4:F4)</f>
        <v>0.01829826098792145</v>
      </c>
    </row>
    <row r="110" spans="1:11" ht="12.75">
      <c r="A110" t="s">
        <v>73</v>
      </c>
      <c r="B110">
        <f>B70*10000/B62</f>
        <v>-0.33172060927600844</v>
      </c>
      <c r="C110">
        <f>C70*10000/C62</f>
        <v>-0.17390500483358645</v>
      </c>
      <c r="D110">
        <f>D70*10000/D62</f>
        <v>-0.08894817450926644</v>
      </c>
      <c r="E110">
        <f>E70*10000/E62</f>
        <v>-0.1511968056039438</v>
      </c>
      <c r="F110">
        <f>F70*10000/F62</f>
        <v>-0.33909998707718125</v>
      </c>
      <c r="G110">
        <f>AVERAGE(C110:E110)</f>
        <v>-0.13801666164893223</v>
      </c>
      <c r="H110">
        <f>STDEV(C110:E110)</f>
        <v>0.043985257765471256</v>
      </c>
      <c r="I110">
        <f>(B110*B4+C110*C4+D110*D4+E110*E4+F110*F4)/SUM(B4:F4)</f>
        <v>-0.1929113549571323</v>
      </c>
      <c r="K110">
        <f>EXP(AVERAGE(K103:K107))</f>
        <v>0.02631011965948672</v>
      </c>
    </row>
    <row r="111" spans="1:9" ht="12.75">
      <c r="A111" t="s">
        <v>74</v>
      </c>
      <c r="B111">
        <f>B71*10000/B62</f>
        <v>-0.032682225373253104</v>
      </c>
      <c r="C111">
        <f>C71*10000/C62</f>
        <v>-0.01785714801351128</v>
      </c>
      <c r="D111">
        <f>D71*10000/D62</f>
        <v>-0.023990718291934655</v>
      </c>
      <c r="E111">
        <f>E71*10000/E62</f>
        <v>-0.050079859790648384</v>
      </c>
      <c r="F111">
        <f>F71*10000/F62</f>
        <v>-0.04151552089223193</v>
      </c>
      <c r="G111">
        <f>AVERAGE(C111:E111)</f>
        <v>-0.03064257536536477</v>
      </c>
      <c r="H111">
        <f>STDEV(C111:E111)</f>
        <v>0.017110265645574274</v>
      </c>
      <c r="I111">
        <f>(B111*B4+C111*C4+D111*D4+E111*E4+F111*F4)/SUM(B4:F4)</f>
        <v>-0.03238721070545392</v>
      </c>
    </row>
    <row r="112" spans="1:9" ht="12.75">
      <c r="A112" t="s">
        <v>75</v>
      </c>
      <c r="B112">
        <f>B72*10000/B62</f>
        <v>-0.05692375055206515</v>
      </c>
      <c r="C112">
        <f>C72*10000/C62</f>
        <v>-0.038964730911427665</v>
      </c>
      <c r="D112">
        <f>D72*10000/D62</f>
        <v>-0.04928291752491269</v>
      </c>
      <c r="E112">
        <f>E72*10000/E62</f>
        <v>-0.042196451286628425</v>
      </c>
      <c r="F112">
        <f>F72*10000/F62</f>
        <v>-0.06169069750207177</v>
      </c>
      <c r="G112">
        <f>AVERAGE(C112:E112)</f>
        <v>-0.04348136657432292</v>
      </c>
      <c r="H112">
        <f>STDEV(C112:E112)</f>
        <v>0.005277736183259752</v>
      </c>
      <c r="I112">
        <f>(B112*B4+C112*C4+D112*D4+E112*E4+F112*F4)/SUM(B4:F4)</f>
        <v>-0.04785701007280723</v>
      </c>
    </row>
    <row r="113" spans="1:9" ht="12.75">
      <c r="A113" t="s">
        <v>76</v>
      </c>
      <c r="B113">
        <f>B73*10000/B62</f>
        <v>0.013053657646384971</v>
      </c>
      <c r="C113">
        <f>C73*10000/C62</f>
        <v>0.012598167727924003</v>
      </c>
      <c r="D113">
        <f>D73*10000/D62</f>
        <v>0.023854104012283217</v>
      </c>
      <c r="E113">
        <f>E73*10000/E62</f>
        <v>0.03173884709376467</v>
      </c>
      <c r="F113">
        <f>F73*10000/F62</f>
        <v>0.016798990135666072</v>
      </c>
      <c r="G113">
        <f>AVERAGE(C113:E113)</f>
        <v>0.022730372944657296</v>
      </c>
      <c r="H113">
        <f>STDEV(C113:E113)</f>
        <v>0.009619692317363409</v>
      </c>
      <c r="I113">
        <f>(B113*B4+C113*C4+D113*D4+E113*E4+F113*F4)/SUM(B4:F4)</f>
        <v>0.020536095483101553</v>
      </c>
    </row>
    <row r="114" spans="1:11" ht="12.75">
      <c r="A114" t="s">
        <v>77</v>
      </c>
      <c r="B114">
        <f>B74*10000/B62</f>
        <v>-0.20434703677964872</v>
      </c>
      <c r="C114">
        <f>C74*10000/C62</f>
        <v>-0.17316583519299855</v>
      </c>
      <c r="D114">
        <f>D74*10000/D62</f>
        <v>-0.18909035943126987</v>
      </c>
      <c r="E114">
        <f>E74*10000/E62</f>
        <v>-0.1772259470074829</v>
      </c>
      <c r="F114">
        <f>F74*10000/F62</f>
        <v>-0.148064837670122</v>
      </c>
      <c r="G114">
        <f>AVERAGE(C114:E114)</f>
        <v>-0.1798273805439171</v>
      </c>
      <c r="H114">
        <f>STDEV(C114:E114)</f>
        <v>0.008274854100659429</v>
      </c>
      <c r="I114">
        <f>(B114*B4+C114*C4+D114*D4+E114*E4+F114*F4)/SUM(B4:F4)</f>
        <v>-0.17915410882733068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-0.0016501632689785578</v>
      </c>
      <c r="C115">
        <f>C75*10000/C62</f>
        <v>-0.0048215223708130035</v>
      </c>
      <c r="D115">
        <f>D75*10000/D62</f>
        <v>-0.0063570258519715294</v>
      </c>
      <c r="E115">
        <f>E75*10000/E62</f>
        <v>0.00010166060214080082</v>
      </c>
      <c r="F115">
        <f>F75*10000/F62</f>
        <v>-0.005411441419137049</v>
      </c>
      <c r="G115">
        <f>AVERAGE(C115:E115)</f>
        <v>-0.003692295873547911</v>
      </c>
      <c r="H115">
        <f>STDEV(C115:E115)</f>
        <v>0.003374169829710372</v>
      </c>
      <c r="I115">
        <f>(B115*B4+C115*C4+D115*D4+E115*E4+F115*F4)/SUM(B4:F4)</f>
        <v>-0.003624780858364306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142.04662128936548</v>
      </c>
      <c r="C122">
        <f>C82*10000/C62</f>
        <v>61.75822076930975</v>
      </c>
      <c r="D122">
        <f>D82*10000/D62</f>
        <v>-13.416572318158218</v>
      </c>
      <c r="E122">
        <f>E82*10000/E62</f>
        <v>-76.23301321834997</v>
      </c>
      <c r="F122">
        <f>F82*10000/F62</f>
        <v>-104.0505123762905</v>
      </c>
      <c r="G122">
        <f>AVERAGE(C122:E122)</f>
        <v>-9.297121589066144</v>
      </c>
      <c r="H122">
        <f>STDEV(C122:E122)</f>
        <v>69.08778886381678</v>
      </c>
      <c r="I122">
        <f>(B122*B4+C122*C4+D122*D4+E122*E4+F122*F4)/SUM(B4:F4)</f>
        <v>0.04342579668106709</v>
      </c>
    </row>
    <row r="123" spans="1:9" ht="12.75">
      <c r="A123" t="s">
        <v>81</v>
      </c>
      <c r="B123">
        <f>B83*10000/B62</f>
        <v>0.5595764432373171</v>
      </c>
      <c r="C123">
        <f>C83*10000/C62</f>
        <v>-2.1419253898871284</v>
      </c>
      <c r="D123">
        <f>D83*10000/D62</f>
        <v>-1.2913748827114133</v>
      </c>
      <c r="E123">
        <f>E83*10000/E62</f>
        <v>-1.3575027334949292</v>
      </c>
      <c r="F123">
        <f>F83*10000/F62</f>
        <v>3.8042098312561157</v>
      </c>
      <c r="G123">
        <f>AVERAGE(C123:E123)</f>
        <v>-1.5969343353644903</v>
      </c>
      <c r="H123">
        <f>STDEV(C123:E123)</f>
        <v>0.4731328146457235</v>
      </c>
      <c r="I123">
        <f>(B123*B4+C123*C4+D123*D4+E123*E4+F123*F4)/SUM(B4:F4)</f>
        <v>-0.5646131435464895</v>
      </c>
    </row>
    <row r="124" spans="1:9" ht="12.75">
      <c r="A124" t="s">
        <v>82</v>
      </c>
      <c r="B124">
        <f>B84*10000/B62</f>
        <v>-2.3593608551386924</v>
      </c>
      <c r="C124">
        <f>C84*10000/C62</f>
        <v>-3.148312947530544</v>
      </c>
      <c r="D124">
        <f>D84*10000/D62</f>
        <v>-4.997139605587983</v>
      </c>
      <c r="E124">
        <f>E84*10000/E62</f>
        <v>-1.0746490655025318</v>
      </c>
      <c r="F124">
        <f>F84*10000/F62</f>
        <v>-2.238406017594468</v>
      </c>
      <c r="G124">
        <f>AVERAGE(C124:E124)</f>
        <v>-3.07336720620702</v>
      </c>
      <c r="H124">
        <f>STDEV(C124:E124)</f>
        <v>1.9623189489407327</v>
      </c>
      <c r="I124">
        <f>(B124*B4+C124*C4+D124*D4+E124*E4+F124*F4)/SUM(B4:F4)</f>
        <v>-2.858422185956359</v>
      </c>
    </row>
    <row r="125" spans="1:9" ht="12.75">
      <c r="A125" t="s">
        <v>83</v>
      </c>
      <c r="B125">
        <f>B85*10000/B62</f>
        <v>-0.14374740500697472</v>
      </c>
      <c r="C125">
        <f>C85*10000/C62</f>
        <v>-0.6471511799191885</v>
      </c>
      <c r="D125">
        <f>D85*10000/D62</f>
        <v>0.07872456657170425</v>
      </c>
      <c r="E125">
        <f>E85*10000/E62</f>
        <v>0.523945689222624</v>
      </c>
      <c r="F125">
        <f>F85*10000/F62</f>
        <v>-1.2466162347933323</v>
      </c>
      <c r="G125">
        <f>AVERAGE(C125:E125)</f>
        <v>-0.014826974708286755</v>
      </c>
      <c r="H125">
        <f>STDEV(C125:E125)</f>
        <v>0.5911267946771955</v>
      </c>
      <c r="I125">
        <f>(B125*B4+C125*C4+D125*D4+E125*E4+F125*F4)/SUM(B4:F4)</f>
        <v>-0.19761058815443186</v>
      </c>
    </row>
    <row r="126" spans="1:9" ht="12.75">
      <c r="A126" t="s">
        <v>84</v>
      </c>
      <c r="B126">
        <f>B86*10000/B62</f>
        <v>0.603982206033267</v>
      </c>
      <c r="C126">
        <f>C86*10000/C62</f>
        <v>0.4782693002810563</v>
      </c>
      <c r="D126">
        <f>D86*10000/D62</f>
        <v>0.5387814513211603</v>
      </c>
      <c r="E126">
        <f>E86*10000/E62</f>
        <v>0.32649091023070603</v>
      </c>
      <c r="F126">
        <f>F86*10000/F62</f>
        <v>1.3937369394812842</v>
      </c>
      <c r="G126">
        <f>AVERAGE(C126:E126)</f>
        <v>0.44784722061097426</v>
      </c>
      <c r="H126">
        <f>STDEV(C126:E126)</f>
        <v>0.10936610835953273</v>
      </c>
      <c r="I126">
        <f>(B126*B4+C126*C4+D126*D4+E126*E4+F126*F4)/SUM(B4:F4)</f>
        <v>0.5964871769369507</v>
      </c>
    </row>
    <row r="127" spans="1:9" ht="12.75">
      <c r="A127" t="s">
        <v>85</v>
      </c>
      <c r="B127">
        <f>B87*10000/B62</f>
        <v>0.06758454438656528</v>
      </c>
      <c r="C127">
        <f>C87*10000/C62</f>
        <v>-0.010518112167256637</v>
      </c>
      <c r="D127">
        <f>D87*10000/D62</f>
        <v>0.0063182997164514575</v>
      </c>
      <c r="E127">
        <f>E87*10000/E62</f>
        <v>-0.31916971179718095</v>
      </c>
      <c r="F127">
        <f>F87*10000/F62</f>
        <v>-0.1983739481234649</v>
      </c>
      <c r="G127">
        <f>AVERAGE(C127:E127)</f>
        <v>-0.10778984141599539</v>
      </c>
      <c r="H127">
        <f>STDEV(C127:E127)</f>
        <v>0.18325379503042924</v>
      </c>
      <c r="I127">
        <f>(B127*B4+C127*C4+D127*D4+E127*E4+F127*F4)/SUM(B4:F4)</f>
        <v>-0.09441450149950376</v>
      </c>
    </row>
    <row r="128" spans="1:9" ht="12.75">
      <c r="A128" t="s">
        <v>86</v>
      </c>
      <c r="B128">
        <f>B88*10000/B62</f>
        <v>-0.16042028504738542</v>
      </c>
      <c r="C128">
        <f>C88*10000/C62</f>
        <v>-0.4365127230520027</v>
      </c>
      <c r="D128">
        <f>D88*10000/D62</f>
        <v>-0.35918893196125373</v>
      </c>
      <c r="E128">
        <f>E88*10000/E62</f>
        <v>-0.40959263149159447</v>
      </c>
      <c r="F128">
        <f>F88*10000/F62</f>
        <v>-0.5470390411416552</v>
      </c>
      <c r="G128">
        <f>AVERAGE(C128:E128)</f>
        <v>-0.40176476216828366</v>
      </c>
      <c r="H128">
        <f>STDEV(C128:E128)</f>
        <v>0.03925173653188536</v>
      </c>
      <c r="I128">
        <f>(B128*B4+C128*C4+D128*D4+E128*E4+F128*F4)/SUM(B4:F4)</f>
        <v>-0.3860966327458237</v>
      </c>
    </row>
    <row r="129" spans="1:9" ht="12.75">
      <c r="A129" t="s">
        <v>87</v>
      </c>
      <c r="B129">
        <f>B89*10000/B62</f>
        <v>0.08220520393835022</v>
      </c>
      <c r="C129">
        <f>C89*10000/C62</f>
        <v>-0.08836154033585211</v>
      </c>
      <c r="D129">
        <f>D89*10000/D62</f>
        <v>-0.1392095633403497</v>
      </c>
      <c r="E129">
        <f>E89*10000/E62</f>
        <v>-0.009232534404627159</v>
      </c>
      <c r="F129">
        <f>F89*10000/F62</f>
        <v>-0.1282511772867494</v>
      </c>
      <c r="G129">
        <f>AVERAGE(C129:E129)</f>
        <v>-0.07893454602694298</v>
      </c>
      <c r="H129">
        <f>STDEV(C129:E129)</f>
        <v>0.0654992990726967</v>
      </c>
      <c r="I129">
        <f>(B129*B4+C129*C4+D129*D4+E129*E4+F129*F4)/SUM(B4:F4)</f>
        <v>-0.06211690031624431</v>
      </c>
    </row>
    <row r="130" spans="1:9" ht="12.75">
      <c r="A130" t="s">
        <v>88</v>
      </c>
      <c r="B130">
        <f>B90*10000/B62</f>
        <v>0.008791906135498156</v>
      </c>
      <c r="C130">
        <f>C90*10000/C62</f>
        <v>0.05684697104325928</v>
      </c>
      <c r="D130">
        <f>D90*10000/D62</f>
        <v>0.05079839556309928</v>
      </c>
      <c r="E130">
        <f>E90*10000/E62</f>
        <v>-0.08516108862655249</v>
      </c>
      <c r="F130">
        <f>F90*10000/F62</f>
        <v>0.3445031747726683</v>
      </c>
      <c r="G130">
        <f>AVERAGE(C130:E130)</f>
        <v>0.007494759326602027</v>
      </c>
      <c r="H130">
        <f>STDEV(C130:E130)</f>
        <v>0.08029928976194847</v>
      </c>
      <c r="I130">
        <f>(B130*B4+C130*C4+D130*D4+E130*E4+F130*F4)/SUM(B4:F4)</f>
        <v>0.05256862812530463</v>
      </c>
    </row>
    <row r="131" spans="1:9" ht="12.75">
      <c r="A131" t="s">
        <v>89</v>
      </c>
      <c r="B131">
        <f>B91*10000/B62</f>
        <v>0.0192461567146514</v>
      </c>
      <c r="C131">
        <f>C91*10000/C62</f>
        <v>-0.011506138957094372</v>
      </c>
      <c r="D131">
        <f>D91*10000/D62</f>
        <v>-0.03359100667904015</v>
      </c>
      <c r="E131">
        <f>E91*10000/E62</f>
        <v>-0.03328567351398427</v>
      </c>
      <c r="F131">
        <f>F91*10000/F62</f>
        <v>-0.05889271354018564</v>
      </c>
      <c r="G131">
        <f>AVERAGE(C131:E131)</f>
        <v>-0.026127606383372932</v>
      </c>
      <c r="H131">
        <f>STDEV(C131:E131)</f>
        <v>0.012663482513065441</v>
      </c>
      <c r="I131">
        <f>(B131*B4+C131*C4+D131*D4+E131*E4+F131*F4)/SUM(B4:F4)</f>
        <v>-0.02390725624926378</v>
      </c>
    </row>
    <row r="132" spans="1:9" ht="12.75">
      <c r="A132" t="s">
        <v>90</v>
      </c>
      <c r="B132">
        <f>B92*10000/B62</f>
        <v>0.03482451696121138</v>
      </c>
      <c r="C132">
        <f>C92*10000/C62</f>
        <v>-0.04435619343366384</v>
      </c>
      <c r="D132">
        <f>D92*10000/D62</f>
        <v>-0.0069577595561024115</v>
      </c>
      <c r="E132">
        <f>E92*10000/E62</f>
        <v>-0.06483056012846636</v>
      </c>
      <c r="F132">
        <f>F92*10000/F62</f>
        <v>-0.054891248205519994</v>
      </c>
      <c r="G132">
        <f>AVERAGE(C132:E132)</f>
        <v>-0.03871483770607754</v>
      </c>
      <c r="H132">
        <f>STDEV(C132:E132)</f>
        <v>0.02934593553383552</v>
      </c>
      <c r="I132">
        <f>(B132*B4+C132*C4+D132*D4+E132*E4+F132*F4)/SUM(B4:F4)</f>
        <v>-0.03020039823636145</v>
      </c>
    </row>
    <row r="133" spans="1:9" ht="12.75">
      <c r="A133" t="s">
        <v>91</v>
      </c>
      <c r="B133">
        <f>B93*10000/B62</f>
        <v>0.13751285172932906</v>
      </c>
      <c r="C133">
        <f>C93*10000/C62</f>
        <v>0.10278719894702054</v>
      </c>
      <c r="D133">
        <f>D93*10000/D62</f>
        <v>0.09993164083311405</v>
      </c>
      <c r="E133">
        <f>E93*10000/E62</f>
        <v>0.082017798333509</v>
      </c>
      <c r="F133">
        <f>F93*10000/F62</f>
        <v>0.07042210373936499</v>
      </c>
      <c r="G133">
        <f>AVERAGE(C133:E133)</f>
        <v>0.09491221270454786</v>
      </c>
      <c r="H133">
        <f>STDEV(C133:E133)</f>
        <v>0.01125779705424279</v>
      </c>
      <c r="I133">
        <f>(B133*B4+C133*C4+D133*D4+E133*E4+F133*F4)/SUM(B4:F4)</f>
        <v>0.09783156477642577</v>
      </c>
    </row>
    <row r="134" spans="1:9" ht="12.75">
      <c r="A134" t="s">
        <v>92</v>
      </c>
      <c r="B134">
        <f>B94*10000/B62</f>
        <v>-0.029999309221804462</v>
      </c>
      <c r="C134">
        <f>C94*10000/C62</f>
        <v>-0.00738222881592346</v>
      </c>
      <c r="D134">
        <f>D94*10000/D62</f>
        <v>0.002973828168895991</v>
      </c>
      <c r="E134">
        <f>E94*10000/E62</f>
        <v>-0.00493452492891962</v>
      </c>
      <c r="F134">
        <f>F94*10000/F62</f>
        <v>-0.006037758647354693</v>
      </c>
      <c r="G134">
        <f>AVERAGE(C134:E134)</f>
        <v>-0.003114308525315697</v>
      </c>
      <c r="H134">
        <f>STDEV(C134:E134)</f>
        <v>0.005412658301164829</v>
      </c>
      <c r="I134">
        <f>(B134*B4+C134*C4+D134*D4+E134*E4+F134*F4)/SUM(B4:F4)</f>
        <v>-0.007405309804054096</v>
      </c>
    </row>
    <row r="135" spans="1:9" ht="12.75">
      <c r="A135" t="s">
        <v>93</v>
      </c>
      <c r="B135">
        <f>B95*10000/B62</f>
        <v>0.0004481437583217453</v>
      </c>
      <c r="C135">
        <f>C95*10000/C62</f>
        <v>-0.0005948616834048867</v>
      </c>
      <c r="D135">
        <f>D95*10000/D62</f>
        <v>-0.0031333549554518315</v>
      </c>
      <c r="E135">
        <f>E95*10000/E62</f>
        <v>-0.0018510371429841428</v>
      </c>
      <c r="F135">
        <f>F95*10000/F62</f>
        <v>0.0003589237747563845</v>
      </c>
      <c r="G135">
        <f>AVERAGE(C135:E135)</f>
        <v>-0.0018597512606136205</v>
      </c>
      <c r="H135">
        <f>STDEV(C135:E135)</f>
        <v>0.0012692690711356063</v>
      </c>
      <c r="I135">
        <f>(B135*B4+C135*C4+D135*D4+E135*E4+F135*F4)/SUM(B4:F4)</f>
        <v>-0.0012292563970011721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2004-11-08T14:13:14Z</cp:lastPrinted>
  <dcterms:created xsi:type="dcterms:W3CDTF">2004-11-08T14:13:14Z</dcterms:created>
  <dcterms:modified xsi:type="dcterms:W3CDTF">2004-11-09T13:05:42Z</dcterms:modified>
  <cp:category/>
  <cp:version/>
  <cp:contentType/>
  <cp:contentStatus/>
</cp:coreProperties>
</file>