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<sst xmlns="http://schemas.openxmlformats.org/spreadsheetml/2006/main" count="202" uniqueCount="97">
  <si>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09/11/2004       11:10:53</t>
  </si>
  <si>
    <t>LISSNER</t>
  </si>
  <si>
    <t>HCMQAP384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</si>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</sst>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779243"/>
        <c:axId val="61013188"/>
      </c:lineChart>
      <c:catAx>
        <c:axId val="6779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1"/>
        <c:lblOffset val="100"/>
        <c:noMultiLvlLbl val="0"/>
      </c:catAx>
      <c:valAx>
        <c:axId val="6101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792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-0.003754</v>
      </c>
      <c r="D4" s="13">
        <v>-0.003752</v>
      </c>
      <c r="E4" s="13">
        <v>-0.003752</v>
      </c>
      <c r="F4" s="24">
        <v>-0.002081</v>
      </c>
      <c r="G4" s="34">
        <v>-0.011696</v>
      </c>
    </row>
    <row r="5" spans="1:7" ht="12.75" thickBot="1">
      <c r="A5" s="44" t="s">
        <v>13</v>
      </c>
      <c r="B5" s="45">
        <v>6.902844</v>
      </c>
      <c r="C5" s="46">
        <v>4.015852</v>
      </c>
      <c r="D5" s="46">
        <v>-0.796069</v>
      </c>
      <c r="E5" s="46">
        <v>-4.395252</v>
      </c>
      <c r="F5" s="47">
        <v>-5.368113</v>
      </c>
      <c r="G5" s="48">
        <v>5.194932</v>
      </c>
    </row>
    <row r="6" spans="1:7" ht="12.75" thickTop="1">
      <c r="A6" s="6" t="s">
        <v>14</v>
      </c>
      <c r="B6" s="39">
        <v>18.09686</v>
      </c>
      <c r="C6" s="40">
        <v>34.25168</v>
      </c>
      <c r="D6" s="40">
        <v>-38.10026</v>
      </c>
      <c r="E6" s="40">
        <v>6.02709</v>
      </c>
      <c r="F6" s="41">
        <v>-23.58354</v>
      </c>
      <c r="G6" s="42">
        <v>0.001228451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-0.2084177</v>
      </c>
      <c r="C8" s="14">
        <v>-1.065174</v>
      </c>
      <c r="D8" s="14">
        <v>1.384456</v>
      </c>
      <c r="E8" s="14">
        <v>2.899018</v>
      </c>
      <c r="F8" s="25">
        <v>-1.619487</v>
      </c>
      <c r="G8" s="35">
        <v>0.5278408</v>
      </c>
    </row>
    <row r="9" spans="1:7" ht="12">
      <c r="A9" s="20" t="s">
        <v>17</v>
      </c>
      <c r="B9" s="29">
        <v>0.04397167</v>
      </c>
      <c r="C9" s="14">
        <v>-0.113513</v>
      </c>
      <c r="D9" s="14">
        <v>0.2867763</v>
      </c>
      <c r="E9" s="14">
        <v>0.1050025</v>
      </c>
      <c r="F9" s="25">
        <v>-0.9669622</v>
      </c>
      <c r="G9" s="35">
        <v>-0.05571634</v>
      </c>
    </row>
    <row r="10" spans="1:7" ht="12">
      <c r="A10" s="20" t="s">
        <v>18</v>
      </c>
      <c r="B10" s="29">
        <v>-0.5603087</v>
      </c>
      <c r="C10" s="14">
        <v>0.723508</v>
      </c>
      <c r="D10" s="14">
        <v>-0.5326778</v>
      </c>
      <c r="E10" s="14">
        <v>-0.567429</v>
      </c>
      <c r="F10" s="25">
        <v>-0.5298841</v>
      </c>
      <c r="G10" s="35">
        <v>-0.2423533</v>
      </c>
    </row>
    <row r="11" spans="1:7" ht="12">
      <c r="A11" s="21" t="s">
        <v>19</v>
      </c>
      <c r="B11" s="31">
        <v>2.333796</v>
      </c>
      <c r="C11" s="16">
        <v>0.6234236</v>
      </c>
      <c r="D11" s="16">
        <v>0.9448578</v>
      </c>
      <c r="E11" s="16">
        <v>0.4136169</v>
      </c>
      <c r="F11" s="27">
        <v>13.51664</v>
      </c>
      <c r="G11" s="37">
        <v>2.618112</v>
      </c>
    </row>
    <row r="12" spans="1:7" ht="12">
      <c r="A12" s="20" t="s">
        <v>20</v>
      </c>
      <c r="B12" s="29">
        <v>0.1683338</v>
      </c>
      <c r="C12" s="14">
        <v>0.1697113</v>
      </c>
      <c r="D12" s="14">
        <v>0.1526169</v>
      </c>
      <c r="E12" s="14">
        <v>0.1158385</v>
      </c>
      <c r="F12" s="25">
        <v>0.1562983</v>
      </c>
      <c r="G12" s="35">
        <v>0.1506517</v>
      </c>
    </row>
    <row r="13" spans="1:7" ht="12">
      <c r="A13" s="20" t="s">
        <v>21</v>
      </c>
      <c r="B13" s="29">
        <v>-0.02952783</v>
      </c>
      <c r="C13" s="14">
        <v>0.1736278</v>
      </c>
      <c r="D13" s="14">
        <v>-0.07570318</v>
      </c>
      <c r="E13" s="14">
        <v>0.07744113</v>
      </c>
      <c r="F13" s="25">
        <v>-0.2166086</v>
      </c>
      <c r="G13" s="35">
        <v>0.009026204</v>
      </c>
    </row>
    <row r="14" spans="1:7" ht="12">
      <c r="A14" s="20" t="s">
        <v>22</v>
      </c>
      <c r="B14" s="29">
        <v>-0.1607203</v>
      </c>
      <c r="C14" s="14">
        <v>0.04864738</v>
      </c>
      <c r="D14" s="14">
        <v>-0.02080307</v>
      </c>
      <c r="E14" s="14">
        <v>-0.03466796</v>
      </c>
      <c r="F14" s="25">
        <v>0.126959</v>
      </c>
      <c r="G14" s="35">
        <v>-0.007970693</v>
      </c>
    </row>
    <row r="15" spans="1:7" ht="12">
      <c r="A15" s="21" t="s">
        <v>23</v>
      </c>
      <c r="B15" s="31">
        <v>-0.304339</v>
      </c>
      <c r="C15" s="16">
        <v>-0.1161781</v>
      </c>
      <c r="D15" s="16">
        <v>-0.06213226</v>
      </c>
      <c r="E15" s="16">
        <v>-0.08186397</v>
      </c>
      <c r="F15" s="27">
        <v>-0.2729811</v>
      </c>
      <c r="G15" s="37">
        <v>-0.1430874</v>
      </c>
    </row>
    <row r="16" spans="1:7" ht="12">
      <c r="A16" s="20" t="s">
        <v>24</v>
      </c>
      <c r="B16" s="29">
        <v>0.04858935</v>
      </c>
      <c r="C16" s="14">
        <v>0.005489958</v>
      </c>
      <c r="D16" s="14">
        <v>0.00477326</v>
      </c>
      <c r="E16" s="14">
        <v>0.03532298</v>
      </c>
      <c r="F16" s="25">
        <v>-0.01854458</v>
      </c>
      <c r="G16" s="35">
        <v>0.01552855</v>
      </c>
    </row>
    <row r="17" spans="1:7" ht="12">
      <c r="A17" s="20" t="s">
        <v>25</v>
      </c>
      <c r="B17" s="29">
        <v>-0.0380766</v>
      </c>
      <c r="C17" s="14">
        <v>-0.04164556</v>
      </c>
      <c r="D17" s="14">
        <v>-0.04037657</v>
      </c>
      <c r="E17" s="14">
        <v>-0.02205841</v>
      </c>
      <c r="F17" s="25">
        <v>-0.05809335</v>
      </c>
      <c r="G17" s="35">
        <v>-0.0383061</v>
      </c>
    </row>
    <row r="18" spans="1:7" ht="12">
      <c r="A18" s="20" t="s">
        <v>26</v>
      </c>
      <c r="B18" s="29">
        <v>0.001677909</v>
      </c>
      <c r="C18" s="14">
        <v>0.001252543</v>
      </c>
      <c r="D18" s="14">
        <v>0.03335245</v>
      </c>
      <c r="E18" s="14">
        <v>0.0355106</v>
      </c>
      <c r="F18" s="25">
        <v>0.01064988</v>
      </c>
      <c r="G18" s="35">
        <v>0.01853242</v>
      </c>
    </row>
    <row r="19" spans="1:7" ht="12">
      <c r="A19" s="21" t="s">
        <v>27</v>
      </c>
      <c r="B19" s="31">
        <v>-0.2007643</v>
      </c>
      <c r="C19" s="16">
        <v>-0.1864169</v>
      </c>
      <c r="D19" s="16">
        <v>-0.1908855</v>
      </c>
      <c r="E19" s="16">
        <v>-0.1837136</v>
      </c>
      <c r="F19" s="27">
        <v>-0.1398605</v>
      </c>
      <c r="G19" s="37">
        <v>-0.1827079</v>
      </c>
    </row>
    <row r="20" spans="1:7" ht="12.75" thickBot="1">
      <c r="A20" s="44" t="s">
        <v>28</v>
      </c>
      <c r="B20" s="45">
        <v>0.005977153</v>
      </c>
      <c r="C20" s="46">
        <v>-0.00386933</v>
      </c>
      <c r="D20" s="46">
        <v>-0.002139674</v>
      </c>
      <c r="E20" s="46">
        <v>-0.005686933</v>
      </c>
      <c r="F20" s="47">
        <v>-0.008169009</v>
      </c>
      <c r="G20" s="48">
        <v>-0.003038309</v>
      </c>
    </row>
    <row r="21" spans="1:7" ht="12.75" thickTop="1">
      <c r="A21" s="6" t="s">
        <v>29</v>
      </c>
      <c r="B21" s="39">
        <v>-137.6835</v>
      </c>
      <c r="C21" s="40">
        <v>101.815</v>
      </c>
      <c r="D21" s="40">
        <v>42.5488</v>
      </c>
      <c r="E21" s="40">
        <v>20.60929</v>
      </c>
      <c r="F21" s="41">
        <v>-148.0559</v>
      </c>
      <c r="G21" s="43">
        <v>0.006301274</v>
      </c>
    </row>
    <row r="22" spans="1:7" ht="12">
      <c r="A22" s="20" t="s">
        <v>30</v>
      </c>
      <c r="B22" s="29">
        <v>138.0657</v>
      </c>
      <c r="C22" s="14">
        <v>80.31877</v>
      </c>
      <c r="D22" s="14">
        <v>-15.9214</v>
      </c>
      <c r="E22" s="14">
        <v>-87.90731</v>
      </c>
      <c r="F22" s="25">
        <v>-107.3664</v>
      </c>
      <c r="G22" s="36">
        <v>0</v>
      </c>
    </row>
    <row r="23" spans="1:7" ht="12">
      <c r="A23" s="20" t="s">
        <v>31</v>
      </c>
      <c r="B23" s="29">
        <v>6.835848</v>
      </c>
      <c r="C23" s="14">
        <v>1.772517</v>
      </c>
      <c r="D23" s="14">
        <v>1.729127</v>
      </c>
      <c r="E23" s="14">
        <v>-0.1762401</v>
      </c>
      <c r="F23" s="25">
        <v>5.242504</v>
      </c>
      <c r="G23" s="35">
        <v>2.489435</v>
      </c>
    </row>
    <row r="24" spans="1:7" ht="12">
      <c r="A24" s="20" t="s">
        <v>32</v>
      </c>
      <c r="B24" s="29">
        <v>0.239859</v>
      </c>
      <c r="C24" s="14">
        <v>0.1785871</v>
      </c>
      <c r="D24" s="14">
        <v>-1.400951</v>
      </c>
      <c r="E24" s="14">
        <v>-3.662521</v>
      </c>
      <c r="F24" s="25">
        <v>-0.4196877</v>
      </c>
      <c r="G24" s="35">
        <v>-1.196336</v>
      </c>
    </row>
    <row r="25" spans="1:7" ht="12">
      <c r="A25" s="20" t="s">
        <v>33</v>
      </c>
      <c r="B25" s="29">
        <v>1.080481</v>
      </c>
      <c r="C25" s="14">
        <v>-0.2686467</v>
      </c>
      <c r="D25" s="14">
        <v>-0.01894398</v>
      </c>
      <c r="E25" s="14">
        <v>-0.4804311</v>
      </c>
      <c r="F25" s="25">
        <v>-2.258084</v>
      </c>
      <c r="G25" s="35">
        <v>-0.3295854</v>
      </c>
    </row>
    <row r="26" spans="1:7" ht="12">
      <c r="A26" s="21" t="s">
        <v>34</v>
      </c>
      <c r="B26" s="31">
        <v>0.5629892</v>
      </c>
      <c r="C26" s="16">
        <v>0.9563635</v>
      </c>
      <c r="D26" s="16">
        <v>0.2603458</v>
      </c>
      <c r="E26" s="16">
        <v>0.1614595</v>
      </c>
      <c r="F26" s="27">
        <v>0.9683194</v>
      </c>
      <c r="G26" s="37">
        <v>0.5423245</v>
      </c>
    </row>
    <row r="27" spans="1:7" ht="12">
      <c r="A27" s="20" t="s">
        <v>35</v>
      </c>
      <c r="B27" s="29">
        <v>0.2975089</v>
      </c>
      <c r="C27" s="14">
        <v>0.1566204</v>
      </c>
      <c r="D27" s="14">
        <v>-0.02408814</v>
      </c>
      <c r="E27" s="14">
        <v>-0.05365379</v>
      </c>
      <c r="F27" s="25">
        <v>0.5823477</v>
      </c>
      <c r="G27" s="35">
        <v>0.1397645</v>
      </c>
    </row>
    <row r="28" spans="1:7" ht="12">
      <c r="A28" s="20" t="s">
        <v>36</v>
      </c>
      <c r="B28" s="29">
        <v>0.1043668</v>
      </c>
      <c r="C28" s="14">
        <v>-0.1429383</v>
      </c>
      <c r="D28" s="14">
        <v>-0.332379</v>
      </c>
      <c r="E28" s="14">
        <v>-0.1728033</v>
      </c>
      <c r="F28" s="25">
        <v>-0.1143176</v>
      </c>
      <c r="G28" s="35">
        <v>-0.1560668</v>
      </c>
    </row>
    <row r="29" spans="1:7" ht="12">
      <c r="A29" s="20" t="s">
        <v>37</v>
      </c>
      <c r="B29" s="29">
        <v>0.2556069</v>
      </c>
      <c r="C29" s="14">
        <v>-0.07848117</v>
      </c>
      <c r="D29" s="14">
        <v>-0.01082726</v>
      </c>
      <c r="E29" s="14">
        <v>0.04964824</v>
      </c>
      <c r="F29" s="25">
        <v>0.01196557</v>
      </c>
      <c r="G29" s="35">
        <v>0.02906018</v>
      </c>
    </row>
    <row r="30" spans="1:7" ht="12">
      <c r="A30" s="21" t="s">
        <v>38</v>
      </c>
      <c r="B30" s="31">
        <v>0.05693083</v>
      </c>
      <c r="C30" s="16">
        <v>0.114937</v>
      </c>
      <c r="D30" s="16">
        <v>0.06489949</v>
      </c>
      <c r="E30" s="16">
        <v>0.06934882</v>
      </c>
      <c r="F30" s="27">
        <v>0.2118029</v>
      </c>
      <c r="G30" s="37">
        <v>0.09645872</v>
      </c>
    </row>
    <row r="31" spans="1:7" ht="12">
      <c r="A31" s="20" t="s">
        <v>39</v>
      </c>
      <c r="B31" s="29">
        <v>0.04027124</v>
      </c>
      <c r="C31" s="14">
        <v>0.004915303</v>
      </c>
      <c r="D31" s="14">
        <v>0.00304146</v>
      </c>
      <c r="E31" s="14">
        <v>0.03323742</v>
      </c>
      <c r="F31" s="25">
        <v>0.0469012</v>
      </c>
      <c r="G31" s="35">
        <v>0.02199855</v>
      </c>
    </row>
    <row r="32" spans="1:7" ht="12">
      <c r="A32" s="20" t="s">
        <v>40</v>
      </c>
      <c r="B32" s="29">
        <v>0.03929354</v>
      </c>
      <c r="C32" s="14">
        <v>-0.006993349</v>
      </c>
      <c r="D32" s="14">
        <v>-0.01831062</v>
      </c>
      <c r="E32" s="14">
        <v>0.01536466</v>
      </c>
      <c r="F32" s="25">
        <v>-0.002517234</v>
      </c>
      <c r="G32" s="35">
        <v>0.00296252</v>
      </c>
    </row>
    <row r="33" spans="1:7" ht="12">
      <c r="A33" s="20" t="s">
        <v>41</v>
      </c>
      <c r="B33" s="29">
        <v>0.164373</v>
      </c>
      <c r="C33" s="14">
        <v>0.08808057</v>
      </c>
      <c r="D33" s="14">
        <v>0.09684187</v>
      </c>
      <c r="E33" s="14">
        <v>0.1021449</v>
      </c>
      <c r="F33" s="25">
        <v>0.1032489</v>
      </c>
      <c r="G33" s="35">
        <v>0.1066423</v>
      </c>
    </row>
    <row r="34" spans="1:7" ht="12">
      <c r="A34" s="21" t="s">
        <v>42</v>
      </c>
      <c r="B34" s="31">
        <v>-0.0325186</v>
      </c>
      <c r="C34" s="16">
        <v>-0.007040361</v>
      </c>
      <c r="D34" s="16">
        <v>0.0007439628</v>
      </c>
      <c r="E34" s="16">
        <v>0.01206005</v>
      </c>
      <c r="F34" s="27">
        <v>-0.01735792</v>
      </c>
      <c r="G34" s="37">
        <v>-0.005636219</v>
      </c>
    </row>
    <row r="35" spans="1:7" ht="12.75" thickBot="1">
      <c r="A35" s="22" t="s">
        <v>43</v>
      </c>
      <c r="B35" s="32">
        <v>-0.0003149908</v>
      </c>
      <c r="C35" s="17">
        <v>-0.001865357</v>
      </c>
      <c r="D35" s="17">
        <v>-0.001445771</v>
      </c>
      <c r="E35" s="17">
        <v>0.0005831534</v>
      </c>
      <c r="F35" s="28">
        <v>0.003894326</v>
      </c>
      <c r="G35" s="38">
        <v>-0.0001824421</v>
      </c>
    </row>
    <row r="36" spans="1:7" ht="12">
      <c r="A36" s="4" t="s">
        <v>44</v>
      </c>
      <c r="B36" s="3">
        <v>20.69397</v>
      </c>
      <c r="C36" s="3">
        <v>20.69092</v>
      </c>
      <c r="D36" s="3">
        <v>20.69702</v>
      </c>
      <c r="E36" s="3">
        <v>20.69397</v>
      </c>
      <c r="F36" s="3">
        <v>20.70313</v>
      </c>
      <c r="G36" s="3"/>
    </row>
    <row r="37" spans="1:6" ht="12">
      <c r="A37" s="4" t="s">
        <v>45</v>
      </c>
      <c r="B37" s="2">
        <v>0.298055</v>
      </c>
      <c r="C37" s="2">
        <v>0.2802531</v>
      </c>
      <c r="D37" s="2">
        <v>0.273641</v>
      </c>
      <c r="E37" s="2">
        <v>0.2690633</v>
      </c>
      <c r="F37" s="2">
        <v>0.2660116</v>
      </c>
    </row>
    <row r="38" spans="1:7" ht="12">
      <c r="A38" s="4" t="s">
        <v>52</v>
      </c>
      <c r="B38" s="2">
        <v>-2.752782E-05</v>
      </c>
      <c r="C38" s="2">
        <v>-5.961422E-05</v>
      </c>
      <c r="D38" s="2">
        <v>6.488543E-05</v>
      </c>
      <c r="E38" s="2">
        <v>0</v>
      </c>
      <c r="F38" s="2">
        <v>3.738535E-05</v>
      </c>
      <c r="G38" s="2">
        <v>0.0003150385</v>
      </c>
    </row>
    <row r="39" spans="1:7" ht="12.75" thickBot="1">
      <c r="A39" s="4" t="s">
        <v>53</v>
      </c>
      <c r="B39" s="2">
        <v>0.000234442</v>
      </c>
      <c r="C39" s="2">
        <v>-0.0001726066</v>
      </c>
      <c r="D39" s="2">
        <v>-7.222966E-05</v>
      </c>
      <c r="E39" s="2">
        <v>-3.512315E-05</v>
      </c>
      <c r="F39" s="2">
        <v>0.0002520964</v>
      </c>
      <c r="G39" s="2">
        <v>0.001076915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3.116975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0.003754</v>
      </c>
      <c r="D4">
        <v>0.003752</v>
      </c>
      <c r="E4">
        <v>0.003752</v>
      </c>
      <c r="F4">
        <v>0.002081</v>
      </c>
      <c r="G4">
        <v>0.011696</v>
      </c>
    </row>
    <row r="5" spans="1:7" ht="12.75">
      <c r="A5" t="s">
        <v>13</v>
      </c>
      <c r="B5">
        <v>6.902844</v>
      </c>
      <c r="C5">
        <v>4.015852</v>
      </c>
      <c r="D5">
        <v>-0.796069</v>
      </c>
      <c r="E5">
        <v>-4.395252</v>
      </c>
      <c r="F5">
        <v>-5.368113</v>
      </c>
      <c r="G5">
        <v>5.194932</v>
      </c>
    </row>
    <row r="6" spans="1:7" ht="12.75">
      <c r="A6" t="s">
        <v>14</v>
      </c>
      <c r="B6" s="49">
        <v>18.09686</v>
      </c>
      <c r="C6" s="49">
        <v>34.25168</v>
      </c>
      <c r="D6" s="49">
        <v>-38.10026</v>
      </c>
      <c r="E6" s="49">
        <v>6.02709</v>
      </c>
      <c r="F6" s="49">
        <v>-23.58354</v>
      </c>
      <c r="G6" s="49">
        <v>0.001228451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-0.2084177</v>
      </c>
      <c r="C8" s="49">
        <v>-1.065174</v>
      </c>
      <c r="D8" s="49">
        <v>1.384456</v>
      </c>
      <c r="E8" s="49">
        <v>2.899018</v>
      </c>
      <c r="F8" s="49">
        <v>-1.619487</v>
      </c>
      <c r="G8" s="49">
        <v>0.5278408</v>
      </c>
    </row>
    <row r="9" spans="1:7" ht="12.75">
      <c r="A9" t="s">
        <v>17</v>
      </c>
      <c r="B9" s="49">
        <v>0.04397167</v>
      </c>
      <c r="C9" s="49">
        <v>-0.113513</v>
      </c>
      <c r="D9" s="49">
        <v>0.2867763</v>
      </c>
      <c r="E9" s="49">
        <v>0.1050025</v>
      </c>
      <c r="F9" s="49">
        <v>-0.9669622</v>
      </c>
      <c r="G9" s="49">
        <v>-0.05571634</v>
      </c>
    </row>
    <row r="10" spans="1:7" ht="12.75">
      <c r="A10" t="s">
        <v>18</v>
      </c>
      <c r="B10" s="49">
        <v>-0.5603087</v>
      </c>
      <c r="C10" s="49">
        <v>0.723508</v>
      </c>
      <c r="D10" s="49">
        <v>-0.5326778</v>
      </c>
      <c r="E10" s="49">
        <v>-0.567429</v>
      </c>
      <c r="F10" s="49">
        <v>-0.5298841</v>
      </c>
      <c r="G10" s="49">
        <v>-0.2423533</v>
      </c>
    </row>
    <row r="11" spans="1:7" ht="12.75">
      <c r="A11" t="s">
        <v>19</v>
      </c>
      <c r="B11" s="49">
        <v>2.333796</v>
      </c>
      <c r="C11" s="49">
        <v>0.6234236</v>
      </c>
      <c r="D11" s="49">
        <v>0.9448578</v>
      </c>
      <c r="E11" s="49">
        <v>0.4136169</v>
      </c>
      <c r="F11" s="49">
        <v>13.51664</v>
      </c>
      <c r="G11" s="49">
        <v>2.618112</v>
      </c>
    </row>
    <row r="12" spans="1:7" ht="12.75">
      <c r="A12" t="s">
        <v>20</v>
      </c>
      <c r="B12" s="49">
        <v>0.1683338</v>
      </c>
      <c r="C12" s="49">
        <v>0.1697113</v>
      </c>
      <c r="D12" s="49">
        <v>0.1526169</v>
      </c>
      <c r="E12" s="49">
        <v>0.1158385</v>
      </c>
      <c r="F12" s="49">
        <v>0.1562983</v>
      </c>
      <c r="G12" s="49">
        <v>0.1506517</v>
      </c>
    </row>
    <row r="13" spans="1:7" ht="12.75">
      <c r="A13" t="s">
        <v>21</v>
      </c>
      <c r="B13" s="49">
        <v>-0.02952783</v>
      </c>
      <c r="C13" s="49">
        <v>0.1736278</v>
      </c>
      <c r="D13" s="49">
        <v>-0.07570318</v>
      </c>
      <c r="E13" s="49">
        <v>0.07744113</v>
      </c>
      <c r="F13" s="49">
        <v>-0.2166086</v>
      </c>
      <c r="G13" s="49">
        <v>0.009026204</v>
      </c>
    </row>
    <row r="14" spans="1:7" ht="12.75">
      <c r="A14" t="s">
        <v>22</v>
      </c>
      <c r="B14" s="49">
        <v>-0.1607203</v>
      </c>
      <c r="C14" s="49">
        <v>0.04864738</v>
      </c>
      <c r="D14" s="49">
        <v>-0.02080307</v>
      </c>
      <c r="E14" s="49">
        <v>-0.03466796</v>
      </c>
      <c r="F14" s="49">
        <v>0.126959</v>
      </c>
      <c r="G14" s="49">
        <v>-0.007970693</v>
      </c>
    </row>
    <row r="15" spans="1:7" ht="12.75">
      <c r="A15" t="s">
        <v>23</v>
      </c>
      <c r="B15" s="49">
        <v>-0.304339</v>
      </c>
      <c r="C15" s="49">
        <v>-0.1161781</v>
      </c>
      <c r="D15" s="49">
        <v>-0.06213226</v>
      </c>
      <c r="E15" s="49">
        <v>-0.08186397</v>
      </c>
      <c r="F15" s="49">
        <v>-0.2729811</v>
      </c>
      <c r="G15" s="49">
        <v>-0.1430874</v>
      </c>
    </row>
    <row r="16" spans="1:7" ht="12.75">
      <c r="A16" t="s">
        <v>24</v>
      </c>
      <c r="B16" s="49">
        <v>0.04858935</v>
      </c>
      <c r="C16" s="49">
        <v>0.005489958</v>
      </c>
      <c r="D16" s="49">
        <v>0.00477326</v>
      </c>
      <c r="E16" s="49">
        <v>0.03532298</v>
      </c>
      <c r="F16" s="49">
        <v>-0.01854458</v>
      </c>
      <c r="G16" s="49">
        <v>0.01552855</v>
      </c>
    </row>
    <row r="17" spans="1:7" ht="12.75">
      <c r="A17" t="s">
        <v>25</v>
      </c>
      <c r="B17" s="49">
        <v>-0.0380766</v>
      </c>
      <c r="C17" s="49">
        <v>-0.04164556</v>
      </c>
      <c r="D17" s="49">
        <v>-0.04037657</v>
      </c>
      <c r="E17" s="49">
        <v>-0.02205841</v>
      </c>
      <c r="F17" s="49">
        <v>-0.05809335</v>
      </c>
      <c r="G17" s="49">
        <v>-0.0383061</v>
      </c>
    </row>
    <row r="18" spans="1:7" ht="12.75">
      <c r="A18" t="s">
        <v>26</v>
      </c>
      <c r="B18" s="49">
        <v>0.001677909</v>
      </c>
      <c r="C18" s="49">
        <v>0.001252543</v>
      </c>
      <c r="D18" s="49">
        <v>0.03335245</v>
      </c>
      <c r="E18" s="49">
        <v>0.0355106</v>
      </c>
      <c r="F18" s="49">
        <v>0.01064988</v>
      </c>
      <c r="G18" s="49">
        <v>0.01853242</v>
      </c>
    </row>
    <row r="19" spans="1:7" ht="12.75">
      <c r="A19" t="s">
        <v>27</v>
      </c>
      <c r="B19" s="49">
        <v>-0.2007643</v>
      </c>
      <c r="C19" s="49">
        <v>-0.1864169</v>
      </c>
      <c r="D19" s="49">
        <v>-0.1908855</v>
      </c>
      <c r="E19" s="49">
        <v>-0.1837136</v>
      </c>
      <c r="F19" s="49">
        <v>-0.1398605</v>
      </c>
      <c r="G19" s="49">
        <v>-0.1827079</v>
      </c>
    </row>
    <row r="20" spans="1:7" ht="12.75">
      <c r="A20" t="s">
        <v>28</v>
      </c>
      <c r="B20" s="49">
        <v>0.005977153</v>
      </c>
      <c r="C20" s="49">
        <v>-0.00386933</v>
      </c>
      <c r="D20" s="49">
        <v>-0.002139674</v>
      </c>
      <c r="E20" s="49">
        <v>-0.005686933</v>
      </c>
      <c r="F20" s="49">
        <v>-0.008169009</v>
      </c>
      <c r="G20" s="49">
        <v>-0.003038309</v>
      </c>
    </row>
    <row r="21" spans="1:7" ht="12.75">
      <c r="A21" t="s">
        <v>29</v>
      </c>
      <c r="B21" s="49">
        <v>-137.6835</v>
      </c>
      <c r="C21" s="49">
        <v>101.815</v>
      </c>
      <c r="D21" s="49">
        <v>42.5488</v>
      </c>
      <c r="E21" s="49">
        <v>20.60929</v>
      </c>
      <c r="F21" s="49">
        <v>-148.0559</v>
      </c>
      <c r="G21" s="49">
        <v>0.006301274</v>
      </c>
    </row>
    <row r="22" spans="1:7" ht="12.75">
      <c r="A22" t="s">
        <v>30</v>
      </c>
      <c r="B22" s="49">
        <v>138.0657</v>
      </c>
      <c r="C22" s="49">
        <v>80.31877</v>
      </c>
      <c r="D22" s="49">
        <v>-15.9214</v>
      </c>
      <c r="E22" s="49">
        <v>-87.90731</v>
      </c>
      <c r="F22" s="49">
        <v>-107.3664</v>
      </c>
      <c r="G22" s="49">
        <v>0</v>
      </c>
    </row>
    <row r="23" spans="1:7" ht="12.75">
      <c r="A23" t="s">
        <v>31</v>
      </c>
      <c r="B23" s="49">
        <v>6.835848</v>
      </c>
      <c r="C23" s="49">
        <v>1.772517</v>
      </c>
      <c r="D23" s="49">
        <v>1.729127</v>
      </c>
      <c r="E23" s="49">
        <v>-0.1762401</v>
      </c>
      <c r="F23" s="49">
        <v>5.242504</v>
      </c>
      <c r="G23" s="49">
        <v>2.489435</v>
      </c>
    </row>
    <row r="24" spans="1:7" ht="12.75">
      <c r="A24" t="s">
        <v>32</v>
      </c>
      <c r="B24" s="49">
        <v>0.239859</v>
      </c>
      <c r="C24" s="49">
        <v>0.1785871</v>
      </c>
      <c r="D24" s="49">
        <v>-1.400951</v>
      </c>
      <c r="E24" s="49">
        <v>-3.662521</v>
      </c>
      <c r="F24" s="49">
        <v>-0.4196877</v>
      </c>
      <c r="G24" s="49">
        <v>-1.196336</v>
      </c>
    </row>
    <row r="25" spans="1:7" ht="12.75">
      <c r="A25" t="s">
        <v>33</v>
      </c>
      <c r="B25" s="49">
        <v>1.080481</v>
      </c>
      <c r="C25" s="49">
        <v>-0.2686467</v>
      </c>
      <c r="D25" s="49">
        <v>-0.01894398</v>
      </c>
      <c r="E25" s="49">
        <v>-0.4804311</v>
      </c>
      <c r="F25" s="49">
        <v>-2.258084</v>
      </c>
      <c r="G25" s="49">
        <v>-0.3295854</v>
      </c>
    </row>
    <row r="26" spans="1:7" ht="12.75">
      <c r="A26" t="s">
        <v>34</v>
      </c>
      <c r="B26" s="49">
        <v>0.5629892</v>
      </c>
      <c r="C26" s="49">
        <v>0.9563635</v>
      </c>
      <c r="D26" s="49">
        <v>0.2603458</v>
      </c>
      <c r="E26" s="49">
        <v>0.1614595</v>
      </c>
      <c r="F26" s="49">
        <v>0.9683194</v>
      </c>
      <c r="G26" s="49">
        <v>0.5423245</v>
      </c>
    </row>
    <row r="27" spans="1:7" ht="12.75">
      <c r="A27" t="s">
        <v>35</v>
      </c>
      <c r="B27" s="49">
        <v>0.2975089</v>
      </c>
      <c r="C27" s="49">
        <v>0.1566204</v>
      </c>
      <c r="D27" s="49">
        <v>-0.02408814</v>
      </c>
      <c r="E27" s="49">
        <v>-0.05365379</v>
      </c>
      <c r="F27" s="49">
        <v>0.5823477</v>
      </c>
      <c r="G27" s="49">
        <v>0.1397645</v>
      </c>
    </row>
    <row r="28" spans="1:7" ht="12.75">
      <c r="A28" t="s">
        <v>36</v>
      </c>
      <c r="B28" s="49">
        <v>0.1043668</v>
      </c>
      <c r="C28" s="49">
        <v>-0.1429383</v>
      </c>
      <c r="D28" s="49">
        <v>-0.332379</v>
      </c>
      <c r="E28" s="49">
        <v>-0.1728033</v>
      </c>
      <c r="F28" s="49">
        <v>-0.1143176</v>
      </c>
      <c r="G28" s="49">
        <v>-0.1560668</v>
      </c>
    </row>
    <row r="29" spans="1:7" ht="12.75">
      <c r="A29" t="s">
        <v>37</v>
      </c>
      <c r="B29" s="49">
        <v>0.2556069</v>
      </c>
      <c r="C29" s="49">
        <v>-0.07848117</v>
      </c>
      <c r="D29" s="49">
        <v>-0.01082726</v>
      </c>
      <c r="E29" s="49">
        <v>0.04964824</v>
      </c>
      <c r="F29" s="49">
        <v>0.01196557</v>
      </c>
      <c r="G29" s="49">
        <v>0.02906018</v>
      </c>
    </row>
    <row r="30" spans="1:7" ht="12.75">
      <c r="A30" t="s">
        <v>38</v>
      </c>
      <c r="B30" s="49">
        <v>0.05693083</v>
      </c>
      <c r="C30" s="49">
        <v>0.114937</v>
      </c>
      <c r="D30" s="49">
        <v>0.06489949</v>
      </c>
      <c r="E30" s="49">
        <v>0.06934882</v>
      </c>
      <c r="F30" s="49">
        <v>0.2118029</v>
      </c>
      <c r="G30" s="49">
        <v>0.09645872</v>
      </c>
    </row>
    <row r="31" spans="1:7" ht="12.75">
      <c r="A31" t="s">
        <v>39</v>
      </c>
      <c r="B31" s="49">
        <v>0.04027124</v>
      </c>
      <c r="C31" s="49">
        <v>0.004915303</v>
      </c>
      <c r="D31" s="49">
        <v>0.00304146</v>
      </c>
      <c r="E31" s="49">
        <v>0.03323742</v>
      </c>
      <c r="F31" s="49">
        <v>0.0469012</v>
      </c>
      <c r="G31" s="49">
        <v>0.02199855</v>
      </c>
    </row>
    <row r="32" spans="1:7" ht="12.75">
      <c r="A32" t="s">
        <v>40</v>
      </c>
      <c r="B32" s="49">
        <v>0.03929354</v>
      </c>
      <c r="C32" s="49">
        <v>-0.006993349</v>
      </c>
      <c r="D32" s="49">
        <v>-0.01831062</v>
      </c>
      <c r="E32" s="49">
        <v>0.01536466</v>
      </c>
      <c r="F32" s="49">
        <v>-0.002517234</v>
      </c>
      <c r="G32" s="49">
        <v>0.00296252</v>
      </c>
    </row>
    <row r="33" spans="1:7" ht="12.75">
      <c r="A33" t="s">
        <v>41</v>
      </c>
      <c r="B33" s="49">
        <v>0.164373</v>
      </c>
      <c r="C33" s="49">
        <v>0.08808057</v>
      </c>
      <c r="D33" s="49">
        <v>0.09684187</v>
      </c>
      <c r="E33" s="49">
        <v>0.1021449</v>
      </c>
      <c r="F33" s="49">
        <v>0.1032489</v>
      </c>
      <c r="G33" s="49">
        <v>0.1066423</v>
      </c>
    </row>
    <row r="34" spans="1:7" ht="12.75">
      <c r="A34" t="s">
        <v>42</v>
      </c>
      <c r="B34" s="49">
        <v>-0.0325186</v>
      </c>
      <c r="C34" s="49">
        <v>-0.007040361</v>
      </c>
      <c r="D34" s="49">
        <v>0.0007439628</v>
      </c>
      <c r="E34" s="49">
        <v>0.01206005</v>
      </c>
      <c r="F34" s="49">
        <v>-0.01735792</v>
      </c>
      <c r="G34" s="49">
        <v>-0.005636219</v>
      </c>
    </row>
    <row r="35" spans="1:7" ht="12.75">
      <c r="A35" t="s">
        <v>43</v>
      </c>
      <c r="B35" s="49">
        <v>-0.0003149908</v>
      </c>
      <c r="C35" s="49">
        <v>-0.001865357</v>
      </c>
      <c r="D35" s="49">
        <v>-0.001445771</v>
      </c>
      <c r="E35" s="49">
        <v>0.0005831534</v>
      </c>
      <c r="F35" s="49">
        <v>0.003894326</v>
      </c>
      <c r="G35" s="49">
        <v>-0.0001824421</v>
      </c>
    </row>
    <row r="36" spans="1:6" ht="12.75">
      <c r="A36" t="s">
        <v>44</v>
      </c>
      <c r="B36" s="49">
        <v>20.69397</v>
      </c>
      <c r="C36" s="49">
        <v>20.69092</v>
      </c>
      <c r="D36" s="49">
        <v>20.69702</v>
      </c>
      <c r="E36" s="49">
        <v>20.69397</v>
      </c>
      <c r="F36" s="49">
        <v>20.70313</v>
      </c>
    </row>
    <row r="37" spans="1:6" ht="12.75">
      <c r="A37" t="s">
        <v>45</v>
      </c>
      <c r="B37" s="49">
        <v>0.298055</v>
      </c>
      <c r="C37" s="49">
        <v>0.2802531</v>
      </c>
      <c r="D37" s="49">
        <v>0.273641</v>
      </c>
      <c r="E37" s="49">
        <v>0.2690633</v>
      </c>
      <c r="F37" s="49">
        <v>0.2660116</v>
      </c>
    </row>
    <row r="38" spans="1:7" ht="12.75">
      <c r="A38" t="s">
        <v>54</v>
      </c>
      <c r="B38" s="49">
        <v>-2.752782E-05</v>
      </c>
      <c r="C38" s="49">
        <v>-5.961422E-05</v>
      </c>
      <c r="D38" s="49">
        <v>6.488543E-05</v>
      </c>
      <c r="E38" s="49">
        <v>0</v>
      </c>
      <c r="F38" s="49">
        <v>3.738535E-05</v>
      </c>
      <c r="G38" s="49">
        <v>0.0003150385</v>
      </c>
    </row>
    <row r="39" spans="1:7" ht="12.75">
      <c r="A39" t="s">
        <v>55</v>
      </c>
      <c r="B39" s="49">
        <v>0.000234442</v>
      </c>
      <c r="C39" s="49">
        <v>-0.0001726066</v>
      </c>
      <c r="D39" s="49">
        <v>-7.222966E-05</v>
      </c>
      <c r="E39" s="49">
        <v>-3.512315E-05</v>
      </c>
      <c r="F39" s="49">
        <v>0.0002520964</v>
      </c>
      <c r="G39" s="49">
        <v>0.001076915</v>
      </c>
    </row>
    <row r="40" spans="2:5" ht="12.75">
      <c r="B40" t="s">
        <v>46</v>
      </c>
      <c r="C40">
        <v>-0.003753</v>
      </c>
      <c r="D40" t="s">
        <v>47</v>
      </c>
      <c r="E40">
        <v>3.116975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57</v>
      </c>
      <c r="B50">
        <f>-0.017/(B7*B7+B22*B22)*(B21*B22+B6*B7)</f>
        <v>-2.7527821911720398E-05</v>
      </c>
      <c r="C50">
        <f>-0.017/(C7*C7+C22*C22)*(C21*C22+C6*C7)</f>
        <v>-5.961421167120436E-05</v>
      </c>
      <c r="D50">
        <f>-0.017/(D7*D7+D22*D22)*(D21*D22+D6*D7)</f>
        <v>6.488544172019363E-05</v>
      </c>
      <c r="E50">
        <f>-0.017/(E7*E7+E22*E22)*(E21*E22+E6*E7)</f>
        <v>-9.937294844513435E-06</v>
      </c>
      <c r="F50">
        <f>-0.017/(F7*F7+F22*F22)*(F21*F22+F6*F7)</f>
        <v>3.738534946054865E-05</v>
      </c>
      <c r="G50">
        <f>(B50*B$4+C50*C$4+D50*D$4+E50*E$4+F50*F$4)/SUM(B$4:F$4)</f>
        <v>-1.2903840282880869E-07</v>
      </c>
    </row>
    <row r="51" spans="1:7" ht="12.75">
      <c r="A51" t="s">
        <v>58</v>
      </c>
      <c r="B51">
        <f>-0.017/(B7*B7+B22*B22)*(B21*B7-B6*B22)</f>
        <v>0.00023444201480017174</v>
      </c>
      <c r="C51">
        <f>-0.017/(C7*C7+C22*C22)*(C21*C7-C6*C22)</f>
        <v>-0.00017260668598440492</v>
      </c>
      <c r="D51">
        <f>-0.017/(D7*D7+D22*D22)*(D21*D7-D6*D22)</f>
        <v>-7.222965329281961E-05</v>
      </c>
      <c r="E51">
        <f>-0.017/(E7*E7+E22*E22)*(E21*E7-E6*E22)</f>
        <v>-3.512314908584581E-05</v>
      </c>
      <c r="F51">
        <f>-0.017/(F7*F7+F22*F22)*(F21*F7-F6*F22)</f>
        <v>0.00025209642303843213</v>
      </c>
      <c r="G51">
        <f>(B51*B$4+C51*C$4+D51*D$4+E51*E$4+F51*F$4)/SUM(B$4:F$4)</f>
        <v>2.2207680897272155E-07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9999.812132624393</v>
      </c>
      <c r="C62">
        <f>C7+(2/0.017)*(C8*C50-C23*C51)</f>
        <v>10000.043464446297</v>
      </c>
      <c r="D62">
        <f>D7+(2/0.017)*(D8*D50-D23*D51)</f>
        <v>10000.025261797979</v>
      </c>
      <c r="E62">
        <f>E7+(2/0.017)*(E8*E50-E23*E51)</f>
        <v>9999.995882528949</v>
      </c>
      <c r="F62">
        <f>F7+(2/0.017)*(F8*F50-F23*F51)</f>
        <v>9999.837392753694</v>
      </c>
    </row>
    <row r="63" spans="1:6" ht="12.75">
      <c r="A63" t="s">
        <v>66</v>
      </c>
      <c r="B63">
        <f>B8+(3/0.017)*(B9*B50-B24*B51)</f>
        <v>-0.21855478321097802</v>
      </c>
      <c r="C63">
        <f>C8+(3/0.017)*(C9*C50-C24*C51)</f>
        <v>-1.0585400619705885</v>
      </c>
      <c r="D63">
        <f>D8+(3/0.017)*(D9*D50-D24*D51)</f>
        <v>1.3698826003335565</v>
      </c>
      <c r="E63">
        <f>E8+(3/0.017)*(E9*E50-E24*E51)</f>
        <v>2.87613281554442</v>
      </c>
      <c r="F63">
        <f>F8+(3/0.017)*(F9*F50-F24*F51)</f>
        <v>-1.6071955503174553</v>
      </c>
    </row>
    <row r="64" spans="1:6" ht="12.75">
      <c r="A64" t="s">
        <v>67</v>
      </c>
      <c r="B64">
        <f>B9+(4/0.017)*(B10*B50-B25*B51)</f>
        <v>-0.012001521643321605</v>
      </c>
      <c r="C64">
        <f>C9+(4/0.017)*(C10*C50-C25*C51)</f>
        <v>-0.13457219426951914</v>
      </c>
      <c r="D64">
        <f>D9+(4/0.017)*(D10*D50-D25*D51)</f>
        <v>0.27832186436354656</v>
      </c>
      <c r="E64">
        <f>E9+(4/0.017)*(E10*E50-E25*E51)</f>
        <v>0.10235884261777659</v>
      </c>
      <c r="F64">
        <f>F9+(4/0.017)*(F10*F50-F25*F51)</f>
        <v>-0.8376810242192407</v>
      </c>
    </row>
    <row r="65" spans="1:6" ht="12.75">
      <c r="A65" t="s">
        <v>68</v>
      </c>
      <c r="B65">
        <f>B10+(5/0.017)*(B11*B50-B26*B51)</f>
        <v>-0.6180241832426536</v>
      </c>
      <c r="C65">
        <f>C10+(5/0.017)*(C11*C50-C26*C51)</f>
        <v>0.7611285376118301</v>
      </c>
      <c r="D65">
        <f>D10+(5/0.017)*(D11*D50-D26*D51)</f>
        <v>-0.5091153874747023</v>
      </c>
      <c r="E65">
        <f>E10+(5/0.017)*(E11*E50-E26*E51)</f>
        <v>-0.5669699608818081</v>
      </c>
      <c r="F65">
        <f>F10+(5/0.017)*(F11*F50-F26*F51)</f>
        <v>-0.45305631975479127</v>
      </c>
    </row>
    <row r="66" spans="1:6" ht="12.75">
      <c r="A66" t="s">
        <v>69</v>
      </c>
      <c r="B66">
        <f>B11+(6/0.017)*(B12*B50-B27*B51)</f>
        <v>2.3075433710099627</v>
      </c>
      <c r="C66">
        <f>C11+(6/0.017)*(C12*C50-C27*C51)</f>
        <v>0.629394137473067</v>
      </c>
      <c r="D66">
        <f>D11+(6/0.017)*(D12*D50-D27*D51)</f>
        <v>0.9477387659893404</v>
      </c>
      <c r="E66">
        <f>E11+(6/0.017)*(E12*E50-E27*E51)</f>
        <v>0.41254550774328114</v>
      </c>
      <c r="F66">
        <f>F11+(6/0.017)*(F12*F50-F27*F51)</f>
        <v>13.466887821563859</v>
      </c>
    </row>
    <row r="67" spans="1:6" ht="12.75">
      <c r="A67" t="s">
        <v>70</v>
      </c>
      <c r="B67">
        <f>B12+(7/0.017)*(B13*B50-B28*B51)</f>
        <v>0.15859345398988417</v>
      </c>
      <c r="C67">
        <f>C12+(7/0.017)*(C13*C50-C28*C51)</f>
        <v>0.15529015089463816</v>
      </c>
      <c r="D67">
        <f>D12+(7/0.017)*(D13*D50-D28*D51)</f>
        <v>0.14070880709175518</v>
      </c>
      <c r="E67">
        <f>E12+(7/0.017)*(E13*E50-E28*E51)</f>
        <v>0.1130224611839824</v>
      </c>
      <c r="F67">
        <f>F12+(7/0.017)*(F13*F50-F28*F51)</f>
        <v>0.1648305052295439</v>
      </c>
    </row>
    <row r="68" spans="1:6" ht="12.75">
      <c r="A68" t="s">
        <v>71</v>
      </c>
      <c r="B68">
        <f>B13+(8/0.017)*(B14*B50-B29*B51)</f>
        <v>-0.05564581439380129</v>
      </c>
      <c r="C68">
        <f>C13+(8/0.017)*(C14*C50-C29*C51)</f>
        <v>0.16588829417673026</v>
      </c>
      <c r="D68">
        <f>D13+(8/0.017)*(D14*D50-D29*D51)</f>
        <v>-0.07670641088093991</v>
      </c>
      <c r="E68">
        <f>E13+(8/0.017)*(E14*E50-E29*E51)</f>
        <v>0.07842386330614007</v>
      </c>
      <c r="F68">
        <f>F13+(8/0.017)*(F14*F50-F29*F51)</f>
        <v>-0.21579451567739022</v>
      </c>
    </row>
    <row r="69" spans="1:6" ht="12.75">
      <c r="A69" t="s">
        <v>72</v>
      </c>
      <c r="B69">
        <f>B14+(9/0.017)*(B15*B50-B30*B51)</f>
        <v>-0.16335104695705266</v>
      </c>
      <c r="C69">
        <f>C14+(9/0.017)*(C15*C50-C30*C51)</f>
        <v>0.06281695909456064</v>
      </c>
      <c r="D69">
        <f>D14+(9/0.017)*(D15*D50-D30*D51)</f>
        <v>-0.020455676074255174</v>
      </c>
      <c r="E69">
        <f>E14+(9/0.017)*(E15*E50-E30*E51)</f>
        <v>-0.03294776599074241</v>
      </c>
      <c r="F69">
        <f>F14+(9/0.017)*(F15*F50-F30*F51)</f>
        <v>0.09328828084181615</v>
      </c>
    </row>
    <row r="70" spans="1:6" ht="12.75">
      <c r="A70" t="s">
        <v>73</v>
      </c>
      <c r="B70">
        <f>B15+(10/0.017)*(B16*B50-B31*B51)</f>
        <v>-0.3106794880104162</v>
      </c>
      <c r="C70">
        <f>C15+(10/0.017)*(C16*C50-C31*C51)</f>
        <v>-0.1158715502099052</v>
      </c>
      <c r="D70">
        <f>D15+(10/0.017)*(D16*D50-D31*D51)</f>
        <v>-0.061820849008912174</v>
      </c>
      <c r="E70">
        <f>E15+(10/0.017)*(E16*E50-E31*E51)</f>
        <v>-0.08138374177009292</v>
      </c>
      <c r="F70">
        <f>F15+(10/0.017)*(F16*F50-F31*F51)</f>
        <v>-0.280343994329476</v>
      </c>
    </row>
    <row r="71" spans="1:6" ht="12.75">
      <c r="A71" t="s">
        <v>74</v>
      </c>
      <c r="B71">
        <f>B16+(11/0.017)*(B17*B50-B32*B51)</f>
        <v>0.043306832409017615</v>
      </c>
      <c r="C71">
        <f>C16+(11/0.017)*(C17*C50-C32*C51)</f>
        <v>0.006315325810354022</v>
      </c>
      <c r="D71">
        <f>D16+(11/0.017)*(D17*D50-D32*D51)</f>
        <v>0.002222281502852838</v>
      </c>
      <c r="E71">
        <f>E16+(11/0.017)*(E17*E50-E32*E51)</f>
        <v>0.03581400457916761</v>
      </c>
      <c r="F71">
        <f>F16+(11/0.017)*(F17*F50-F32*F51)</f>
        <v>-0.01953927409065092</v>
      </c>
    </row>
    <row r="72" spans="1:6" ht="12.75">
      <c r="A72" t="s">
        <v>75</v>
      </c>
      <c r="B72">
        <f>B17+(12/0.017)*(B18*B50-B33*B51)</f>
        <v>-0.0653110422203892</v>
      </c>
      <c r="C72">
        <f>C17+(12/0.017)*(C18*C50-C33*C51)</f>
        <v>-0.030966529936149567</v>
      </c>
      <c r="D72">
        <f>D17+(12/0.017)*(D18*D50-D33*D51)</f>
        <v>-0.033911433662332485</v>
      </c>
      <c r="E72">
        <f>E17+(12/0.017)*(E18*E50-E33*E51)</f>
        <v>-0.019775042059703603</v>
      </c>
      <c r="F72">
        <f>F17+(12/0.017)*(F18*F50-F33*F51)</f>
        <v>-0.07618548803798109</v>
      </c>
    </row>
    <row r="73" spans="1:6" ht="12.75">
      <c r="A73" t="s">
        <v>76</v>
      </c>
      <c r="B73">
        <f>B18+(13/0.017)*(B19*B50-B34*B51)</f>
        <v>0.011734043705203348</v>
      </c>
      <c r="C73">
        <f>C18+(13/0.017)*(C19*C50-C34*C51)</f>
        <v>0.008821512471735089</v>
      </c>
      <c r="D73">
        <f>D18+(13/0.017)*(D19*D50-D34*D51)</f>
        <v>0.023922132380302795</v>
      </c>
      <c r="E73">
        <f>E18+(13/0.017)*(E19*E50-E34*E51)</f>
        <v>0.037230578875037466</v>
      </c>
      <c r="F73">
        <f>F18+(13/0.017)*(F19*F50-F34*F51)</f>
        <v>0.00999768978688721</v>
      </c>
    </row>
    <row r="74" spans="1:6" ht="12.75">
      <c r="A74" t="s">
        <v>77</v>
      </c>
      <c r="B74">
        <f>B19+(14/0.017)*(B20*B50-B35*B51)</f>
        <v>-0.20083898664455213</v>
      </c>
      <c r="C74">
        <f>C19+(14/0.017)*(C20*C50-C35*C51)</f>
        <v>-0.18649209320307228</v>
      </c>
      <c r="D74">
        <f>D19+(14/0.017)*(D20*D50-D35*D51)</f>
        <v>-0.19108583277822191</v>
      </c>
      <c r="E74">
        <f>E19+(14/0.017)*(E20*E50-E35*E51)</f>
        <v>-0.18365019242393757</v>
      </c>
      <c r="F74">
        <f>F19+(14/0.017)*(F20*F50-F35*F51)</f>
        <v>-0.14092050333843512</v>
      </c>
    </row>
    <row r="75" spans="1:6" ht="12.75">
      <c r="A75" t="s">
        <v>78</v>
      </c>
      <c r="B75" s="49">
        <f>B20</f>
        <v>0.005977153</v>
      </c>
      <c r="C75" s="49">
        <f>C20</f>
        <v>-0.00386933</v>
      </c>
      <c r="D75" s="49">
        <f>D20</f>
        <v>-0.002139674</v>
      </c>
      <c r="E75" s="49">
        <f>E20</f>
        <v>-0.005686933</v>
      </c>
      <c r="F75" s="49">
        <f>F20</f>
        <v>-0.008169009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138.03781319154498</v>
      </c>
      <c r="C82">
        <f>C22+(2/0.017)*(C8*C51+C23*C50)</f>
        <v>80.32796870005976</v>
      </c>
      <c r="D82">
        <f>D22+(2/0.017)*(D8*D51+D23*D50)</f>
        <v>-15.919965130316923</v>
      </c>
      <c r="E82">
        <f>E22+(2/0.017)*(E8*E51+E23*E50)</f>
        <v>-87.91908309312699</v>
      </c>
      <c r="F82">
        <f>F22+(2/0.017)*(F8*F51+F23*F50)</f>
        <v>-107.39137341597281</v>
      </c>
    </row>
    <row r="83" spans="1:6" ht="12.75">
      <c r="A83" t="s">
        <v>81</v>
      </c>
      <c r="B83">
        <f>B23+(3/0.017)*(B9*B51+B24*B50)</f>
        <v>6.83650200195406</v>
      </c>
      <c r="C83">
        <f>C23+(3/0.017)*(C9*C51+C24*C50)</f>
        <v>1.7740958423938236</v>
      </c>
      <c r="D83">
        <f>D23+(3/0.017)*(D9*D51+D24*D50)</f>
        <v>1.709430221673245</v>
      </c>
      <c r="E83">
        <f>E23+(3/0.017)*(E9*E51+E24*E50)</f>
        <v>-0.1704681824842349</v>
      </c>
      <c r="F83">
        <f>F23+(3/0.017)*(F9*F51+F24*F50)</f>
        <v>5.196717314736088</v>
      </c>
    </row>
    <row r="84" spans="1:6" ht="12.75">
      <c r="A84" t="s">
        <v>82</v>
      </c>
      <c r="B84">
        <f>B24+(4/0.017)*(B10*B51+B25*B50)</f>
        <v>0.20195236727410293</v>
      </c>
      <c r="C84">
        <f>C24+(4/0.017)*(C10*C51+C25*C50)</f>
        <v>0.15297129837067427</v>
      </c>
      <c r="D84">
        <f>D24+(4/0.017)*(D10*D51+D25*D50)</f>
        <v>-1.3921872483998723</v>
      </c>
      <c r="E84">
        <f>E24+(4/0.017)*(E10*E51+E25*E50)</f>
        <v>-3.6567082755633398</v>
      </c>
      <c r="F84">
        <f>F24+(4/0.017)*(F10*F51+F25*F50)</f>
        <v>-0.4709820872202853</v>
      </c>
    </row>
    <row r="85" spans="1:6" ht="12.75">
      <c r="A85" t="s">
        <v>83</v>
      </c>
      <c r="B85">
        <f>B25+(5/0.017)*(B11*B51+B26*B50)</f>
        <v>1.2368462852755175</v>
      </c>
      <c r="C85">
        <f>C25+(5/0.017)*(C11*C51+C26*C50)</f>
        <v>-0.31706432873061213</v>
      </c>
      <c r="D85">
        <f>D25+(5/0.017)*(D11*D51+D26*D50)</f>
        <v>-0.03404812678588797</v>
      </c>
      <c r="E85">
        <f>E25+(5/0.017)*(E11*E51+E26*E50)</f>
        <v>-0.4851758055000215</v>
      </c>
      <c r="F85">
        <f>F25+(5/0.017)*(F11*F51+F26*F50)</f>
        <v>-1.2452317780421702</v>
      </c>
    </row>
    <row r="86" spans="1:6" ht="12.75">
      <c r="A86" t="s">
        <v>84</v>
      </c>
      <c r="B86">
        <f>B26+(6/0.017)*(B12*B51+B27*B50)</f>
        <v>0.5740273446639825</v>
      </c>
      <c r="C86">
        <f>C26+(6/0.017)*(C12*C51+C27*C50)</f>
        <v>0.9427293446783293</v>
      </c>
      <c r="D86">
        <f>D26+(6/0.017)*(D12*D51+D27*D50)</f>
        <v>0.25590352869020844</v>
      </c>
      <c r="E86">
        <f>E26+(6/0.017)*(E12*E51+E27*E50)</f>
        <v>0.16021169786777936</v>
      </c>
      <c r="F86">
        <f>F26+(6/0.017)*(F12*F51+F27*F50)</f>
        <v>0.9899100522220122</v>
      </c>
    </row>
    <row r="87" spans="1:6" ht="12.75">
      <c r="A87" t="s">
        <v>85</v>
      </c>
      <c r="B87">
        <f>B27+(7/0.017)*(B13*B51+B28*B50)</f>
        <v>0.2934754363239758</v>
      </c>
      <c r="C87">
        <f>C27+(7/0.017)*(C13*C51+C28*C50)</f>
        <v>0.14778880261385371</v>
      </c>
      <c r="D87">
        <f>D27+(7/0.017)*(D13*D51+D28*D50)</f>
        <v>-0.030716952148392134</v>
      </c>
      <c r="E87">
        <f>E27+(7/0.017)*(E13*E51+E28*E50)</f>
        <v>-0.05406669900500766</v>
      </c>
      <c r="F87">
        <f>F27+(7/0.017)*(F13*F51+F28*F50)</f>
        <v>0.5581029707768249</v>
      </c>
    </row>
    <row r="88" spans="1:6" ht="12.75">
      <c r="A88" t="s">
        <v>86</v>
      </c>
      <c r="B88">
        <f>B28+(8/0.017)*(B14*B51+B29*B50)</f>
        <v>0.08332402721228471</v>
      </c>
      <c r="C88">
        <f>C28+(8/0.017)*(C14*C51+C29*C50)</f>
        <v>-0.14468807410025422</v>
      </c>
      <c r="D88">
        <f>D28+(8/0.017)*(D14*D51+D29*D50)</f>
        <v>-0.332002497889032</v>
      </c>
      <c r="E88">
        <f>E28+(8/0.017)*(E14*E51+E29*E50)</f>
        <v>-0.17246246295143952</v>
      </c>
      <c r="F88">
        <f>F28+(8/0.017)*(F14*F51+F29*F50)</f>
        <v>-0.09904548386424426</v>
      </c>
    </row>
    <row r="89" spans="1:6" ht="12.75">
      <c r="A89" t="s">
        <v>87</v>
      </c>
      <c r="B89">
        <f>B29+(9/0.017)*(B15*B51+B30*B50)</f>
        <v>0.21700376642199043</v>
      </c>
      <c r="C89">
        <f>C29+(9/0.017)*(C15*C51+C30*C50)</f>
        <v>-0.07149227919982329</v>
      </c>
      <c r="D89">
        <f>D29+(9/0.017)*(D15*D51+D30*D50)</f>
        <v>-0.006222000407795205</v>
      </c>
      <c r="E89">
        <f>E29+(9/0.017)*(E15*E51+E30*E50)</f>
        <v>0.05080562980967595</v>
      </c>
      <c r="F89">
        <f>F29+(9/0.017)*(F15*F51+F30*F50)</f>
        <v>-0.02027520064144412</v>
      </c>
    </row>
    <row r="90" spans="1:6" ht="12.75">
      <c r="A90" t="s">
        <v>88</v>
      </c>
      <c r="B90">
        <f>B30+(10/0.017)*(B16*B51+B31*B50)</f>
        <v>0.06297953916996857</v>
      </c>
      <c r="C90">
        <f>C30+(10/0.017)*(C16*C51+C31*C50)</f>
        <v>0.11420722037056254</v>
      </c>
      <c r="D90">
        <f>D30+(10/0.017)*(D16*D51+D31*D50)</f>
        <v>0.06481276974158695</v>
      </c>
      <c r="E90">
        <f>E30+(10/0.017)*(E16*E51+E31*E50)</f>
        <v>0.06842473509699573</v>
      </c>
      <c r="F90">
        <f>F30+(10/0.017)*(F16*F51+F31*F50)</f>
        <v>0.21008430909845235</v>
      </c>
    </row>
    <row r="91" spans="1:6" ht="12.75">
      <c r="A91" t="s">
        <v>89</v>
      </c>
      <c r="B91">
        <f>B31+(11/0.017)*(B17*B51+B32*B50)</f>
        <v>0.033795203275673286</v>
      </c>
      <c r="C91">
        <f>C31+(11/0.017)*(C17*C51+C32*C50)</f>
        <v>0.009836318055091428</v>
      </c>
      <c r="D91">
        <f>D31+(11/0.017)*(D17*D51+D32*D50)</f>
        <v>0.004159767225835833</v>
      </c>
      <c r="E91">
        <f>E31+(11/0.017)*(E17*E51+E32*E50)</f>
        <v>0.0336399408429783</v>
      </c>
      <c r="F91">
        <f>F31+(11/0.017)*(F17*F51+F32*F50)</f>
        <v>0.03736404896994586</v>
      </c>
    </row>
    <row r="92" spans="1:6" ht="12.75">
      <c r="A92" t="s">
        <v>90</v>
      </c>
      <c r="B92">
        <f>B32+(12/0.017)*(B18*B51+B33*B50)</f>
        <v>0.03637721649095256</v>
      </c>
      <c r="C92">
        <f>C32+(12/0.017)*(C18*C51+C33*C50)</f>
        <v>-0.010852443852035269</v>
      </c>
      <c r="D92">
        <f>D32+(12/0.017)*(D18*D51+D33*D50)</f>
        <v>-0.015575614156239906</v>
      </c>
      <c r="E92">
        <f>E32+(12/0.017)*(E18*E51+E33*E50)</f>
        <v>0.01376775076275917</v>
      </c>
      <c r="F92">
        <f>F32+(12/0.017)*(F18*F51+F33*F50)</f>
        <v>0.002102619784733491</v>
      </c>
    </row>
    <row r="93" spans="1:6" ht="12.75">
      <c r="A93" t="s">
        <v>91</v>
      </c>
      <c r="B93">
        <f>B33+(13/0.017)*(B19*B51+B34*B50)</f>
        <v>0.12906467824057297</v>
      </c>
      <c r="C93">
        <f>C33+(13/0.017)*(C19*C51+C34*C50)</f>
        <v>0.1130073120934097</v>
      </c>
      <c r="D93">
        <f>D33+(13/0.017)*(D19*D51+D34*D50)</f>
        <v>0.10742223799416839</v>
      </c>
      <c r="E93">
        <f>E33+(13/0.017)*(E19*E51+E34*E50)</f>
        <v>0.10698759567998248</v>
      </c>
      <c r="F93">
        <f>F33+(13/0.017)*(F19*F51+F34*F50)</f>
        <v>0.07579040424510745</v>
      </c>
    </row>
    <row r="94" spans="1:6" ht="12.75">
      <c r="A94" t="s">
        <v>92</v>
      </c>
      <c r="B94">
        <f>B34+(14/0.017)*(B20*B51+B35*B50)</f>
        <v>-0.03135745086833579</v>
      </c>
      <c r="C94">
        <f>C34+(14/0.017)*(C20*C51+C35*C50)</f>
        <v>-0.006398770634442024</v>
      </c>
      <c r="D94">
        <f>D34+(14/0.017)*(D20*D51+D35*D50)</f>
        <v>0.0007939826762975177</v>
      </c>
      <c r="E94">
        <f>E34+(14/0.017)*(E20*E51+E35*E50)</f>
        <v>0.012219771905679275</v>
      </c>
      <c r="F94">
        <f>F34+(14/0.017)*(F20*F51+F35*F50)</f>
        <v>-0.01893398005549626</v>
      </c>
    </row>
    <row r="95" spans="1:6" ht="12.75">
      <c r="A95" t="s">
        <v>93</v>
      </c>
      <c r="B95" s="49">
        <f>B35</f>
        <v>-0.0003149908</v>
      </c>
      <c r="C95" s="49">
        <f>C35</f>
        <v>-0.001865357</v>
      </c>
      <c r="D95" s="49">
        <f>D35</f>
        <v>-0.001445771</v>
      </c>
      <c r="E95" s="49">
        <f>E35</f>
        <v>0.0005831534</v>
      </c>
      <c r="F95" s="49">
        <f>F35</f>
        <v>0.003894326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-0.21855888921947136</v>
      </c>
      <c r="C103">
        <f>C63*10000/C62</f>
        <v>-1.058535461104818</v>
      </c>
      <c r="D103">
        <f>D63*10000/D62</f>
        <v>1.369879139772548</v>
      </c>
      <c r="E103">
        <f>E63*10000/E62</f>
        <v>2.8761339997842685</v>
      </c>
      <c r="F103">
        <f>F63*10000/F62</f>
        <v>-1.6072216849066938</v>
      </c>
      <c r="G103">
        <f>AVERAGE(C103:E103)</f>
        <v>1.0624925594839996</v>
      </c>
      <c r="H103">
        <f>STDEV(C103:E103)</f>
        <v>1.985263414239889</v>
      </c>
      <c r="I103">
        <f>(B103*B4+C103*C4+D103*D4+E103*E4+F103*F4)/SUM(B4:F4)</f>
        <v>0.5205120093340219</v>
      </c>
      <c r="K103">
        <f>(LN(H103)+LN(H123))/2-LN(K114*K115^3)</f>
        <v>-3.485979703181746</v>
      </c>
    </row>
    <row r="104" spans="1:11" ht="12.75">
      <c r="A104" t="s">
        <v>67</v>
      </c>
      <c r="B104">
        <f>B64*10000/B62</f>
        <v>-0.012001747116994962</v>
      </c>
      <c r="C104">
        <f>C64*10000/C62</f>
        <v>-0.1345716093614703</v>
      </c>
      <c r="D104">
        <f>D64*10000/D62</f>
        <v>0.2783211612742516</v>
      </c>
      <c r="E104">
        <f>E64*10000/E62</f>
        <v>0.10235888476375107</v>
      </c>
      <c r="F104">
        <f>F64*10000/F62</f>
        <v>-0.8376946457411996</v>
      </c>
      <c r="G104">
        <f>AVERAGE(C104:E104)</f>
        <v>0.08203614555884413</v>
      </c>
      <c r="H104">
        <f>STDEV(C104:E104)</f>
        <v>0.20719524682628152</v>
      </c>
      <c r="I104">
        <f>(B104*B4+C104*C4+D104*D4+E104*E4+F104*F4)/SUM(B4:F4)</f>
        <v>-0.05431624524510203</v>
      </c>
      <c r="K104">
        <f>(LN(H104)+LN(H124))/2-LN(K114*K115^4)</f>
        <v>-3.749131679934724</v>
      </c>
    </row>
    <row r="105" spans="1:11" ht="12.75">
      <c r="A105" t="s">
        <v>68</v>
      </c>
      <c r="B105">
        <f>B65*10000/B62</f>
        <v>-0.6180357941189208</v>
      </c>
      <c r="C105">
        <f>C65*10000/C62</f>
        <v>0.7611252294231641</v>
      </c>
      <c r="D105">
        <f>D65*10000/D62</f>
        <v>-0.5091141013609446</v>
      </c>
      <c r="E105">
        <f>E65*10000/E62</f>
        <v>-0.5669701943301443</v>
      </c>
      <c r="F105">
        <f>F65*10000/F62</f>
        <v>-0.45306368689864407</v>
      </c>
      <c r="G105">
        <f>AVERAGE(C105:E105)</f>
        <v>-0.1049863554226416</v>
      </c>
      <c r="H105">
        <f>STDEV(C105:E105)</f>
        <v>0.7506322601157641</v>
      </c>
      <c r="I105">
        <f>(B105*B4+C105*C4+D105*D4+E105*E4+F105*F4)/SUM(B4:F4)</f>
        <v>-0.22561690970182896</v>
      </c>
      <c r="K105">
        <f>(LN(H105)+LN(H125))/2-LN(K114*K115^5)</f>
        <v>-3.578571879990537</v>
      </c>
    </row>
    <row r="106" spans="1:11" ht="12.75">
      <c r="A106" t="s">
        <v>69</v>
      </c>
      <c r="B106">
        <f>B66*10000/B62</f>
        <v>2.307586723036127</v>
      </c>
      <c r="C106">
        <f>C66*10000/C62</f>
        <v>0.6293914018581885</v>
      </c>
      <c r="D106">
        <f>D66*10000/D62</f>
        <v>0.9477363718368642</v>
      </c>
      <c r="E106">
        <f>E66*10000/E62</f>
        <v>0.41254567760776967</v>
      </c>
      <c r="F106">
        <f>F66*10000/F62</f>
        <v>13.467106806479208</v>
      </c>
      <c r="G106">
        <f>AVERAGE(C106:E106)</f>
        <v>0.6632244837676075</v>
      </c>
      <c r="H106">
        <f>STDEV(C106:E106)</f>
        <v>0.2691946839574884</v>
      </c>
      <c r="I106">
        <f>(B106*B4+C106*C4+D106*D4+E106*E4+F106*F4)/SUM(B4:F4)</f>
        <v>2.609591052937155</v>
      </c>
      <c r="K106">
        <f>(LN(H106)+LN(H126))/2-LN(K114*K115^6)</f>
        <v>-3.186432638554564</v>
      </c>
    </row>
    <row r="107" spans="1:11" ht="12.75">
      <c r="A107" t="s">
        <v>70</v>
      </c>
      <c r="B107">
        <f>B67*10000/B62</f>
        <v>0.1585964334994584</v>
      </c>
      <c r="C107">
        <f>C67*10000/C62</f>
        <v>0.15528947593752943</v>
      </c>
      <c r="D107">
        <f>D67*10000/D62</f>
        <v>0.14070845163690726</v>
      </c>
      <c r="E107">
        <f>E67*10000/E62</f>
        <v>0.11302250772067278</v>
      </c>
      <c r="F107">
        <f>F67*10000/F62</f>
        <v>0.1648331855365839</v>
      </c>
      <c r="G107">
        <f>AVERAGE(C107:E107)</f>
        <v>0.1363401450983698</v>
      </c>
      <c r="H107">
        <f>STDEV(C107:E107)</f>
        <v>0.021469413757067565</v>
      </c>
      <c r="I107">
        <f>(B107*B4+C107*C4+D107*D4+E107*E4+F107*F4)/SUM(B4:F4)</f>
        <v>0.1433672557094521</v>
      </c>
      <c r="K107">
        <f>(LN(H107)+LN(H127))/2-LN(K114*K115^7)</f>
        <v>-4.535596787069086</v>
      </c>
    </row>
    <row r="108" spans="1:9" ht="12.75">
      <c r="A108" t="s">
        <v>71</v>
      </c>
      <c r="B108">
        <f>B68*10000/B62</f>
        <v>-0.05564685981675274</v>
      </c>
      <c r="C108">
        <f>C68*10000/C62</f>
        <v>0.16588757315557878</v>
      </c>
      <c r="D108">
        <f>D68*10000/D62</f>
        <v>-0.07670621710724387</v>
      </c>
      <c r="E108">
        <f>E68*10000/E62</f>
        <v>0.07842389559695205</v>
      </c>
      <c r="F108">
        <f>F68*10000/F62</f>
        <v>-0.21579802470964582</v>
      </c>
      <c r="G108">
        <f>AVERAGE(C108:E108)</f>
        <v>0.055868417215095646</v>
      </c>
      <c r="H108">
        <f>STDEV(C108:E108)</f>
        <v>0.12285967187118965</v>
      </c>
      <c r="I108">
        <f>(B108*B4+C108*C4+D108*D4+E108*E4+F108*F4)/SUM(B4:F4)</f>
        <v>0.0034879300918457755</v>
      </c>
    </row>
    <row r="109" spans="1:9" ht="12.75">
      <c r="A109" t="s">
        <v>72</v>
      </c>
      <c r="B109">
        <f>B69*10000/B62</f>
        <v>-0.16335411584795656</v>
      </c>
      <c r="C109">
        <f>C69*10000/C62</f>
        <v>0.06281668606531284</v>
      </c>
      <c r="D109">
        <f>D69*10000/D62</f>
        <v>-0.020455624399670063</v>
      </c>
      <c r="E109">
        <f>E69*10000/E62</f>
        <v>-0.03294777955689526</v>
      </c>
      <c r="F109">
        <f>F69*10000/F62</f>
        <v>0.09328979780152903</v>
      </c>
      <c r="G109">
        <f>AVERAGE(C109:E109)</f>
        <v>0.003137760702915835</v>
      </c>
      <c r="H109">
        <f>STDEV(C109:E109)</f>
        <v>0.05205952443526507</v>
      </c>
      <c r="I109">
        <f>(B109*B4+C109*C4+D109*D4+E109*E4+F109*F4)/SUM(B4:F4)</f>
        <v>-0.008939390346929137</v>
      </c>
    </row>
    <row r="110" spans="1:11" ht="12.75">
      <c r="A110" t="s">
        <v>73</v>
      </c>
      <c r="B110">
        <f>B70*10000/B62</f>
        <v>-0.31068532477407673</v>
      </c>
      <c r="C110">
        <f>C70*10000/C62</f>
        <v>-0.11587104658281704</v>
      </c>
      <c r="D110">
        <f>D70*10000/D62</f>
        <v>-0.061820692838726835</v>
      </c>
      <c r="E110">
        <f>E70*10000/E62</f>
        <v>-0.08138377527962679</v>
      </c>
      <c r="F110">
        <f>F70*10000/F62</f>
        <v>-0.2803485530000969</v>
      </c>
      <c r="G110">
        <f>AVERAGE(C110:E110)</f>
        <v>-0.08635850490039021</v>
      </c>
      <c r="H110">
        <f>STDEV(C110:E110)</f>
        <v>0.0273664235161466</v>
      </c>
      <c r="I110">
        <f>(B110*B4+C110*C4+D110*D4+E110*E4+F110*F4)/SUM(B4:F4)</f>
        <v>-0.14473179642965758</v>
      </c>
      <c r="K110">
        <f>EXP(AVERAGE(K103:K107))</f>
        <v>0.024547566896317027</v>
      </c>
    </row>
    <row r="111" spans="1:9" ht="12.75">
      <c r="A111" t="s">
        <v>74</v>
      </c>
      <c r="B111">
        <f>B71*10000/B62</f>
        <v>0.04330764601839773</v>
      </c>
      <c r="C111">
        <f>C71*10000/C62</f>
        <v>0.006315298361259374</v>
      </c>
      <c r="D111">
        <f>D71*10000/D62</f>
        <v>0.002222275888984382</v>
      </c>
      <c r="E111">
        <f>E71*10000/E62</f>
        <v>0.03581401932548639</v>
      </c>
      <c r="F111">
        <f>F71*10000/F62</f>
        <v>-0.019539591818572875</v>
      </c>
      <c r="G111">
        <f>AVERAGE(C111:E111)</f>
        <v>0.014783864525243383</v>
      </c>
      <c r="H111">
        <f>STDEV(C111:E111)</f>
        <v>0.01832726838433036</v>
      </c>
      <c r="I111">
        <f>(B111*B4+C111*C4+D111*D4+E111*E4+F111*F4)/SUM(B4:F4)</f>
        <v>0.014334523110268777</v>
      </c>
    </row>
    <row r="112" spans="1:9" ht="12.75">
      <c r="A112" t="s">
        <v>75</v>
      </c>
      <c r="B112">
        <f>B72*10000/B62</f>
        <v>-0.06531226922485063</v>
      </c>
      <c r="C112">
        <f>C72*10000/C62</f>
        <v>-0.03096639534242683</v>
      </c>
      <c r="D112">
        <f>D72*10000/D62</f>
        <v>-0.03391134799617026</v>
      </c>
      <c r="E112">
        <f>E72*10000/E62</f>
        <v>-0.01977505020202328</v>
      </c>
      <c r="F112">
        <f>F72*10000/F62</f>
        <v>-0.07618672688936755</v>
      </c>
      <c r="G112">
        <f>AVERAGE(C112:E112)</f>
        <v>-0.028217597846873454</v>
      </c>
      <c r="H112">
        <f>STDEV(C112:E112)</f>
        <v>0.007458260158030955</v>
      </c>
      <c r="I112">
        <f>(B112*B4+C112*C4+D112*D4+E112*E4+F112*F4)/SUM(B4:F4)</f>
        <v>-0.039990012116348506</v>
      </c>
    </row>
    <row r="113" spans="1:9" ht="12.75">
      <c r="A113" t="s">
        <v>76</v>
      </c>
      <c r="B113">
        <f>B73*10000/B62</f>
        <v>0.011734264153744473</v>
      </c>
      <c r="C113">
        <f>C73*10000/C62</f>
        <v>0.008821474129686232</v>
      </c>
      <c r="D113">
        <f>D73*10000/D62</f>
        <v>0.023922071948847917</v>
      </c>
      <c r="E113">
        <f>E73*10000/E62</f>
        <v>0.037230594204626856</v>
      </c>
      <c r="F113">
        <f>F73*10000/F62</f>
        <v>0.00999785235921132</v>
      </c>
      <c r="G113">
        <f>AVERAGE(C113:E113)</f>
        <v>0.02332471342772034</v>
      </c>
      <c r="H113">
        <f>STDEV(C113:E113)</f>
        <v>0.014213977408177175</v>
      </c>
      <c r="I113">
        <f>(B113*B4+C113*C4+D113*D4+E113*E4+F113*F4)/SUM(B4:F4)</f>
        <v>0.019866255338729773</v>
      </c>
    </row>
    <row r="114" spans="1:11" ht="12.75">
      <c r="A114" t="s">
        <v>77</v>
      </c>
      <c r="B114">
        <f>B74*10000/B62</f>
        <v>-0.20084275982477195</v>
      </c>
      <c r="C114">
        <f>C74*10000/C62</f>
        <v>-0.1864912826290384</v>
      </c>
      <c r="D114">
        <f>D74*10000/D62</f>
        <v>-0.19108535006227093</v>
      </c>
      <c r="E114">
        <f>E74*10000/E62</f>
        <v>-0.1836502680414038</v>
      </c>
      <c r="F114">
        <f>F74*10000/F62</f>
        <v>-0.14092279484519626</v>
      </c>
      <c r="G114">
        <f>AVERAGE(C114:E114)</f>
        <v>-0.18707563357757107</v>
      </c>
      <c r="H114">
        <f>STDEV(C114:E114)</f>
        <v>0.0037518276462987577</v>
      </c>
      <c r="I114">
        <f>(B114*B4+C114*C4+D114*D4+E114*E4+F114*F4)/SUM(B4:F4)</f>
        <v>-0.1829119402892301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0.005977265293314396</v>
      </c>
      <c r="C115">
        <f>C75*10000/C62</f>
        <v>-0.0038693131822444987</v>
      </c>
      <c r="D115">
        <f>D75*10000/D62</f>
        <v>-0.0021396685948124215</v>
      </c>
      <c r="E115">
        <f>E75*10000/E62</f>
        <v>-0.005686935341579164</v>
      </c>
      <c r="F115">
        <f>F75*10000/F62</f>
        <v>-0.008169141836165865</v>
      </c>
      <c r="G115">
        <f>AVERAGE(C115:E115)</f>
        <v>-0.003898639039545361</v>
      </c>
      <c r="H115">
        <f>STDEV(C115:E115)</f>
        <v>0.0017738151954499375</v>
      </c>
      <c r="I115">
        <f>(B115*B4+C115*C4+D115*D4+E115*E4+F115*F4)/SUM(B4:F4)</f>
        <v>-0.003038092160466151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138.04040652043506</v>
      </c>
      <c r="C122">
        <f>C82*10000/C62</f>
        <v>80.3276195605091</v>
      </c>
      <c r="D122">
        <f>D82*10000/D62</f>
        <v>-15.919924913724223</v>
      </c>
      <c r="E122">
        <f>E82*10000/E62</f>
        <v>-87.91911929356985</v>
      </c>
      <c r="F122">
        <f>F82*10000/F62</f>
        <v>-107.39311970591956</v>
      </c>
      <c r="G122">
        <f>AVERAGE(C122:E122)</f>
        <v>-7.837141548928325</v>
      </c>
      <c r="H122">
        <f>STDEV(C122:E122)</f>
        <v>84.41409730578079</v>
      </c>
      <c r="I122">
        <f>(B122*B4+C122*C4+D122*D4+E122*E4+F122*F4)/SUM(B4:F4)</f>
        <v>0.01884768470496539</v>
      </c>
    </row>
    <row r="123" spans="1:9" ht="12.75">
      <c r="A123" t="s">
        <v>81</v>
      </c>
      <c r="B123">
        <f>B83*10000/B62</f>
        <v>6.836630439935935</v>
      </c>
      <c r="C123">
        <f>C83*10000/C62</f>
        <v>1.7740881314179922</v>
      </c>
      <c r="D123">
        <f>D83*10000/D62</f>
        <v>1.7094259033560621</v>
      </c>
      <c r="E123">
        <f>E83*10000/E62</f>
        <v>-0.17046825267404445</v>
      </c>
      <c r="F123">
        <f>F83*10000/F62</f>
        <v>5.196801818499418</v>
      </c>
      <c r="G123">
        <f>AVERAGE(C123:E123)</f>
        <v>1.1043485940333366</v>
      </c>
      <c r="H123">
        <f>STDEV(C123:E123)</f>
        <v>1.1044970780500944</v>
      </c>
      <c r="I123">
        <f>(B123*B4+C123*C4+D123*D4+E123*E4+F123*F4)/SUM(B4:F4)</f>
        <v>2.48061217456178</v>
      </c>
    </row>
    <row r="124" spans="1:9" ht="12.75">
      <c r="A124" t="s">
        <v>82</v>
      </c>
      <c r="B124">
        <f>B84*10000/B62</f>
        <v>0.20195616137150538</v>
      </c>
      <c r="C124">
        <f>C84*10000/C62</f>
        <v>0.15297063349228585</v>
      </c>
      <c r="D124">
        <f>D84*10000/D62</f>
        <v>-1.3921837314934549</v>
      </c>
      <c r="E124">
        <f>E84*10000/E62</f>
        <v>-3.6567097812030065</v>
      </c>
      <c r="F124">
        <f>F84*10000/F62</f>
        <v>-0.4709897458548465</v>
      </c>
      <c r="G124">
        <f>AVERAGE(C124:E124)</f>
        <v>-1.6319742930680585</v>
      </c>
      <c r="H124">
        <f>STDEV(C124:E124)</f>
        <v>1.916126522595369</v>
      </c>
      <c r="I124">
        <f>(B124*B4+C124*C4+D124*D4+E124*E4+F124*F4)/SUM(B4:F4)</f>
        <v>-1.2112519165337088</v>
      </c>
    </row>
    <row r="125" spans="1:9" ht="12.75">
      <c r="A125" t="s">
        <v>83</v>
      </c>
      <c r="B125">
        <f>B85*10000/B62</f>
        <v>1.2368695220186245</v>
      </c>
      <c r="C125">
        <f>C85*10000/C62</f>
        <v>-0.3170629506340531</v>
      </c>
      <c r="D125">
        <f>D85*10000/D62</f>
        <v>-0.034048040774415214</v>
      </c>
      <c r="E125">
        <f>E85*10000/E62</f>
        <v>-0.4851760052698371</v>
      </c>
      <c r="F125">
        <f>F85*10000/F62</f>
        <v>-1.245252026742473</v>
      </c>
      <c r="G125">
        <f>AVERAGE(C125:E125)</f>
        <v>-0.2787623322261018</v>
      </c>
      <c r="H125">
        <f>STDEV(C125:E125)</f>
        <v>0.22798972151232888</v>
      </c>
      <c r="I125">
        <f>(B125*B4+C125*C4+D125*D4+E125*E4+F125*F4)/SUM(B4:F4)</f>
        <v>-0.1882077288658343</v>
      </c>
    </row>
    <row r="126" spans="1:9" ht="12.75">
      <c r="A126" t="s">
        <v>84</v>
      </c>
      <c r="B126">
        <f>B86*10000/B62</f>
        <v>0.5740381289676613</v>
      </c>
      <c r="C126">
        <f>C86*10000/C62</f>
        <v>0.9427252471752414</v>
      </c>
      <c r="D126">
        <f>D86*10000/D62</f>
        <v>0.25590288223351715</v>
      </c>
      <c r="E126">
        <f>E86*10000/E62</f>
        <v>0.16021176383450933</v>
      </c>
      <c r="F126">
        <f>F86*10000/F62</f>
        <v>0.9899261491385279</v>
      </c>
      <c r="G126">
        <f>AVERAGE(C126:E126)</f>
        <v>0.4529466310810893</v>
      </c>
      <c r="H126">
        <f>STDEV(C126:E126)</f>
        <v>0.42685069652331636</v>
      </c>
      <c r="I126">
        <f>(B126*B4+C126*C4+D126*D4+E126*E4+F126*F4)/SUM(B4:F4)</f>
        <v>0.5421875355582969</v>
      </c>
    </row>
    <row r="127" spans="1:9" ht="12.75">
      <c r="A127" t="s">
        <v>85</v>
      </c>
      <c r="B127">
        <f>B87*10000/B62</f>
        <v>0.29348094987356016</v>
      </c>
      <c r="C127">
        <f>C87*10000/C62</f>
        <v>0.14778816026079822</v>
      </c>
      <c r="D127">
        <f>D87*10000/D62</f>
        <v>-0.03071687455204419</v>
      </c>
      <c r="E127">
        <f>E87*10000/E62</f>
        <v>-0.054066721266823624</v>
      </c>
      <c r="F127">
        <f>F87*10000/F62</f>
        <v>0.5581120460831193</v>
      </c>
      <c r="G127">
        <f>AVERAGE(C127:E127)</f>
        <v>0.021001521480643465</v>
      </c>
      <c r="H127">
        <f>STDEV(C127:E127)</f>
        <v>0.11041939442542693</v>
      </c>
      <c r="I127">
        <f>(B127*B4+C127*C4+D127*D4+E127*E4+F127*F4)/SUM(B4:F4)</f>
        <v>0.13213830848634364</v>
      </c>
    </row>
    <row r="128" spans="1:9" ht="12.75">
      <c r="A128" t="s">
        <v>86</v>
      </c>
      <c r="B128">
        <f>B88*10000/B62</f>
        <v>0.08332559262832552</v>
      </c>
      <c r="C128">
        <f>C88*10000/C62</f>
        <v>-0.14468744522428495</v>
      </c>
      <c r="D128">
        <f>D88*10000/D62</f>
        <v>-0.3320016591931477</v>
      </c>
      <c r="E128">
        <f>E88*10000/E62</f>
        <v>-0.17246253396238861</v>
      </c>
      <c r="F128">
        <f>F88*10000/F62</f>
        <v>-0.09904709444177244</v>
      </c>
      <c r="G128">
        <f>AVERAGE(C128:E128)</f>
        <v>-0.21638387945994042</v>
      </c>
      <c r="H128">
        <f>STDEV(C128:E128)</f>
        <v>0.10108643396336478</v>
      </c>
      <c r="I128">
        <f>(B128*B4+C128*C4+D128*D4+E128*E4+F128*F4)/SUM(B4:F4)</f>
        <v>-0.15731445133206048</v>
      </c>
    </row>
    <row r="129" spans="1:9" ht="12.75">
      <c r="A129" t="s">
        <v>87</v>
      </c>
      <c r="B129">
        <f>B89*10000/B62</f>
        <v>0.21700784329139097</v>
      </c>
      <c r="C129">
        <f>C89*10000/C62</f>
        <v>-0.0714919684639409</v>
      </c>
      <c r="D129">
        <f>D89*10000/D62</f>
        <v>-0.006221984689943179</v>
      </c>
      <c r="E129">
        <f>E89*10000/E62</f>
        <v>0.050805650728755564</v>
      </c>
      <c r="F129">
        <f>F89*10000/F62</f>
        <v>-0.02027553033625966</v>
      </c>
      <c r="G129">
        <f>AVERAGE(C129:E129)</f>
        <v>-0.008969434141709504</v>
      </c>
      <c r="H129">
        <f>STDEV(C129:E129)</f>
        <v>0.061195083739774045</v>
      </c>
      <c r="I129">
        <f>(B129*B4+C129*C4+D129*D4+E129*E4+F129*F4)/SUM(B4:F4)</f>
        <v>0.022241595379502876</v>
      </c>
    </row>
    <row r="130" spans="1:9" ht="12.75">
      <c r="A130" t="s">
        <v>88</v>
      </c>
      <c r="B130">
        <f>B90*10000/B62</f>
        <v>0.06298072237227116</v>
      </c>
      <c r="C130">
        <f>C90*10000/C62</f>
        <v>0.11420672397736042</v>
      </c>
      <c r="D130">
        <f>D90*10000/D62</f>
        <v>0.064812606013291</v>
      </c>
      <c r="E130">
        <f>E90*10000/E62</f>
        <v>0.06842476327069393</v>
      </c>
      <c r="F130">
        <f>F90*10000/F62</f>
        <v>0.21008772527710137</v>
      </c>
      <c r="G130">
        <f>AVERAGE(C130:E130)</f>
        <v>0.08248136442044846</v>
      </c>
      <c r="H130">
        <f>STDEV(C130:E130)</f>
        <v>0.02753426500334736</v>
      </c>
      <c r="I130">
        <f>(B130*B4+C130*C4+D130*D4+E130*E4+F130*F4)/SUM(B4:F4)</f>
        <v>0.09668577122099829</v>
      </c>
    </row>
    <row r="131" spans="1:9" ht="12.75">
      <c r="A131" t="s">
        <v>89</v>
      </c>
      <c r="B131">
        <f>B91*10000/B62</f>
        <v>0.03379583818921599</v>
      </c>
      <c r="C131">
        <f>C91*10000/C62</f>
        <v>0.009836275302265465</v>
      </c>
      <c r="D131">
        <f>D91*10000/D62</f>
        <v>0.004159756717542449</v>
      </c>
      <c r="E131">
        <f>E91*10000/E62</f>
        <v>0.03363995469413226</v>
      </c>
      <c r="F131">
        <f>F91*10000/F62</f>
        <v>0.037364656546336875</v>
      </c>
      <c r="G131">
        <f>AVERAGE(C131:E131)</f>
        <v>0.015878662237980058</v>
      </c>
      <c r="H131">
        <f>STDEV(C131:E131)</f>
        <v>0.01564139853387168</v>
      </c>
      <c r="I131">
        <f>(B131*B4+C131*C4+D131*D4+E131*E4+F131*F4)/SUM(B4:F4)</f>
        <v>0.021339309106531226</v>
      </c>
    </row>
    <row r="132" spans="1:9" ht="12.75">
      <c r="A132" t="s">
        <v>90</v>
      </c>
      <c r="B132">
        <f>B92*10000/B62</f>
        <v>0.036377899913011234</v>
      </c>
      <c r="C132">
        <f>C92*10000/C62</f>
        <v>-0.010852396682693988</v>
      </c>
      <c r="D132">
        <f>D92*10000/D62</f>
        <v>-0.01557557480953748</v>
      </c>
      <c r="E132">
        <f>E92*10000/E62</f>
        <v>0.013767756431593024</v>
      </c>
      <c r="F132">
        <f>F92*10000/F62</f>
        <v>0.0021026539754107785</v>
      </c>
      <c r="G132">
        <f>AVERAGE(C132:E132)</f>
        <v>-0.004220071686879482</v>
      </c>
      <c r="H132">
        <f>STDEV(C132:E132)</f>
        <v>0.01575590597900533</v>
      </c>
      <c r="I132">
        <f>(B132*B4+C132*C4+D132*D4+E132*E4+F132*F4)/SUM(B4:F4)</f>
        <v>0.0025022738251981908</v>
      </c>
    </row>
    <row r="133" spans="1:9" ht="12.75">
      <c r="A133" t="s">
        <v>91</v>
      </c>
      <c r="B133">
        <f>B93*10000/B62</f>
        <v>0.12906710299036459</v>
      </c>
      <c r="C133">
        <f>C93*10000/C62</f>
        <v>0.11300682091551982</v>
      </c>
      <c r="D133">
        <f>D93*10000/D62</f>
        <v>0.10742196662696644</v>
      </c>
      <c r="E133">
        <f>E93*10000/E62</f>
        <v>0.10698763973183342</v>
      </c>
      <c r="F133">
        <f>F93*10000/F62</f>
        <v>0.07579163667204068</v>
      </c>
      <c r="G133">
        <f>AVERAGE(C133:E133)</f>
        <v>0.1091388090914399</v>
      </c>
      <c r="H133">
        <f>STDEV(C133:E133)</f>
        <v>0.00335682834925677</v>
      </c>
      <c r="I133">
        <f>(B133*B4+C133*C4+D133*D4+E133*E4+F133*F4)/SUM(B4:F4)</f>
        <v>0.10757644764359718</v>
      </c>
    </row>
    <row r="134" spans="1:9" ht="12.75">
      <c r="A134" t="s">
        <v>92</v>
      </c>
      <c r="B134">
        <f>B94*10000/B62</f>
        <v>-0.03135803998360338</v>
      </c>
      <c r="C134">
        <f>C94*10000/C62</f>
        <v>-0.006398742822660646</v>
      </c>
      <c r="D134">
        <f>D94*10000/D62</f>
        <v>0.0007939806705595879</v>
      </c>
      <c r="E134">
        <f>E94*10000/E62</f>
        <v>0.012219776937137054</v>
      </c>
      <c r="F134">
        <f>F94*10000/F62</f>
        <v>-0.01893428794073854</v>
      </c>
      <c r="G134">
        <f>AVERAGE(C134:E134)</f>
        <v>0.0022050049283453316</v>
      </c>
      <c r="H134">
        <f>STDEV(C134:E134)</f>
        <v>0.009389119319911703</v>
      </c>
      <c r="I134">
        <f>(B134*B4+C134*C4+D134*D4+E134*E4+F134*F4)/SUM(B4:F4)</f>
        <v>-0.0054771975599325045</v>
      </c>
    </row>
    <row r="135" spans="1:9" ht="12.75">
      <c r="A135" t="s">
        <v>93</v>
      </c>
      <c r="B135">
        <f>B95*10000/B62</f>
        <v>-0.0003149967177606691</v>
      </c>
      <c r="C135">
        <f>C95*10000/C62</f>
        <v>-0.001865348892364324</v>
      </c>
      <c r="D135">
        <f>D95*10000/D62</f>
        <v>-0.0014457673477317337</v>
      </c>
      <c r="E135">
        <f>E95*10000/E62</f>
        <v>0.0005831536401118232</v>
      </c>
      <c r="F135">
        <f>F95*10000/F62</f>
        <v>0.003894389325592428</v>
      </c>
      <c r="G135">
        <f>AVERAGE(C135:E135)</f>
        <v>-0.0009093208666614115</v>
      </c>
      <c r="H135">
        <f>STDEV(C135:E135)</f>
        <v>0.0013094358644756435</v>
      </c>
      <c r="I135">
        <f>(B135*B4+C135*C4+D135*D4+E135*E4+F135*F4)/SUM(B4:F4)</f>
        <v>-0.00018248491933511266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2004-11-09T10:33:33Z</cp:lastPrinted>
  <dcterms:created xsi:type="dcterms:W3CDTF">2004-11-09T10:33:33Z</dcterms:created>
  <dcterms:modified xsi:type="dcterms:W3CDTF">2004-11-09T13:06:47Z</dcterms:modified>
  <cp:category/>
  <cp:version/>
  <cp:contentType/>
  <cp:contentStatus/>
</cp:coreProperties>
</file>