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<sst xmlns="http://schemas.openxmlformats.org/spreadsheetml/2006/main" count="202" uniqueCount="97">
  <si>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09/11/2004       09:14:19</t>
  </si>
  <si>
    <t>LISSNER</t>
  </si>
  <si>
    <t>HCMQAP386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</si>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</sst>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31731"/>
        <c:crosses val="autoZero"/>
        <c:auto val="1"/>
        <c:lblOffset val="100"/>
        <c:noMultiLvlLbl val="0"/>
      </c:catAx>
      <c:valAx>
        <c:axId val="26631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721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-0.003759</v>
      </c>
      <c r="D4" s="13">
        <v>-0.003757</v>
      </c>
      <c r="E4" s="13">
        <v>-0.003759</v>
      </c>
      <c r="F4" s="24">
        <v>-0.00208</v>
      </c>
      <c r="G4" s="34">
        <v>-0.011716</v>
      </c>
    </row>
    <row r="5" spans="1:7" ht="12.75" thickBot="1">
      <c r="A5" s="44" t="s">
        <v>13</v>
      </c>
      <c r="B5" s="45">
        <v>8.727958</v>
      </c>
      <c r="C5" s="46">
        <v>3.262801</v>
      </c>
      <c r="D5" s="46">
        <v>-2.356811</v>
      </c>
      <c r="E5" s="46">
        <v>-3.18323</v>
      </c>
      <c r="F5" s="47">
        <v>-5.481081</v>
      </c>
      <c r="G5" s="48">
        <v>6.405943</v>
      </c>
    </row>
    <row r="6" spans="1:7" ht="12.75" thickTop="1">
      <c r="A6" s="6" t="s">
        <v>14</v>
      </c>
      <c r="B6" s="39">
        <v>-55.62542</v>
      </c>
      <c r="C6" s="40">
        <v>112.2044</v>
      </c>
      <c r="D6" s="40">
        <v>10.76714</v>
      </c>
      <c r="E6" s="40">
        <v>14.27672</v>
      </c>
      <c r="F6" s="41">
        <v>-187.3292</v>
      </c>
      <c r="G6" s="42">
        <v>0.009536819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2.767775</v>
      </c>
      <c r="C8" s="14">
        <v>-0.8990605</v>
      </c>
      <c r="D8" s="14">
        <v>0.04432505</v>
      </c>
      <c r="E8" s="14">
        <v>-1.807985</v>
      </c>
      <c r="F8" s="25">
        <v>-3.359906</v>
      </c>
      <c r="G8" s="35">
        <v>-0.6859595</v>
      </c>
    </row>
    <row r="9" spans="1:7" ht="12">
      <c r="A9" s="20" t="s">
        <v>17</v>
      </c>
      <c r="B9" s="29">
        <v>0.1491124</v>
      </c>
      <c r="C9" s="14">
        <v>0.1867262</v>
      </c>
      <c r="D9" s="14">
        <v>-1.177765</v>
      </c>
      <c r="E9" s="14">
        <v>0.03813888</v>
      </c>
      <c r="F9" s="25">
        <v>-0.72147</v>
      </c>
      <c r="G9" s="35">
        <v>-0.3034723</v>
      </c>
    </row>
    <row r="10" spans="1:7" ht="12">
      <c r="A10" s="20" t="s">
        <v>18</v>
      </c>
      <c r="B10" s="29">
        <v>-0.1187036</v>
      </c>
      <c r="C10" s="14">
        <v>-0.01822833</v>
      </c>
      <c r="D10" s="14">
        <v>-0.5749197</v>
      </c>
      <c r="E10" s="14">
        <v>-0.2698091</v>
      </c>
      <c r="F10" s="25">
        <v>-1.391345</v>
      </c>
      <c r="G10" s="35">
        <v>-0.4099535</v>
      </c>
    </row>
    <row r="11" spans="1:7" ht="12">
      <c r="A11" s="21" t="s">
        <v>19</v>
      </c>
      <c r="B11" s="31">
        <v>1.981401</v>
      </c>
      <c r="C11" s="16">
        <v>0.396755</v>
      </c>
      <c r="D11" s="16">
        <v>1.457194</v>
      </c>
      <c r="E11" s="16">
        <v>0.1458888</v>
      </c>
      <c r="F11" s="27">
        <v>13.79487</v>
      </c>
      <c r="G11" s="37">
        <v>2.60486</v>
      </c>
    </row>
    <row r="12" spans="1:7" ht="12">
      <c r="A12" s="20" t="s">
        <v>20</v>
      </c>
      <c r="B12" s="29">
        <v>-0.4686212</v>
      </c>
      <c r="C12" s="14">
        <v>-0.1754654</v>
      </c>
      <c r="D12" s="14">
        <v>-0.1135484</v>
      </c>
      <c r="E12" s="14">
        <v>0.2857297</v>
      </c>
      <c r="F12" s="25">
        <v>-0.6312709</v>
      </c>
      <c r="G12" s="35">
        <v>-0.1528672</v>
      </c>
    </row>
    <row r="13" spans="1:7" ht="12">
      <c r="A13" s="20" t="s">
        <v>21</v>
      </c>
      <c r="B13" s="29">
        <v>0.005634238</v>
      </c>
      <c r="C13" s="14">
        <v>0.1287377</v>
      </c>
      <c r="D13" s="14">
        <v>-0.111828</v>
      </c>
      <c r="E13" s="14">
        <v>0.1469858</v>
      </c>
      <c r="F13" s="25">
        <v>0.2037621</v>
      </c>
      <c r="G13" s="35">
        <v>0.067384</v>
      </c>
    </row>
    <row r="14" spans="1:7" ht="12">
      <c r="A14" s="20" t="s">
        <v>22</v>
      </c>
      <c r="B14" s="29">
        <v>0.073511</v>
      </c>
      <c r="C14" s="14">
        <v>-0.04825089</v>
      </c>
      <c r="D14" s="14">
        <v>-0.02984102</v>
      </c>
      <c r="E14" s="14">
        <v>-0.02756398</v>
      </c>
      <c r="F14" s="25">
        <v>0.1154147</v>
      </c>
      <c r="G14" s="35">
        <v>0.0006220484</v>
      </c>
    </row>
    <row r="15" spans="1:7" ht="12">
      <c r="A15" s="21" t="s">
        <v>23</v>
      </c>
      <c r="B15" s="31">
        <v>-0.377067</v>
      </c>
      <c r="C15" s="16">
        <v>-0.1892914</v>
      </c>
      <c r="D15" s="16">
        <v>-0.1116022</v>
      </c>
      <c r="E15" s="16">
        <v>-0.2352266</v>
      </c>
      <c r="F15" s="27">
        <v>-0.3629019</v>
      </c>
      <c r="G15" s="37">
        <v>-0.2320567</v>
      </c>
    </row>
    <row r="16" spans="1:7" ht="12">
      <c r="A16" s="20" t="s">
        <v>24</v>
      </c>
      <c r="B16" s="29">
        <v>-0.05015554</v>
      </c>
      <c r="C16" s="14">
        <v>-0.03478022</v>
      </c>
      <c r="D16" s="14">
        <v>-0.01814572</v>
      </c>
      <c r="E16" s="14">
        <v>0.01338716</v>
      </c>
      <c r="F16" s="25">
        <v>-0.04833871</v>
      </c>
      <c r="G16" s="35">
        <v>-0.02323047</v>
      </c>
    </row>
    <row r="17" spans="1:7" ht="12">
      <c r="A17" s="20" t="s">
        <v>25</v>
      </c>
      <c r="B17" s="29">
        <v>-0.04250268</v>
      </c>
      <c r="C17" s="14">
        <v>-0.04776878</v>
      </c>
      <c r="D17" s="14">
        <v>-0.049049</v>
      </c>
      <c r="E17" s="14">
        <v>-0.04386006</v>
      </c>
      <c r="F17" s="25">
        <v>-0.05602148</v>
      </c>
      <c r="G17" s="35">
        <v>-0.04747406</v>
      </c>
    </row>
    <row r="18" spans="1:7" ht="12">
      <c r="A18" s="20" t="s">
        <v>26</v>
      </c>
      <c r="B18" s="29">
        <v>0.03686412</v>
      </c>
      <c r="C18" s="14">
        <v>-0.00556599</v>
      </c>
      <c r="D18" s="14">
        <v>0.02849009</v>
      </c>
      <c r="E18" s="14">
        <v>0.01822977</v>
      </c>
      <c r="F18" s="25">
        <v>0.03835497</v>
      </c>
      <c r="G18" s="35">
        <v>0.02034227</v>
      </c>
    </row>
    <row r="19" spans="1:7" ht="12">
      <c r="A19" s="21" t="s">
        <v>27</v>
      </c>
      <c r="B19" s="31">
        <v>-0.2103749</v>
      </c>
      <c r="C19" s="16">
        <v>-0.1934286</v>
      </c>
      <c r="D19" s="16">
        <v>-0.2025078</v>
      </c>
      <c r="E19" s="16">
        <v>-0.1810629</v>
      </c>
      <c r="F19" s="27">
        <v>-0.1516028</v>
      </c>
      <c r="G19" s="37">
        <v>-0.1895305</v>
      </c>
    </row>
    <row r="20" spans="1:7" ht="12.75" thickBot="1">
      <c r="A20" s="44" t="s">
        <v>28</v>
      </c>
      <c r="B20" s="45">
        <v>-0.00244144</v>
      </c>
      <c r="C20" s="46">
        <v>0.001415938</v>
      </c>
      <c r="D20" s="46">
        <v>-0.005891088</v>
      </c>
      <c r="E20" s="46">
        <v>-0.005086333</v>
      </c>
      <c r="F20" s="47">
        <v>-0.003722019</v>
      </c>
      <c r="G20" s="48">
        <v>-0.003149229</v>
      </c>
    </row>
    <row r="21" spans="1:7" ht="12.75" thickTop="1">
      <c r="A21" s="6" t="s">
        <v>29</v>
      </c>
      <c r="B21" s="39">
        <v>-134.7182</v>
      </c>
      <c r="C21" s="40">
        <v>112.7043</v>
      </c>
      <c r="D21" s="40">
        <v>53.70204</v>
      </c>
      <c r="E21" s="40">
        <v>-25.61788</v>
      </c>
      <c r="F21" s="41">
        <v>-107.3568</v>
      </c>
      <c r="G21" s="43">
        <v>0.01342391</v>
      </c>
    </row>
    <row r="22" spans="1:7" ht="12">
      <c r="A22" s="20" t="s">
        <v>30</v>
      </c>
      <c r="B22" s="29">
        <v>174.5769</v>
      </c>
      <c r="C22" s="14">
        <v>65.25695</v>
      </c>
      <c r="D22" s="14">
        <v>-47.13656</v>
      </c>
      <c r="E22" s="14">
        <v>-63.66546</v>
      </c>
      <c r="F22" s="25">
        <v>-109.626</v>
      </c>
      <c r="G22" s="36">
        <v>0</v>
      </c>
    </row>
    <row r="23" spans="1:7" ht="12">
      <c r="A23" s="20" t="s">
        <v>31</v>
      </c>
      <c r="B23" s="29">
        <v>-0.6973117</v>
      </c>
      <c r="C23" s="14">
        <v>-1.638809</v>
      </c>
      <c r="D23" s="14">
        <v>1.015823</v>
      </c>
      <c r="E23" s="14">
        <v>-1.705006</v>
      </c>
      <c r="F23" s="25">
        <v>6.789913</v>
      </c>
      <c r="G23" s="35">
        <v>0.2422043</v>
      </c>
    </row>
    <row r="24" spans="1:7" ht="12">
      <c r="A24" s="20" t="s">
        <v>32</v>
      </c>
      <c r="B24" s="29">
        <v>0.4093648</v>
      </c>
      <c r="C24" s="14">
        <v>0.8673282</v>
      </c>
      <c r="D24" s="14">
        <v>-3.94678</v>
      </c>
      <c r="E24" s="14">
        <v>2.467453</v>
      </c>
      <c r="F24" s="25">
        <v>3.766917</v>
      </c>
      <c r="G24" s="35">
        <v>0.4142375</v>
      </c>
    </row>
    <row r="25" spans="1:7" ht="12">
      <c r="A25" s="20" t="s">
        <v>33</v>
      </c>
      <c r="B25" s="29">
        <v>-0.3329123</v>
      </c>
      <c r="C25" s="14">
        <v>-0.5168832</v>
      </c>
      <c r="D25" s="14">
        <v>0.5469319</v>
      </c>
      <c r="E25" s="14">
        <v>-0.7723441</v>
      </c>
      <c r="F25" s="25">
        <v>-1.921601</v>
      </c>
      <c r="G25" s="35">
        <v>-0.4828426</v>
      </c>
    </row>
    <row r="26" spans="1:7" ht="12">
      <c r="A26" s="21" t="s">
        <v>34</v>
      </c>
      <c r="B26" s="31">
        <v>1.050536</v>
      </c>
      <c r="C26" s="16">
        <v>0.8557374</v>
      </c>
      <c r="D26" s="16">
        <v>0.8882027</v>
      </c>
      <c r="E26" s="16">
        <v>0.9134269</v>
      </c>
      <c r="F26" s="27">
        <v>2.220632</v>
      </c>
      <c r="G26" s="37">
        <v>1.08754</v>
      </c>
    </row>
    <row r="27" spans="1:7" ht="12">
      <c r="A27" s="20" t="s">
        <v>35</v>
      </c>
      <c r="B27" s="29">
        <v>-0.0008238927</v>
      </c>
      <c r="C27" s="14">
        <v>0.02894222</v>
      </c>
      <c r="D27" s="14">
        <v>0.03925119</v>
      </c>
      <c r="E27" s="14">
        <v>0.07462481</v>
      </c>
      <c r="F27" s="25">
        <v>0.256976</v>
      </c>
      <c r="G27" s="35">
        <v>0.06843251</v>
      </c>
    </row>
    <row r="28" spans="1:7" ht="12">
      <c r="A28" s="20" t="s">
        <v>36</v>
      </c>
      <c r="B28" s="29">
        <v>0.3976093</v>
      </c>
      <c r="C28" s="14">
        <v>0.2443048</v>
      </c>
      <c r="D28" s="14">
        <v>-0.2976894</v>
      </c>
      <c r="E28" s="14">
        <v>0.1668145</v>
      </c>
      <c r="F28" s="25">
        <v>0.4051938</v>
      </c>
      <c r="G28" s="35">
        <v>0.1390274</v>
      </c>
    </row>
    <row r="29" spans="1:7" ht="12">
      <c r="A29" s="20" t="s">
        <v>37</v>
      </c>
      <c r="B29" s="29">
        <v>0.06169818</v>
      </c>
      <c r="C29" s="14">
        <v>-0.0871209</v>
      </c>
      <c r="D29" s="14">
        <v>0.01988434</v>
      </c>
      <c r="E29" s="14">
        <v>0.0004071784</v>
      </c>
      <c r="F29" s="25">
        <v>-0.01224115</v>
      </c>
      <c r="G29" s="35">
        <v>-0.00875371</v>
      </c>
    </row>
    <row r="30" spans="1:7" ht="12">
      <c r="A30" s="21" t="s">
        <v>38</v>
      </c>
      <c r="B30" s="31">
        <v>0.1531945</v>
      </c>
      <c r="C30" s="16">
        <v>0.08387206</v>
      </c>
      <c r="D30" s="16">
        <v>0.1016353</v>
      </c>
      <c r="E30" s="16">
        <v>0.1033968</v>
      </c>
      <c r="F30" s="27">
        <v>0.4369606</v>
      </c>
      <c r="G30" s="37">
        <v>0.1498857</v>
      </c>
    </row>
    <row r="31" spans="1:7" ht="12">
      <c r="A31" s="20" t="s">
        <v>39</v>
      </c>
      <c r="B31" s="29">
        <v>0.0009427554</v>
      </c>
      <c r="C31" s="14">
        <v>-0.01192207</v>
      </c>
      <c r="D31" s="14">
        <v>0.001345153</v>
      </c>
      <c r="E31" s="14">
        <v>0.04497031</v>
      </c>
      <c r="F31" s="25">
        <v>0.01334772</v>
      </c>
      <c r="G31" s="35">
        <v>0.01018553</v>
      </c>
    </row>
    <row r="32" spans="1:7" ht="12">
      <c r="A32" s="20" t="s">
        <v>40</v>
      </c>
      <c r="B32" s="29">
        <v>0.04740511</v>
      </c>
      <c r="C32" s="14">
        <v>0.03682307</v>
      </c>
      <c r="D32" s="14">
        <v>0.005583625</v>
      </c>
      <c r="E32" s="14">
        <v>0.036327570000000003</v>
      </c>
      <c r="F32" s="25">
        <v>0.08269265</v>
      </c>
      <c r="G32" s="35">
        <v>0.03682969</v>
      </c>
    </row>
    <row r="33" spans="1:7" ht="12">
      <c r="A33" s="20" t="s">
        <v>41</v>
      </c>
      <c r="B33" s="29">
        <v>0.1648298</v>
      </c>
      <c r="C33" s="14">
        <v>0.08153027</v>
      </c>
      <c r="D33" s="14">
        <v>0.1031085</v>
      </c>
      <c r="E33" s="14">
        <v>0.1236204</v>
      </c>
      <c r="F33" s="25">
        <v>0.1062606</v>
      </c>
      <c r="G33" s="35">
        <v>0.1122369</v>
      </c>
    </row>
    <row r="34" spans="1:7" ht="12">
      <c r="A34" s="21" t="s">
        <v>42</v>
      </c>
      <c r="B34" s="31">
        <v>-0.01940029</v>
      </c>
      <c r="C34" s="16">
        <v>-0.004009689</v>
      </c>
      <c r="D34" s="16">
        <v>0.01307782</v>
      </c>
      <c r="E34" s="16">
        <v>0.01961352</v>
      </c>
      <c r="F34" s="27">
        <v>-0.01144362</v>
      </c>
      <c r="G34" s="37">
        <v>0.002532945</v>
      </c>
    </row>
    <row r="35" spans="1:7" ht="12.75" thickBot="1">
      <c r="A35" s="22" t="s">
        <v>43</v>
      </c>
      <c r="B35" s="32">
        <v>-0.005451529</v>
      </c>
      <c r="C35" s="17">
        <v>-0.002873302</v>
      </c>
      <c r="D35" s="17">
        <v>0.0005944218</v>
      </c>
      <c r="E35" s="17">
        <v>-0.002271094</v>
      </c>
      <c r="F35" s="28">
        <v>-0.0003415154</v>
      </c>
      <c r="G35" s="38">
        <v>-0.001932492</v>
      </c>
    </row>
    <row r="36" spans="1:7" ht="12">
      <c r="A36" s="4" t="s">
        <v>44</v>
      </c>
      <c r="B36" s="3">
        <v>20.61462</v>
      </c>
      <c r="C36" s="3">
        <v>20.62378</v>
      </c>
      <c r="D36" s="3">
        <v>20.64209</v>
      </c>
      <c r="E36" s="3">
        <v>20.65125</v>
      </c>
      <c r="F36" s="3">
        <v>20.66956</v>
      </c>
      <c r="G36" s="3"/>
    </row>
    <row r="37" spans="1:6" ht="12">
      <c r="A37" s="4" t="s">
        <v>45</v>
      </c>
      <c r="B37" s="2">
        <v>0.3041585</v>
      </c>
      <c r="C37" s="2">
        <v>0.2695719</v>
      </c>
      <c r="D37" s="2">
        <v>0.255839</v>
      </c>
      <c r="E37" s="2">
        <v>0.2415975</v>
      </c>
      <c r="F37" s="2">
        <v>0.2329509</v>
      </c>
    </row>
    <row r="38" spans="1:7" ht="12">
      <c r="A38" s="4" t="s">
        <v>52</v>
      </c>
      <c r="B38" s="2">
        <v>9.853136E-05</v>
      </c>
      <c r="C38" s="2">
        <v>-0.0001919896</v>
      </c>
      <c r="D38" s="2">
        <v>-1.787341E-05</v>
      </c>
      <c r="E38" s="2">
        <v>-2.45467E-05</v>
      </c>
      <c r="F38" s="2">
        <v>0.0003164208</v>
      </c>
      <c r="G38" s="2">
        <v>0.0002559531</v>
      </c>
    </row>
    <row r="39" spans="1:7" ht="12.75" thickBot="1">
      <c r="A39" s="4" t="s">
        <v>53</v>
      </c>
      <c r="B39" s="2">
        <v>0.0002273009</v>
      </c>
      <c r="C39" s="2">
        <v>-0.0001903444</v>
      </c>
      <c r="D39" s="2">
        <v>-9.137773E-05</v>
      </c>
      <c r="E39" s="2">
        <v>4.339411E-05</v>
      </c>
      <c r="F39" s="2">
        <v>0.0001859754</v>
      </c>
      <c r="G39" s="2">
        <v>0.001138147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3.117486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0.003759</v>
      </c>
      <c r="D4">
        <v>0.003757</v>
      </c>
      <c r="E4">
        <v>0.003759</v>
      </c>
      <c r="F4">
        <v>0.00208</v>
      </c>
      <c r="G4">
        <v>0.011716</v>
      </c>
    </row>
    <row r="5" spans="1:7" ht="12.75">
      <c r="A5" t="s">
        <v>13</v>
      </c>
      <c r="B5">
        <v>8.727958</v>
      </c>
      <c r="C5">
        <v>3.262801</v>
      </c>
      <c r="D5">
        <v>-2.356811</v>
      </c>
      <c r="E5">
        <v>-3.18323</v>
      </c>
      <c r="F5">
        <v>-5.481081</v>
      </c>
      <c r="G5">
        <v>6.405943</v>
      </c>
    </row>
    <row r="6" spans="1:7" ht="12.75">
      <c r="A6" t="s">
        <v>14</v>
      </c>
      <c r="B6" s="49">
        <v>-55.62542</v>
      </c>
      <c r="C6" s="49">
        <v>112.2044</v>
      </c>
      <c r="D6" s="49">
        <v>10.76714</v>
      </c>
      <c r="E6" s="49">
        <v>14.27672</v>
      </c>
      <c r="F6" s="49">
        <v>-187.3292</v>
      </c>
      <c r="G6" s="49">
        <v>0.009536819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2.767775</v>
      </c>
      <c r="C8" s="49">
        <v>-0.8990605</v>
      </c>
      <c r="D8" s="49">
        <v>0.04432505</v>
      </c>
      <c r="E8" s="49">
        <v>-1.807985</v>
      </c>
      <c r="F8" s="49">
        <v>-3.359906</v>
      </c>
      <c r="G8" s="49">
        <v>-0.6859595</v>
      </c>
    </row>
    <row r="9" spans="1:7" ht="12.75">
      <c r="A9" t="s">
        <v>17</v>
      </c>
      <c r="B9" s="49">
        <v>0.1491124</v>
      </c>
      <c r="C9" s="49">
        <v>0.1867262</v>
      </c>
      <c r="D9" s="49">
        <v>-1.177765</v>
      </c>
      <c r="E9" s="49">
        <v>0.03813888</v>
      </c>
      <c r="F9" s="49">
        <v>-0.72147</v>
      </c>
      <c r="G9" s="49">
        <v>-0.3034723</v>
      </c>
    </row>
    <row r="10" spans="1:7" ht="12.75">
      <c r="A10" t="s">
        <v>18</v>
      </c>
      <c r="B10" s="49">
        <v>-0.1187036</v>
      </c>
      <c r="C10" s="49">
        <v>-0.01822833</v>
      </c>
      <c r="D10" s="49">
        <v>-0.5749197</v>
      </c>
      <c r="E10" s="49">
        <v>-0.2698091</v>
      </c>
      <c r="F10" s="49">
        <v>-1.391345</v>
      </c>
      <c r="G10" s="49">
        <v>-0.4099535</v>
      </c>
    </row>
    <row r="11" spans="1:7" ht="12.75">
      <c r="A11" t="s">
        <v>19</v>
      </c>
      <c r="B11" s="49">
        <v>1.981401</v>
      </c>
      <c r="C11" s="49">
        <v>0.396755</v>
      </c>
      <c r="D11" s="49">
        <v>1.457194</v>
      </c>
      <c r="E11" s="49">
        <v>0.1458888</v>
      </c>
      <c r="F11" s="49">
        <v>13.79487</v>
      </c>
      <c r="G11" s="49">
        <v>2.60486</v>
      </c>
    </row>
    <row r="12" spans="1:7" ht="12.75">
      <c r="A12" t="s">
        <v>20</v>
      </c>
      <c r="B12" s="49">
        <v>-0.4686212</v>
      </c>
      <c r="C12" s="49">
        <v>-0.1754654</v>
      </c>
      <c r="D12" s="49">
        <v>-0.1135484</v>
      </c>
      <c r="E12" s="49">
        <v>0.2857297</v>
      </c>
      <c r="F12" s="49">
        <v>-0.6312709</v>
      </c>
      <c r="G12" s="49">
        <v>-0.1528672</v>
      </c>
    </row>
    <row r="13" spans="1:7" ht="12.75">
      <c r="A13" t="s">
        <v>21</v>
      </c>
      <c r="B13" s="49">
        <v>0.005634238</v>
      </c>
      <c r="C13" s="49">
        <v>0.1287377</v>
      </c>
      <c r="D13" s="49">
        <v>-0.111828</v>
      </c>
      <c r="E13" s="49">
        <v>0.1469858</v>
      </c>
      <c r="F13" s="49">
        <v>0.2037621</v>
      </c>
      <c r="G13" s="49">
        <v>0.067384</v>
      </c>
    </row>
    <row r="14" spans="1:7" ht="12.75">
      <c r="A14" t="s">
        <v>22</v>
      </c>
      <c r="B14" s="49">
        <v>0.073511</v>
      </c>
      <c r="C14" s="49">
        <v>-0.04825089</v>
      </c>
      <c r="D14" s="49">
        <v>-0.02984102</v>
      </c>
      <c r="E14" s="49">
        <v>-0.02756398</v>
      </c>
      <c r="F14" s="49">
        <v>0.1154147</v>
      </c>
      <c r="G14" s="49">
        <v>0.0006220484</v>
      </c>
    </row>
    <row r="15" spans="1:7" ht="12.75">
      <c r="A15" t="s">
        <v>23</v>
      </c>
      <c r="B15" s="49">
        <v>-0.377067</v>
      </c>
      <c r="C15" s="49">
        <v>-0.1892914</v>
      </c>
      <c r="D15" s="49">
        <v>-0.1116022</v>
      </c>
      <c r="E15" s="49">
        <v>-0.2352266</v>
      </c>
      <c r="F15" s="49">
        <v>-0.3629019</v>
      </c>
      <c r="G15" s="49">
        <v>-0.2320567</v>
      </c>
    </row>
    <row r="16" spans="1:7" ht="12.75">
      <c r="A16" t="s">
        <v>24</v>
      </c>
      <c r="B16" s="49">
        <v>-0.05015554</v>
      </c>
      <c r="C16" s="49">
        <v>-0.03478022</v>
      </c>
      <c r="D16" s="49">
        <v>-0.01814572</v>
      </c>
      <c r="E16" s="49">
        <v>0.01338716</v>
      </c>
      <c r="F16" s="49">
        <v>-0.04833871</v>
      </c>
      <c r="G16" s="49">
        <v>-0.02323047</v>
      </c>
    </row>
    <row r="17" spans="1:7" ht="12.75">
      <c r="A17" t="s">
        <v>25</v>
      </c>
      <c r="B17" s="49">
        <v>-0.04250268</v>
      </c>
      <c r="C17" s="49">
        <v>-0.04776878</v>
      </c>
      <c r="D17" s="49">
        <v>-0.049049</v>
      </c>
      <c r="E17" s="49">
        <v>-0.04386006</v>
      </c>
      <c r="F17" s="49">
        <v>-0.05602148</v>
      </c>
      <c r="G17" s="49">
        <v>-0.04747406</v>
      </c>
    </row>
    <row r="18" spans="1:7" ht="12.75">
      <c r="A18" t="s">
        <v>26</v>
      </c>
      <c r="B18" s="49">
        <v>0.03686412</v>
      </c>
      <c r="C18" s="49">
        <v>-0.00556599</v>
      </c>
      <c r="D18" s="49">
        <v>0.02849009</v>
      </c>
      <c r="E18" s="49">
        <v>0.01822977</v>
      </c>
      <c r="F18" s="49">
        <v>0.03835497</v>
      </c>
      <c r="G18" s="49">
        <v>0.02034227</v>
      </c>
    </row>
    <row r="19" spans="1:7" ht="12.75">
      <c r="A19" t="s">
        <v>27</v>
      </c>
      <c r="B19" s="49">
        <v>-0.2103749</v>
      </c>
      <c r="C19" s="49">
        <v>-0.1934286</v>
      </c>
      <c r="D19" s="49">
        <v>-0.2025078</v>
      </c>
      <c r="E19" s="49">
        <v>-0.1810629</v>
      </c>
      <c r="F19" s="49">
        <v>-0.1516028</v>
      </c>
      <c r="G19" s="49">
        <v>-0.1895305</v>
      </c>
    </row>
    <row r="20" spans="1:7" ht="12.75">
      <c r="A20" t="s">
        <v>28</v>
      </c>
      <c r="B20" s="49">
        <v>-0.00244144</v>
      </c>
      <c r="C20" s="49">
        <v>0.001415938</v>
      </c>
      <c r="D20" s="49">
        <v>-0.005891088</v>
      </c>
      <c r="E20" s="49">
        <v>-0.005086333</v>
      </c>
      <c r="F20" s="49">
        <v>-0.003722019</v>
      </c>
      <c r="G20" s="49">
        <v>-0.003149229</v>
      </c>
    </row>
    <row r="21" spans="1:7" ht="12.75">
      <c r="A21" t="s">
        <v>29</v>
      </c>
      <c r="B21" s="49">
        <v>-134.7182</v>
      </c>
      <c r="C21" s="49">
        <v>112.7043</v>
      </c>
      <c r="D21" s="49">
        <v>53.70204</v>
      </c>
      <c r="E21" s="49">
        <v>-25.61788</v>
      </c>
      <c r="F21" s="49">
        <v>-107.3568</v>
      </c>
      <c r="G21" s="49">
        <v>0.01342391</v>
      </c>
    </row>
    <row r="22" spans="1:7" ht="12.75">
      <c r="A22" t="s">
        <v>30</v>
      </c>
      <c r="B22" s="49">
        <v>174.5769</v>
      </c>
      <c r="C22" s="49">
        <v>65.25695</v>
      </c>
      <c r="D22" s="49">
        <v>-47.13656</v>
      </c>
      <c r="E22" s="49">
        <v>-63.66546</v>
      </c>
      <c r="F22" s="49">
        <v>-109.626</v>
      </c>
      <c r="G22" s="49">
        <v>0</v>
      </c>
    </row>
    <row r="23" spans="1:7" ht="12.75">
      <c r="A23" t="s">
        <v>31</v>
      </c>
      <c r="B23" s="49">
        <v>-0.6973117</v>
      </c>
      <c r="C23" s="49">
        <v>-1.638809</v>
      </c>
      <c r="D23" s="49">
        <v>1.015823</v>
      </c>
      <c r="E23" s="49">
        <v>-1.705006</v>
      </c>
      <c r="F23" s="49">
        <v>6.789913</v>
      </c>
      <c r="G23" s="49">
        <v>0.2422043</v>
      </c>
    </row>
    <row r="24" spans="1:7" ht="12.75">
      <c r="A24" t="s">
        <v>32</v>
      </c>
      <c r="B24" s="49">
        <v>0.4093648</v>
      </c>
      <c r="C24" s="49">
        <v>0.8673282</v>
      </c>
      <c r="D24" s="49">
        <v>-3.94678</v>
      </c>
      <c r="E24" s="49">
        <v>2.467453</v>
      </c>
      <c r="F24" s="49">
        <v>3.766917</v>
      </c>
      <c r="G24" s="49">
        <v>0.4142375</v>
      </c>
    </row>
    <row r="25" spans="1:7" ht="12.75">
      <c r="A25" t="s">
        <v>33</v>
      </c>
      <c r="B25" s="49">
        <v>-0.3329123</v>
      </c>
      <c r="C25" s="49">
        <v>-0.5168832</v>
      </c>
      <c r="D25" s="49">
        <v>0.5469319</v>
      </c>
      <c r="E25" s="49">
        <v>-0.7723441</v>
      </c>
      <c r="F25" s="49">
        <v>-1.921601</v>
      </c>
      <c r="G25" s="49">
        <v>-0.4828426</v>
      </c>
    </row>
    <row r="26" spans="1:7" ht="12.75">
      <c r="A26" t="s">
        <v>34</v>
      </c>
      <c r="B26" s="49">
        <v>1.050536</v>
      </c>
      <c r="C26" s="49">
        <v>0.8557374</v>
      </c>
      <c r="D26" s="49">
        <v>0.8882027</v>
      </c>
      <c r="E26" s="49">
        <v>0.9134269</v>
      </c>
      <c r="F26" s="49">
        <v>2.220632</v>
      </c>
      <c r="G26" s="49">
        <v>1.08754</v>
      </c>
    </row>
    <row r="27" spans="1:7" ht="12.75">
      <c r="A27" t="s">
        <v>35</v>
      </c>
      <c r="B27" s="49">
        <v>-0.0008238927</v>
      </c>
      <c r="C27" s="49">
        <v>0.02894222</v>
      </c>
      <c r="D27" s="49">
        <v>0.03925119</v>
      </c>
      <c r="E27" s="49">
        <v>0.07462481</v>
      </c>
      <c r="F27" s="49">
        <v>0.256976</v>
      </c>
      <c r="G27" s="49">
        <v>0.06843251</v>
      </c>
    </row>
    <row r="28" spans="1:7" ht="12.75">
      <c r="A28" t="s">
        <v>36</v>
      </c>
      <c r="B28" s="49">
        <v>0.3976093</v>
      </c>
      <c r="C28" s="49">
        <v>0.2443048</v>
      </c>
      <c r="D28" s="49">
        <v>-0.2976894</v>
      </c>
      <c r="E28" s="49">
        <v>0.1668145</v>
      </c>
      <c r="F28" s="49">
        <v>0.4051938</v>
      </c>
      <c r="G28" s="49">
        <v>0.1390274</v>
      </c>
    </row>
    <row r="29" spans="1:7" ht="12.75">
      <c r="A29" t="s">
        <v>37</v>
      </c>
      <c r="B29" s="49">
        <v>0.06169818</v>
      </c>
      <c r="C29" s="49">
        <v>-0.0871209</v>
      </c>
      <c r="D29" s="49">
        <v>0.01988434</v>
      </c>
      <c r="E29" s="49">
        <v>0.0004071784</v>
      </c>
      <c r="F29" s="49">
        <v>-0.01224115</v>
      </c>
      <c r="G29" s="49">
        <v>-0.00875371</v>
      </c>
    </row>
    <row r="30" spans="1:7" ht="12.75">
      <c r="A30" t="s">
        <v>38</v>
      </c>
      <c r="B30" s="49">
        <v>0.1531945</v>
      </c>
      <c r="C30" s="49">
        <v>0.08387206</v>
      </c>
      <c r="D30" s="49">
        <v>0.1016353</v>
      </c>
      <c r="E30" s="49">
        <v>0.1033968</v>
      </c>
      <c r="F30" s="49">
        <v>0.4369606</v>
      </c>
      <c r="G30" s="49">
        <v>0.1498857</v>
      </c>
    </row>
    <row r="31" spans="1:7" ht="12.75">
      <c r="A31" t="s">
        <v>39</v>
      </c>
      <c r="B31" s="49">
        <v>0.0009427554</v>
      </c>
      <c r="C31" s="49">
        <v>-0.01192207</v>
      </c>
      <c r="D31" s="49">
        <v>0.001345153</v>
      </c>
      <c r="E31" s="49">
        <v>0.04497031</v>
      </c>
      <c r="F31" s="49">
        <v>0.01334772</v>
      </c>
      <c r="G31" s="49">
        <v>0.01018553</v>
      </c>
    </row>
    <row r="32" spans="1:7" ht="12.75">
      <c r="A32" t="s">
        <v>40</v>
      </c>
      <c r="B32" s="49">
        <v>0.04740511</v>
      </c>
      <c r="C32" s="49">
        <v>0.03682307</v>
      </c>
      <c r="D32" s="49">
        <v>0.005583625</v>
      </c>
      <c r="E32" s="49">
        <v>0.036327570000000003</v>
      </c>
      <c r="F32" s="49">
        <v>0.08269265</v>
      </c>
      <c r="G32" s="49">
        <v>0.03682969</v>
      </c>
    </row>
    <row r="33" spans="1:7" ht="12.75">
      <c r="A33" t="s">
        <v>41</v>
      </c>
      <c r="B33" s="49">
        <v>0.1648298</v>
      </c>
      <c r="C33" s="49">
        <v>0.08153027</v>
      </c>
      <c r="D33" s="49">
        <v>0.1031085</v>
      </c>
      <c r="E33" s="49">
        <v>0.1236204</v>
      </c>
      <c r="F33" s="49">
        <v>0.1062606</v>
      </c>
      <c r="G33" s="49">
        <v>0.1122369</v>
      </c>
    </row>
    <row r="34" spans="1:7" ht="12.75">
      <c r="A34" t="s">
        <v>42</v>
      </c>
      <c r="B34" s="49">
        <v>-0.01940029</v>
      </c>
      <c r="C34" s="49">
        <v>-0.004009689</v>
      </c>
      <c r="D34" s="49">
        <v>0.01307782</v>
      </c>
      <c r="E34" s="49">
        <v>0.01961352</v>
      </c>
      <c r="F34" s="49">
        <v>-0.01144362</v>
      </c>
      <c r="G34" s="49">
        <v>0.002532945</v>
      </c>
    </row>
    <row r="35" spans="1:7" ht="12.75">
      <c r="A35" t="s">
        <v>43</v>
      </c>
      <c r="B35" s="49">
        <v>-0.005451529</v>
      </c>
      <c r="C35" s="49">
        <v>-0.002873302</v>
      </c>
      <c r="D35" s="49">
        <v>0.0005944218</v>
      </c>
      <c r="E35" s="49">
        <v>-0.002271094</v>
      </c>
      <c r="F35" s="49">
        <v>-0.0003415154</v>
      </c>
      <c r="G35" s="49">
        <v>-0.001932492</v>
      </c>
    </row>
    <row r="36" spans="1:6" ht="12.75">
      <c r="A36" t="s">
        <v>44</v>
      </c>
      <c r="B36" s="49">
        <v>20.61462</v>
      </c>
      <c r="C36" s="49">
        <v>20.62378</v>
      </c>
      <c r="D36" s="49">
        <v>20.64209</v>
      </c>
      <c r="E36" s="49">
        <v>20.65125</v>
      </c>
      <c r="F36" s="49">
        <v>20.66956</v>
      </c>
    </row>
    <row r="37" spans="1:6" ht="12.75">
      <c r="A37" t="s">
        <v>45</v>
      </c>
      <c r="B37" s="49">
        <v>0.3041585</v>
      </c>
      <c r="C37" s="49">
        <v>0.2695719</v>
      </c>
      <c r="D37" s="49">
        <v>0.255839</v>
      </c>
      <c r="E37" s="49">
        <v>0.2415975</v>
      </c>
      <c r="F37" s="49">
        <v>0.2329509</v>
      </c>
    </row>
    <row r="38" spans="1:7" ht="12.75">
      <c r="A38" t="s">
        <v>54</v>
      </c>
      <c r="B38" s="49">
        <v>9.853136E-05</v>
      </c>
      <c r="C38" s="49">
        <v>-0.0001919896</v>
      </c>
      <c r="D38" s="49">
        <v>-1.787341E-05</v>
      </c>
      <c r="E38" s="49">
        <v>-2.45467E-05</v>
      </c>
      <c r="F38" s="49">
        <v>0.0003164208</v>
      </c>
      <c r="G38" s="49">
        <v>0.0002559531</v>
      </c>
    </row>
    <row r="39" spans="1:7" ht="12.75">
      <c r="A39" t="s">
        <v>55</v>
      </c>
      <c r="B39" s="49">
        <v>0.0002273009</v>
      </c>
      <c r="C39" s="49">
        <v>-0.0001903444</v>
      </c>
      <c r="D39" s="49">
        <v>-9.137773E-05</v>
      </c>
      <c r="E39" s="49">
        <v>4.339411E-05</v>
      </c>
      <c r="F39" s="49">
        <v>0.0001859754</v>
      </c>
      <c r="G39" s="49">
        <v>0.001138147</v>
      </c>
    </row>
    <row r="40" spans="2:5" ht="12.75">
      <c r="B40" t="s">
        <v>46</v>
      </c>
      <c r="C40">
        <v>-0.003758</v>
      </c>
      <c r="D40" t="s">
        <v>47</v>
      </c>
      <c r="E40">
        <v>3.117486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9.85313610784798E-05</v>
      </c>
      <c r="C50">
        <f>-0.017/(C7*C7+C22*C22)*(C21*C22+C6*C7)</f>
        <v>-0.00019198960978885973</v>
      </c>
      <c r="D50">
        <f>-0.017/(D7*D7+D22*D22)*(D21*D22+D6*D7)</f>
        <v>-1.7873414875387323E-05</v>
      </c>
      <c r="E50">
        <f>-0.017/(E7*E7+E22*E22)*(E21*E22+E6*E7)</f>
        <v>-2.4546694650536974E-05</v>
      </c>
      <c r="F50">
        <f>-0.017/(F7*F7+F22*F22)*(F21*F22+F6*F7)</f>
        <v>0.00031642086656898127</v>
      </c>
      <c r="G50">
        <f>(B50*B$4+C50*C$4+D50*D$4+E50*E$4+F50*F$4)/SUM(B$4:F$4)</f>
        <v>3.921356093377064E-08</v>
      </c>
    </row>
    <row r="51" spans="1:7" ht="12.75">
      <c r="A51" t="s">
        <v>58</v>
      </c>
      <c r="B51">
        <f>-0.017/(B7*B7+B22*B22)*(B21*B7-B6*B22)</f>
        <v>0.0002273008100430138</v>
      </c>
      <c r="C51">
        <f>-0.017/(C7*C7+C22*C22)*(C21*C7-C6*C22)</f>
        <v>-0.00019034444436334894</v>
      </c>
      <c r="D51">
        <f>-0.017/(D7*D7+D22*D22)*(D21*D7-D6*D22)</f>
        <v>-9.137771712926786E-05</v>
      </c>
      <c r="E51">
        <f>-0.017/(E7*E7+E22*E22)*(E21*E7-E6*E22)</f>
        <v>4.33941183393594E-05</v>
      </c>
      <c r="F51">
        <f>-0.017/(F7*F7+F22*F22)*(F21*F7-F6*F22)</f>
        <v>0.00018597535539184912</v>
      </c>
      <c r="G51">
        <f>(B51*B$4+C51*C$4+D51*D$4+E51*E$4+F51*F$4)/SUM(B$4:F$4)</f>
        <v>4.404709692657823E-07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10000.050730841433</v>
      </c>
      <c r="C62">
        <f>C7+(2/0.017)*(C8*C50-C23*C51)</f>
        <v>9999.983608480712</v>
      </c>
      <c r="D62">
        <f>D7+(2/0.017)*(D8*D50-D23*D51)</f>
        <v>10000.010827217264</v>
      </c>
      <c r="E62">
        <f>E7+(2/0.017)*(E8*E50-E23*E51)</f>
        <v>10000.013925563278</v>
      </c>
      <c r="F62">
        <f>F7+(2/0.017)*(F8*F50-F23*F51)</f>
        <v>9999.726364605722</v>
      </c>
    </row>
    <row r="63" spans="1:6" ht="12.75">
      <c r="A63" t="s">
        <v>66</v>
      </c>
      <c r="B63">
        <f>B8+(3/0.017)*(B9*B50-B24*B51)</f>
        <v>2.753947346543985</v>
      </c>
      <c r="C63">
        <f>C8+(3/0.017)*(C9*C50-C24*C51)</f>
        <v>-0.876253156346887</v>
      </c>
      <c r="D63">
        <f>D8+(3/0.017)*(D9*D50-D24*D51)</f>
        <v>-0.015603843636601403</v>
      </c>
      <c r="E63">
        <f>E8+(3/0.017)*(E9*E50-E24*E51)</f>
        <v>-1.82704543486832</v>
      </c>
      <c r="F63">
        <f>F8+(3/0.017)*(F9*F50-F24*F51)</f>
        <v>-3.5238192747782566</v>
      </c>
    </row>
    <row r="64" spans="1:6" ht="12.75">
      <c r="A64" t="s">
        <v>67</v>
      </c>
      <c r="B64">
        <f>B9+(4/0.017)*(B10*B50-B25*B51)</f>
        <v>0.1641653901624394</v>
      </c>
      <c r="C64">
        <f>C9+(4/0.017)*(C10*C50-C25*C51)</f>
        <v>0.16440003634330655</v>
      </c>
      <c r="D64">
        <f>D9+(4/0.017)*(D10*D50-D25*D51)</f>
        <v>-1.1635877842905162</v>
      </c>
      <c r="E64">
        <f>E9+(4/0.017)*(E10*E50-E25*E51)</f>
        <v>0.04758314185076287</v>
      </c>
      <c r="F64">
        <f>F9+(4/0.017)*(F10*F50-F25*F51)</f>
        <v>-0.7409712145176673</v>
      </c>
    </row>
    <row r="65" spans="1:6" ht="12.75">
      <c r="A65" t="s">
        <v>68</v>
      </c>
      <c r="B65">
        <f>B10+(5/0.017)*(B11*B50-B26*B51)</f>
        <v>-0.13151464306090782</v>
      </c>
      <c r="C65">
        <f>C10+(5/0.017)*(C11*C50-C26*C51)</f>
        <v>0.007275205968281715</v>
      </c>
      <c r="D65">
        <f>D10+(5/0.017)*(D11*D50-D26*D51)</f>
        <v>-0.5587088464240804</v>
      </c>
      <c r="E65">
        <f>E10+(5/0.017)*(E11*E50-E26*E51)</f>
        <v>-0.282520406711614</v>
      </c>
      <c r="F65">
        <f>F10+(5/0.017)*(F11*F50-F26*F51)</f>
        <v>-0.22899150170237337</v>
      </c>
    </row>
    <row r="66" spans="1:6" ht="12.75">
      <c r="A66" t="s">
        <v>69</v>
      </c>
      <c r="B66">
        <f>B11+(6/0.017)*(B12*B50-B27*B51)</f>
        <v>1.9651704306394828</v>
      </c>
      <c r="C66">
        <f>C11+(6/0.017)*(C12*C50-C27*C51)</f>
        <v>0.4105890674571723</v>
      </c>
      <c r="D66">
        <f>D11+(6/0.017)*(D12*D50-D27*D51)</f>
        <v>1.4591761818112154</v>
      </c>
      <c r="E66">
        <f>E11+(6/0.017)*(E12*E50-E27*E51)</f>
        <v>0.14227044792893587</v>
      </c>
      <c r="F66">
        <f>F11+(6/0.017)*(F12*F50-F27*F51)</f>
        <v>13.707503474772368</v>
      </c>
    </row>
    <row r="67" spans="1:6" ht="12.75">
      <c r="A67" t="s">
        <v>70</v>
      </c>
      <c r="B67">
        <f>B12+(7/0.017)*(B13*B50-B28*B51)</f>
        <v>-0.5056066334013524</v>
      </c>
      <c r="C67">
        <f>C12+(7/0.017)*(C13*C50-C28*C51)</f>
        <v>-0.16649479268457137</v>
      </c>
      <c r="D67">
        <f>D12+(7/0.017)*(D13*D50-D28*D51)</f>
        <v>-0.1239262827546045</v>
      </c>
      <c r="E67">
        <f>E12+(7/0.017)*(E13*E50-E28*E51)</f>
        <v>0.28126337729823514</v>
      </c>
      <c r="F67">
        <f>F12+(7/0.017)*(F13*F50-F28*F51)</f>
        <v>-0.6357515097006828</v>
      </c>
    </row>
    <row r="68" spans="1:6" ht="12.75">
      <c r="A68" t="s">
        <v>71</v>
      </c>
      <c r="B68">
        <f>B13+(8/0.017)*(B14*B50-B29*B51)</f>
        <v>0.00244322274920492</v>
      </c>
      <c r="C68">
        <f>C13+(8/0.017)*(C14*C50-C29*C51)</f>
        <v>0.12529331893653192</v>
      </c>
      <c r="D68">
        <f>D13+(8/0.017)*(D14*D50-D29*D51)</f>
        <v>-0.1107219545757238</v>
      </c>
      <c r="E68">
        <f>E13+(8/0.017)*(E14*E50-E29*E51)</f>
        <v>0.14729588727187704</v>
      </c>
      <c r="F68">
        <f>F13+(8/0.017)*(F14*F50-F29*F51)</f>
        <v>0.22201912193433126</v>
      </c>
    </row>
    <row r="69" spans="1:6" ht="12.75">
      <c r="A69" t="s">
        <v>72</v>
      </c>
      <c r="B69">
        <f>B14+(9/0.017)*(B15*B50-B30*B51)</f>
        <v>0.035407033644281036</v>
      </c>
      <c r="C69">
        <f>C14+(9/0.017)*(C15*C50-C30*C51)</f>
        <v>-0.020559180345513656</v>
      </c>
      <c r="D69">
        <f>D14+(9/0.017)*(D15*D50-D30*D51)</f>
        <v>-0.023868241938930113</v>
      </c>
      <c r="E69">
        <f>E14+(9/0.017)*(E15*E50-E30*E51)</f>
        <v>-0.02688250923888492</v>
      </c>
      <c r="F69">
        <f>F14+(9/0.017)*(F15*F50-F30*F51)</f>
        <v>0.01160042182394773</v>
      </c>
    </row>
    <row r="70" spans="1:6" ht="12.75">
      <c r="A70" t="s">
        <v>73</v>
      </c>
      <c r="B70">
        <f>B15+(10/0.017)*(B16*B50-B31*B51)</f>
        <v>-0.38010004863995206</v>
      </c>
      <c r="C70">
        <f>C15+(10/0.017)*(C16*C50-C31*C51)</f>
        <v>-0.18669837583743545</v>
      </c>
      <c r="D70">
        <f>D15+(10/0.017)*(D16*D50-D31*D51)</f>
        <v>-0.1113391158869987</v>
      </c>
      <c r="E70">
        <f>E15+(10/0.017)*(E16*E50-E31*E51)</f>
        <v>-0.23656781028391505</v>
      </c>
      <c r="F70">
        <f>F15+(10/0.017)*(F16*F50-F31*F51)</f>
        <v>-0.37335938439864563</v>
      </c>
    </row>
    <row r="71" spans="1:6" ht="12.75">
      <c r="A71" t="s">
        <v>74</v>
      </c>
      <c r="B71">
        <f>B16+(11/0.017)*(B17*B50-B32*B51)</f>
        <v>-0.0598375244084514</v>
      </c>
      <c r="C71">
        <f>C16+(11/0.017)*(C17*C50-C32*C51)</f>
        <v>-0.024310694203345973</v>
      </c>
      <c r="D71">
        <f>D16+(11/0.017)*(D17*D50-D32*D51)</f>
        <v>-0.017248319273393143</v>
      </c>
      <c r="E71">
        <f>E16+(11/0.017)*(E17*E50-E32*E51)</f>
        <v>0.013063770759690679</v>
      </c>
      <c r="F71">
        <f>F16+(11/0.017)*(F17*F50-F32*F51)</f>
        <v>-0.06975969602478395</v>
      </c>
    </row>
    <row r="72" spans="1:6" ht="12.75">
      <c r="A72" t="s">
        <v>75</v>
      </c>
      <c r="B72">
        <f>B17+(12/0.017)*(B18*B50-B33*B51)</f>
        <v>-0.06638527421694179</v>
      </c>
      <c r="C72">
        <f>C17+(12/0.017)*(C18*C50-C33*C51)</f>
        <v>-0.03605999445402411</v>
      </c>
      <c r="D72">
        <f>D17+(12/0.017)*(D18*D50-D33*D51)</f>
        <v>-0.04275775001302401</v>
      </c>
      <c r="E72">
        <f>E17+(12/0.017)*(E18*E50-E33*E51)</f>
        <v>-0.04796256272788127</v>
      </c>
      <c r="F72">
        <f>F17+(12/0.017)*(F18*F50-F33*F51)</f>
        <v>-0.06140421412084036</v>
      </c>
    </row>
    <row r="73" spans="1:6" ht="12.75">
      <c r="A73" t="s">
        <v>76</v>
      </c>
      <c r="B73">
        <f>B18+(13/0.017)*(B19*B50-B34*B51)</f>
        <v>0.024385019598715526</v>
      </c>
      <c r="C73">
        <f>C18+(13/0.017)*(C19*C50-C34*C51)</f>
        <v>0.022248702490941043</v>
      </c>
      <c r="D73">
        <f>D18+(13/0.017)*(D19*D50-D34*D51)</f>
        <v>0.03217178731764016</v>
      </c>
      <c r="E73">
        <f>E18+(13/0.017)*(E19*E50-E34*E51)</f>
        <v>0.020977652120107125</v>
      </c>
      <c r="F73">
        <f>F18+(13/0.017)*(F19*F50-F34*F51)</f>
        <v>0.0032992785470828956</v>
      </c>
    </row>
    <row r="74" spans="1:6" ht="12.75">
      <c r="A74" t="s">
        <v>77</v>
      </c>
      <c r="B74">
        <f>B19+(14/0.017)*(B20*B50-B35*B51)</f>
        <v>-0.20955254119289757</v>
      </c>
      <c r="C74">
        <f>C19+(14/0.017)*(C20*C50-C35*C51)</f>
        <v>-0.1941028749644098</v>
      </c>
      <c r="D74">
        <f>D19+(14/0.017)*(D20*D50-D35*D51)</f>
        <v>-0.20237635583895164</v>
      </c>
      <c r="E74">
        <f>E19+(14/0.017)*(E20*E50-E35*E51)</f>
        <v>-0.18087891958895713</v>
      </c>
      <c r="F74">
        <f>F19+(14/0.017)*(F20*F50-F35*F51)</f>
        <v>-0.15252038555368894</v>
      </c>
    </row>
    <row r="75" spans="1:6" ht="12.75">
      <c r="A75" t="s">
        <v>78</v>
      </c>
      <c r="B75" s="49">
        <f>B20</f>
        <v>-0.00244144</v>
      </c>
      <c r="C75" s="49">
        <f>C20</f>
        <v>0.001415938</v>
      </c>
      <c r="D75" s="49">
        <f>D20</f>
        <v>-0.005891088</v>
      </c>
      <c r="E75" s="49">
        <f>E20</f>
        <v>-0.005086333</v>
      </c>
      <c r="F75" s="49">
        <f>F20</f>
        <v>-0.003722019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174.64283063866117</v>
      </c>
      <c r="C82">
        <f>C22+(2/0.017)*(C8*C51+C23*C50)</f>
        <v>65.31409887902942</v>
      </c>
      <c r="D82">
        <f>D22+(2/0.017)*(D8*D51+D23*D50)</f>
        <v>-47.13917253503525</v>
      </c>
      <c r="E82">
        <f>E22+(2/0.017)*(E8*E51+E23*E50)</f>
        <v>-63.66976631216311</v>
      </c>
      <c r="F82">
        <f>F22+(2/0.017)*(F8*F51+F23*F50)</f>
        <v>-109.44675171259355</v>
      </c>
    </row>
    <row r="83" spans="1:6" ht="12.75">
      <c r="A83" t="s">
        <v>81</v>
      </c>
      <c r="B83">
        <f>B23+(3/0.017)*(B9*B51+B24*B50)</f>
        <v>-0.6842125281948687</v>
      </c>
      <c r="C83">
        <f>C23+(3/0.017)*(C9*C51+C24*C50)</f>
        <v>-1.6744666995524624</v>
      </c>
      <c r="D83">
        <f>D23+(3/0.017)*(D9*D51+D24*D50)</f>
        <v>1.0472636905958763</v>
      </c>
      <c r="E83">
        <f>E23+(3/0.017)*(E9*E51+E24*E50)</f>
        <v>-1.7154023786382648</v>
      </c>
      <c r="F83">
        <f>F23+(3/0.017)*(F9*F51+F24*F50)</f>
        <v>6.976575735608036</v>
      </c>
    </row>
    <row r="84" spans="1:6" ht="12.75">
      <c r="A84" t="s">
        <v>82</v>
      </c>
      <c r="B84">
        <f>B24+(4/0.017)*(B10*B51+B25*B50)</f>
        <v>0.39529804082969666</v>
      </c>
      <c r="C84">
        <f>C24+(4/0.017)*(C10*C51+C25*C50)</f>
        <v>0.8914942859341033</v>
      </c>
      <c r="D84">
        <f>D24+(4/0.017)*(D10*D51+D25*D50)</f>
        <v>-3.936718986126739</v>
      </c>
      <c r="E84">
        <f>E24+(4/0.017)*(E10*E51+E25*E50)</f>
        <v>2.4691589686525663</v>
      </c>
      <c r="F84">
        <f>F24+(4/0.017)*(F10*F51+F25*F50)</f>
        <v>3.5629662860076485</v>
      </c>
    </row>
    <row r="85" spans="1:6" ht="12.75">
      <c r="A85" t="s">
        <v>83</v>
      </c>
      <c r="B85">
        <f>B25+(5/0.017)*(B11*B51+B26*B50)</f>
        <v>-0.17000500757000603</v>
      </c>
      <c r="C85">
        <f>C25+(5/0.017)*(C11*C51+C26*C50)</f>
        <v>-0.5874163763326805</v>
      </c>
      <c r="D85">
        <f>D25+(5/0.017)*(D11*D51+D26*D50)</f>
        <v>0.5030994657397043</v>
      </c>
      <c r="E85">
        <f>E25+(5/0.017)*(E11*E51+E26*E50)</f>
        <v>-0.7770767162789116</v>
      </c>
      <c r="F85">
        <f>F25+(5/0.017)*(F11*F51+F26*F50)</f>
        <v>-0.9603774257043624</v>
      </c>
    </row>
    <row r="86" spans="1:6" ht="12.75">
      <c r="A86" t="s">
        <v>84</v>
      </c>
      <c r="B86">
        <f>B26+(6/0.017)*(B12*B51+B27*B50)</f>
        <v>1.0129127678944319</v>
      </c>
      <c r="C86">
        <f>C26+(6/0.017)*(C12*C51+C27*C50)</f>
        <v>0.8655640794860362</v>
      </c>
      <c r="D86">
        <f>D26+(6/0.017)*(D12*D51+D27*D50)</f>
        <v>0.8916171379196912</v>
      </c>
      <c r="E86">
        <f>E26+(6/0.017)*(E12*E51+E27*E50)</f>
        <v>0.9171564985848631</v>
      </c>
      <c r="F86">
        <f>F26+(6/0.017)*(F12*F51+F27*F50)</f>
        <v>2.207894966575788</v>
      </c>
    </row>
    <row r="87" spans="1:6" ht="12.75">
      <c r="A87" t="s">
        <v>85</v>
      </c>
      <c r="B87">
        <f>B27+(7/0.017)*(B13*B51+B28*B50)</f>
        <v>0.015835140627932773</v>
      </c>
      <c r="C87">
        <f>C27+(7/0.017)*(C13*C51+C28*C50)</f>
        <v>-0.000461275551566262</v>
      </c>
      <c r="D87">
        <f>D27+(7/0.017)*(D13*D51+D28*D50)</f>
        <v>0.04564973085349166</v>
      </c>
      <c r="E87">
        <f>E27+(7/0.017)*(E13*E51+E28*E50)</f>
        <v>0.07556510542543317</v>
      </c>
      <c r="F87">
        <f>F27+(7/0.017)*(F13*F51+F28*F50)</f>
        <v>0.32537279505946326</v>
      </c>
    </row>
    <row r="88" spans="1:6" ht="12.75">
      <c r="A88" t="s">
        <v>86</v>
      </c>
      <c r="B88">
        <f>B28+(8/0.017)*(B14*B51+B29*B50)</f>
        <v>0.40833321317578214</v>
      </c>
      <c r="C88">
        <f>C28+(8/0.017)*(C14*C51+C29*C50)</f>
        <v>0.25649802185531356</v>
      </c>
      <c r="D88">
        <f>D28+(8/0.017)*(D14*D51+D29*D50)</f>
        <v>-0.296573445540675</v>
      </c>
      <c r="E88">
        <f>E28+(8/0.017)*(E14*E51+E29*E50)</f>
        <v>0.16624691906170502</v>
      </c>
      <c r="F88">
        <f>F28+(8/0.017)*(F14*F51+F29*F50)</f>
        <v>0.41347188685136127</v>
      </c>
    </row>
    <row r="89" spans="1:6" ht="12.75">
      <c r="A89" t="s">
        <v>87</v>
      </c>
      <c r="B89">
        <f>B29+(9/0.017)*(B15*B51+B30*B50)</f>
        <v>0.02431473602871958</v>
      </c>
      <c r="C89">
        <f>C29+(9/0.017)*(C15*C51+C30*C50)</f>
        <v>-0.07657078114367333</v>
      </c>
      <c r="D89">
        <f>D29+(9/0.017)*(D15*D51+D30*D50)</f>
        <v>0.02432154349514563</v>
      </c>
      <c r="E89">
        <f>E29+(9/0.017)*(E15*E51+E30*E50)</f>
        <v>-0.006340439561745305</v>
      </c>
      <c r="F89">
        <f>F29+(9/0.017)*(F15*F51+F30*F50)</f>
        <v>0.025226719232507196</v>
      </c>
    </row>
    <row r="90" spans="1:6" ht="12.75">
      <c r="A90" t="s">
        <v>88</v>
      </c>
      <c r="B90">
        <f>B30+(10/0.017)*(B16*B51+B31*B50)</f>
        <v>0.14654302711916548</v>
      </c>
      <c r="C90">
        <f>C30+(10/0.017)*(C16*C51+C31*C50)</f>
        <v>0.08911272777524147</v>
      </c>
      <c r="D90">
        <f>D30+(10/0.017)*(D16*D51+D31*D50)</f>
        <v>0.10259651881860413</v>
      </c>
      <c r="E90">
        <f>E30+(10/0.017)*(E16*E51+E31*E50)</f>
        <v>0.10308918325726937</v>
      </c>
      <c r="F90">
        <f>F30+(10/0.017)*(F16*F51+F31*F50)</f>
        <v>0.4341568872692274</v>
      </c>
    </row>
    <row r="91" spans="1:6" ht="12.75">
      <c r="A91" t="s">
        <v>89</v>
      </c>
      <c r="B91">
        <f>B31+(11/0.017)*(B17*B51+B32*B50)</f>
        <v>-0.002286070447580202</v>
      </c>
      <c r="C91">
        <f>C31+(11/0.017)*(C17*C51+C32*C50)</f>
        <v>-0.010613150852272997</v>
      </c>
      <c r="D91">
        <f>D31+(11/0.017)*(D17*D51+D32*D50)</f>
        <v>0.0041806858949846246</v>
      </c>
      <c r="E91">
        <f>E31+(11/0.017)*(E17*E51+E32*E50)</f>
        <v>0.04316178679857814</v>
      </c>
      <c r="F91">
        <f>F31+(11/0.017)*(F17*F51+F32*F50)</f>
        <v>0.0235369975595523</v>
      </c>
    </row>
    <row r="92" spans="1:6" ht="12.75">
      <c r="A92" t="s">
        <v>90</v>
      </c>
      <c r="B92">
        <f>B32+(12/0.017)*(B18*B51+B33*B50)</f>
        <v>0.06478403861963516</v>
      </c>
      <c r="C92">
        <f>C32+(12/0.017)*(C18*C51+C33*C50)</f>
        <v>0.02652176921218935</v>
      </c>
      <c r="D92">
        <f>D32+(12/0.017)*(D18*D51+D33*D50)</f>
        <v>0.002445088259280289</v>
      </c>
      <c r="E92">
        <f>E32+(12/0.017)*(E18*E51+E33*E50)</f>
        <v>0.034743988295507344</v>
      </c>
      <c r="F92">
        <f>F32+(12/0.017)*(F18*F51+F33*F50)</f>
        <v>0.11146169727830607</v>
      </c>
    </row>
    <row r="93" spans="1:6" ht="12.75">
      <c r="A93" t="s">
        <v>91</v>
      </c>
      <c r="B93">
        <f>B33+(13/0.017)*(B19*B51+B34*B50)</f>
        <v>0.12680103599396716</v>
      </c>
      <c r="C93">
        <f>C33+(13/0.017)*(C19*C51+C34*C50)</f>
        <v>0.11027394142512041</v>
      </c>
      <c r="D93">
        <f>D33+(13/0.017)*(D19*D51+D34*D50)</f>
        <v>0.11708040688885184</v>
      </c>
      <c r="E93">
        <f>E33+(13/0.017)*(E19*E51+E34*E50)</f>
        <v>0.11724389082664192</v>
      </c>
      <c r="F93">
        <f>F33+(13/0.017)*(F19*F51+F34*F50)</f>
        <v>0.08193118812051105</v>
      </c>
    </row>
    <row r="94" spans="1:6" ht="12.75">
      <c r="A94" t="s">
        <v>92</v>
      </c>
      <c r="B94">
        <f>B34+(14/0.017)*(B20*B51+B35*B50)</f>
        <v>-0.020299656474588416</v>
      </c>
      <c r="C94">
        <f>C34+(14/0.017)*(C20*C51+C35*C50)</f>
        <v>-0.003777348131122566</v>
      </c>
      <c r="D94">
        <f>D34+(14/0.017)*(D20*D51+D35*D50)</f>
        <v>0.013512388091510206</v>
      </c>
      <c r="E94">
        <f>E34+(14/0.017)*(E20*E51+E35*E50)</f>
        <v>0.019477663106326697</v>
      </c>
      <c r="F94">
        <f>F34+(14/0.017)*(F20*F51+F35*F50)</f>
        <v>-0.012102662921859303</v>
      </c>
    </row>
    <row r="95" spans="1:6" ht="12.75">
      <c r="A95" t="s">
        <v>93</v>
      </c>
      <c r="B95" s="49">
        <f>B35</f>
        <v>-0.005451529</v>
      </c>
      <c r="C95" s="49">
        <f>C35</f>
        <v>-0.002873302</v>
      </c>
      <c r="D95" s="49">
        <f>D35</f>
        <v>0.0005944218</v>
      </c>
      <c r="E95" s="49">
        <f>E35</f>
        <v>-0.002271094</v>
      </c>
      <c r="F95" s="49">
        <f>F35</f>
        <v>-0.0003415154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2.753933375608246</v>
      </c>
      <c r="C103">
        <f>C63*10000/C62</f>
        <v>-0.8762545926612927</v>
      </c>
      <c r="D103">
        <f>D63*10000/D62</f>
        <v>-0.015603826741999175</v>
      </c>
      <c r="E103">
        <f>E63*10000/E62</f>
        <v>-1.8270428906081815</v>
      </c>
      <c r="F103">
        <f>F63*10000/F62</f>
        <v>-3.5239157015844973</v>
      </c>
      <c r="G103">
        <f>AVERAGE(C103:E103)</f>
        <v>-0.9063004366704911</v>
      </c>
      <c r="H103">
        <f>STDEV(C103:E103)</f>
        <v>0.9060932264848726</v>
      </c>
      <c r="I103">
        <f>(B103*B4+C103*C4+D103*D4+E103*E4+F103*F4)/SUM(B4:F4)</f>
        <v>-0.7233351668407761</v>
      </c>
      <c r="K103">
        <f>(LN(H103)+LN(H123))/2-LN(K114*K115^3)</f>
        <v>-3.6980886363154744</v>
      </c>
    </row>
    <row r="104" spans="1:11" ht="12.75">
      <c r="A104" t="s">
        <v>67</v>
      </c>
      <c r="B104">
        <f>B64*10000/B62</f>
        <v>0.16416455734182667</v>
      </c>
      <c r="C104">
        <f>C64*10000/C62</f>
        <v>0.16440030582038492</v>
      </c>
      <c r="D104">
        <f>D64*10000/D62</f>
        <v>-1.1635865244501056</v>
      </c>
      <c r="E104">
        <f>E64*10000/E62</f>
        <v>0.04758307558864986</v>
      </c>
      <c r="F104">
        <f>F64*10000/F62</f>
        <v>-0.7409914906675379</v>
      </c>
      <c r="G104">
        <f>AVERAGE(C104:E104)</f>
        <v>-0.31720104768035695</v>
      </c>
      <c r="H104">
        <f>STDEV(C104:E104)</f>
        <v>0.73531479502647</v>
      </c>
      <c r="I104">
        <f>(B104*B4+C104*C4+D104*D4+E104*E4+F104*F4)/SUM(B4:F4)</f>
        <v>-0.3036048362533512</v>
      </c>
      <c r="K104">
        <f>(LN(H104)+LN(H124))/2-LN(K114*K115^4)</f>
        <v>-2.8383461203352023</v>
      </c>
    </row>
    <row r="105" spans="1:11" ht="12.75">
      <c r="A105" t="s">
        <v>68</v>
      </c>
      <c r="B105">
        <f>B65*10000/B62</f>
        <v>-0.13151397587944216</v>
      </c>
      <c r="C105">
        <f>C65*10000/C62</f>
        <v>0.007275217893469158</v>
      </c>
      <c r="D105">
        <f>D65*10000/D62</f>
        <v>-0.5587082414985286</v>
      </c>
      <c r="E105">
        <f>E65*10000/E62</f>
        <v>-0.2825200132865817</v>
      </c>
      <c r="F105">
        <f>F65*10000/F62</f>
        <v>-0.22899776789182394</v>
      </c>
      <c r="G105">
        <f>AVERAGE(C105:E105)</f>
        <v>-0.277984345630547</v>
      </c>
      <c r="H105">
        <f>STDEV(C105:E105)</f>
        <v>0.2830189892695326</v>
      </c>
      <c r="I105">
        <f>(B105*B4+C105*C4+D105*D4+E105*E4+F105*F4)/SUM(B4:F4)</f>
        <v>-0.25015569749604005</v>
      </c>
      <c r="K105">
        <f>(LN(H105)+LN(H125))/2-LN(K114*K115^5)</f>
        <v>-3.5119267612575618</v>
      </c>
    </row>
    <row r="106" spans="1:11" ht="12.75">
      <c r="A106" t="s">
        <v>69</v>
      </c>
      <c r="B106">
        <f>B66*10000/B62</f>
        <v>1.9651604612151081</v>
      </c>
      <c r="C106">
        <f>C66*10000/C62</f>
        <v>0.41058974047613733</v>
      </c>
      <c r="D106">
        <f>D66*10000/D62</f>
        <v>1.4591746019311713</v>
      </c>
      <c r="E106">
        <f>E66*10000/E62</f>
        <v>0.14227024980959924</v>
      </c>
      <c r="F106">
        <f>F66*10000/F62</f>
        <v>13.707878570848115</v>
      </c>
      <c r="G106">
        <f>AVERAGE(C106:E106)</f>
        <v>0.670678197405636</v>
      </c>
      <c r="H106">
        <f>STDEV(C106:E106)</f>
        <v>0.6959121871545003</v>
      </c>
      <c r="I106">
        <f>(B106*B4+C106*C4+D106*D4+E106*E4+F106*F4)/SUM(B4:F4)</f>
        <v>2.5941920248848342</v>
      </c>
      <c r="K106">
        <f>(LN(H106)+LN(H126))/2-LN(K114*K115^6)</f>
        <v>-4.114659619339182</v>
      </c>
    </row>
    <row r="107" spans="1:11" ht="12.75">
      <c r="A107" t="s">
        <v>70</v>
      </c>
      <c r="B107">
        <f>B67*10000/B62</f>
        <v>-0.50560406842937</v>
      </c>
      <c r="C107">
        <f>C67*10000/C62</f>
        <v>-0.16649506559527927</v>
      </c>
      <c r="D107">
        <f>D67*10000/D62</f>
        <v>-0.12392614857707096</v>
      </c>
      <c r="E107">
        <f>E67*10000/E62</f>
        <v>0.28126298562368474</v>
      </c>
      <c r="F107">
        <f>F67*10000/F62</f>
        <v>-0.6357689065882252</v>
      </c>
      <c r="G107">
        <f>AVERAGE(C107:E107)</f>
        <v>-0.0030527428495551643</v>
      </c>
      <c r="H107">
        <f>STDEV(C107:E107)</f>
        <v>0.2471428802676249</v>
      </c>
      <c r="I107">
        <f>(B107*B4+C107*C4+D107*D4+E107*E4+F107*F4)/SUM(B4:F4)</f>
        <v>-0.16025300088242628</v>
      </c>
      <c r="K107">
        <f>(LN(H107)+LN(H127))/2-LN(K114*K115^7)</f>
        <v>-3.843351712532818</v>
      </c>
    </row>
    <row r="108" spans="1:9" ht="12.75">
      <c r="A108" t="s">
        <v>71</v>
      </c>
      <c r="B108">
        <f>B68*10000/B62</f>
        <v>0.0024432103545932115</v>
      </c>
      <c r="C108">
        <f>C68*10000/C62</f>
        <v>0.12529352431165397</v>
      </c>
      <c r="D108">
        <f>D68*10000/D62</f>
        <v>-0.11072183469478779</v>
      </c>
      <c r="E108">
        <f>E68*10000/E62</f>
        <v>0.1472956821543428</v>
      </c>
      <c r="F108">
        <f>F68*10000/F62</f>
        <v>0.22202519732957238</v>
      </c>
      <c r="G108">
        <f>AVERAGE(C108:E108)</f>
        <v>0.05395579059040299</v>
      </c>
      <c r="H108">
        <f>STDEV(C108:E108)</f>
        <v>0.14303867987230212</v>
      </c>
      <c r="I108">
        <f>(B108*B4+C108*C4+D108*D4+E108*E4+F108*F4)/SUM(B4:F4)</f>
        <v>0.06887077245887396</v>
      </c>
    </row>
    <row r="109" spans="1:9" ht="12.75">
      <c r="A109" t="s">
        <v>72</v>
      </c>
      <c r="B109">
        <f>B69*10000/B62</f>
        <v>0.03540685402233133</v>
      </c>
      <c r="C109">
        <f>C69*10000/C62</f>
        <v>-0.02055921404518901</v>
      </c>
      <c r="D109">
        <f>D69*10000/D62</f>
        <v>-0.023868216096293974</v>
      </c>
      <c r="E109">
        <f>E69*10000/E62</f>
        <v>-0.026882471803528703</v>
      </c>
      <c r="F109">
        <f>F69*10000/F62</f>
        <v>0.011600739261233896</v>
      </c>
      <c r="G109">
        <f>AVERAGE(C109:E109)</f>
        <v>-0.023769967315003897</v>
      </c>
      <c r="H109">
        <f>STDEV(C109:E109)</f>
        <v>0.003162773590832807</v>
      </c>
      <c r="I109">
        <f>(B109*B4+C109*C4+D109*D4+E109*E4+F109*F4)/SUM(B4:F4)</f>
        <v>-0.010467133611051591</v>
      </c>
    </row>
    <row r="110" spans="1:11" ht="12.75">
      <c r="A110" t="s">
        <v>73</v>
      </c>
      <c r="B110">
        <f>B70*10000/B62</f>
        <v>-0.38009812037020474</v>
      </c>
      <c r="C110">
        <f>C70*10000/C62</f>
        <v>-0.18669868186493993</v>
      </c>
      <c r="D110">
        <f>D70*10000/D62</f>
        <v>-0.11133899533784947</v>
      </c>
      <c r="E110">
        <f>E70*10000/E62</f>
        <v>-0.23656748085037263</v>
      </c>
      <c r="F110">
        <f>F70*10000/F62</f>
        <v>-0.3733696011124468</v>
      </c>
      <c r="G110">
        <f>AVERAGE(C110:E110)</f>
        <v>-0.178201719351054</v>
      </c>
      <c r="H110">
        <f>STDEV(C110:E110)</f>
        <v>0.06304515980558574</v>
      </c>
      <c r="I110">
        <f>(B110*B4+C110*C4+D110*D4+E110*E4+F110*F4)/SUM(B4:F4)</f>
        <v>-0.23351315390201255</v>
      </c>
      <c r="K110">
        <f>EXP(AVERAGE(K103:K107))</f>
        <v>0.02728891863623147</v>
      </c>
    </row>
    <row r="111" spans="1:9" ht="12.75">
      <c r="A111" t="s">
        <v>74</v>
      </c>
      <c r="B111">
        <f>B71*10000/B62</f>
        <v>-0.05983722084919513</v>
      </c>
      <c r="C111">
        <f>C71*10000/C62</f>
        <v>-0.024310734052332583</v>
      </c>
      <c r="D111">
        <f>D71*10000/D62</f>
        <v>-0.01724830059828334</v>
      </c>
      <c r="E111">
        <f>E71*10000/E62</f>
        <v>0.013063752567679374</v>
      </c>
      <c r="F111">
        <f>F71*10000/F62</f>
        <v>-0.06976160494921152</v>
      </c>
      <c r="G111">
        <f>AVERAGE(C111:E111)</f>
        <v>-0.00949842736097885</v>
      </c>
      <c r="H111">
        <f>STDEV(C111:E111)</f>
        <v>0.019855942786054747</v>
      </c>
      <c r="I111">
        <f>(B111*B4+C111*C4+D111*D4+E111*E4+F111*F4)/SUM(B4:F4)</f>
        <v>-0.02483064907512453</v>
      </c>
    </row>
    <row r="112" spans="1:9" ht="12.75">
      <c r="A112" t="s">
        <v>75</v>
      </c>
      <c r="B112">
        <f>B72*10000/B62</f>
        <v>-0.06638493744056831</v>
      </c>
      <c r="C112">
        <f>C72*10000/C62</f>
        <v>-0.036060053561930455</v>
      </c>
      <c r="D112">
        <f>D72*10000/D62</f>
        <v>-0.042757703718329224</v>
      </c>
      <c r="E112">
        <f>E72*10000/E62</f>
        <v>-0.04796249593740406</v>
      </c>
      <c r="F112">
        <f>F72*10000/F62</f>
        <v>-0.06140589440345297</v>
      </c>
      <c r="G112">
        <f>AVERAGE(C112:E112)</f>
        <v>-0.04226008440588791</v>
      </c>
      <c r="H112">
        <f>STDEV(C112:E112)</f>
        <v>0.005966804199942706</v>
      </c>
      <c r="I112">
        <f>(B112*B4+C112*C4+D112*D4+E112*E4+F112*F4)/SUM(B4:F4)</f>
        <v>-0.04831241294480242</v>
      </c>
    </row>
    <row r="113" spans="1:9" ht="12.75">
      <c r="A113" t="s">
        <v>76</v>
      </c>
      <c r="B113">
        <f>B73*10000/B62</f>
        <v>0.02438489589208684</v>
      </c>
      <c r="C113">
        <f>C73*10000/C62</f>
        <v>0.02224873896000442</v>
      </c>
      <c r="D113">
        <f>D73*10000/D62</f>
        <v>0.032171752484584766</v>
      </c>
      <c r="E113">
        <f>E73*10000/E62</f>
        <v>0.020977622907585602</v>
      </c>
      <c r="F113">
        <f>F73*10000/F62</f>
        <v>0.0032993688294919482</v>
      </c>
      <c r="G113">
        <f>AVERAGE(C113:E113)</f>
        <v>0.025132704784058265</v>
      </c>
      <c r="H113">
        <f>STDEV(C113:E113)</f>
        <v>0.0061290356829108725</v>
      </c>
      <c r="I113">
        <f>(B113*B4+C113*C4+D113*D4+E113*E4+F113*F4)/SUM(B4:F4)</f>
        <v>0.022116563254566318</v>
      </c>
    </row>
    <row r="114" spans="1:11" ht="12.75">
      <c r="A114" t="s">
        <v>77</v>
      </c>
      <c r="B114">
        <f>B74*10000/B62</f>
        <v>-0.20955147812061672</v>
      </c>
      <c r="C114">
        <f>C74*10000/C62</f>
        <v>-0.1941031931290332</v>
      </c>
      <c r="D114">
        <f>D74*10000/D62</f>
        <v>-0.20237613672191151</v>
      </c>
      <c r="E114">
        <f>E74*10000/E62</f>
        <v>-0.18087866770522384</v>
      </c>
      <c r="F114">
        <f>F74*10000/F62</f>
        <v>-0.15252455916547736</v>
      </c>
      <c r="G114">
        <f>AVERAGE(C114:E114)</f>
        <v>-0.1924526658520562</v>
      </c>
      <c r="H114">
        <f>STDEV(C114:E114)</f>
        <v>0.010843360814336744</v>
      </c>
      <c r="I114">
        <f>(B114*B4+C114*C4+D114*D4+E114*E4+F114*F4)/SUM(B4:F4)</f>
        <v>-0.18961900585381886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-0.0024414276144322823</v>
      </c>
      <c r="C115">
        <f>C75*10000/C62</f>
        <v>0.0014159403209413081</v>
      </c>
      <c r="D115">
        <f>D75*10000/D62</f>
        <v>-0.005891081621597937</v>
      </c>
      <c r="E115">
        <f>E75*10000/E62</f>
        <v>-0.005086325917004659</v>
      </c>
      <c r="F115">
        <f>F75*10000/F62</f>
        <v>-0.0037221208504006455</v>
      </c>
      <c r="G115">
        <f>AVERAGE(C115:E115)</f>
        <v>-0.003187155739220429</v>
      </c>
      <c r="H115">
        <f>STDEV(C115:E115)</f>
        <v>0.004006654207730715</v>
      </c>
      <c r="I115">
        <f>(B115*B4+C115*C4+D115*D4+E115*E4+F115*F4)/SUM(B4:F4)</f>
        <v>-0.0031497301417003185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174.64194466538095</v>
      </c>
      <c r="C122">
        <f>C82*10000/C62</f>
        <v>65.31420593893606</v>
      </c>
      <c r="D122">
        <f>D82*10000/D62</f>
        <v>-47.13912149648424</v>
      </c>
      <c r="E122">
        <f>E82*10000/E62</f>
        <v>-63.66967764855061</v>
      </c>
      <c r="F122">
        <f>F82*10000/F62</f>
        <v>-109.44974664505123</v>
      </c>
      <c r="G122">
        <f>AVERAGE(C122:E122)</f>
        <v>-15.164864402032933</v>
      </c>
      <c r="H122">
        <f>STDEV(C122:E122)</f>
        <v>70.1852932877261</v>
      </c>
      <c r="I122">
        <f>(B122*B4+C122*C4+D122*D4+E122*E4+F122*F4)/SUM(B4:F4)</f>
        <v>-0.14802855828786143</v>
      </c>
    </row>
    <row r="123" spans="1:9" ht="12.75">
      <c r="A123" t="s">
        <v>81</v>
      </c>
      <c r="B123">
        <f>B83*10000/B62</f>
        <v>-0.6842090571447501</v>
      </c>
      <c r="C123">
        <f>C83*10000/C62</f>
        <v>-1.6744694442622818</v>
      </c>
      <c r="D123">
        <f>D83*10000/D62</f>
        <v>1.047262556701953</v>
      </c>
      <c r="E123">
        <f>E83*10000/E62</f>
        <v>-1.7153999898471541</v>
      </c>
      <c r="F123">
        <f>F83*10000/F62</f>
        <v>6.976766644637195</v>
      </c>
      <c r="G123">
        <f>AVERAGE(C123:E123)</f>
        <v>-0.7808689591358277</v>
      </c>
      <c r="H123">
        <f>STDEV(C123:E123)</f>
        <v>1.5833406003731398</v>
      </c>
      <c r="I123">
        <f>(B123*B4+C123*C4+D123*D4+E123*E4+F123*F4)/SUM(B4:F4)</f>
        <v>0.26569703615564466</v>
      </c>
    </row>
    <row r="124" spans="1:9" ht="12.75">
      <c r="A124" t="s">
        <v>82</v>
      </c>
      <c r="B124">
        <f>B84*10000/B62</f>
        <v>0.3952960354596473</v>
      </c>
      <c r="C124">
        <f>C84*10000/C62</f>
        <v>0.8914957472310768</v>
      </c>
      <c r="D124">
        <f>D84*10000/D62</f>
        <v>-3.936714723760177</v>
      </c>
      <c r="E124">
        <f>E84*10000/E62</f>
        <v>2.469155530214408</v>
      </c>
      <c r="F124">
        <f>F84*10000/F62</f>
        <v>3.5630637840439876</v>
      </c>
      <c r="G124">
        <f>AVERAGE(C124:E124)</f>
        <v>-0.19202114877156395</v>
      </c>
      <c r="H124">
        <f>STDEV(C124:E124)</f>
        <v>3.3375589995731167</v>
      </c>
      <c r="I124">
        <f>(B124*B4+C124*C4+D124*D4+E124*E4+F124*F4)/SUM(B4:F4)</f>
        <v>0.3936604141077846</v>
      </c>
    </row>
    <row r="125" spans="1:9" ht="12.75">
      <c r="A125" t="s">
        <v>83</v>
      </c>
      <c r="B125">
        <f>B85*10000/B62</f>
        <v>-0.1700041451246731</v>
      </c>
      <c r="C125">
        <f>C85*10000/C62</f>
        <v>-0.5874173391989451</v>
      </c>
      <c r="D125">
        <f>D85*10000/D62</f>
        <v>0.503098921023572</v>
      </c>
      <c r="E125">
        <f>E85*10000/E62</f>
        <v>-0.7770756341573201</v>
      </c>
      <c r="F125">
        <f>F85*10000/F62</f>
        <v>-0.9604037057490313</v>
      </c>
      <c r="G125">
        <f>AVERAGE(C125:E125)</f>
        <v>-0.2871313507775644</v>
      </c>
      <c r="H125">
        <f>STDEV(C125:E125)</f>
        <v>0.6908983131147469</v>
      </c>
      <c r="I125">
        <f>(B125*B4+C125*C4+D125*D4+E125*E4+F125*F4)/SUM(B4:F4)</f>
        <v>-0.3598544261268886</v>
      </c>
    </row>
    <row r="126" spans="1:9" ht="12.75">
      <c r="A126" t="s">
        <v>84</v>
      </c>
      <c r="B126">
        <f>B86*10000/B62</f>
        <v>1.0129076293287989</v>
      </c>
      <c r="C126">
        <f>C86*10000/C62</f>
        <v>0.8655654982793923</v>
      </c>
      <c r="D126">
        <f>D86*10000/D62</f>
        <v>0.8916161725474896</v>
      </c>
      <c r="E126">
        <f>E86*10000/E62</f>
        <v>0.9171552213945561</v>
      </c>
      <c r="F126">
        <f>F86*10000/F62</f>
        <v>2.207955384049994</v>
      </c>
      <c r="G126">
        <f>AVERAGE(C126:E126)</f>
        <v>0.8914456307404793</v>
      </c>
      <c r="H126">
        <f>STDEV(C126:E126)</f>
        <v>0.025795284378270382</v>
      </c>
      <c r="I126">
        <f>(B126*B4+C126*C4+D126*D4+E126*E4+F126*F4)/SUM(B4:F4)</f>
        <v>1.0843499587356837</v>
      </c>
    </row>
    <row r="127" spans="1:9" ht="12.75">
      <c r="A127" t="s">
        <v>85</v>
      </c>
      <c r="B127">
        <f>B87*10000/B62</f>
        <v>0.01583506029533948</v>
      </c>
      <c r="C127">
        <f>C87*10000/C62</f>
        <v>-0.00046127630766821143</v>
      </c>
      <c r="D127">
        <f>D87*10000/D62</f>
        <v>0.04564968142758978</v>
      </c>
      <c r="E127">
        <f>E87*10000/E62</f>
        <v>0.07556500019691398</v>
      </c>
      <c r="F127">
        <f>F87*10000/F62</f>
        <v>0.3253816986544035</v>
      </c>
      <c r="G127">
        <f>AVERAGE(C127:E127)</f>
        <v>0.040251135105611846</v>
      </c>
      <c r="H127">
        <f>STDEV(C127:E127)</f>
        <v>0.038299567968590756</v>
      </c>
      <c r="I127">
        <f>(B127*B4+C127*C4+D127*D4+E127*E4+F127*F4)/SUM(B4:F4)</f>
        <v>0.07466362239083552</v>
      </c>
    </row>
    <row r="128" spans="1:9" ht="12.75">
      <c r="A128" t="s">
        <v>86</v>
      </c>
      <c r="B128">
        <f>B88*10000/B62</f>
        <v>0.4083311416775421</v>
      </c>
      <c r="C128">
        <f>C88*10000/C62</f>
        <v>0.25649844229523</v>
      </c>
      <c r="D128">
        <f>D88*10000/D62</f>
        <v>-0.2965731244345097</v>
      </c>
      <c r="E128">
        <f>E88*10000/E62</f>
        <v>0.16624668755382827</v>
      </c>
      <c r="F128">
        <f>F88*10000/F62</f>
        <v>0.41348320121524046</v>
      </c>
      <c r="G128">
        <f>AVERAGE(C128:E128)</f>
        <v>0.04205733513818285</v>
      </c>
      <c r="H128">
        <f>STDEV(C128:E128)</f>
        <v>0.296714148502031</v>
      </c>
      <c r="I128">
        <f>(B128*B4+C128*C4+D128*D4+E128*E4+F128*F4)/SUM(B4:F4)</f>
        <v>0.1447402799280722</v>
      </c>
    </row>
    <row r="129" spans="1:9" ht="12.75">
      <c r="A129" t="s">
        <v>87</v>
      </c>
      <c r="B129">
        <f>B89*10000/B62</f>
        <v>0.02431461267864355</v>
      </c>
      <c r="C129">
        <f>C89*10000/C62</f>
        <v>-0.07657090665502267</v>
      </c>
      <c r="D129">
        <f>D89*10000/D62</f>
        <v>0.02432151716171058</v>
      </c>
      <c r="E129">
        <f>E89*10000/E62</f>
        <v>-0.006340430732338367</v>
      </c>
      <c r="F129">
        <f>F89*10000/F62</f>
        <v>0.025227409543722906</v>
      </c>
      <c r="G129">
        <f>AVERAGE(C129:E129)</f>
        <v>-0.019529940075216818</v>
      </c>
      <c r="H129">
        <f>STDEV(C129:E129)</f>
        <v>0.05172323137076065</v>
      </c>
      <c r="I129">
        <f>(B129*B4+C129*C4+D129*D4+E129*E4+F129*F4)/SUM(B4:F4)</f>
        <v>-0.007209735614679828</v>
      </c>
    </row>
    <row r="130" spans="1:9" ht="12.75">
      <c r="A130" t="s">
        <v>88</v>
      </c>
      <c r="B130">
        <f>B90*10000/B62</f>
        <v>0.14654228369782973</v>
      </c>
      <c r="C130">
        <f>C90*10000/C62</f>
        <v>0.0891128738447805</v>
      </c>
      <c r="D130">
        <f>D90*10000/D62</f>
        <v>0.10259640773524444</v>
      </c>
      <c r="E130">
        <f>E90*10000/E62</f>
        <v>0.10308903969997482</v>
      </c>
      <c r="F130">
        <f>F90*10000/F62</f>
        <v>0.4341687676634197</v>
      </c>
      <c r="G130">
        <f>AVERAGE(C130:E130)</f>
        <v>0.09826610709333324</v>
      </c>
      <c r="H130">
        <f>STDEV(C130:E130)</f>
        <v>0.007930758522359724</v>
      </c>
      <c r="I130">
        <f>(B130*B4+C130*C4+D130*D4+E130*E4+F130*F4)/SUM(B4:F4)</f>
        <v>0.149994698881614</v>
      </c>
    </row>
    <row r="131" spans="1:9" ht="12.75">
      <c r="A131" t="s">
        <v>89</v>
      </c>
      <c r="B131">
        <f>B91*10000/B62</f>
        <v>-0.0022860588502112986</v>
      </c>
      <c r="C131">
        <f>C91*10000/C62</f>
        <v>-0.010613168248868203</v>
      </c>
      <c r="D131">
        <f>D91*10000/D62</f>
        <v>0.004180681368470076</v>
      </c>
      <c r="E131">
        <f>E91*10000/E62</f>
        <v>0.04316172669344251</v>
      </c>
      <c r="F131">
        <f>F91*10000/F62</f>
        <v>0.023537641632737156</v>
      </c>
      <c r="G131">
        <f>AVERAGE(C131:E131)</f>
        <v>0.012243079937681459</v>
      </c>
      <c r="H131">
        <f>STDEV(C131:E131)</f>
        <v>0.02777924647161537</v>
      </c>
      <c r="I131">
        <f>(B131*B4+C131*C4+D131*D4+E131*E4+F131*F4)/SUM(B4:F4)</f>
        <v>0.011637741817681818</v>
      </c>
    </row>
    <row r="132" spans="1:9" ht="12.75">
      <c r="A132" t="s">
        <v>90</v>
      </c>
      <c r="B132">
        <f>B92*10000/B62</f>
        <v>0.0647837099664234</v>
      </c>
      <c r="C132">
        <f>C92*10000/C62</f>
        <v>0.026521812685469767</v>
      </c>
      <c r="D132">
        <f>D92*10000/D62</f>
        <v>0.002445085611932974</v>
      </c>
      <c r="E132">
        <f>E92*10000/E62</f>
        <v>0.034743939912613965</v>
      </c>
      <c r="F132">
        <f>F92*10000/F62</f>
        <v>0.11146474734831495</v>
      </c>
      <c r="G132">
        <f>AVERAGE(C132:E132)</f>
        <v>0.021236946070005567</v>
      </c>
      <c r="H132">
        <f>STDEV(C132:E132)</f>
        <v>0.016785450802453614</v>
      </c>
      <c r="I132">
        <f>(B132*B4+C132*C4+D132*D4+E132*E4+F132*F4)/SUM(B4:F4)</f>
        <v>0.03957533685730535</v>
      </c>
    </row>
    <row r="133" spans="1:9" ht="12.75">
      <c r="A133" t="s">
        <v>91</v>
      </c>
      <c r="B133">
        <f>B93*10000/B62</f>
        <v>0.12680039272490548</v>
      </c>
      <c r="C133">
        <f>C93*10000/C62</f>
        <v>0.11027412218116048</v>
      </c>
      <c r="D133">
        <f>D93*10000/D62</f>
        <v>0.11708028012348883</v>
      </c>
      <c r="E133">
        <f>E93*10000/E62</f>
        <v>0.11724372755814721</v>
      </c>
      <c r="F133">
        <f>F93*10000/F62</f>
        <v>0.0819334301091563</v>
      </c>
      <c r="G133">
        <f>AVERAGE(C133:E133)</f>
        <v>0.11486604328759885</v>
      </c>
      <c r="H133">
        <f>STDEV(C133:E133)</f>
        <v>0.003977559974631257</v>
      </c>
      <c r="I133">
        <f>(B133*B4+C133*C4+D133*D4+E133*E4+F133*F4)/SUM(B4:F4)</f>
        <v>0.11221465919827578</v>
      </c>
    </row>
    <row r="134" spans="1:9" ht="12.75">
      <c r="A134" t="s">
        <v>92</v>
      </c>
      <c r="B134">
        <f>B94*10000/B62</f>
        <v>-0.020299553493245474</v>
      </c>
      <c r="C134">
        <f>C94*10000/C62</f>
        <v>-0.00377735432278019</v>
      </c>
      <c r="D134">
        <f>D94*10000/D62</f>
        <v>0.013512373461369884</v>
      </c>
      <c r="E134">
        <f>E94*10000/E62</f>
        <v>0.019477635982621457</v>
      </c>
      <c r="F134">
        <f>F94*10000/F62</f>
        <v>-0.012102994102615625</v>
      </c>
      <c r="G134">
        <f>AVERAGE(C134:E134)</f>
        <v>0.009737551707070384</v>
      </c>
      <c r="H134">
        <f>STDEV(C134:E134)</f>
        <v>0.012078311263733467</v>
      </c>
      <c r="I134">
        <f>(B134*B4+C134*C4+D134*D4+E134*E4+F134*F4)/SUM(B4:F4)</f>
        <v>0.002467321508198636</v>
      </c>
    </row>
    <row r="135" spans="1:9" ht="12.75">
      <c r="A135" t="s">
        <v>93</v>
      </c>
      <c r="B135">
        <f>B95*10000/B62</f>
        <v>-0.005451501344074974</v>
      </c>
      <c r="C135">
        <f>C95*10000/C62</f>
        <v>-0.0028733067097862354</v>
      </c>
      <c r="D135">
        <f>D95*10000/D62</f>
        <v>0.0005944211564072994</v>
      </c>
      <c r="E135">
        <f>E95*10000/E62</f>
        <v>-0.0022710908373780835</v>
      </c>
      <c r="F135">
        <f>F95*10000/F62</f>
        <v>-0.00034152474532583426</v>
      </c>
      <c r="G135">
        <f>AVERAGE(C135:E135)</f>
        <v>-0.0015166587969190064</v>
      </c>
      <c r="H135">
        <f>STDEV(C135:E135)</f>
        <v>0.0018528788185543127</v>
      </c>
      <c r="I135">
        <f>(B135*B4+C135*C4+D135*D4+E135*E4+F135*F4)/SUM(B4:F4)</f>
        <v>-0.0019319238424956669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2004-11-09T08:27:58Z</cp:lastPrinted>
  <dcterms:created xsi:type="dcterms:W3CDTF">2004-11-09T08:27:58Z</dcterms:created>
  <dcterms:modified xsi:type="dcterms:W3CDTF">2004-11-09T13:07:15Z</dcterms:modified>
  <cp:category/>
  <cp:version/>
  <cp:contentType/>
  <cp:contentStatus/>
</cp:coreProperties>
</file>