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<sst xmlns="http://schemas.openxmlformats.org/spreadsheetml/2006/main" count="203" uniqueCount="98">
  <si>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10/11/2004       07:49:20</t>
  </si>
  <si>
    <t>LISSNER</t>
  </si>
  <si>
    <t>HCMQAP387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</si>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</sst>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01285"/>
        <c:axId val="8111566"/>
      </c:lineChart>
      <c:catAx>
        <c:axId val="9012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11566"/>
        <c:crosses val="autoZero"/>
        <c:auto val="1"/>
        <c:lblOffset val="100"/>
        <c:noMultiLvlLbl val="0"/>
      </c:catAx>
      <c:valAx>
        <c:axId val="811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2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-0.003755</v>
      </c>
      <c r="D4" s="12">
        <v>-0.003756</v>
      </c>
      <c r="E4" s="12">
        <v>-0.003755</v>
      </c>
      <c r="F4" s="24">
        <v>-0.002084</v>
      </c>
      <c r="G4" s="34">
        <v>-0.011707</v>
      </c>
    </row>
    <row r="5" spans="1:7" ht="12.75" thickBot="1">
      <c r="A5" s="44" t="s">
        <v>13</v>
      </c>
      <c r="B5" s="45">
        <v>4.798394</v>
      </c>
      <c r="C5" s="46">
        <v>2.561054</v>
      </c>
      <c r="D5" s="46">
        <v>-0.382719</v>
      </c>
      <c r="E5" s="46">
        <v>-2.526067</v>
      </c>
      <c r="F5" s="47">
        <v>-4.67167</v>
      </c>
      <c r="G5" s="48">
        <v>6.09663</v>
      </c>
    </row>
    <row r="6" spans="1:7" ht="12.75" thickTop="1">
      <c r="A6" s="6" t="s">
        <v>14</v>
      </c>
      <c r="B6" s="39">
        <v>28.43169</v>
      </c>
      <c r="C6" s="40">
        <v>123.5317</v>
      </c>
      <c r="D6" s="40">
        <v>52.48229</v>
      </c>
      <c r="E6" s="40">
        <v>-81.57013</v>
      </c>
      <c r="F6" s="41">
        <v>-201.04</v>
      </c>
      <c r="G6" s="42">
        <v>0.008558008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0.1539178</v>
      </c>
      <c r="C8" s="13">
        <v>-2.121714</v>
      </c>
      <c r="D8" s="13">
        <v>-0.579292</v>
      </c>
      <c r="E8" s="13">
        <v>0.2217025</v>
      </c>
      <c r="F8" s="25">
        <v>-5.893367</v>
      </c>
      <c r="G8" s="35">
        <v>-1.360735</v>
      </c>
    </row>
    <row r="9" spans="1:7" ht="12">
      <c r="A9" s="20" t="s">
        <v>17</v>
      </c>
      <c r="B9" s="29">
        <v>0.01489755</v>
      </c>
      <c r="C9" s="13">
        <v>0.3227532</v>
      </c>
      <c r="D9" s="13">
        <v>-0.06655815</v>
      </c>
      <c r="E9" s="13">
        <v>0.1131897</v>
      </c>
      <c r="F9" s="25">
        <v>-0.7563502</v>
      </c>
      <c r="G9" s="35">
        <v>-0.009907571</v>
      </c>
    </row>
    <row r="10" spans="1:7" ht="12">
      <c r="A10" s="20" t="s">
        <v>18</v>
      </c>
      <c r="B10" s="29">
        <v>0.7592727</v>
      </c>
      <c r="C10" s="13">
        <v>0.4124675</v>
      </c>
      <c r="D10" s="13">
        <v>-0.1393042</v>
      </c>
      <c r="E10" s="13">
        <v>0.10391</v>
      </c>
      <c r="F10" s="25">
        <v>-0.5162746</v>
      </c>
      <c r="G10" s="35">
        <v>0.1318212</v>
      </c>
    </row>
    <row r="11" spans="1:7" ht="12">
      <c r="A11" s="21" t="s">
        <v>19</v>
      </c>
      <c r="B11" s="31">
        <v>2.388549</v>
      </c>
      <c r="C11" s="15">
        <v>1.55146</v>
      </c>
      <c r="D11" s="15">
        <v>1.505887</v>
      </c>
      <c r="E11" s="15">
        <v>1.768345</v>
      </c>
      <c r="F11" s="27">
        <v>13.84299</v>
      </c>
      <c r="G11" s="37">
        <v>3.354389</v>
      </c>
    </row>
    <row r="12" spans="1:7" ht="12">
      <c r="A12" s="20" t="s">
        <v>20</v>
      </c>
      <c r="B12" s="29">
        <v>0.03512104</v>
      </c>
      <c r="C12" s="13">
        <v>-0.3364858</v>
      </c>
      <c r="D12" s="13">
        <v>-0.3654111</v>
      </c>
      <c r="E12" s="13">
        <v>-0.0215789</v>
      </c>
      <c r="F12" s="25">
        <v>-0.5549342</v>
      </c>
      <c r="G12" s="35">
        <v>-0.2430425</v>
      </c>
    </row>
    <row r="13" spans="1:7" ht="12">
      <c r="A13" s="20" t="s">
        <v>21</v>
      </c>
      <c r="B13" s="29">
        <v>-0.01929068</v>
      </c>
      <c r="C13" s="13">
        <v>-0.0270533</v>
      </c>
      <c r="D13" s="13">
        <v>-0.04706864</v>
      </c>
      <c r="E13" s="13">
        <v>-0.1464374</v>
      </c>
      <c r="F13" s="25">
        <v>-0.1349457</v>
      </c>
      <c r="G13" s="35">
        <v>-0.07383815</v>
      </c>
    </row>
    <row r="14" spans="1:7" ht="12">
      <c r="A14" s="20" t="s">
        <v>22</v>
      </c>
      <c r="B14" s="29">
        <v>0.07812253</v>
      </c>
      <c r="C14" s="13">
        <v>-0.007191946</v>
      </c>
      <c r="D14" s="13">
        <v>-0.01096069</v>
      </c>
      <c r="E14" s="13">
        <v>0.0937317</v>
      </c>
      <c r="F14" s="25">
        <v>0.2348927</v>
      </c>
      <c r="G14" s="35">
        <v>0.06084208</v>
      </c>
    </row>
    <row r="15" spans="1:7" ht="12">
      <c r="A15" s="21" t="s">
        <v>23</v>
      </c>
      <c r="B15" s="31">
        <v>-0.363903</v>
      </c>
      <c r="C15" s="15">
        <v>-0.142909</v>
      </c>
      <c r="D15" s="15">
        <v>-0.0685202</v>
      </c>
      <c r="E15" s="15">
        <v>-0.1030927</v>
      </c>
      <c r="F15" s="27">
        <v>-0.3383619</v>
      </c>
      <c r="G15" s="37">
        <v>-0.1735556</v>
      </c>
    </row>
    <row r="16" spans="1:7" ht="12">
      <c r="A16" s="20" t="s">
        <v>24</v>
      </c>
      <c r="B16" s="29">
        <v>0.01818521</v>
      </c>
      <c r="C16" s="13">
        <v>-0.02744649</v>
      </c>
      <c r="D16" s="13">
        <v>-0.0126857</v>
      </c>
      <c r="E16" s="13">
        <v>-0.01381056</v>
      </c>
      <c r="F16" s="25">
        <v>-0.05943553</v>
      </c>
      <c r="G16" s="35">
        <v>-0.01827386</v>
      </c>
    </row>
    <row r="17" spans="1:7" ht="12">
      <c r="A17" s="20" t="s">
        <v>25</v>
      </c>
      <c r="B17" s="29">
        <v>-0.03984368</v>
      </c>
      <c r="C17" s="13">
        <v>-0.04402853</v>
      </c>
      <c r="D17" s="13">
        <v>-0.04606571</v>
      </c>
      <c r="E17" s="13">
        <v>-0.04750994</v>
      </c>
      <c r="F17" s="25">
        <v>-0.03881882</v>
      </c>
      <c r="G17" s="35">
        <v>-0.04405218</v>
      </c>
    </row>
    <row r="18" spans="1:7" ht="12">
      <c r="A18" s="20" t="s">
        <v>26</v>
      </c>
      <c r="B18" s="29">
        <v>0.004086984</v>
      </c>
      <c r="C18" s="13">
        <v>-0.0148443</v>
      </c>
      <c r="D18" s="13">
        <v>0.02163954</v>
      </c>
      <c r="E18" s="13">
        <v>0.04605241</v>
      </c>
      <c r="F18" s="25">
        <v>0.04796803</v>
      </c>
      <c r="G18" s="35">
        <v>0.01968742</v>
      </c>
    </row>
    <row r="19" spans="1:7" ht="12">
      <c r="A19" s="21" t="s">
        <v>27</v>
      </c>
      <c r="B19" s="31">
        <v>-0.2115475</v>
      </c>
      <c r="C19" s="15">
        <v>-0.1972786</v>
      </c>
      <c r="D19" s="15">
        <v>-0.2166632</v>
      </c>
      <c r="E19" s="15">
        <v>-0.2086711</v>
      </c>
      <c r="F19" s="27">
        <v>-0.1533476</v>
      </c>
      <c r="G19" s="37">
        <v>-0.200886</v>
      </c>
    </row>
    <row r="20" spans="1:7" ht="12.75" thickBot="1">
      <c r="A20" s="44" t="s">
        <v>28</v>
      </c>
      <c r="B20" s="45">
        <v>-0.00345915</v>
      </c>
      <c r="C20" s="46">
        <v>-0.003511513</v>
      </c>
      <c r="D20" s="46">
        <v>-0.001108863</v>
      </c>
      <c r="E20" s="46">
        <v>-0.00935068</v>
      </c>
      <c r="F20" s="47">
        <v>-0.01370926</v>
      </c>
      <c r="G20" s="48">
        <v>-0.005690812</v>
      </c>
    </row>
    <row r="21" spans="1:7" ht="12.75" thickTop="1">
      <c r="A21" s="6" t="s">
        <v>29</v>
      </c>
      <c r="B21" s="39">
        <v>-44.21789</v>
      </c>
      <c r="C21" s="40">
        <v>44.49865</v>
      </c>
      <c r="D21" s="40">
        <v>-53.77232</v>
      </c>
      <c r="E21" s="40">
        <v>74.31745</v>
      </c>
      <c r="F21" s="41">
        <v>-69.17557</v>
      </c>
      <c r="G21" s="43">
        <v>0.004522195</v>
      </c>
    </row>
    <row r="22" spans="1:7" ht="12">
      <c r="A22" s="20" t="s">
        <v>30</v>
      </c>
      <c r="B22" s="29">
        <v>95.97083</v>
      </c>
      <c r="C22" s="13">
        <v>51.22152</v>
      </c>
      <c r="D22" s="13">
        <v>-7.654386</v>
      </c>
      <c r="E22" s="13">
        <v>-50.52176</v>
      </c>
      <c r="F22" s="25">
        <v>-93.43613</v>
      </c>
      <c r="G22" s="36">
        <v>0</v>
      </c>
    </row>
    <row r="23" spans="1:7" ht="12">
      <c r="A23" s="20" t="s">
        <v>31</v>
      </c>
      <c r="B23" s="29">
        <v>-0.9067506</v>
      </c>
      <c r="C23" s="13">
        <v>0.9568993</v>
      </c>
      <c r="D23" s="13">
        <v>-0.3773392</v>
      </c>
      <c r="E23" s="13">
        <v>2.792627</v>
      </c>
      <c r="F23" s="25">
        <v>9.405776</v>
      </c>
      <c r="G23" s="35">
        <v>1.935027</v>
      </c>
    </row>
    <row r="24" spans="1:7" ht="12">
      <c r="A24" s="20" t="s">
        <v>32</v>
      </c>
      <c r="B24" s="29">
        <v>-0.3278509</v>
      </c>
      <c r="C24" s="13">
        <v>0.6237458</v>
      </c>
      <c r="D24" s="13">
        <v>-2.652876</v>
      </c>
      <c r="E24" s="13">
        <v>-0.20268</v>
      </c>
      <c r="F24" s="25">
        <v>-0.07913209</v>
      </c>
      <c r="G24" s="35">
        <v>-0.5949527</v>
      </c>
    </row>
    <row r="25" spans="1:7" ht="12">
      <c r="A25" s="20" t="s">
        <v>33</v>
      </c>
      <c r="B25" s="29">
        <v>0.2031725</v>
      </c>
      <c r="C25" s="13">
        <v>0.09760079</v>
      </c>
      <c r="D25" s="13">
        <v>-0.5863424</v>
      </c>
      <c r="E25" s="13">
        <v>0.5247373</v>
      </c>
      <c r="F25" s="25">
        <v>-1.480693</v>
      </c>
      <c r="G25" s="35">
        <v>-0.1595339</v>
      </c>
    </row>
    <row r="26" spans="1:7" ht="12">
      <c r="A26" s="21" t="s">
        <v>34</v>
      </c>
      <c r="B26" s="31">
        <v>0.9536671</v>
      </c>
      <c r="C26" s="15">
        <v>0.6341227</v>
      </c>
      <c r="D26" s="15">
        <v>0.5460191</v>
      </c>
      <c r="E26" s="15">
        <v>0.7024556</v>
      </c>
      <c r="F26" s="27">
        <v>1.897446</v>
      </c>
      <c r="G26" s="37">
        <v>0.8445132</v>
      </c>
    </row>
    <row r="27" spans="1:7" ht="12">
      <c r="A27" s="20" t="s">
        <v>35</v>
      </c>
      <c r="B27" s="29">
        <v>0.1190805</v>
      </c>
      <c r="C27" s="13">
        <v>0.491706</v>
      </c>
      <c r="D27" s="13">
        <v>0.4766714</v>
      </c>
      <c r="E27" s="13">
        <v>0.2552968</v>
      </c>
      <c r="F27" s="25">
        <v>0.4963815</v>
      </c>
      <c r="G27" s="35">
        <v>0.3778383</v>
      </c>
    </row>
    <row r="28" spans="1:7" ht="12">
      <c r="A28" s="20" t="s">
        <v>36</v>
      </c>
      <c r="B28" s="29">
        <v>-0.1238293</v>
      </c>
      <c r="C28" s="13">
        <v>-0.2040149</v>
      </c>
      <c r="D28" s="13">
        <v>-0.4633631</v>
      </c>
      <c r="E28" s="13">
        <v>-0.05585178</v>
      </c>
      <c r="F28" s="25">
        <v>-0.1784162</v>
      </c>
      <c r="G28" s="35">
        <v>-0.2157385</v>
      </c>
    </row>
    <row r="29" spans="1:7" ht="12">
      <c r="A29" s="20" t="s">
        <v>37</v>
      </c>
      <c r="B29" s="29">
        <v>0.07328804</v>
      </c>
      <c r="C29" s="13">
        <v>0.07689215</v>
      </c>
      <c r="D29" s="13">
        <v>0.03380167</v>
      </c>
      <c r="E29" s="13">
        <v>0.04362191</v>
      </c>
      <c r="F29" s="25">
        <v>0.06176375</v>
      </c>
      <c r="G29" s="35">
        <v>0.05598898</v>
      </c>
    </row>
    <row r="30" spans="1:7" ht="12">
      <c r="A30" s="21" t="s">
        <v>38</v>
      </c>
      <c r="B30" s="31">
        <v>0.02211197</v>
      </c>
      <c r="C30" s="15">
        <v>0.04310291</v>
      </c>
      <c r="D30" s="15">
        <v>0.0440619</v>
      </c>
      <c r="E30" s="15">
        <v>0.1211961</v>
      </c>
      <c r="F30" s="27">
        <v>0.3183509</v>
      </c>
      <c r="G30" s="37">
        <v>0.09579127</v>
      </c>
    </row>
    <row r="31" spans="1:7" ht="12">
      <c r="A31" s="20" t="s">
        <v>39</v>
      </c>
      <c r="B31" s="29">
        <v>0.001896198</v>
      </c>
      <c r="C31" s="13">
        <v>0.005937367</v>
      </c>
      <c r="D31" s="13">
        <v>-0.01820459</v>
      </c>
      <c r="E31" s="13">
        <v>0.005226944</v>
      </c>
      <c r="F31" s="25">
        <v>0.03800941</v>
      </c>
      <c r="G31" s="35">
        <v>0.00365146</v>
      </c>
    </row>
    <row r="32" spans="1:7" ht="12">
      <c r="A32" s="20" t="s">
        <v>40</v>
      </c>
      <c r="B32" s="29">
        <v>-0.002590908</v>
      </c>
      <c r="C32" s="13">
        <v>-0.03315045</v>
      </c>
      <c r="D32" s="13">
        <v>-0.02518445</v>
      </c>
      <c r="E32" s="13">
        <v>0.008243284</v>
      </c>
      <c r="F32" s="25">
        <v>-0.01812212</v>
      </c>
      <c r="G32" s="35">
        <v>-0.01485033</v>
      </c>
    </row>
    <row r="33" spans="1:7" ht="12">
      <c r="A33" s="20" t="s">
        <v>41</v>
      </c>
      <c r="B33" s="29">
        <v>0.1342317</v>
      </c>
      <c r="C33" s="13">
        <v>0.1126852</v>
      </c>
      <c r="D33" s="13">
        <v>0.1428176</v>
      </c>
      <c r="E33" s="13">
        <v>0.1082205</v>
      </c>
      <c r="F33" s="25">
        <v>0.1028741</v>
      </c>
      <c r="G33" s="35">
        <v>0.1206756</v>
      </c>
    </row>
    <row r="34" spans="1:7" ht="12">
      <c r="A34" s="21" t="s">
        <v>42</v>
      </c>
      <c r="B34" s="31">
        <v>-0.01263494</v>
      </c>
      <c r="C34" s="15">
        <v>-0.008099601</v>
      </c>
      <c r="D34" s="15">
        <v>-0.003200937</v>
      </c>
      <c r="E34" s="15">
        <v>0.01745163</v>
      </c>
      <c r="F34" s="27">
        <v>-0.007721841</v>
      </c>
      <c r="G34" s="37">
        <v>-0.001415397</v>
      </c>
    </row>
    <row r="35" spans="1:7" ht="12.75" thickBot="1">
      <c r="A35" s="22" t="s">
        <v>43</v>
      </c>
      <c r="B35" s="32">
        <v>-0.005240079</v>
      </c>
      <c r="C35" s="16">
        <v>-0.00410854</v>
      </c>
      <c r="D35" s="16">
        <v>-0.007422794</v>
      </c>
      <c r="E35" s="16">
        <v>-0.003559383</v>
      </c>
      <c r="F35" s="28">
        <v>0.005044028</v>
      </c>
      <c r="G35" s="38">
        <v>-0.003717146</v>
      </c>
    </row>
    <row r="36" spans="1:7" ht="12">
      <c r="A36" s="4" t="s">
        <v>44</v>
      </c>
      <c r="B36" s="3">
        <v>19.85779</v>
      </c>
      <c r="C36" s="3">
        <v>19.86084</v>
      </c>
      <c r="D36" s="3">
        <v>19.87305</v>
      </c>
      <c r="E36" s="3">
        <v>19.87915</v>
      </c>
      <c r="F36" s="3">
        <v>19.89136</v>
      </c>
      <c r="G36" s="3"/>
    </row>
    <row r="37" spans="1:6" ht="12">
      <c r="A37" s="4" t="s">
        <v>45</v>
      </c>
      <c r="B37" s="2">
        <v>0.3295899</v>
      </c>
      <c r="C37" s="2">
        <v>0.3041585</v>
      </c>
      <c r="D37" s="2">
        <v>0.2944946</v>
      </c>
      <c r="E37" s="2">
        <v>0.2863566</v>
      </c>
      <c r="F37" s="2">
        <v>0.2838135</v>
      </c>
    </row>
    <row r="38" spans="1:7" ht="12">
      <c r="A38" s="4" t="s">
        <v>53</v>
      </c>
      <c r="B38" s="2">
        <v>-4.760807E-05</v>
      </c>
      <c r="C38" s="2">
        <v>-0.0002103858</v>
      </c>
      <c r="D38" s="2">
        <v>-8.92898E-05</v>
      </c>
      <c r="E38" s="2">
        <v>0.0001393039</v>
      </c>
      <c r="F38" s="2">
        <v>0.0003406395</v>
      </c>
      <c r="G38" s="2">
        <v>0.0001853334</v>
      </c>
    </row>
    <row r="39" spans="1:7" ht="12.75" thickBot="1">
      <c r="A39" s="4" t="s">
        <v>54</v>
      </c>
      <c r="B39" s="2">
        <v>7.562731E-05</v>
      </c>
      <c r="C39" s="2">
        <v>-7.457007E-05</v>
      </c>
      <c r="D39" s="2">
        <v>9.134459E-05</v>
      </c>
      <c r="E39" s="2">
        <v>-0.0001256359</v>
      </c>
      <c r="F39" s="2">
        <v>0.0001207813</v>
      </c>
      <c r="G39" s="2">
        <v>0.001077177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3.117551</v>
      </c>
      <c r="F40" s="17" t="s">
        <v>52</v>
      </c>
      <c r="G40" s="8">
        <v>55.06741793899712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12.506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0.003755</v>
      </c>
      <c r="D4">
        <v>0.003756</v>
      </c>
      <c r="E4">
        <v>0.003755</v>
      </c>
      <c r="F4">
        <v>0.002084</v>
      </c>
      <c r="G4">
        <v>0.011707</v>
      </c>
    </row>
    <row r="5" spans="1:7" ht="12.75">
      <c r="A5" t="s">
        <v>13</v>
      </c>
      <c r="B5">
        <v>4.798394</v>
      </c>
      <c r="C5">
        <v>2.561054</v>
      </c>
      <c r="D5">
        <v>-0.382719</v>
      </c>
      <c r="E5">
        <v>-2.526067</v>
      </c>
      <c r="F5">
        <v>-4.67167</v>
      </c>
      <c r="G5">
        <v>6.09663</v>
      </c>
    </row>
    <row r="6" spans="1:7" ht="12.75">
      <c r="A6" t="s">
        <v>14</v>
      </c>
      <c r="B6" s="49">
        <v>28.43169</v>
      </c>
      <c r="C6" s="49">
        <v>123.5317</v>
      </c>
      <c r="D6" s="49">
        <v>52.48229</v>
      </c>
      <c r="E6" s="49">
        <v>-81.57013</v>
      </c>
      <c r="F6" s="49">
        <v>-201.04</v>
      </c>
      <c r="G6" s="49">
        <v>0.008558008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0.1539178</v>
      </c>
      <c r="C8" s="49">
        <v>-2.121714</v>
      </c>
      <c r="D8" s="49">
        <v>-0.579292</v>
      </c>
      <c r="E8" s="49">
        <v>0.2217025</v>
      </c>
      <c r="F8" s="49">
        <v>-5.893367</v>
      </c>
      <c r="G8" s="49">
        <v>-1.360735</v>
      </c>
    </row>
    <row r="9" spans="1:7" ht="12.75">
      <c r="A9" t="s">
        <v>17</v>
      </c>
      <c r="B9" s="49">
        <v>0.01489755</v>
      </c>
      <c r="C9" s="49">
        <v>0.3227532</v>
      </c>
      <c r="D9" s="49">
        <v>-0.06655815</v>
      </c>
      <c r="E9" s="49">
        <v>0.1131897</v>
      </c>
      <c r="F9" s="49">
        <v>-0.7563502</v>
      </c>
      <c r="G9" s="49">
        <v>-0.009907571</v>
      </c>
    </row>
    <row r="10" spans="1:7" ht="12.75">
      <c r="A10" t="s">
        <v>18</v>
      </c>
      <c r="B10" s="49">
        <v>0.7592727</v>
      </c>
      <c r="C10" s="49">
        <v>0.4124675</v>
      </c>
      <c r="D10" s="49">
        <v>-0.1393042</v>
      </c>
      <c r="E10" s="49">
        <v>0.10391</v>
      </c>
      <c r="F10" s="49">
        <v>-0.5162746</v>
      </c>
      <c r="G10" s="49">
        <v>0.1318212</v>
      </c>
    </row>
    <row r="11" spans="1:7" ht="12.75">
      <c r="A11" t="s">
        <v>19</v>
      </c>
      <c r="B11" s="49">
        <v>2.388549</v>
      </c>
      <c r="C11" s="49">
        <v>1.55146</v>
      </c>
      <c r="D11" s="49">
        <v>1.505887</v>
      </c>
      <c r="E11" s="49">
        <v>1.768345</v>
      </c>
      <c r="F11" s="49">
        <v>13.84299</v>
      </c>
      <c r="G11" s="49">
        <v>3.354389</v>
      </c>
    </row>
    <row r="12" spans="1:7" ht="12.75">
      <c r="A12" t="s">
        <v>20</v>
      </c>
      <c r="B12" s="49">
        <v>0.03512104</v>
      </c>
      <c r="C12" s="49">
        <v>-0.3364858</v>
      </c>
      <c r="D12" s="49">
        <v>-0.3654111</v>
      </c>
      <c r="E12" s="49">
        <v>-0.0215789</v>
      </c>
      <c r="F12" s="49">
        <v>-0.5549342</v>
      </c>
      <c r="G12" s="49">
        <v>-0.2430425</v>
      </c>
    </row>
    <row r="13" spans="1:7" ht="12.75">
      <c r="A13" t="s">
        <v>21</v>
      </c>
      <c r="B13" s="49">
        <v>-0.01929068</v>
      </c>
      <c r="C13" s="49">
        <v>-0.0270533</v>
      </c>
      <c r="D13" s="49">
        <v>-0.04706864</v>
      </c>
      <c r="E13" s="49">
        <v>-0.1464374</v>
      </c>
      <c r="F13" s="49">
        <v>-0.1349457</v>
      </c>
      <c r="G13" s="49">
        <v>-0.07383815</v>
      </c>
    </row>
    <row r="14" spans="1:7" ht="12.75">
      <c r="A14" t="s">
        <v>22</v>
      </c>
      <c r="B14" s="49">
        <v>0.07812253</v>
      </c>
      <c r="C14" s="49">
        <v>-0.007191946</v>
      </c>
      <c r="D14" s="49">
        <v>-0.01096069</v>
      </c>
      <c r="E14" s="49">
        <v>0.0937317</v>
      </c>
      <c r="F14" s="49">
        <v>0.2348927</v>
      </c>
      <c r="G14" s="49">
        <v>0.06084208</v>
      </c>
    </row>
    <row r="15" spans="1:7" ht="12.75">
      <c r="A15" t="s">
        <v>23</v>
      </c>
      <c r="B15" s="49">
        <v>-0.363903</v>
      </c>
      <c r="C15" s="49">
        <v>-0.142909</v>
      </c>
      <c r="D15" s="49">
        <v>-0.0685202</v>
      </c>
      <c r="E15" s="49">
        <v>-0.1030927</v>
      </c>
      <c r="F15" s="49">
        <v>-0.3383619</v>
      </c>
      <c r="G15" s="49">
        <v>-0.1735556</v>
      </c>
    </row>
    <row r="16" spans="1:7" ht="12.75">
      <c r="A16" t="s">
        <v>24</v>
      </c>
      <c r="B16" s="49">
        <v>0.01818521</v>
      </c>
      <c r="C16" s="49">
        <v>-0.02744649</v>
      </c>
      <c r="D16" s="49">
        <v>-0.0126857</v>
      </c>
      <c r="E16" s="49">
        <v>-0.01381056</v>
      </c>
      <c r="F16" s="49">
        <v>-0.05943553</v>
      </c>
      <c r="G16" s="49">
        <v>-0.01827386</v>
      </c>
    </row>
    <row r="17" spans="1:7" ht="12.75">
      <c r="A17" t="s">
        <v>25</v>
      </c>
      <c r="B17" s="49">
        <v>-0.03984368</v>
      </c>
      <c r="C17" s="49">
        <v>-0.04402853</v>
      </c>
      <c r="D17" s="49">
        <v>-0.04606571</v>
      </c>
      <c r="E17" s="49">
        <v>-0.04750994</v>
      </c>
      <c r="F17" s="49">
        <v>-0.03881882</v>
      </c>
      <c r="G17" s="49">
        <v>-0.04405218</v>
      </c>
    </row>
    <row r="18" spans="1:7" ht="12.75">
      <c r="A18" t="s">
        <v>26</v>
      </c>
      <c r="B18" s="49">
        <v>0.004086984</v>
      </c>
      <c r="C18" s="49">
        <v>-0.0148443</v>
      </c>
      <c r="D18" s="49">
        <v>0.02163954</v>
      </c>
      <c r="E18" s="49">
        <v>0.04605241</v>
      </c>
      <c r="F18" s="49">
        <v>0.04796803</v>
      </c>
      <c r="G18" s="49">
        <v>0.01968742</v>
      </c>
    </row>
    <row r="19" spans="1:7" ht="12.75">
      <c r="A19" t="s">
        <v>27</v>
      </c>
      <c r="B19" s="49">
        <v>-0.2115475</v>
      </c>
      <c r="C19" s="49">
        <v>-0.1972786</v>
      </c>
      <c r="D19" s="49">
        <v>-0.2166632</v>
      </c>
      <c r="E19" s="49">
        <v>-0.2086711</v>
      </c>
      <c r="F19" s="49">
        <v>-0.1533476</v>
      </c>
      <c r="G19" s="49">
        <v>-0.200886</v>
      </c>
    </row>
    <row r="20" spans="1:7" ht="12.75">
      <c r="A20" t="s">
        <v>28</v>
      </c>
      <c r="B20" s="49">
        <v>-0.00345915</v>
      </c>
      <c r="C20" s="49">
        <v>-0.003511513</v>
      </c>
      <c r="D20" s="49">
        <v>-0.001108863</v>
      </c>
      <c r="E20" s="49">
        <v>-0.00935068</v>
      </c>
      <c r="F20" s="49">
        <v>-0.01370926</v>
      </c>
      <c r="G20" s="49">
        <v>-0.005690812</v>
      </c>
    </row>
    <row r="21" spans="1:7" ht="12.75">
      <c r="A21" t="s">
        <v>29</v>
      </c>
      <c r="B21" s="49">
        <v>-44.21789</v>
      </c>
      <c r="C21" s="49">
        <v>44.49865</v>
      </c>
      <c r="D21" s="49">
        <v>-53.77232</v>
      </c>
      <c r="E21" s="49">
        <v>74.31745</v>
      </c>
      <c r="F21" s="49">
        <v>-69.17557</v>
      </c>
      <c r="G21" s="49">
        <v>0.004522195</v>
      </c>
    </row>
    <row r="22" spans="1:7" ht="12.75">
      <c r="A22" t="s">
        <v>30</v>
      </c>
      <c r="B22" s="49">
        <v>95.97083</v>
      </c>
      <c r="C22" s="49">
        <v>51.22152</v>
      </c>
      <c r="D22" s="49">
        <v>-7.654386</v>
      </c>
      <c r="E22" s="49">
        <v>-50.52176</v>
      </c>
      <c r="F22" s="49">
        <v>-93.43613</v>
      </c>
      <c r="G22" s="49">
        <v>0</v>
      </c>
    </row>
    <row r="23" spans="1:7" ht="12.75">
      <c r="A23" t="s">
        <v>31</v>
      </c>
      <c r="B23" s="49">
        <v>-0.9067506</v>
      </c>
      <c r="C23" s="49">
        <v>0.9568993</v>
      </c>
      <c r="D23" s="49">
        <v>-0.3773392</v>
      </c>
      <c r="E23" s="49">
        <v>2.792627</v>
      </c>
      <c r="F23" s="49">
        <v>9.405776</v>
      </c>
      <c r="G23" s="49">
        <v>1.935027</v>
      </c>
    </row>
    <row r="24" spans="1:7" ht="12.75">
      <c r="A24" t="s">
        <v>32</v>
      </c>
      <c r="B24" s="49">
        <v>-0.3278509</v>
      </c>
      <c r="C24" s="49">
        <v>0.6237458</v>
      </c>
      <c r="D24" s="49">
        <v>-2.652876</v>
      </c>
      <c r="E24" s="49">
        <v>-0.20268</v>
      </c>
      <c r="F24" s="49">
        <v>-0.07913209</v>
      </c>
      <c r="G24" s="49">
        <v>-0.5949527</v>
      </c>
    </row>
    <row r="25" spans="1:7" ht="12.75">
      <c r="A25" t="s">
        <v>33</v>
      </c>
      <c r="B25" s="49">
        <v>0.2031725</v>
      </c>
      <c r="C25" s="49">
        <v>0.09760079</v>
      </c>
      <c r="D25" s="49">
        <v>-0.5863424</v>
      </c>
      <c r="E25" s="49">
        <v>0.5247373</v>
      </c>
      <c r="F25" s="49">
        <v>-1.480693</v>
      </c>
      <c r="G25" s="49">
        <v>-0.1595339</v>
      </c>
    </row>
    <row r="26" spans="1:7" ht="12.75">
      <c r="A26" t="s">
        <v>34</v>
      </c>
      <c r="B26" s="49">
        <v>0.9536671</v>
      </c>
      <c r="C26" s="49">
        <v>0.6341227</v>
      </c>
      <c r="D26" s="49">
        <v>0.5460191</v>
      </c>
      <c r="E26" s="49">
        <v>0.7024556</v>
      </c>
      <c r="F26" s="49">
        <v>1.897446</v>
      </c>
      <c r="G26" s="49">
        <v>0.8445132</v>
      </c>
    </row>
    <row r="27" spans="1:7" ht="12.75">
      <c r="A27" t="s">
        <v>35</v>
      </c>
      <c r="B27" s="49">
        <v>0.1190805</v>
      </c>
      <c r="C27" s="49">
        <v>0.491706</v>
      </c>
      <c r="D27" s="49">
        <v>0.4766714</v>
      </c>
      <c r="E27" s="49">
        <v>0.2552968</v>
      </c>
      <c r="F27" s="49">
        <v>0.4963815</v>
      </c>
      <c r="G27" s="49">
        <v>0.3778383</v>
      </c>
    </row>
    <row r="28" spans="1:7" ht="12.75">
      <c r="A28" t="s">
        <v>36</v>
      </c>
      <c r="B28" s="49">
        <v>-0.1238293</v>
      </c>
      <c r="C28" s="49">
        <v>-0.2040149</v>
      </c>
      <c r="D28" s="49">
        <v>-0.4633631</v>
      </c>
      <c r="E28" s="49">
        <v>-0.05585178</v>
      </c>
      <c r="F28" s="49">
        <v>-0.1784162</v>
      </c>
      <c r="G28" s="49">
        <v>-0.2157385</v>
      </c>
    </row>
    <row r="29" spans="1:7" ht="12.75">
      <c r="A29" t="s">
        <v>37</v>
      </c>
      <c r="B29" s="49">
        <v>0.07328804</v>
      </c>
      <c r="C29" s="49">
        <v>0.07689215</v>
      </c>
      <c r="D29" s="49">
        <v>0.03380167</v>
      </c>
      <c r="E29" s="49">
        <v>0.04362191</v>
      </c>
      <c r="F29" s="49">
        <v>0.06176375</v>
      </c>
      <c r="G29" s="49">
        <v>0.05598898</v>
      </c>
    </row>
    <row r="30" spans="1:7" ht="12.75">
      <c r="A30" t="s">
        <v>38</v>
      </c>
      <c r="B30" s="49">
        <v>0.02211197</v>
      </c>
      <c r="C30" s="49">
        <v>0.04310291</v>
      </c>
      <c r="D30" s="49">
        <v>0.0440619</v>
      </c>
      <c r="E30" s="49">
        <v>0.1211961</v>
      </c>
      <c r="F30" s="49">
        <v>0.3183509</v>
      </c>
      <c r="G30" s="49">
        <v>0.09579127</v>
      </c>
    </row>
    <row r="31" spans="1:7" ht="12.75">
      <c r="A31" t="s">
        <v>39</v>
      </c>
      <c r="B31" s="49">
        <v>0.001896198</v>
      </c>
      <c r="C31" s="49">
        <v>0.005937367</v>
      </c>
      <c r="D31" s="49">
        <v>-0.01820459</v>
      </c>
      <c r="E31" s="49">
        <v>0.005226944</v>
      </c>
      <c r="F31" s="49">
        <v>0.03800941</v>
      </c>
      <c r="G31" s="49">
        <v>0.00365146</v>
      </c>
    </row>
    <row r="32" spans="1:7" ht="12.75">
      <c r="A32" t="s">
        <v>40</v>
      </c>
      <c r="B32" s="49">
        <v>-0.002590908</v>
      </c>
      <c r="C32" s="49">
        <v>-0.03315045</v>
      </c>
      <c r="D32" s="49">
        <v>-0.02518445</v>
      </c>
      <c r="E32" s="49">
        <v>0.008243284</v>
      </c>
      <c r="F32" s="49">
        <v>-0.01812212</v>
      </c>
      <c r="G32" s="49">
        <v>-0.01485033</v>
      </c>
    </row>
    <row r="33" spans="1:7" ht="12.75">
      <c r="A33" t="s">
        <v>41</v>
      </c>
      <c r="B33" s="49">
        <v>0.1342317</v>
      </c>
      <c r="C33" s="49">
        <v>0.1126852</v>
      </c>
      <c r="D33" s="49">
        <v>0.1428176</v>
      </c>
      <c r="E33" s="49">
        <v>0.1082205</v>
      </c>
      <c r="F33" s="49">
        <v>0.1028741</v>
      </c>
      <c r="G33" s="49">
        <v>0.1206756</v>
      </c>
    </row>
    <row r="34" spans="1:7" ht="12.75">
      <c r="A34" t="s">
        <v>42</v>
      </c>
      <c r="B34" s="49">
        <v>-0.01263494</v>
      </c>
      <c r="C34" s="49">
        <v>-0.008099601</v>
      </c>
      <c r="D34" s="49">
        <v>-0.003200937</v>
      </c>
      <c r="E34" s="49">
        <v>0.01745163</v>
      </c>
      <c r="F34" s="49">
        <v>-0.007721841</v>
      </c>
      <c r="G34" s="49">
        <v>-0.001415397</v>
      </c>
    </row>
    <row r="35" spans="1:7" ht="12.75">
      <c r="A35" t="s">
        <v>43</v>
      </c>
      <c r="B35" s="49">
        <v>-0.005240079</v>
      </c>
      <c r="C35" s="49">
        <v>-0.00410854</v>
      </c>
      <c r="D35" s="49">
        <v>-0.007422794</v>
      </c>
      <c r="E35" s="49">
        <v>-0.003559383</v>
      </c>
      <c r="F35" s="49">
        <v>0.005044028</v>
      </c>
      <c r="G35" s="49">
        <v>-0.003717146</v>
      </c>
    </row>
    <row r="36" spans="1:6" ht="12.75">
      <c r="A36" t="s">
        <v>44</v>
      </c>
      <c r="B36" s="49">
        <v>19.85779</v>
      </c>
      <c r="C36" s="49">
        <v>19.86084</v>
      </c>
      <c r="D36" s="49">
        <v>19.87305</v>
      </c>
      <c r="E36" s="49">
        <v>19.87915</v>
      </c>
      <c r="F36" s="49">
        <v>19.89136</v>
      </c>
    </row>
    <row r="37" spans="1:6" ht="12.75">
      <c r="A37" t="s">
        <v>45</v>
      </c>
      <c r="B37" s="49">
        <v>0.3295899</v>
      </c>
      <c r="C37" s="49">
        <v>0.3041585</v>
      </c>
      <c r="D37" s="49">
        <v>0.2944946</v>
      </c>
      <c r="E37" s="49">
        <v>0.2863566</v>
      </c>
      <c r="F37" s="49">
        <v>0.2838135</v>
      </c>
    </row>
    <row r="38" spans="1:7" ht="12.75">
      <c r="A38" t="s">
        <v>55</v>
      </c>
      <c r="B38" s="49">
        <v>-4.760807E-05</v>
      </c>
      <c r="C38" s="49">
        <v>-0.0002103858</v>
      </c>
      <c r="D38" s="49">
        <v>-8.92898E-05</v>
      </c>
      <c r="E38" s="49">
        <v>0.0001393039</v>
      </c>
      <c r="F38" s="49">
        <v>0.0003406395</v>
      </c>
      <c r="G38" s="49">
        <v>0.0001853334</v>
      </c>
    </row>
    <row r="39" spans="1:7" ht="12.75">
      <c r="A39" t="s">
        <v>56</v>
      </c>
      <c r="B39" s="49">
        <v>7.562731E-05</v>
      </c>
      <c r="C39" s="49">
        <v>-7.457007E-05</v>
      </c>
      <c r="D39" s="49">
        <v>9.134459E-05</v>
      </c>
      <c r="E39" s="49">
        <v>-0.0001256359</v>
      </c>
      <c r="F39" s="49">
        <v>0.0001207813</v>
      </c>
      <c r="G39" s="49">
        <v>0.001077177</v>
      </c>
    </row>
    <row r="40" spans="2:5" ht="12.75">
      <c r="B40" t="s">
        <v>46</v>
      </c>
      <c r="C40">
        <v>-0.003755</v>
      </c>
      <c r="D40" t="s">
        <v>47</v>
      </c>
      <c r="E40">
        <v>3.117551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12.506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-4.760807141338487E-05</v>
      </c>
      <c r="C50">
        <f>-0.017/(C7*C7+C22*C22)*(C21*C22+C6*C7)</f>
        <v>-0.00021038584926751626</v>
      </c>
      <c r="D50">
        <f>-0.017/(D7*D7+D22*D22)*(D21*D22+D6*D7)</f>
        <v>-8.92898116813114E-05</v>
      </c>
      <c r="E50">
        <f>-0.017/(E7*E7+E22*E22)*(E21*E22+E6*E7)</f>
        <v>0.00013930395556200812</v>
      </c>
      <c r="F50">
        <f>-0.017/(F7*F7+F22*F22)*(F21*F22+F6*F7)</f>
        <v>0.00034063946653353446</v>
      </c>
      <c r="G50">
        <f>(B50*B$4+C50*C$4+D50*D$4+E50*E$4+F50*F$4)/SUM(B$4:F$4)</f>
        <v>-5.242942632571849E-09</v>
      </c>
    </row>
    <row r="51" spans="1:7" ht="12.75">
      <c r="A51" t="s">
        <v>59</v>
      </c>
      <c r="B51">
        <f>-0.017/(B7*B7+B22*B22)*(B21*B7-B6*B22)</f>
        <v>7.562731161282418E-05</v>
      </c>
      <c r="C51">
        <f>-0.017/(C7*C7+C22*C22)*(C21*C7-C6*C22)</f>
        <v>-7.45700767014027E-05</v>
      </c>
      <c r="D51">
        <f>-0.017/(D7*D7+D22*D22)*(D21*D7-D6*D22)</f>
        <v>9.134459813155241E-05</v>
      </c>
      <c r="E51">
        <f>-0.017/(E7*E7+E22*E22)*(E21*E7-E6*E22)</f>
        <v>-0.00012563587689900455</v>
      </c>
      <c r="F51">
        <f>-0.017/(F7*F7+F22*F22)*(F21*F7-F6*F22)</f>
        <v>0.00012078127234781582</v>
      </c>
      <c r="G51">
        <f>(B51*B$4+C51*C$4+D51*D$4+E51*E$4+F51*F$4)/SUM(B$4:F$4)</f>
        <v>9.027738440711016E-07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10000.007205574184</v>
      </c>
      <c r="C62">
        <f>C7+(2/0.017)*(C8*C50-C23*C51)</f>
        <v>10000.060909959528</v>
      </c>
      <c r="D62">
        <f>D7+(2/0.017)*(D8*D50-D23*D51)</f>
        <v>10000.01014032602</v>
      </c>
      <c r="E62">
        <f>E7+(2/0.017)*(E8*E50-E23*E51)</f>
        <v>10000.044910373788</v>
      </c>
      <c r="F62">
        <f>F7+(2/0.017)*(F8*F50-F23*F51)</f>
        <v>9999.630170001921</v>
      </c>
    </row>
    <row r="63" spans="1:6" ht="12.75">
      <c r="A63" t="s">
        <v>67</v>
      </c>
      <c r="B63">
        <f>B8+(3/0.017)*(B9*B50-B24*B51)</f>
        <v>0.1581681362151577</v>
      </c>
      <c r="C63">
        <f>C8+(3/0.017)*(C9*C50-C24*C51)</f>
        <v>-2.1254886942242877</v>
      </c>
      <c r="D63">
        <f>D8+(3/0.017)*(D9*D50-D24*D51)</f>
        <v>-0.5354798488013771</v>
      </c>
      <c r="E63">
        <f>E8+(3/0.017)*(E9*E50-E24*E51)</f>
        <v>0.2199914223662918</v>
      </c>
      <c r="F63">
        <f>F8+(3/0.017)*(F9*F50-F24*F51)</f>
        <v>-5.937146715434139</v>
      </c>
    </row>
    <row r="64" spans="1:6" ht="12.75">
      <c r="A64" t="s">
        <v>68</v>
      </c>
      <c r="B64">
        <f>B9+(4/0.017)*(B10*B50-B25*B51)</f>
        <v>0.002776867907649397</v>
      </c>
      <c r="C64">
        <f>C9+(4/0.017)*(C10*C50-C25*C51)</f>
        <v>0.30404749955615723</v>
      </c>
      <c r="D64">
        <f>D9+(4/0.017)*(D10*D50-D25*D51)</f>
        <v>-0.051029289604728065</v>
      </c>
      <c r="E64">
        <f>E9+(4/0.017)*(E10*E50-E25*E51)</f>
        <v>0.13210755996460335</v>
      </c>
      <c r="F64">
        <f>F9+(4/0.017)*(F10*F50-F25*F51)</f>
        <v>-0.7556498517252492</v>
      </c>
    </row>
    <row r="65" spans="1:6" ht="12.75">
      <c r="A65" t="s">
        <v>69</v>
      </c>
      <c r="B65">
        <f>B10+(5/0.017)*(B11*B50-B26*B51)</f>
        <v>0.7046146146138331</v>
      </c>
      <c r="C65">
        <f>C10+(5/0.017)*(C11*C50-C26*C51)</f>
        <v>0.33037377902132936</v>
      </c>
      <c r="D65">
        <f>D10+(5/0.017)*(D11*D50-D26*D51)</f>
        <v>-0.19352074761911378</v>
      </c>
      <c r="E65">
        <f>E10+(5/0.017)*(E11*E50-E26*E51)</f>
        <v>0.20231914076085752</v>
      </c>
      <c r="F65">
        <f>F10+(5/0.017)*(F11*F50-F26*F51)</f>
        <v>0.8032232784522877</v>
      </c>
    </row>
    <row r="66" spans="1:6" ht="12.75">
      <c r="A66" t="s">
        <v>70</v>
      </c>
      <c r="B66">
        <f>B11+(6/0.017)*(B12*B50-B27*B51)</f>
        <v>2.3847803706843727</v>
      </c>
      <c r="C66">
        <f>C11+(6/0.017)*(C12*C50-C27*C51)</f>
        <v>1.5893864958590587</v>
      </c>
      <c r="D66">
        <f>D11+(6/0.017)*(D12*D50-D27*D51)</f>
        <v>1.502035046175808</v>
      </c>
      <c r="E66">
        <f>E11+(6/0.017)*(E12*E50-E27*E51)</f>
        <v>1.7786044392508822</v>
      </c>
      <c r="F66">
        <f>F11+(6/0.017)*(F12*F50-F27*F51)</f>
        <v>13.755112560356778</v>
      </c>
    </row>
    <row r="67" spans="1:6" ht="12.75">
      <c r="A67" t="s">
        <v>71</v>
      </c>
      <c r="B67">
        <f>B12+(7/0.017)*(B13*B50-B28*B51)</f>
        <v>0.03935532728839144</v>
      </c>
      <c r="C67">
        <f>C12+(7/0.017)*(C13*C50-C28*C51)</f>
        <v>-0.3404065309833342</v>
      </c>
      <c r="D67">
        <f>D12+(7/0.017)*(D13*D50-D28*D51)</f>
        <v>-0.3462523198163941</v>
      </c>
      <c r="E67">
        <f>E12+(7/0.017)*(E13*E50-E28*E51)</f>
        <v>-0.03286796323130612</v>
      </c>
      <c r="F67">
        <f>F12+(7/0.017)*(F13*F50-F28*F51)</f>
        <v>-0.5649888746652191</v>
      </c>
    </row>
    <row r="68" spans="1:6" ht="12.75">
      <c r="A68" t="s">
        <v>72</v>
      </c>
      <c r="B68">
        <f>B13+(8/0.017)*(B14*B50-B29*B51)</f>
        <v>-0.023649193141556436</v>
      </c>
      <c r="C68">
        <f>C13+(8/0.017)*(C14*C50-C29*C51)</f>
        <v>-0.02364297661631441</v>
      </c>
      <c r="D68">
        <f>D13+(8/0.017)*(D14*D50-D29*D51)</f>
        <v>-0.04806107389003676</v>
      </c>
      <c r="E68">
        <f>E13+(8/0.017)*(E14*E50-E29*E51)</f>
        <v>-0.13771378894757133</v>
      </c>
      <c r="F68">
        <f>F13+(8/0.017)*(F14*F50-F29*F51)</f>
        <v>-0.10080272601851806</v>
      </c>
    </row>
    <row r="69" spans="1:6" ht="12.75">
      <c r="A69" t="s">
        <v>73</v>
      </c>
      <c r="B69">
        <f>B14+(9/0.017)*(B15*B50-B30*B51)</f>
        <v>0.08640912179375494</v>
      </c>
      <c r="C69">
        <f>C14+(9/0.017)*(C15*C50-C30*C51)</f>
        <v>0.01042699327879566</v>
      </c>
      <c r="D69">
        <f>D14+(9/0.017)*(D15*D50-D30*D51)</f>
        <v>-0.009852451596848336</v>
      </c>
      <c r="E69">
        <f>E14+(9/0.017)*(E15*E50-E30*E51)</f>
        <v>0.09418983038859106</v>
      </c>
      <c r="F69">
        <f>F14+(9/0.017)*(F15*F50-F30*F51)</f>
        <v>0.15351668854134656</v>
      </c>
    </row>
    <row r="70" spans="1:6" ht="12.75">
      <c r="A70" t="s">
        <v>74</v>
      </c>
      <c r="B70">
        <f>B15+(10/0.017)*(B16*B50-B31*B51)</f>
        <v>-0.3644966277255135</v>
      </c>
      <c r="C70">
        <f>C15+(10/0.017)*(C16*C50-C31*C51)</f>
        <v>-0.13925188057608426</v>
      </c>
      <c r="D70">
        <f>D15+(10/0.017)*(D16*D50-D31*D51)</f>
        <v>-0.06687573251662042</v>
      </c>
      <c r="E70">
        <f>E15+(10/0.017)*(E16*E50-E31*E51)</f>
        <v>-0.10383809643740262</v>
      </c>
      <c r="F70">
        <f>F15+(10/0.017)*(F16*F50-F31*F51)</f>
        <v>-0.35297184831372214</v>
      </c>
    </row>
    <row r="71" spans="1:6" ht="12.75">
      <c r="A71" t="s">
        <v>75</v>
      </c>
      <c r="B71">
        <f>B16+(11/0.017)*(B17*B50-B32*B51)</f>
        <v>0.01953939034496296</v>
      </c>
      <c r="C71">
        <f>C16+(11/0.017)*(C17*C50-C32*C51)</f>
        <v>-0.023052347126734863</v>
      </c>
      <c r="D71">
        <f>D16+(11/0.017)*(D17*D50-D32*D51)</f>
        <v>-0.00853568338893642</v>
      </c>
      <c r="E71">
        <f>E16+(11/0.017)*(E17*E50-E32*E51)</f>
        <v>-0.017422876113123972</v>
      </c>
      <c r="F71">
        <f>F16+(11/0.017)*(F17*F50-F32*F51)</f>
        <v>-0.06657544198089627</v>
      </c>
    </row>
    <row r="72" spans="1:6" ht="12.75">
      <c r="A72" t="s">
        <v>76</v>
      </c>
      <c r="B72">
        <f>B17+(12/0.017)*(B18*B50-B33*B51)</f>
        <v>-0.047146848962604584</v>
      </c>
      <c r="C72">
        <f>C17+(12/0.017)*(C18*C50-C33*C51)</f>
        <v>-0.03589254788042728</v>
      </c>
      <c r="D72">
        <f>D17+(12/0.017)*(D18*D50-D33*D51)</f>
        <v>-0.05663827945617624</v>
      </c>
      <c r="E72">
        <f>E17+(12/0.017)*(E18*E50-E33*E51)</f>
        <v>-0.0333840621467444</v>
      </c>
      <c r="F72">
        <f>F17+(12/0.017)*(F18*F50-F33*F51)</f>
        <v>-0.036055615675133074</v>
      </c>
    </row>
    <row r="73" spans="1:6" ht="12.75">
      <c r="A73" t="s">
        <v>77</v>
      </c>
      <c r="B73">
        <f>B18+(13/0.017)*(B19*B50-B34*B51)</f>
        <v>0.01251933078910946</v>
      </c>
      <c r="C73">
        <f>C18+(13/0.017)*(C19*C50-C34*C51)</f>
        <v>0.016432658421253903</v>
      </c>
      <c r="D73">
        <f>D18+(13/0.017)*(D19*D50-D34*D51)</f>
        <v>0.0366569905995492</v>
      </c>
      <c r="E73">
        <f>E18+(13/0.017)*(E19*E50-E34*E51)</f>
        <v>0.025500053268211243</v>
      </c>
      <c r="F73">
        <f>F18+(13/0.017)*(F19*F50-F34*F51)</f>
        <v>0.008735872270261541</v>
      </c>
    </row>
    <row r="74" spans="1:6" ht="12.75">
      <c r="A74" t="s">
        <v>78</v>
      </c>
      <c r="B74">
        <f>B19+(14/0.017)*(B20*B50-B35*B51)</f>
        <v>-0.21108551931370953</v>
      </c>
      <c r="C74">
        <f>C19+(14/0.017)*(C20*C50-C35*C51)</f>
        <v>-0.19692250711617446</v>
      </c>
      <c r="D74">
        <f>D19+(14/0.017)*(D20*D50-D35*D51)</f>
        <v>-0.21602328280896993</v>
      </c>
      <c r="E74">
        <f>E19+(14/0.017)*(E20*E50-E35*E51)</f>
        <v>-0.2101120894599215</v>
      </c>
      <c r="F74">
        <f>F19+(14/0.017)*(F20*F50-F35*F51)</f>
        <v>-0.1576951263444674</v>
      </c>
    </row>
    <row r="75" spans="1:6" ht="12.75">
      <c r="A75" t="s">
        <v>79</v>
      </c>
      <c r="B75" s="49">
        <f>B20</f>
        <v>-0.00345915</v>
      </c>
      <c r="C75" s="49">
        <f>C20</f>
        <v>-0.003511513</v>
      </c>
      <c r="D75" s="49">
        <f>D20</f>
        <v>-0.001108863</v>
      </c>
      <c r="E75" s="49">
        <f>E20</f>
        <v>-0.00935068</v>
      </c>
      <c r="F75" s="49">
        <f>F20</f>
        <v>-0.01370926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95.97727812196969</v>
      </c>
      <c r="C82">
        <f>C22+(2/0.017)*(C8*C51+C23*C50)</f>
        <v>51.21644921221464</v>
      </c>
      <c r="D82">
        <f>D22+(2/0.017)*(D8*D51+D23*D50)</f>
        <v>-7.656647488097982</v>
      </c>
      <c r="E82">
        <f>E22+(2/0.017)*(E8*E51+E23*E50)</f>
        <v>-50.47926938829281</v>
      </c>
      <c r="F82">
        <f>F22+(2/0.017)*(F8*F51+F23*F50)</f>
        <v>-93.14293351125868</v>
      </c>
    </row>
    <row r="83" spans="1:6" ht="12.75">
      <c r="A83" t="s">
        <v>82</v>
      </c>
      <c r="B83">
        <f>B23+(3/0.017)*(B9*B51+B24*B50)</f>
        <v>-0.9037973628147776</v>
      </c>
      <c r="C83">
        <f>C23+(3/0.017)*(C9*C51+C24*C50)</f>
        <v>0.9294942963400583</v>
      </c>
      <c r="D83">
        <f>D23+(3/0.017)*(D9*D51+D24*D50)</f>
        <v>-0.3366106580606339</v>
      </c>
      <c r="E83">
        <f>E23+(3/0.017)*(E9*E51+E24*E50)</f>
        <v>2.785134974189045</v>
      </c>
      <c r="F83">
        <f>F23+(3/0.017)*(F9*F51+F24*F50)</f>
        <v>9.384898037808268</v>
      </c>
    </row>
    <row r="84" spans="1:6" ht="12.75">
      <c r="A84" t="s">
        <v>83</v>
      </c>
      <c r="B84">
        <f>B24+(4/0.017)*(B10*B51+B25*B50)</f>
        <v>-0.3166158171311119</v>
      </c>
      <c r="C84">
        <f>C24+(4/0.017)*(C10*C51+C25*C50)</f>
        <v>0.6116771980693726</v>
      </c>
      <c r="D84">
        <f>D24+(4/0.017)*(D10*D51+D25*D50)</f>
        <v>-2.643551360868299</v>
      </c>
      <c r="E84">
        <f>E24+(4/0.017)*(E10*E51+E25*E50)</f>
        <v>-0.18855219822297586</v>
      </c>
      <c r="F84">
        <f>F24+(4/0.017)*(F10*F51+F25*F50)</f>
        <v>-0.21248239039736433</v>
      </c>
    </row>
    <row r="85" spans="1:6" ht="12.75">
      <c r="A85" t="s">
        <v>84</v>
      </c>
      <c r="B85">
        <f>B25+(5/0.017)*(B11*B51+B26*B50)</f>
        <v>0.24294817297767762</v>
      </c>
      <c r="C85">
        <f>C25+(5/0.017)*(C11*C51+C26*C50)</f>
        <v>0.024335221182803332</v>
      </c>
      <c r="D85">
        <f>D25+(5/0.017)*(D11*D51+D26*D50)</f>
        <v>-0.5602245469902559</v>
      </c>
      <c r="E85">
        <f>E25+(5/0.017)*(E11*E51+E26*E50)</f>
        <v>0.4881747320446216</v>
      </c>
      <c r="F85">
        <f>F25+(5/0.017)*(F11*F51+F26*F50)</f>
        <v>-0.7988344886722706</v>
      </c>
    </row>
    <row r="86" spans="1:6" ht="12.75">
      <c r="A86" t="s">
        <v>85</v>
      </c>
      <c r="B86">
        <f>B26+(6/0.017)*(B12*B51+B27*B50)</f>
        <v>0.9526036589017547</v>
      </c>
      <c r="C86">
        <f>C26+(6/0.017)*(C12*C51+C27*C50)</f>
        <v>0.6064675661817646</v>
      </c>
      <c r="D86">
        <f>D26+(6/0.017)*(D12*D51+D27*D50)</f>
        <v>0.5192166660157027</v>
      </c>
      <c r="E86">
        <f>E26+(6/0.017)*(E12*E51+E27*E50)</f>
        <v>0.7159644016845901</v>
      </c>
      <c r="F86">
        <f>F26+(6/0.017)*(F12*F51+F27*F50)</f>
        <v>1.9334676955100465</v>
      </c>
    </row>
    <row r="87" spans="1:6" ht="12.75">
      <c r="A87" t="s">
        <v>86</v>
      </c>
      <c r="B87">
        <f>B27+(7/0.017)*(B13*B51+B28*B50)</f>
        <v>0.12090724136642372</v>
      </c>
      <c r="C87">
        <f>C27+(7/0.017)*(C13*C51+C28*C50)</f>
        <v>0.5102103825053103</v>
      </c>
      <c r="D87">
        <f>D27+(7/0.017)*(D13*D51+D28*D50)</f>
        <v>0.4919372215020994</v>
      </c>
      <c r="E87">
        <f>E27+(7/0.017)*(E13*E51+E28*E50)</f>
        <v>0.2596686777037893</v>
      </c>
      <c r="F87">
        <f>F27+(7/0.017)*(F13*F51+F28*F50)</f>
        <v>0.46464493601590295</v>
      </c>
    </row>
    <row r="88" spans="1:6" ht="12.75">
      <c r="A88" t="s">
        <v>87</v>
      </c>
      <c r="B88">
        <f>B28+(8/0.017)*(B14*B51+B29*B50)</f>
        <v>-0.12269090250436461</v>
      </c>
      <c r="C88">
        <f>C28+(8/0.017)*(C14*C51+C29*C50)</f>
        <v>-0.21137523708936606</v>
      </c>
      <c r="D88">
        <f>D28+(8/0.017)*(D14*D51+D29*D50)</f>
        <v>-0.4652545562692275</v>
      </c>
      <c r="E88">
        <f>E28+(8/0.017)*(E14*E51+E29*E50)</f>
        <v>-0.05853383162850094</v>
      </c>
      <c r="F88">
        <f>F28+(8/0.017)*(F14*F51+F29*F50)</f>
        <v>-0.15516452469537675</v>
      </c>
    </row>
    <row r="89" spans="1:6" ht="12.75">
      <c r="A89" t="s">
        <v>88</v>
      </c>
      <c r="B89">
        <f>B29+(9/0.017)*(B15*B51+B30*B50)</f>
        <v>0.05816077973986884</v>
      </c>
      <c r="C89">
        <f>C29+(9/0.017)*(C15*C51+C30*C50)</f>
        <v>0.07773311675797795</v>
      </c>
      <c r="D89">
        <f>D29+(9/0.017)*(D15*D51+D30*D50)</f>
        <v>0.028405254707298273</v>
      </c>
      <c r="E89">
        <f>E29+(9/0.017)*(E15*E51+E30*E50)</f>
        <v>0.059417035944451316</v>
      </c>
      <c r="F89">
        <f>F29+(9/0.017)*(F15*F51+F30*F50)</f>
        <v>0.09753880291494207</v>
      </c>
    </row>
    <row r="90" spans="1:6" ht="12.75">
      <c r="A90" t="s">
        <v>89</v>
      </c>
      <c r="B90">
        <f>B30+(10/0.017)*(B16*B51+B31*B50)</f>
        <v>0.022867866596245137</v>
      </c>
      <c r="C90">
        <f>C30+(10/0.017)*(C16*C51+C31*C50)</f>
        <v>0.043572056391633154</v>
      </c>
      <c r="D90">
        <f>D30+(10/0.017)*(D16*D51+D31*D50)</f>
        <v>0.04433643779077533</v>
      </c>
      <c r="E90">
        <f>E30+(10/0.017)*(E16*E51+E31*E50)</f>
        <v>0.12264506222986318</v>
      </c>
      <c r="F90">
        <f>F30+(10/0.017)*(F16*F51+F31*F50)</f>
        <v>0.32174431541740445</v>
      </c>
    </row>
    <row r="91" spans="1:6" ht="12.75">
      <c r="A91" t="s">
        <v>90</v>
      </c>
      <c r="B91">
        <f>B31+(11/0.017)*(B17*B51+B32*B50)</f>
        <v>2.6248295835673867E-05</v>
      </c>
      <c r="C91">
        <f>C31+(11/0.017)*(C17*C51+C32*C50)</f>
        <v>0.012574635282117868</v>
      </c>
      <c r="D91">
        <f>D31+(11/0.017)*(D17*D51+D32*D50)</f>
        <v>-0.01947226815692762</v>
      </c>
      <c r="E91">
        <f>E31+(11/0.017)*(E17*E51+E32*E50)</f>
        <v>0.009832239614984773</v>
      </c>
      <c r="F91">
        <f>F31+(11/0.017)*(F17*F51+F32*F50)</f>
        <v>0.0309812539200663</v>
      </c>
    </row>
    <row r="92" spans="1:6" ht="12.75">
      <c r="A92" t="s">
        <v>91</v>
      </c>
      <c r="B92">
        <f>B32+(12/0.017)*(B18*B51+B33*B50)</f>
        <v>-0.006883678409657949</v>
      </c>
      <c r="C92">
        <f>C32+(12/0.017)*(C18*C51+C33*C50)</f>
        <v>-0.049103695349859734</v>
      </c>
      <c r="D92">
        <f>D32+(12/0.017)*(D18*D51+D33*D50)</f>
        <v>-0.03279068636968838</v>
      </c>
      <c r="E92">
        <f>E32+(12/0.017)*(E18*E51+E33*E50)</f>
        <v>0.01480072551240175</v>
      </c>
      <c r="F92">
        <f>F32+(12/0.017)*(F18*F51+F33*F50)</f>
        <v>0.01070372816908401</v>
      </c>
    </row>
    <row r="93" spans="1:6" ht="12.75">
      <c r="A93" t="s">
        <v>92</v>
      </c>
      <c r="B93">
        <f>B33+(13/0.017)*(B19*B51+B34*B50)</f>
        <v>0.12245733726419583</v>
      </c>
      <c r="C93">
        <f>C33+(13/0.017)*(C19*C51+C34*C50)</f>
        <v>0.12523794017603287</v>
      </c>
      <c r="D93">
        <f>D33+(13/0.017)*(D19*D51+D34*D50)</f>
        <v>0.12790185739202872</v>
      </c>
      <c r="E93">
        <f>E33+(13/0.017)*(E19*E51+E34*E50)</f>
        <v>0.13012753237563518</v>
      </c>
      <c r="F93">
        <f>F33+(13/0.017)*(F19*F51+F34*F50)</f>
        <v>0.08669913138241477</v>
      </c>
    </row>
    <row r="94" spans="1:6" ht="12.75">
      <c r="A94" t="s">
        <v>93</v>
      </c>
      <c r="B94">
        <f>B34+(14/0.017)*(B20*B51+B35*B50)</f>
        <v>-0.012644934484476714</v>
      </c>
      <c r="C94">
        <f>C34+(14/0.017)*(C20*C51+C35*C50)</f>
        <v>-0.007172115435731442</v>
      </c>
      <c r="D94">
        <f>D34+(14/0.017)*(D20*D51+D35*D50)</f>
        <v>-0.002738532454936642</v>
      </c>
      <c r="E94">
        <f>E34+(14/0.017)*(E20*E51+E35*E50)</f>
        <v>0.018010760970705024</v>
      </c>
      <c r="F94">
        <f>F34+(14/0.017)*(F20*F51+F35*F50)</f>
        <v>-0.007670474883591488</v>
      </c>
    </row>
    <row r="95" spans="1:6" ht="12.75">
      <c r="A95" t="s">
        <v>94</v>
      </c>
      <c r="B95" s="49">
        <f>B35</f>
        <v>-0.005240079</v>
      </c>
      <c r="C95" s="49">
        <f>C35</f>
        <v>-0.00410854</v>
      </c>
      <c r="D95" s="49">
        <f>D35</f>
        <v>-0.007422794</v>
      </c>
      <c r="E95" s="49">
        <f>E35</f>
        <v>-0.003559383</v>
      </c>
      <c r="F95" s="49">
        <f>F35</f>
        <v>0.005044028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0.15816802224601592</v>
      </c>
      <c r="C103">
        <f>C63*10000/C62</f>
        <v>-2.125475747960109</v>
      </c>
      <c r="D103">
        <f>D63*10000/D62</f>
        <v>-0.5354793058079034</v>
      </c>
      <c r="E103">
        <f>E63*10000/E62</f>
        <v>0.21999043438102797</v>
      </c>
      <c r="F103">
        <f>F63*10000/F62</f>
        <v>-5.937366297050762</v>
      </c>
      <c r="G103">
        <f>AVERAGE(C103:E103)</f>
        <v>-0.8136548731289949</v>
      </c>
      <c r="H103">
        <f>STDEV(C103:E103)</f>
        <v>1.1972214238883654</v>
      </c>
      <c r="I103">
        <f>(B103*B4+C103*C4+D103*D4+E103*E4+F103*F4)/SUM(B4:F4)</f>
        <v>-1.3567802281474013</v>
      </c>
      <c r="K103">
        <f>(LN(H103)+LN(H123))/2-LN(K114*K115^3)</f>
        <v>-3.562973880859846</v>
      </c>
    </row>
    <row r="104" spans="1:11" ht="12.75">
      <c r="A104" t="s">
        <v>68</v>
      </c>
      <c r="B104">
        <f>B64*10000/B62</f>
        <v>0.0027768659067580683</v>
      </c>
      <c r="C104">
        <f>C64*10000/C62</f>
        <v>0.30404564761534814</v>
      </c>
      <c r="D104">
        <f>D64*10000/D62</f>
        <v>-0.05102923785941722</v>
      </c>
      <c r="E104">
        <f>E64*10000/E62</f>
        <v>0.13210696666727806</v>
      </c>
      <c r="F104">
        <f>F64*10000/F62</f>
        <v>-0.7556777989571428</v>
      </c>
      <c r="G104">
        <f>AVERAGE(C104:E104)</f>
        <v>0.12837445880773632</v>
      </c>
      <c r="H104">
        <f>STDEV(C104:E104)</f>
        <v>0.17756686708088476</v>
      </c>
      <c r="I104">
        <f>(B104*B4+C104*C4+D104*D4+E104*E4+F104*F4)/SUM(B4:F4)</f>
        <v>-0.007844223233045613</v>
      </c>
      <c r="K104">
        <f>(LN(H104)+LN(H124))/2-LN(K114*K115^4)</f>
        <v>-3.887227984008633</v>
      </c>
    </row>
    <row r="105" spans="1:11" ht="12.75">
      <c r="A105" t="s">
        <v>69</v>
      </c>
      <c r="B105">
        <f>B65*10000/B62</f>
        <v>0.7046141068989114</v>
      </c>
      <c r="C105">
        <f>C65*10000/C62</f>
        <v>0.3303717667282353</v>
      </c>
      <c r="D105">
        <f>D65*10000/D62</f>
        <v>-0.19352055138296553</v>
      </c>
      <c r="E105">
        <f>E65*10000/E62</f>
        <v>0.20231823214211456</v>
      </c>
      <c r="F105">
        <f>F65*10000/F62</f>
        <v>0.8032529851572834</v>
      </c>
      <c r="G105">
        <f>AVERAGE(C105:E105)</f>
        <v>0.11305648249579477</v>
      </c>
      <c r="H105">
        <f>STDEV(C105:E105)</f>
        <v>0.27311450932973813</v>
      </c>
      <c r="I105">
        <f>(B105*B4+C105*C4+D105*D4+E105*E4+F105*F4)/SUM(B4:F4)</f>
        <v>0.29087907286938647</v>
      </c>
      <c r="K105">
        <f>(LN(H105)+LN(H125))/2-LN(K114*K115^5)</f>
        <v>-3.6666970208239262</v>
      </c>
    </row>
    <row r="106" spans="1:11" ht="12.75">
      <c r="A106" t="s">
        <v>70</v>
      </c>
      <c r="B106">
        <f>B66*10000/B62</f>
        <v>2.3847786523144237</v>
      </c>
      <c r="C106">
        <f>C66*10000/C62</f>
        <v>1.5893768149713112</v>
      </c>
      <c r="D106">
        <f>D66*10000/D62</f>
        <v>1.5020335230648465</v>
      </c>
      <c r="E106">
        <f>E66*10000/E62</f>
        <v>1.7785964515077366</v>
      </c>
      <c r="F106">
        <f>F66*10000/F62</f>
        <v>13.7556212844961</v>
      </c>
      <c r="G106">
        <f>AVERAGE(C106:E106)</f>
        <v>1.6233355965146314</v>
      </c>
      <c r="H106">
        <f>STDEV(C106:E106)</f>
        <v>0.14137419311938526</v>
      </c>
      <c r="I106">
        <f>(B106*B4+C106*C4+D106*D4+E106*E4+F106*F4)/SUM(B4:F4)</f>
        <v>3.353155367453592</v>
      </c>
      <c r="K106">
        <f>(LN(H106)+LN(H126))/2-LN(K114*K115^6)</f>
        <v>-4.241217848557789</v>
      </c>
    </row>
    <row r="107" spans="1:11" ht="12.75">
      <c r="A107" t="s">
        <v>71</v>
      </c>
      <c r="B107">
        <f>B67*10000/B62</f>
        <v>0.03935529893063884</v>
      </c>
      <c r="C107">
        <f>C67*10000/C62</f>
        <v>-0.3404044575811608</v>
      </c>
      <c r="D107">
        <f>D67*10000/D62</f>
        <v>-0.3462519687056093</v>
      </c>
      <c r="E107">
        <f>E67*10000/E62</f>
        <v>-0.032867815620717604</v>
      </c>
      <c r="F107">
        <f>F67*10000/F62</f>
        <v>-0.5650097704214501</v>
      </c>
      <c r="G107">
        <f>AVERAGE(C107:E107)</f>
        <v>-0.23984141396916256</v>
      </c>
      <c r="H107">
        <f>STDEV(C107:E107)</f>
        <v>0.17926823800262334</v>
      </c>
      <c r="I107">
        <f>(B107*B4+C107*C4+D107*D4+E107*E4+F107*F4)/SUM(B4:F4)</f>
        <v>-0.24280159208996402</v>
      </c>
      <c r="K107">
        <f>(LN(H107)+LN(H127))/2-LN(K114*K115^7)</f>
        <v>-3.3569571265992604</v>
      </c>
    </row>
    <row r="108" spans="1:9" ht="12.75">
      <c r="A108" t="s">
        <v>72</v>
      </c>
      <c r="B108">
        <f>B68*10000/B62</f>
        <v>-0.023649176100967156</v>
      </c>
      <c r="C108">
        <f>C68*10000/C62</f>
        <v>-0.02364283260791668</v>
      </c>
      <c r="D108">
        <f>D68*10000/D62</f>
        <v>-0.04806102515459037</v>
      </c>
      <c r="E108">
        <f>E68*10000/E62</f>
        <v>-0.1377131704725752</v>
      </c>
      <c r="F108">
        <f>F68*10000/F62</f>
        <v>-0.10080645414359228</v>
      </c>
      <c r="G108">
        <f>AVERAGE(C108:E108)</f>
        <v>-0.06980567607836075</v>
      </c>
      <c r="H108">
        <f>STDEV(C108:E108)</f>
        <v>0.060063573636496254</v>
      </c>
      <c r="I108">
        <f>(B108*B4+C108*C4+D108*D4+E108*E4+F108*F4)/SUM(B4:F4)</f>
        <v>-0.06725493779294917</v>
      </c>
    </row>
    <row r="109" spans="1:9" ht="12.75">
      <c r="A109" t="s">
        <v>73</v>
      </c>
      <c r="B109">
        <f>B69*10000/B62</f>
        <v>0.08640905953106609</v>
      </c>
      <c r="C109">
        <f>C69*10000/C62</f>
        <v>0.01042692976840864</v>
      </c>
      <c r="D109">
        <f>D69*10000/D62</f>
        <v>-0.009852441606151337</v>
      </c>
      <c r="E109">
        <f>E69*10000/E62</f>
        <v>0.09418940738044183</v>
      </c>
      <c r="F109">
        <f>F69*10000/F62</f>
        <v>0.15352236625898844</v>
      </c>
      <c r="G109">
        <f>AVERAGE(C109:E109)</f>
        <v>0.031587965180899714</v>
      </c>
      <c r="H109">
        <f>STDEV(C109:E109)</f>
        <v>0.055154498002735836</v>
      </c>
      <c r="I109">
        <f>(B109*B4+C109*C4+D109*D4+E109*E4+F109*F4)/SUM(B4:F4)</f>
        <v>0.05580492436998671</v>
      </c>
    </row>
    <row r="110" spans="1:11" ht="12.75">
      <c r="A110" t="s">
        <v>74</v>
      </c>
      <c r="B110">
        <f>B70*10000/B62</f>
        <v>-0.36449636508495364</v>
      </c>
      <c r="C110">
        <f>C70*10000/C62</f>
        <v>-0.1392510323986095</v>
      </c>
      <c r="D110">
        <f>D70*10000/D62</f>
        <v>-0.06687566470251613</v>
      </c>
      <c r="E110">
        <f>E70*10000/E62</f>
        <v>-0.10383763009872451</v>
      </c>
      <c r="F110">
        <f>F70*10000/F62</f>
        <v>-0.3529849027543129</v>
      </c>
      <c r="G110">
        <f>AVERAGE(C110:E110)</f>
        <v>-0.10332144239995004</v>
      </c>
      <c r="H110">
        <f>STDEV(C110:E110)</f>
        <v>0.03619044486589596</v>
      </c>
      <c r="I110">
        <f>(B110*B4+C110*C4+D110*D4+E110*E4+F110*F4)/SUM(B4:F4)</f>
        <v>-0.17448720467988038</v>
      </c>
      <c r="K110">
        <f>EXP(AVERAGE(K103:K107))</f>
        <v>0.023682597762620224</v>
      </c>
    </row>
    <row r="111" spans="1:9" ht="12.75">
      <c r="A111" t="s">
        <v>75</v>
      </c>
      <c r="B111">
        <f>B71*10000/B62</f>
        <v>0.019539376265720443</v>
      </c>
      <c r="C111">
        <f>C71*10000/C62</f>
        <v>-0.023052206715837055</v>
      </c>
      <c r="D111">
        <f>D71*10000/D62</f>
        <v>-0.00853567473348396</v>
      </c>
      <c r="E111">
        <f>E71*10000/E62</f>
        <v>-0.01742279786668751</v>
      </c>
      <c r="F111">
        <f>F71*10000/F62</f>
        <v>-0.06657790423151567</v>
      </c>
      <c r="G111">
        <f>AVERAGE(C111:E111)</f>
        <v>-0.016336893105336175</v>
      </c>
      <c r="H111">
        <f>STDEV(C111:E111)</f>
        <v>0.007318935514247556</v>
      </c>
      <c r="I111">
        <f>(B111*B4+C111*C4+D111*D4+E111*E4+F111*F4)/SUM(B4:F4)</f>
        <v>-0.017844857789633902</v>
      </c>
    </row>
    <row r="112" spans="1:9" ht="12.75">
      <c r="A112" t="s">
        <v>76</v>
      </c>
      <c r="B112">
        <f>B72*10000/B62</f>
        <v>-0.047146814990617285</v>
      </c>
      <c r="C112">
        <f>C72*10000/C62</f>
        <v>-0.03589232926039502</v>
      </c>
      <c r="D112">
        <f>D72*10000/D62</f>
        <v>-0.0566382220231726</v>
      </c>
      <c r="E112">
        <f>E72*10000/E62</f>
        <v>-0.03338391221834678</v>
      </c>
      <c r="F112">
        <f>F72*10000/F62</f>
        <v>-0.03605694916927727</v>
      </c>
      <c r="G112">
        <f>AVERAGE(C112:E112)</f>
        <v>-0.04197148783397147</v>
      </c>
      <c r="H112">
        <f>STDEV(C112:E112)</f>
        <v>0.01276353625946666</v>
      </c>
      <c r="I112">
        <f>(B112*B4+C112*C4+D112*D4+E112*E4+F112*F4)/SUM(B4:F4)</f>
        <v>-0.04193275853505392</v>
      </c>
    </row>
    <row r="113" spans="1:9" ht="12.75">
      <c r="A113" t="s">
        <v>77</v>
      </c>
      <c r="B113">
        <f>B73*10000/B62</f>
        <v>0.012519321768219287</v>
      </c>
      <c r="C113">
        <f>C73*10000/C62</f>
        <v>0.016432558330607618</v>
      </c>
      <c r="D113">
        <f>D73*10000/D62</f>
        <v>0.03665695342820334</v>
      </c>
      <c r="E113">
        <f>E73*10000/E62</f>
        <v>0.02549993874703317</v>
      </c>
      <c r="F113">
        <f>F73*10000/F62</f>
        <v>0.008736195360972898</v>
      </c>
      <c r="G113">
        <f>AVERAGE(C113:E113)</f>
        <v>0.02619648350194804</v>
      </c>
      <c r="H113">
        <f>STDEV(C113:E113)</f>
        <v>0.010130173750366442</v>
      </c>
      <c r="I113">
        <f>(B113*B4+C113*C4+D113*D4+E113*E4+F113*F4)/SUM(B4:F4)</f>
        <v>0.021884766882837074</v>
      </c>
    </row>
    <row r="114" spans="1:11" ht="12.75">
      <c r="A114" t="s">
        <v>78</v>
      </c>
      <c r="B114">
        <f>B74*10000/B62</f>
        <v>-0.21108536721458226</v>
      </c>
      <c r="C114">
        <f>C74*10000/C62</f>
        <v>-0.19692130766928642</v>
      </c>
      <c r="D114">
        <f>D74*10000/D62</f>
        <v>-0.21602306375454053</v>
      </c>
      <c r="E114">
        <f>E74*10000/E62</f>
        <v>-0.2101111458429118</v>
      </c>
      <c r="F114">
        <f>F74*10000/F62</f>
        <v>-0.15770095859898897</v>
      </c>
      <c r="G114">
        <f>AVERAGE(C114:E114)</f>
        <v>-0.20768517242224624</v>
      </c>
      <c r="H114">
        <f>STDEV(C114:E114)</f>
        <v>0.009779227048364716</v>
      </c>
      <c r="I114">
        <f>(B114*B4+C114*C4+D114*D4+E114*E4+F114*F4)/SUM(B4:F4)</f>
        <v>-0.2015061099641325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-0.003459147507485602</v>
      </c>
      <c r="C115">
        <f>C75*10000/C62</f>
        <v>-0.0035114916115188063</v>
      </c>
      <c r="D115">
        <f>D75*10000/D62</f>
        <v>-0.001108861875577907</v>
      </c>
      <c r="E115">
        <f>E75*10000/E62</f>
        <v>-0.0093506380059352</v>
      </c>
      <c r="F115">
        <f>F75*10000/F62</f>
        <v>-0.013709767028311375</v>
      </c>
      <c r="G115">
        <f>AVERAGE(C115:E115)</f>
        <v>-0.004656997164343971</v>
      </c>
      <c r="H115">
        <f>STDEV(C115:E115)</f>
        <v>0.0042386148296816</v>
      </c>
      <c r="I115">
        <f>(B115*B4+C115*C4+D115*D4+E115*E4+F115*F4)/SUM(B4:F4)</f>
        <v>-0.005691642843142694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95.97720896487976</v>
      </c>
      <c r="C122">
        <f>C82*10000/C62</f>
        <v>51.216137254929905</v>
      </c>
      <c r="D122">
        <f>D82*10000/D62</f>
        <v>-7.6566397240156805</v>
      </c>
      <c r="E122">
        <f>E82*10000/E62</f>
        <v>-50.47904268502526</v>
      </c>
      <c r="F122">
        <f>F82*10000/F62</f>
        <v>-93.14637834375107</v>
      </c>
      <c r="G122">
        <f>AVERAGE(C122:E122)</f>
        <v>-2.306515051370347</v>
      </c>
      <c r="H122">
        <f>STDEV(C122:E122)</f>
        <v>51.05825380156083</v>
      </c>
      <c r="I122">
        <f>(B122*B4+C122*C4+D122*D4+E122*E4+F122*F4)/SUM(B4:F4)</f>
        <v>-0.1926181452235528</v>
      </c>
    </row>
    <row r="123" spans="1:9" ht="12.75">
      <c r="A123" t="s">
        <v>82</v>
      </c>
      <c r="B123">
        <f>B83*10000/B62</f>
        <v>-0.9037967115773524</v>
      </c>
      <c r="C123">
        <f>C83*10000/C62</f>
        <v>0.9294886348285454</v>
      </c>
      <c r="D123">
        <f>D83*10000/D62</f>
        <v>-0.3366103167267986</v>
      </c>
      <c r="E123">
        <f>E83*10000/E62</f>
        <v>2.785122466099945</v>
      </c>
      <c r="F123">
        <f>F83*10000/F62</f>
        <v>9.385245132327194</v>
      </c>
      <c r="G123">
        <f>AVERAGE(C123:E123)</f>
        <v>1.126000261400564</v>
      </c>
      <c r="H123">
        <f>STDEV(C123:E123)</f>
        <v>1.5701167174376836</v>
      </c>
      <c r="I123">
        <f>(B123*B4+C123*C4+D123*D4+E123*E4+F123*F4)/SUM(B4:F4)</f>
        <v>1.9343145675469209</v>
      </c>
    </row>
    <row r="124" spans="1:9" ht="12.75">
      <c r="A124" t="s">
        <v>83</v>
      </c>
      <c r="B124">
        <f>B84*10000/B62</f>
        <v>-0.31661558899140047</v>
      </c>
      <c r="C124">
        <f>C84*10000/C62</f>
        <v>0.6116734723687279</v>
      </c>
      <c r="D124">
        <f>D84*10000/D62</f>
        <v>-2.643548680223752</v>
      </c>
      <c r="E124">
        <f>E84*10000/E62</f>
        <v>-0.18855135143180876</v>
      </c>
      <c r="F124">
        <f>F84*10000/F62</f>
        <v>-0.21249024892419946</v>
      </c>
      <c r="G124">
        <f>AVERAGE(C124:E124)</f>
        <v>-0.7401421864289444</v>
      </c>
      <c r="H124">
        <f>STDEV(C124:E124)</f>
        <v>1.6962627015358889</v>
      </c>
      <c r="I124">
        <f>(B124*B4+C124*C4+D124*D4+E124*E4+F124*F4)/SUM(B4:F4)</f>
        <v>-0.608465245955602</v>
      </c>
    </row>
    <row r="125" spans="1:9" ht="12.75">
      <c r="A125" t="s">
        <v>84</v>
      </c>
      <c r="B125">
        <f>B85*10000/B62</f>
        <v>0.24294799791969546</v>
      </c>
      <c r="C125">
        <f>C85*10000/C62</f>
        <v>0.024335072957972433</v>
      </c>
      <c r="D125">
        <f>D85*10000/D62</f>
        <v>-0.560223978904877</v>
      </c>
      <c r="E125">
        <f>E85*10000/E62</f>
        <v>0.4881725396434987</v>
      </c>
      <c r="F125">
        <f>F85*10000/F62</f>
        <v>-0.7988640330606518</v>
      </c>
      <c r="G125">
        <f>AVERAGE(C125:E125)</f>
        <v>-0.015905455434468602</v>
      </c>
      <c r="H125">
        <f>STDEV(C125:E125)</f>
        <v>0.5253553941096121</v>
      </c>
      <c r="I125">
        <f>(B125*B4+C125*C4+D125*D4+E125*E4+F125*F4)/SUM(B4:F4)</f>
        <v>-0.08295025961134003</v>
      </c>
    </row>
    <row r="126" spans="1:9" ht="12.75">
      <c r="A126" t="s">
        <v>85</v>
      </c>
      <c r="B126">
        <f>B86*10000/B62</f>
        <v>0.9526029724966161</v>
      </c>
      <c r="C126">
        <f>C86*10000/C62</f>
        <v>0.6064638722127734</v>
      </c>
      <c r="D126">
        <f>D86*10000/D62</f>
        <v>0.5192161395136098</v>
      </c>
      <c r="E126">
        <f>E86*10000/E62</f>
        <v>0.7159611862761408</v>
      </c>
      <c r="F126">
        <f>F86*10000/F62</f>
        <v>1.9335392035900414</v>
      </c>
      <c r="G126">
        <f>AVERAGE(C126:E126)</f>
        <v>0.6138803993341747</v>
      </c>
      <c r="H126">
        <f>STDEV(C126:E126)</f>
        <v>0.09858198117457638</v>
      </c>
      <c r="I126">
        <f>(B126*B4+C126*C4+D126*D4+E126*E4+F126*F4)/SUM(B4:F4)</f>
        <v>0.8391087329431195</v>
      </c>
    </row>
    <row r="127" spans="1:9" ht="12.75">
      <c r="A127" t="s">
        <v>86</v>
      </c>
      <c r="B127">
        <f>B87*10000/B62</f>
        <v>0.1209071542458768</v>
      </c>
      <c r="C127">
        <f>C87*10000/C62</f>
        <v>0.5102072748348642</v>
      </c>
      <c r="D127">
        <f>D87*10000/D62</f>
        <v>0.49193672266222455</v>
      </c>
      <c r="E127">
        <f>E87*10000/E62</f>
        <v>0.25966751152728895</v>
      </c>
      <c r="F127">
        <f>F87*10000/F62</f>
        <v>0.4646621206150204</v>
      </c>
      <c r="G127">
        <f>AVERAGE(C127:E127)</f>
        <v>0.4206038363414592</v>
      </c>
      <c r="H127">
        <f>STDEV(C127:E127)</f>
        <v>0.13967400886597492</v>
      </c>
      <c r="I127">
        <f>(B127*B4+C127*C4+D127*D4+E127*E4+F127*F4)/SUM(B4:F4)</f>
        <v>0.38306699944754513</v>
      </c>
    </row>
    <row r="128" spans="1:9" ht="12.75">
      <c r="A128" t="s">
        <v>87</v>
      </c>
      <c r="B128">
        <f>B88*10000/B62</f>
        <v>-0.12269081409858834</v>
      </c>
      <c r="C128">
        <f>C88*10000/C62</f>
        <v>-0.21137394961149444</v>
      </c>
      <c r="D128">
        <f>D88*10000/D62</f>
        <v>-0.46525408448641764</v>
      </c>
      <c r="E128">
        <f>E88*10000/E62</f>
        <v>-0.058533568752055766</v>
      </c>
      <c r="F128">
        <f>F88*10000/F62</f>
        <v>-0.1551702633571967</v>
      </c>
      <c r="G128">
        <f>AVERAGE(C128:E128)</f>
        <v>-0.24505386761665593</v>
      </c>
      <c r="H128">
        <f>STDEV(C128:E128)</f>
        <v>0.20544134719533005</v>
      </c>
      <c r="I128">
        <f>(B128*B4+C128*C4+D128*D4+E128*E4+F128*F4)/SUM(B4:F4)</f>
        <v>-0.21534066891580322</v>
      </c>
    </row>
    <row r="129" spans="1:9" ht="12.75">
      <c r="A129" t="s">
        <v>88</v>
      </c>
      <c r="B129">
        <f>B89*10000/B62</f>
        <v>0.05816073783171773</v>
      </c>
      <c r="C129">
        <f>C89*10000/C62</f>
        <v>0.07773264328876228</v>
      </c>
      <c r="D129">
        <f>D89*10000/D62</f>
        <v>0.028405225903473143</v>
      </c>
      <c r="E129">
        <f>E89*10000/E62</f>
        <v>0.05941676910152035</v>
      </c>
      <c r="F129">
        <f>F89*10000/F62</f>
        <v>0.09754241032588441</v>
      </c>
      <c r="G129">
        <f>AVERAGE(C129:E129)</f>
        <v>0.05518487943125192</v>
      </c>
      <c r="H129">
        <f>STDEV(C129:E129)</f>
        <v>0.02493451812471268</v>
      </c>
      <c r="I129">
        <f>(B129*B4+C129*C4+D129*D4+E129*E4+F129*F4)/SUM(B4:F4)</f>
        <v>0.061268514227097434</v>
      </c>
    </row>
    <row r="130" spans="1:9" ht="12.75">
      <c r="A130" t="s">
        <v>89</v>
      </c>
      <c r="B130">
        <f>B90*10000/B62</f>
        <v>0.02286785011864609</v>
      </c>
      <c r="C130">
        <f>C90*10000/C62</f>
        <v>0.04357179099603055</v>
      </c>
      <c r="D130">
        <f>D90*10000/D62</f>
        <v>0.04433639283222754</v>
      </c>
      <c r="E130">
        <f>E90*10000/E62</f>
        <v>0.12264451142877804</v>
      </c>
      <c r="F130">
        <f>F90*10000/F62</f>
        <v>0.3217562149274393</v>
      </c>
      <c r="G130">
        <f>AVERAGE(C130:E130)</f>
        <v>0.07018423175234538</v>
      </c>
      <c r="H130">
        <f>STDEV(C130:E130)</f>
        <v>0.045433543354983105</v>
      </c>
      <c r="I130">
        <f>(B130*B4+C130*C4+D130*D4+E130*E4+F130*F4)/SUM(B4:F4)</f>
        <v>0.0969085790392111</v>
      </c>
    </row>
    <row r="131" spans="1:9" ht="12.75">
      <c r="A131" t="s">
        <v>90</v>
      </c>
      <c r="B131">
        <f>B91*10000/B62</f>
        <v>2.624827692228321E-05</v>
      </c>
      <c r="C131">
        <f>C91*10000/C62</f>
        <v>0.012574558690531775</v>
      </c>
      <c r="D131">
        <f>D91*10000/D62</f>
        <v>-0.0194722484114329</v>
      </c>
      <c r="E131">
        <f>E91*10000/E62</f>
        <v>0.009832195458227454</v>
      </c>
      <c r="F131">
        <f>F91*10000/F62</f>
        <v>0.030982399742150012</v>
      </c>
      <c r="G131">
        <f>AVERAGE(C131:E131)</f>
        <v>0.000978168579108777</v>
      </c>
      <c r="H131">
        <f>STDEV(C131:E131)</f>
        <v>0.017763580870414342</v>
      </c>
      <c r="I131">
        <f>(B131*B4+C131*C4+D131*D4+E131*E4+F131*F4)/SUM(B4:F4)</f>
        <v>0.0048441129554373415</v>
      </c>
    </row>
    <row r="132" spans="1:9" ht="12.75">
      <c r="A132" t="s">
        <v>91</v>
      </c>
      <c r="B132">
        <f>B92*10000/B62</f>
        <v>-0.00688367344957598</v>
      </c>
      <c r="C132">
        <f>C92*10000/C62</f>
        <v>-0.049103396261271845</v>
      </c>
      <c r="D132">
        <f>D92*10000/D62</f>
        <v>-0.032790653118897076</v>
      </c>
      <c r="E132">
        <f>E92*10000/E62</f>
        <v>0.01480065904208876</v>
      </c>
      <c r="F132">
        <f>F92*10000/F62</f>
        <v>0.010704124039701314</v>
      </c>
      <c r="G132">
        <f>AVERAGE(C132:E132)</f>
        <v>-0.02236446344602672</v>
      </c>
      <c r="H132">
        <f>STDEV(C132:E132)</f>
        <v>0.03320333032053779</v>
      </c>
      <c r="I132">
        <f>(B132*B4+C132*C4+D132*D4+E132*E4+F132*F4)/SUM(B4:F4)</f>
        <v>-0.015707913541942942</v>
      </c>
    </row>
    <row r="133" spans="1:9" ht="12.75">
      <c r="A133" t="s">
        <v>92</v>
      </c>
      <c r="B133">
        <f>B93*10000/B62</f>
        <v>0.1224572490267166</v>
      </c>
      <c r="C133">
        <f>C93*10000/C62</f>
        <v>0.12523717735689247</v>
      </c>
      <c r="D133">
        <f>D93*10000/D62</f>
        <v>0.127901727695507</v>
      </c>
      <c r="E133">
        <f>E93*10000/E62</f>
        <v>0.13012694797064786</v>
      </c>
      <c r="F133">
        <f>F93*10000/F62</f>
        <v>0.08670233789496047</v>
      </c>
      <c r="G133">
        <f>AVERAGE(C133:E133)</f>
        <v>0.12775528434101577</v>
      </c>
      <c r="H133">
        <f>STDEV(C133:E133)</f>
        <v>0.0024481724624396436</v>
      </c>
      <c r="I133">
        <f>(B133*B4+C133*C4+D133*D4+E133*E4+F133*F4)/SUM(B4:F4)</f>
        <v>0.12150763190499417</v>
      </c>
    </row>
    <row r="134" spans="1:9" ht="12.75">
      <c r="A134" t="s">
        <v>93</v>
      </c>
      <c r="B134">
        <f>B94*10000/B62</f>
        <v>-0.012644925373081931</v>
      </c>
      <c r="C134">
        <f>C94*10000/C62</f>
        <v>-0.007172071750671436</v>
      </c>
      <c r="D134">
        <f>D94*10000/D62</f>
        <v>-0.0027385296779782672</v>
      </c>
      <c r="E134">
        <f>E94*10000/E62</f>
        <v>0.01801068008406755</v>
      </c>
      <c r="F134">
        <f>F94*10000/F62</f>
        <v>-0.0076707585712542554</v>
      </c>
      <c r="G134">
        <f>AVERAGE(C134:E134)</f>
        <v>0.002700026218472615</v>
      </c>
      <c r="H134">
        <f>STDEV(C134:E134)</f>
        <v>0.01344344320371935</v>
      </c>
      <c r="I134">
        <f>(B134*B4+C134*C4+D134*D4+E134*E4+F134*F4)/SUM(B4:F4)</f>
        <v>-0.0009079954672680735</v>
      </c>
    </row>
    <row r="135" spans="1:9" ht="12.75">
      <c r="A135" t="s">
        <v>94</v>
      </c>
      <c r="B135">
        <f>B95*10000/B62</f>
        <v>-0.0052400752242249245</v>
      </c>
      <c r="C135">
        <f>C95*10000/C62</f>
        <v>-0.004108514975051915</v>
      </c>
      <c r="D135">
        <f>D95*10000/D62</f>
        <v>-0.00742278647305252</v>
      </c>
      <c r="E135">
        <f>E95*10000/E62</f>
        <v>-0.0035593670147496923</v>
      </c>
      <c r="F135">
        <f>F95*10000/F62</f>
        <v>0.005044214550185741</v>
      </c>
      <c r="G135">
        <f>AVERAGE(C135:E135)</f>
        <v>-0.0050302228209513754</v>
      </c>
      <c r="H135">
        <f>STDEV(C135:E135)</f>
        <v>0.0020901343240549634</v>
      </c>
      <c r="I135">
        <f>(B135*B4+C135*C4+D135*D4+E135*E4+F135*F4)/SUM(B4:F4)</f>
        <v>-0.003715974244113502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2004-11-10T07:43:33Z</cp:lastPrinted>
  <dcterms:created xsi:type="dcterms:W3CDTF">2004-11-10T07:43:33Z</dcterms:created>
  <dcterms:modified xsi:type="dcterms:W3CDTF">2004-11-10T08:23:09Z</dcterms:modified>
  <cp:category/>
  <cp:version/>
  <cp:contentType/>
  <cp:contentStatus/>
</cp:coreProperties>
</file>