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<sst xmlns="http://schemas.openxmlformats.org/spreadsheetml/2006/main" count="203" uniqueCount="98">
  <si>
    <t xml:space="preserve"> Wed 10/11/2004       14:42:43</t>
  </si>
  <si>
    <t>LISSNER</t>
  </si>
  <si>
    <t>HCMQAP388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</si>
  <si>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</si>
  <si>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</si>
  <si>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</si>
  <si>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</si>
  <si>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</si>
  <si>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</si>
  <si>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</si>
  <si>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</si>
  <si>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</si>
  <si>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</si>
  <si>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</si>
  <si>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</si>
  <si>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</si>
  <si>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</si>
  <si>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</si>
  <si>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</si>
  <si>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</si>
  <si>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</si>
  <si>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</si>
  <si>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</si>
  <si>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</si>
  <si>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</si>
  <si>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</si>
  <si>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</si>
  <si>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</si>
  <si>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</si>
  <si>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</si>
  <si>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</si>
  <si>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</si>
  <si>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</si>
  <si>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</si>
  <si>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</si>
  <si>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</si>
  <si>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</si>
  <si>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</si>
  <si>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</si>
  <si>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</si>
  <si>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</si>
  <si>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</si>
  <si>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</si>
  <si>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</si>
  <si>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</si>
  <si>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</si>
  <si>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</si>
  <si>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</si>
  <si>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</si>
  <si>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</si>
  <si>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ACCEPTED           </t>
  </si>
  <si>
    <t>Duration : 31mn</t>
  </si>
  <si>
    <t>INT.TF (T/kA)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</si>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</sst>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61521677"/>
        <c:axId val="16824182"/>
      </c:lineChart>
      <c:catAx>
        <c:axId val="6152167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824182"/>
        <c:crosses val="autoZero"/>
        <c:auto val="1"/>
        <c:lblOffset val="100"/>
        <c:noMultiLvlLbl val="0"/>
      </c:catAx>
      <c:valAx>
        <c:axId val="168241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521677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-0.002262</v>
      </c>
      <c r="C4" s="12">
        <v>-0.003755</v>
      </c>
      <c r="D4" s="12">
        <v>-0.003753</v>
      </c>
      <c r="E4" s="12">
        <v>-0.003755</v>
      </c>
      <c r="F4" s="24">
        <v>-0.00208</v>
      </c>
      <c r="G4" s="34">
        <v>-0.011702</v>
      </c>
    </row>
    <row r="5" spans="1:7" ht="12.75" thickBot="1">
      <c r="A5" s="44" t="s">
        <v>13</v>
      </c>
      <c r="B5" s="45">
        <v>7.462534</v>
      </c>
      <c r="C5" s="46">
        <v>4.987924</v>
      </c>
      <c r="D5" s="46">
        <v>-0.046017</v>
      </c>
      <c r="E5" s="46">
        <v>-6.291186</v>
      </c>
      <c r="F5" s="47">
        <v>-5.690545</v>
      </c>
      <c r="G5" s="48">
        <v>4.675252</v>
      </c>
    </row>
    <row r="6" spans="1:7" ht="12.75" thickTop="1">
      <c r="A6" s="6" t="s">
        <v>14</v>
      </c>
      <c r="B6" s="39">
        <v>-79.35934</v>
      </c>
      <c r="C6" s="40">
        <v>-114.8241</v>
      </c>
      <c r="D6" s="40">
        <v>7.922604</v>
      </c>
      <c r="E6" s="40">
        <v>264.1604</v>
      </c>
      <c r="F6" s="41">
        <v>-197.6171</v>
      </c>
      <c r="G6" s="42">
        <v>0.003721925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1.703865</v>
      </c>
      <c r="C8" s="13">
        <v>1.519325</v>
      </c>
      <c r="D8" s="13">
        <v>1.259342</v>
      </c>
      <c r="E8" s="13">
        <v>1.141479</v>
      </c>
      <c r="F8" s="25">
        <v>-4.353564</v>
      </c>
      <c r="G8" s="35">
        <v>0.6098558</v>
      </c>
    </row>
    <row r="9" spans="1:7" ht="12">
      <c r="A9" s="20" t="s">
        <v>17</v>
      </c>
      <c r="B9" s="29">
        <v>-0.5725181</v>
      </c>
      <c r="C9" s="13">
        <v>0.686721</v>
      </c>
      <c r="D9" s="13">
        <v>0.1844879</v>
      </c>
      <c r="E9" s="13">
        <v>-0.3698547</v>
      </c>
      <c r="F9" s="25">
        <v>-2.176998</v>
      </c>
      <c r="G9" s="35">
        <v>-0.2525352</v>
      </c>
    </row>
    <row r="10" spans="1:7" ht="12">
      <c r="A10" s="20" t="s">
        <v>18</v>
      </c>
      <c r="B10" s="29">
        <v>-0.6464477</v>
      </c>
      <c r="C10" s="13">
        <v>-0.8141027</v>
      </c>
      <c r="D10" s="13">
        <v>-0.3193695</v>
      </c>
      <c r="E10" s="13">
        <v>-0.5936232</v>
      </c>
      <c r="F10" s="25">
        <v>-1.596388</v>
      </c>
      <c r="G10" s="35">
        <v>-0.7220105</v>
      </c>
    </row>
    <row r="11" spans="1:7" ht="12">
      <c r="A11" s="21" t="s">
        <v>19</v>
      </c>
      <c r="B11" s="31">
        <v>2.413845</v>
      </c>
      <c r="C11" s="15">
        <v>1.022584</v>
      </c>
      <c r="D11" s="15">
        <v>1.261032</v>
      </c>
      <c r="E11" s="15">
        <v>0.2553984</v>
      </c>
      <c r="F11" s="27">
        <v>13.55405</v>
      </c>
      <c r="G11" s="37">
        <v>2.767193</v>
      </c>
    </row>
    <row r="12" spans="1:7" ht="12">
      <c r="A12" s="20" t="s">
        <v>20</v>
      </c>
      <c r="B12" s="29">
        <v>0.062509</v>
      </c>
      <c r="C12" s="13">
        <v>-0.09035336</v>
      </c>
      <c r="D12" s="13">
        <v>0.02824021</v>
      </c>
      <c r="E12" s="13">
        <v>0.1541208</v>
      </c>
      <c r="F12" s="25">
        <v>-0.157533</v>
      </c>
      <c r="G12" s="35">
        <v>0.01020285</v>
      </c>
    </row>
    <row r="13" spans="1:7" ht="12">
      <c r="A13" s="20" t="s">
        <v>21</v>
      </c>
      <c r="B13" s="29">
        <v>0.08841678</v>
      </c>
      <c r="C13" s="13">
        <v>0.203454</v>
      </c>
      <c r="D13" s="13">
        <v>0.04228598</v>
      </c>
      <c r="E13" s="13">
        <v>0.04551618</v>
      </c>
      <c r="F13" s="25">
        <v>0.006838816</v>
      </c>
      <c r="G13" s="35">
        <v>0.08380188</v>
      </c>
    </row>
    <row r="14" spans="1:7" ht="12">
      <c r="A14" s="20" t="s">
        <v>22</v>
      </c>
      <c r="B14" s="29">
        <v>0.003048087</v>
      </c>
      <c r="C14" s="13">
        <v>0.05955406</v>
      </c>
      <c r="D14" s="13">
        <v>0.04213587</v>
      </c>
      <c r="E14" s="13">
        <v>-0.08775449</v>
      </c>
      <c r="F14" s="25">
        <v>0.1336393</v>
      </c>
      <c r="G14" s="35">
        <v>0.02160006</v>
      </c>
    </row>
    <row r="15" spans="1:7" ht="12">
      <c r="A15" s="21" t="s">
        <v>23</v>
      </c>
      <c r="B15" s="31">
        <v>-0.36907</v>
      </c>
      <c r="C15" s="15">
        <v>-0.1991898</v>
      </c>
      <c r="D15" s="15">
        <v>-0.1735889</v>
      </c>
      <c r="E15" s="15">
        <v>-0.2672045</v>
      </c>
      <c r="F15" s="27">
        <v>-0.404897</v>
      </c>
      <c r="G15" s="37">
        <v>-0.26144</v>
      </c>
    </row>
    <row r="16" spans="1:7" ht="12">
      <c r="A16" s="20" t="s">
        <v>24</v>
      </c>
      <c r="B16" s="29">
        <v>-0.02070136</v>
      </c>
      <c r="C16" s="13">
        <v>-0.02273876</v>
      </c>
      <c r="D16" s="13">
        <v>-0.04829284</v>
      </c>
      <c r="E16" s="13">
        <v>-0.02368962</v>
      </c>
      <c r="F16" s="25">
        <v>0.00847181</v>
      </c>
      <c r="G16" s="35">
        <v>-0.02465926</v>
      </c>
    </row>
    <row r="17" spans="1:7" ht="12">
      <c r="A17" s="20" t="s">
        <v>25</v>
      </c>
      <c r="B17" s="29">
        <v>-0.04000979</v>
      </c>
      <c r="C17" s="13">
        <v>-0.05812872</v>
      </c>
      <c r="D17" s="13">
        <v>-0.04747264</v>
      </c>
      <c r="E17" s="13">
        <v>-0.05253311</v>
      </c>
      <c r="F17" s="25">
        <v>-0.03936859</v>
      </c>
      <c r="G17" s="35">
        <v>-0.04909327</v>
      </c>
    </row>
    <row r="18" spans="1:7" ht="12">
      <c r="A18" s="20" t="s">
        <v>26</v>
      </c>
      <c r="B18" s="29">
        <v>0.03942867</v>
      </c>
      <c r="C18" s="13">
        <v>0.04122584</v>
      </c>
      <c r="D18" s="13">
        <v>0.03329811</v>
      </c>
      <c r="E18" s="13">
        <v>-0.02827807</v>
      </c>
      <c r="F18" s="25">
        <v>0.03473834</v>
      </c>
      <c r="G18" s="35">
        <v>0.02146625</v>
      </c>
    </row>
    <row r="19" spans="1:7" ht="12">
      <c r="A19" s="21" t="s">
        <v>27</v>
      </c>
      <c r="B19" s="31">
        <v>-0.2065639</v>
      </c>
      <c r="C19" s="15">
        <v>-0.1883395</v>
      </c>
      <c r="D19" s="15">
        <v>-0.1922164</v>
      </c>
      <c r="E19" s="15">
        <v>-0.1766616</v>
      </c>
      <c r="F19" s="27">
        <v>-0.1499045</v>
      </c>
      <c r="G19" s="37">
        <v>-0.1839805</v>
      </c>
    </row>
    <row r="20" spans="1:7" ht="12.75" thickBot="1">
      <c r="A20" s="44" t="s">
        <v>28</v>
      </c>
      <c r="B20" s="45">
        <v>-0.007802853</v>
      </c>
      <c r="C20" s="46">
        <v>0.0008235763</v>
      </c>
      <c r="D20" s="46">
        <v>-0.001421717</v>
      </c>
      <c r="E20" s="46">
        <v>0.002745878</v>
      </c>
      <c r="F20" s="47">
        <v>-0.0001853536</v>
      </c>
      <c r="G20" s="48">
        <v>-0.0006387302</v>
      </c>
    </row>
    <row r="21" spans="1:7" ht="12.75" thickTop="1">
      <c r="A21" s="6" t="s">
        <v>29</v>
      </c>
      <c r="B21" s="39">
        <v>-86.80405</v>
      </c>
      <c r="C21" s="40">
        <v>-19.23635</v>
      </c>
      <c r="D21" s="40">
        <v>22.71061</v>
      </c>
      <c r="E21" s="40">
        <v>71.77258</v>
      </c>
      <c r="F21" s="41">
        <v>-41.38662</v>
      </c>
      <c r="G21" s="43">
        <v>0.007535397</v>
      </c>
    </row>
    <row r="22" spans="1:7" ht="12">
      <c r="A22" s="20" t="s">
        <v>30</v>
      </c>
      <c r="B22" s="29">
        <v>149.2618</v>
      </c>
      <c r="C22" s="13">
        <v>99.76178</v>
      </c>
      <c r="D22" s="13">
        <v>-0.9203374</v>
      </c>
      <c r="E22" s="13">
        <v>-125.8304</v>
      </c>
      <c r="F22" s="25">
        <v>-113.8158</v>
      </c>
      <c r="G22" s="36">
        <v>0</v>
      </c>
    </row>
    <row r="23" spans="1:7" ht="12">
      <c r="A23" s="20" t="s">
        <v>31</v>
      </c>
      <c r="B23" s="29">
        <v>-0.1394922</v>
      </c>
      <c r="C23" s="13">
        <v>0.005105008</v>
      </c>
      <c r="D23" s="13">
        <v>1.084334</v>
      </c>
      <c r="E23" s="13">
        <v>1.123879</v>
      </c>
      <c r="F23" s="25">
        <v>7.600091</v>
      </c>
      <c r="G23" s="35">
        <v>1.52523</v>
      </c>
    </row>
    <row r="24" spans="1:7" ht="12">
      <c r="A24" s="20" t="s">
        <v>32</v>
      </c>
      <c r="B24" s="29">
        <v>-2.112671</v>
      </c>
      <c r="C24" s="13">
        <v>0.03283225</v>
      </c>
      <c r="D24" s="13">
        <v>0.4504599</v>
      </c>
      <c r="E24" s="13">
        <v>1.088935</v>
      </c>
      <c r="F24" s="25">
        <v>0.3316521</v>
      </c>
      <c r="G24" s="35">
        <v>0.1162708</v>
      </c>
    </row>
    <row r="25" spans="1:7" ht="12">
      <c r="A25" s="20" t="s">
        <v>33</v>
      </c>
      <c r="B25" s="29">
        <v>-0.3571933</v>
      </c>
      <c r="C25" s="13">
        <v>-0.727869</v>
      </c>
      <c r="D25" s="13">
        <v>-0.3062918</v>
      </c>
      <c r="E25" s="13">
        <v>-0.2728594</v>
      </c>
      <c r="F25" s="25">
        <v>-1.437743</v>
      </c>
      <c r="G25" s="35">
        <v>-0.5578682</v>
      </c>
    </row>
    <row r="26" spans="1:7" ht="12">
      <c r="A26" s="21" t="s">
        <v>34</v>
      </c>
      <c r="B26" s="31">
        <v>1.090511</v>
      </c>
      <c r="C26" s="15">
        <v>0.5716778</v>
      </c>
      <c r="D26" s="15">
        <v>0.4569864</v>
      </c>
      <c r="E26" s="15">
        <v>0.3107693</v>
      </c>
      <c r="F26" s="27">
        <v>1.51548</v>
      </c>
      <c r="G26" s="37">
        <v>0.6823276</v>
      </c>
    </row>
    <row r="27" spans="1:7" ht="12">
      <c r="A27" s="20" t="s">
        <v>35</v>
      </c>
      <c r="B27" s="29">
        <v>0.1009228</v>
      </c>
      <c r="C27" s="13">
        <v>0.09746097</v>
      </c>
      <c r="D27" s="13">
        <v>0.08922389</v>
      </c>
      <c r="E27" s="13">
        <v>0.1595396</v>
      </c>
      <c r="F27" s="25">
        <v>0.07799598</v>
      </c>
      <c r="G27" s="35">
        <v>0.1083259</v>
      </c>
    </row>
    <row r="28" spans="1:7" ht="12">
      <c r="A28" s="20" t="s">
        <v>36</v>
      </c>
      <c r="B28" s="29">
        <v>-0.2486428</v>
      </c>
      <c r="C28" s="13">
        <v>0.2659487</v>
      </c>
      <c r="D28" s="13">
        <v>0.1932628</v>
      </c>
      <c r="E28" s="13">
        <v>0.2323984</v>
      </c>
      <c r="F28" s="25">
        <v>0.07622911</v>
      </c>
      <c r="G28" s="35">
        <v>0.1405204</v>
      </c>
    </row>
    <row r="29" spans="1:7" ht="12">
      <c r="A29" s="20" t="s">
        <v>37</v>
      </c>
      <c r="B29" s="29">
        <v>-0.01898727</v>
      </c>
      <c r="C29" s="13">
        <v>0.0169025</v>
      </c>
      <c r="D29" s="13">
        <v>0.05564531</v>
      </c>
      <c r="E29" s="13">
        <v>0.02083835</v>
      </c>
      <c r="F29" s="25">
        <v>0.01526189</v>
      </c>
      <c r="G29" s="35">
        <v>0.0217479</v>
      </c>
    </row>
    <row r="30" spans="1:7" ht="12">
      <c r="A30" s="21" t="s">
        <v>38</v>
      </c>
      <c r="B30" s="31">
        <v>0.04773738</v>
      </c>
      <c r="C30" s="15">
        <v>-0.03736331</v>
      </c>
      <c r="D30" s="15">
        <v>0.1041495</v>
      </c>
      <c r="E30" s="15">
        <v>-0.09531113</v>
      </c>
      <c r="F30" s="27">
        <v>0.2907241</v>
      </c>
      <c r="G30" s="37">
        <v>0.03878838</v>
      </c>
    </row>
    <row r="31" spans="1:7" ht="12">
      <c r="A31" s="20" t="s">
        <v>39</v>
      </c>
      <c r="B31" s="29">
        <v>-0.008067975</v>
      </c>
      <c r="C31" s="13">
        <v>0.03081869</v>
      </c>
      <c r="D31" s="13">
        <v>0.03142579</v>
      </c>
      <c r="E31" s="13">
        <v>0.02031872</v>
      </c>
      <c r="F31" s="25">
        <v>0.02861158</v>
      </c>
      <c r="G31" s="35">
        <v>0.02250702</v>
      </c>
    </row>
    <row r="32" spans="1:7" ht="12">
      <c r="A32" s="20" t="s">
        <v>40</v>
      </c>
      <c r="B32" s="29">
        <v>0.003681788</v>
      </c>
      <c r="C32" s="13">
        <v>0.0563638</v>
      </c>
      <c r="D32" s="13">
        <v>0.04854226</v>
      </c>
      <c r="E32" s="13">
        <v>0.03731902</v>
      </c>
      <c r="F32" s="25">
        <v>0.02657788</v>
      </c>
      <c r="G32" s="35">
        <v>0.03829277</v>
      </c>
    </row>
    <row r="33" spans="1:7" ht="12">
      <c r="A33" s="20" t="s">
        <v>41</v>
      </c>
      <c r="B33" s="29">
        <v>0.1346953</v>
      </c>
      <c r="C33" s="13">
        <v>0.1142478</v>
      </c>
      <c r="D33" s="13">
        <v>0.105635</v>
      </c>
      <c r="E33" s="13">
        <v>0.08275343</v>
      </c>
      <c r="F33" s="25">
        <v>0.09983035</v>
      </c>
      <c r="G33" s="35">
        <v>0.10564</v>
      </c>
    </row>
    <row r="34" spans="1:7" ht="12">
      <c r="A34" s="21" t="s">
        <v>42</v>
      </c>
      <c r="B34" s="31">
        <v>-0.01934381</v>
      </c>
      <c r="C34" s="15">
        <v>-0.02218288</v>
      </c>
      <c r="D34" s="15">
        <v>0.004341812</v>
      </c>
      <c r="E34" s="15">
        <v>0.004446523</v>
      </c>
      <c r="F34" s="27">
        <v>-0.02094276</v>
      </c>
      <c r="G34" s="37">
        <v>-0.008822341</v>
      </c>
    </row>
    <row r="35" spans="1:7" ht="12.75" thickBot="1">
      <c r="A35" s="22" t="s">
        <v>43</v>
      </c>
      <c r="B35" s="32">
        <v>0.0005894639</v>
      </c>
      <c r="C35" s="16">
        <v>0.002122158</v>
      </c>
      <c r="D35" s="16">
        <v>-0.001395905</v>
      </c>
      <c r="E35" s="16">
        <v>-0.001005753</v>
      </c>
      <c r="F35" s="28">
        <v>0.005755984</v>
      </c>
      <c r="G35" s="38">
        <v>0.0007854314</v>
      </c>
    </row>
    <row r="36" spans="1:7" ht="12">
      <c r="A36" s="4" t="s">
        <v>44</v>
      </c>
      <c r="B36" s="3">
        <v>20.68482</v>
      </c>
      <c r="C36" s="3">
        <v>20.68176</v>
      </c>
      <c r="D36" s="3">
        <v>20.69397</v>
      </c>
      <c r="E36" s="3">
        <v>20.69092</v>
      </c>
      <c r="F36" s="3">
        <v>20.70007</v>
      </c>
      <c r="G36" s="3"/>
    </row>
    <row r="37" spans="1:6" ht="12">
      <c r="A37" s="4" t="s">
        <v>45</v>
      </c>
      <c r="B37" s="2">
        <v>-0.6617228</v>
      </c>
      <c r="C37" s="2">
        <v>-0.7878622</v>
      </c>
      <c r="D37" s="2">
        <v>-0.8249919</v>
      </c>
      <c r="E37" s="2">
        <v>-0.8539836</v>
      </c>
      <c r="F37" s="2">
        <v>-0.8626302</v>
      </c>
    </row>
    <row r="38" spans="1:7" ht="12">
      <c r="A38" s="4" t="s">
        <v>53</v>
      </c>
      <c r="B38" s="2">
        <v>0.0001370829</v>
      </c>
      <c r="C38" s="2">
        <v>0.0001955078</v>
      </c>
      <c r="D38" s="2">
        <v>-1.346487E-05</v>
      </c>
      <c r="E38" s="2">
        <v>-0.0004474666</v>
      </c>
      <c r="F38" s="2">
        <v>0.0003351049</v>
      </c>
      <c r="G38" s="2">
        <v>0.0003575678</v>
      </c>
    </row>
    <row r="39" spans="1:7" ht="12.75" thickBot="1">
      <c r="A39" s="4" t="s">
        <v>54</v>
      </c>
      <c r="B39" s="2">
        <v>0.0001455208</v>
      </c>
      <c r="C39" s="2">
        <v>3.075138E-05</v>
      </c>
      <c r="D39" s="2">
        <v>-3.860928E-05</v>
      </c>
      <c r="E39" s="2">
        <v>-0.0001276439</v>
      </c>
      <c r="F39" s="2">
        <v>7.417127E-05</v>
      </c>
      <c r="G39" s="2">
        <v>0.00101486</v>
      </c>
    </row>
    <row r="40" spans="2:7" ht="12.75" thickBot="1">
      <c r="B40" s="7" t="s">
        <v>46</v>
      </c>
      <c r="C40" s="18">
        <v>-0.003754</v>
      </c>
      <c r="D40" s="17" t="s">
        <v>47</v>
      </c>
      <c r="E40" s="18">
        <v>3.116981</v>
      </c>
      <c r="F40" s="17" t="s">
        <v>52</v>
      </c>
      <c r="G40" s="8">
        <v>55.04268853381749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12.506</v>
      </c>
      <c r="C43" s="1">
        <v>12.505</v>
      </c>
      <c r="D43" s="1">
        <v>12.505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2.5742187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0.002262</v>
      </c>
      <c r="C4">
        <v>0.003755</v>
      </c>
      <c r="D4">
        <v>0.003753</v>
      </c>
      <c r="E4">
        <v>0.003755</v>
      </c>
      <c r="F4">
        <v>0.00208</v>
      </c>
      <c r="G4">
        <v>0.011702</v>
      </c>
    </row>
    <row r="5" spans="1:7" ht="12.75">
      <c r="A5" t="s">
        <v>13</v>
      </c>
      <c r="B5">
        <v>7.462534</v>
      </c>
      <c r="C5">
        <v>4.987924</v>
      </c>
      <c r="D5">
        <v>-0.046017</v>
      </c>
      <c r="E5">
        <v>-6.291186</v>
      </c>
      <c r="F5">
        <v>-5.690545</v>
      </c>
      <c r="G5">
        <v>4.675252</v>
      </c>
    </row>
    <row r="6" spans="1:7" ht="12.75">
      <c r="A6" t="s">
        <v>14</v>
      </c>
      <c r="B6" s="49">
        <v>-79.35934</v>
      </c>
      <c r="C6" s="49">
        <v>-114.8241</v>
      </c>
      <c r="D6" s="49">
        <v>7.922604</v>
      </c>
      <c r="E6" s="49">
        <v>264.1604</v>
      </c>
      <c r="F6" s="49">
        <v>-197.6171</v>
      </c>
      <c r="G6" s="49">
        <v>0.003721925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1.703865</v>
      </c>
      <c r="C8" s="49">
        <v>1.519325</v>
      </c>
      <c r="D8" s="49">
        <v>1.259342</v>
      </c>
      <c r="E8" s="49">
        <v>1.141479</v>
      </c>
      <c r="F8" s="49">
        <v>-4.353564</v>
      </c>
      <c r="G8" s="49">
        <v>0.6098558</v>
      </c>
    </row>
    <row r="9" spans="1:7" ht="12.75">
      <c r="A9" t="s">
        <v>17</v>
      </c>
      <c r="B9" s="49">
        <v>-0.5725181</v>
      </c>
      <c r="C9" s="49">
        <v>0.686721</v>
      </c>
      <c r="D9" s="49">
        <v>0.1844879</v>
      </c>
      <c r="E9" s="49">
        <v>-0.3698547</v>
      </c>
      <c r="F9" s="49">
        <v>-2.176998</v>
      </c>
      <c r="G9" s="49">
        <v>-0.2525352</v>
      </c>
    </row>
    <row r="10" spans="1:7" ht="12.75">
      <c r="A10" t="s">
        <v>18</v>
      </c>
      <c r="B10" s="49">
        <v>-0.6464477</v>
      </c>
      <c r="C10" s="49">
        <v>-0.8141027</v>
      </c>
      <c r="D10" s="49">
        <v>-0.3193695</v>
      </c>
      <c r="E10" s="49">
        <v>-0.5936232</v>
      </c>
      <c r="F10" s="49">
        <v>-1.596388</v>
      </c>
      <c r="G10" s="49">
        <v>-0.7220105</v>
      </c>
    </row>
    <row r="11" spans="1:7" ht="12.75">
      <c r="A11" t="s">
        <v>19</v>
      </c>
      <c r="B11" s="49">
        <v>2.413845</v>
      </c>
      <c r="C11" s="49">
        <v>1.022584</v>
      </c>
      <c r="D11" s="49">
        <v>1.261032</v>
      </c>
      <c r="E11" s="49">
        <v>0.2553984</v>
      </c>
      <c r="F11" s="49">
        <v>13.55405</v>
      </c>
      <c r="G11" s="49">
        <v>2.767193</v>
      </c>
    </row>
    <row r="12" spans="1:7" ht="12.75">
      <c r="A12" t="s">
        <v>20</v>
      </c>
      <c r="B12" s="49">
        <v>0.062509</v>
      </c>
      <c r="C12" s="49">
        <v>-0.09035336</v>
      </c>
      <c r="D12" s="49">
        <v>0.02824021</v>
      </c>
      <c r="E12" s="49">
        <v>0.1541208</v>
      </c>
      <c r="F12" s="49">
        <v>-0.157533</v>
      </c>
      <c r="G12" s="49">
        <v>0.01020285</v>
      </c>
    </row>
    <row r="13" spans="1:7" ht="12.75">
      <c r="A13" t="s">
        <v>21</v>
      </c>
      <c r="B13" s="49">
        <v>0.08841678</v>
      </c>
      <c r="C13" s="49">
        <v>0.203454</v>
      </c>
      <c r="D13" s="49">
        <v>0.04228598</v>
      </c>
      <c r="E13" s="49">
        <v>0.04551618</v>
      </c>
      <c r="F13" s="49">
        <v>0.006838816</v>
      </c>
      <c r="G13" s="49">
        <v>0.08380188</v>
      </c>
    </row>
    <row r="14" spans="1:7" ht="12.75">
      <c r="A14" t="s">
        <v>22</v>
      </c>
      <c r="B14" s="49">
        <v>0.003048087</v>
      </c>
      <c r="C14" s="49">
        <v>0.05955406</v>
      </c>
      <c r="D14" s="49">
        <v>0.04213587</v>
      </c>
      <c r="E14" s="49">
        <v>-0.08775449</v>
      </c>
      <c r="F14" s="49">
        <v>0.1336393</v>
      </c>
      <c r="G14" s="49">
        <v>0.02160006</v>
      </c>
    </row>
    <row r="15" spans="1:7" ht="12.75">
      <c r="A15" t="s">
        <v>23</v>
      </c>
      <c r="B15" s="49">
        <v>-0.36907</v>
      </c>
      <c r="C15" s="49">
        <v>-0.1991898</v>
      </c>
      <c r="D15" s="49">
        <v>-0.1735889</v>
      </c>
      <c r="E15" s="49">
        <v>-0.2672045</v>
      </c>
      <c r="F15" s="49">
        <v>-0.404897</v>
      </c>
      <c r="G15" s="49">
        <v>-0.26144</v>
      </c>
    </row>
    <row r="16" spans="1:7" ht="12.75">
      <c r="A16" t="s">
        <v>24</v>
      </c>
      <c r="B16" s="49">
        <v>-0.02070136</v>
      </c>
      <c r="C16" s="49">
        <v>-0.02273876</v>
      </c>
      <c r="D16" s="49">
        <v>-0.04829284</v>
      </c>
      <c r="E16" s="49">
        <v>-0.02368962</v>
      </c>
      <c r="F16" s="49">
        <v>0.00847181</v>
      </c>
      <c r="G16" s="49">
        <v>-0.02465926</v>
      </c>
    </row>
    <row r="17" spans="1:7" ht="12.75">
      <c r="A17" t="s">
        <v>25</v>
      </c>
      <c r="B17" s="49">
        <v>-0.04000979</v>
      </c>
      <c r="C17" s="49">
        <v>-0.05812872</v>
      </c>
      <c r="D17" s="49">
        <v>-0.04747264</v>
      </c>
      <c r="E17" s="49">
        <v>-0.05253311</v>
      </c>
      <c r="F17" s="49">
        <v>-0.03936859</v>
      </c>
      <c r="G17" s="49">
        <v>-0.04909327</v>
      </c>
    </row>
    <row r="18" spans="1:7" ht="12.75">
      <c r="A18" t="s">
        <v>26</v>
      </c>
      <c r="B18" s="49">
        <v>0.03942867</v>
      </c>
      <c r="C18" s="49">
        <v>0.04122584</v>
      </c>
      <c r="D18" s="49">
        <v>0.03329811</v>
      </c>
      <c r="E18" s="49">
        <v>-0.02827807</v>
      </c>
      <c r="F18" s="49">
        <v>0.03473834</v>
      </c>
      <c r="G18" s="49">
        <v>0.02146625</v>
      </c>
    </row>
    <row r="19" spans="1:7" ht="12.75">
      <c r="A19" t="s">
        <v>27</v>
      </c>
      <c r="B19" s="49">
        <v>-0.2065639</v>
      </c>
      <c r="C19" s="49">
        <v>-0.1883395</v>
      </c>
      <c r="D19" s="49">
        <v>-0.1922164</v>
      </c>
      <c r="E19" s="49">
        <v>-0.1766616</v>
      </c>
      <c r="F19" s="49">
        <v>-0.1499045</v>
      </c>
      <c r="G19" s="49">
        <v>-0.1839805</v>
      </c>
    </row>
    <row r="20" spans="1:7" ht="12.75">
      <c r="A20" t="s">
        <v>28</v>
      </c>
      <c r="B20" s="49">
        <v>-0.007802853</v>
      </c>
      <c r="C20" s="49">
        <v>0.0008235763</v>
      </c>
      <c r="D20" s="49">
        <v>-0.001421717</v>
      </c>
      <c r="E20" s="49">
        <v>0.002745878</v>
      </c>
      <c r="F20" s="49">
        <v>-0.0001853536</v>
      </c>
      <c r="G20" s="49">
        <v>-0.0006387302</v>
      </c>
    </row>
    <row r="21" spans="1:7" ht="12.75">
      <c r="A21" t="s">
        <v>29</v>
      </c>
      <c r="B21" s="49">
        <v>-86.80405</v>
      </c>
      <c r="C21" s="49">
        <v>-19.23635</v>
      </c>
      <c r="D21" s="49">
        <v>22.71061</v>
      </c>
      <c r="E21" s="49">
        <v>71.77258</v>
      </c>
      <c r="F21" s="49">
        <v>-41.38662</v>
      </c>
      <c r="G21" s="49">
        <v>0.007535397</v>
      </c>
    </row>
    <row r="22" spans="1:7" ht="12.75">
      <c r="A22" t="s">
        <v>30</v>
      </c>
      <c r="B22" s="49">
        <v>149.2618</v>
      </c>
      <c r="C22" s="49">
        <v>99.76178</v>
      </c>
      <c r="D22" s="49">
        <v>-0.9203374</v>
      </c>
      <c r="E22" s="49">
        <v>-125.8304</v>
      </c>
      <c r="F22" s="49">
        <v>-113.8158</v>
      </c>
      <c r="G22" s="49">
        <v>0</v>
      </c>
    </row>
    <row r="23" spans="1:7" ht="12.75">
      <c r="A23" t="s">
        <v>31</v>
      </c>
      <c r="B23" s="49">
        <v>-0.1394922</v>
      </c>
      <c r="C23" s="49">
        <v>0.005105008</v>
      </c>
      <c r="D23" s="49">
        <v>1.084334</v>
      </c>
      <c r="E23" s="49">
        <v>1.123879</v>
      </c>
      <c r="F23" s="49">
        <v>7.600091</v>
      </c>
      <c r="G23" s="49">
        <v>1.52523</v>
      </c>
    </row>
    <row r="24" spans="1:7" ht="12.75">
      <c r="A24" t="s">
        <v>32</v>
      </c>
      <c r="B24" s="49">
        <v>-2.112671</v>
      </c>
      <c r="C24" s="49">
        <v>0.03283225</v>
      </c>
      <c r="D24" s="49">
        <v>0.4504599</v>
      </c>
      <c r="E24" s="49">
        <v>1.088935</v>
      </c>
      <c r="F24" s="49">
        <v>0.3316521</v>
      </c>
      <c r="G24" s="49">
        <v>0.1162708</v>
      </c>
    </row>
    <row r="25" spans="1:7" ht="12.75">
      <c r="A25" t="s">
        <v>33</v>
      </c>
      <c r="B25" s="49">
        <v>-0.3571933</v>
      </c>
      <c r="C25" s="49">
        <v>-0.727869</v>
      </c>
      <c r="D25" s="49">
        <v>-0.3062918</v>
      </c>
      <c r="E25" s="49">
        <v>-0.2728594</v>
      </c>
      <c r="F25" s="49">
        <v>-1.437743</v>
      </c>
      <c r="G25" s="49">
        <v>-0.5578682</v>
      </c>
    </row>
    <row r="26" spans="1:7" ht="12.75">
      <c r="A26" t="s">
        <v>34</v>
      </c>
      <c r="B26" s="49">
        <v>1.090511</v>
      </c>
      <c r="C26" s="49">
        <v>0.5716778</v>
      </c>
      <c r="D26" s="49">
        <v>0.4569864</v>
      </c>
      <c r="E26" s="49">
        <v>0.3107693</v>
      </c>
      <c r="F26" s="49">
        <v>1.51548</v>
      </c>
      <c r="G26" s="49">
        <v>0.6823276</v>
      </c>
    </row>
    <row r="27" spans="1:7" ht="12.75">
      <c r="A27" t="s">
        <v>35</v>
      </c>
      <c r="B27" s="49">
        <v>0.1009228</v>
      </c>
      <c r="C27" s="49">
        <v>0.09746097</v>
      </c>
      <c r="D27" s="49">
        <v>0.08922389</v>
      </c>
      <c r="E27" s="49">
        <v>0.1595396</v>
      </c>
      <c r="F27" s="49">
        <v>0.07799598</v>
      </c>
      <c r="G27" s="49">
        <v>0.1083259</v>
      </c>
    </row>
    <row r="28" spans="1:7" ht="12.75">
      <c r="A28" t="s">
        <v>36</v>
      </c>
      <c r="B28" s="49">
        <v>-0.2486428</v>
      </c>
      <c r="C28" s="49">
        <v>0.2659487</v>
      </c>
      <c r="D28" s="49">
        <v>0.1932628</v>
      </c>
      <c r="E28" s="49">
        <v>0.2323984</v>
      </c>
      <c r="F28" s="49">
        <v>0.07622911</v>
      </c>
      <c r="G28" s="49">
        <v>0.1405204</v>
      </c>
    </row>
    <row r="29" spans="1:7" ht="12.75">
      <c r="A29" t="s">
        <v>37</v>
      </c>
      <c r="B29" s="49">
        <v>-0.01898727</v>
      </c>
      <c r="C29" s="49">
        <v>0.0169025</v>
      </c>
      <c r="D29" s="49">
        <v>0.05564531</v>
      </c>
      <c r="E29" s="49">
        <v>0.02083835</v>
      </c>
      <c r="F29" s="49">
        <v>0.01526189</v>
      </c>
      <c r="G29" s="49">
        <v>0.0217479</v>
      </c>
    </row>
    <row r="30" spans="1:7" ht="12.75">
      <c r="A30" t="s">
        <v>38</v>
      </c>
      <c r="B30" s="49">
        <v>0.04773738</v>
      </c>
      <c r="C30" s="49">
        <v>-0.03736331</v>
      </c>
      <c r="D30" s="49">
        <v>0.1041495</v>
      </c>
      <c r="E30" s="49">
        <v>-0.09531113</v>
      </c>
      <c r="F30" s="49">
        <v>0.2907241</v>
      </c>
      <c r="G30" s="49">
        <v>0.03878838</v>
      </c>
    </row>
    <row r="31" spans="1:7" ht="12.75">
      <c r="A31" t="s">
        <v>39</v>
      </c>
      <c r="B31" s="49">
        <v>-0.008067975</v>
      </c>
      <c r="C31" s="49">
        <v>0.03081869</v>
      </c>
      <c r="D31" s="49">
        <v>0.03142579</v>
      </c>
      <c r="E31" s="49">
        <v>0.02031872</v>
      </c>
      <c r="F31" s="49">
        <v>0.02861158</v>
      </c>
      <c r="G31" s="49">
        <v>0.02250702</v>
      </c>
    </row>
    <row r="32" spans="1:7" ht="12.75">
      <c r="A32" t="s">
        <v>40</v>
      </c>
      <c r="B32" s="49">
        <v>0.003681788</v>
      </c>
      <c r="C32" s="49">
        <v>0.0563638</v>
      </c>
      <c r="D32" s="49">
        <v>0.04854226</v>
      </c>
      <c r="E32" s="49">
        <v>0.03731902</v>
      </c>
      <c r="F32" s="49">
        <v>0.02657788</v>
      </c>
      <c r="G32" s="49">
        <v>0.03829277</v>
      </c>
    </row>
    <row r="33" spans="1:7" ht="12.75">
      <c r="A33" t="s">
        <v>41</v>
      </c>
      <c r="B33" s="49">
        <v>0.1346953</v>
      </c>
      <c r="C33" s="49">
        <v>0.1142478</v>
      </c>
      <c r="D33" s="49">
        <v>0.105635</v>
      </c>
      <c r="E33" s="49">
        <v>0.08275343</v>
      </c>
      <c r="F33" s="49">
        <v>0.09983035</v>
      </c>
      <c r="G33" s="49">
        <v>0.10564</v>
      </c>
    </row>
    <row r="34" spans="1:7" ht="12.75">
      <c r="A34" t="s">
        <v>42</v>
      </c>
      <c r="B34" s="49">
        <v>-0.01934381</v>
      </c>
      <c r="C34" s="49">
        <v>-0.02218288</v>
      </c>
      <c r="D34" s="49">
        <v>0.004341812</v>
      </c>
      <c r="E34" s="49">
        <v>0.004446523</v>
      </c>
      <c r="F34" s="49">
        <v>-0.02094276</v>
      </c>
      <c r="G34" s="49">
        <v>-0.008822341</v>
      </c>
    </row>
    <row r="35" spans="1:7" ht="12.75">
      <c r="A35" t="s">
        <v>43</v>
      </c>
      <c r="B35" s="49">
        <v>0.0005894639</v>
      </c>
      <c r="C35" s="49">
        <v>0.002122158</v>
      </c>
      <c r="D35" s="49">
        <v>-0.001395905</v>
      </c>
      <c r="E35" s="49">
        <v>-0.001005753</v>
      </c>
      <c r="F35" s="49">
        <v>0.005755984</v>
      </c>
      <c r="G35" s="49">
        <v>0.0007854314</v>
      </c>
    </row>
    <row r="36" spans="1:6" ht="12.75">
      <c r="A36" t="s">
        <v>44</v>
      </c>
      <c r="B36" s="49">
        <v>20.68482</v>
      </c>
      <c r="C36" s="49">
        <v>20.68176</v>
      </c>
      <c r="D36" s="49">
        <v>20.69397</v>
      </c>
      <c r="E36" s="49">
        <v>20.69092</v>
      </c>
      <c r="F36" s="49">
        <v>20.70007</v>
      </c>
    </row>
    <row r="37" spans="1:6" ht="12.75">
      <c r="A37" t="s">
        <v>45</v>
      </c>
      <c r="B37" s="49">
        <v>-0.6617228</v>
      </c>
      <c r="C37" s="49">
        <v>-0.7878622</v>
      </c>
      <c r="D37" s="49">
        <v>-0.8249919</v>
      </c>
      <c r="E37" s="49">
        <v>-0.8539836</v>
      </c>
      <c r="F37" s="49">
        <v>-0.8626302</v>
      </c>
    </row>
    <row r="38" spans="1:7" ht="12.75">
      <c r="A38" t="s">
        <v>55</v>
      </c>
      <c r="B38" s="49">
        <v>0.0001370829</v>
      </c>
      <c r="C38" s="49">
        <v>0.0001955078</v>
      </c>
      <c r="D38" s="49">
        <v>-1.346487E-05</v>
      </c>
      <c r="E38" s="49">
        <v>-0.0004474666</v>
      </c>
      <c r="F38" s="49">
        <v>0.0003351049</v>
      </c>
      <c r="G38" s="49">
        <v>0.0003575678</v>
      </c>
    </row>
    <row r="39" spans="1:7" ht="12.75">
      <c r="A39" t="s">
        <v>56</v>
      </c>
      <c r="B39" s="49">
        <v>0.0001455208</v>
      </c>
      <c r="C39" s="49">
        <v>3.075138E-05</v>
      </c>
      <c r="D39" s="49">
        <v>-3.860928E-05</v>
      </c>
      <c r="E39" s="49">
        <v>-0.0001276439</v>
      </c>
      <c r="F39" s="49">
        <v>7.417127E-05</v>
      </c>
      <c r="G39" s="49">
        <v>0.00101486</v>
      </c>
    </row>
    <row r="40" spans="2:5" ht="12.75">
      <c r="B40" t="s">
        <v>46</v>
      </c>
      <c r="C40">
        <v>-0.003754</v>
      </c>
      <c r="D40" t="s">
        <v>47</v>
      </c>
      <c r="E40">
        <v>3.116981</v>
      </c>
    </row>
    <row r="42" ht="12.75">
      <c r="A42" t="s">
        <v>57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12.506</v>
      </c>
      <c r="C44">
        <v>12.505</v>
      </c>
      <c r="D44">
        <v>12.505</v>
      </c>
      <c r="E44">
        <v>12.506</v>
      </c>
      <c r="F44">
        <v>12.506</v>
      </c>
      <c r="J44">
        <v>12.506</v>
      </c>
    </row>
    <row r="50" spans="1:7" ht="12.75">
      <c r="A50" t="s">
        <v>58</v>
      </c>
      <c r="B50">
        <f>-0.017/(B7*B7+B22*B22)*(B21*B22+B6*B7)</f>
        <v>0.0001370829470613363</v>
      </c>
      <c r="C50">
        <f>-0.017/(C7*C7+C22*C22)*(C21*C22+C6*C7)</f>
        <v>0.0001955077511894853</v>
      </c>
      <c r="D50">
        <f>-0.017/(D7*D7+D22*D22)*(D21*D22+D6*D7)</f>
        <v>-1.3464873443910535E-05</v>
      </c>
      <c r="E50">
        <f>-0.017/(E7*E7+E22*E22)*(E21*E22+E6*E7)</f>
        <v>-0.00044746653201171044</v>
      </c>
      <c r="F50">
        <f>-0.017/(F7*F7+F22*F22)*(F21*F22+F6*F7)</f>
        <v>0.00033510488367664485</v>
      </c>
      <c r="G50">
        <f>(B50*B$4+C50*C$4+D50*D$4+E50*E$4+F50*F$4)/SUM(B$4:F$4)</f>
        <v>6.703551603788795E-07</v>
      </c>
    </row>
    <row r="51" spans="1:7" ht="12.75">
      <c r="A51" t="s">
        <v>59</v>
      </c>
      <c r="B51">
        <f>-0.017/(B7*B7+B22*B22)*(B21*B7-B6*B22)</f>
        <v>0.000145520760257232</v>
      </c>
      <c r="C51">
        <f>-0.017/(C7*C7+C22*C22)*(C21*C7-C6*C22)</f>
        <v>3.075137487375399E-05</v>
      </c>
      <c r="D51">
        <f>-0.017/(D7*D7+D22*D22)*(D21*D7-D6*D22)</f>
        <v>-3.860927622266167E-05</v>
      </c>
      <c r="E51">
        <f>-0.017/(E7*E7+E22*E22)*(E21*E7-E6*E22)</f>
        <v>-0.00012764387527096466</v>
      </c>
      <c r="F51">
        <f>-0.017/(F7*F7+F22*F22)*(F21*F7-F6*F22)</f>
        <v>7.417127704195644E-05</v>
      </c>
      <c r="G51">
        <f>(B51*B$4+C51*C$4+D51*D$4+E51*E$4+F51*F$4)/SUM(B$4:F$4)</f>
        <v>-1.620489375587765E-06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10000.029867040776</v>
      </c>
      <c r="C62">
        <f>C7+(2/0.017)*(C8*C50-C23*C51)</f>
        <v>10000.034927391536</v>
      </c>
      <c r="D62">
        <f>D7+(2/0.017)*(D8*D50-D23*D51)</f>
        <v>10000.002930408267</v>
      </c>
      <c r="E62">
        <f>E7+(2/0.017)*(E8*E50-E23*E51)</f>
        <v>9999.956786190753</v>
      </c>
      <c r="F62">
        <f>F7+(2/0.017)*(F8*F50-F23*F51)</f>
        <v>9999.762045998483</v>
      </c>
    </row>
    <row r="63" spans="1:6" ht="12.75">
      <c r="A63" t="s">
        <v>67</v>
      </c>
      <c r="B63">
        <f>B8+(3/0.017)*(B9*B50-B24*B51)</f>
        <v>1.7442688273587263</v>
      </c>
      <c r="C63">
        <f>C8+(3/0.017)*(C9*C50-C24*C51)</f>
        <v>1.542839642631217</v>
      </c>
      <c r="D63">
        <f>D8+(3/0.017)*(D9*D50-D24*D51)</f>
        <v>1.261972792555453</v>
      </c>
      <c r="E63">
        <f>E8+(3/0.017)*(E9*E50-E24*E51)</f>
        <v>1.195213144107427</v>
      </c>
      <c r="F63">
        <f>F8+(3/0.017)*(F9*F50-F24*F51)</f>
        <v>-4.486644303766754</v>
      </c>
    </row>
    <row r="64" spans="1:6" ht="12.75">
      <c r="A64" t="s">
        <v>68</v>
      </c>
      <c r="B64">
        <f>B9+(4/0.017)*(B10*B50-B25*B51)</f>
        <v>-0.5811387859440549</v>
      </c>
      <c r="C64">
        <f>C9+(4/0.017)*(C10*C50-C25*C51)</f>
        <v>0.654537372791458</v>
      </c>
      <c r="D64">
        <f>D9+(4/0.017)*(D10*D50-D25*D51)</f>
        <v>0.18271720945609618</v>
      </c>
      <c r="E64">
        <f>E9+(4/0.017)*(E10*E50-E25*E51)</f>
        <v>-0.3155493627280979</v>
      </c>
      <c r="F64">
        <f>F9+(4/0.017)*(F10*F50-F25*F51)</f>
        <v>-2.2777787483940375</v>
      </c>
    </row>
    <row r="65" spans="1:6" ht="12.75">
      <c r="A65" t="s">
        <v>69</v>
      </c>
      <c r="B65">
        <f>B10+(5/0.017)*(B11*B50-B26*B51)</f>
        <v>-0.5957991715998832</v>
      </c>
      <c r="C65">
        <f>C10+(5/0.017)*(C11*C50-C26*C51)</f>
        <v>-0.760472341203663</v>
      </c>
      <c r="D65">
        <f>D10+(5/0.017)*(D11*D50-D26*D51)</f>
        <v>-0.3191741241591534</v>
      </c>
      <c r="E65">
        <f>E10+(5/0.017)*(E11*E50-E26*E51)</f>
        <v>-0.6155686231064984</v>
      </c>
      <c r="F65">
        <f>F10+(5/0.017)*(F11*F50-F26*F51)</f>
        <v>-0.2935576289217987</v>
      </c>
    </row>
    <row r="66" spans="1:6" ht="12.75">
      <c r="A66" t="s">
        <v>70</v>
      </c>
      <c r="B66">
        <f>B11+(6/0.017)*(B12*B50-B27*B51)</f>
        <v>2.4116859018898475</v>
      </c>
      <c r="C66">
        <f>C11+(6/0.017)*(C12*C50-C27*C51)</f>
        <v>1.0152915855117493</v>
      </c>
      <c r="D66">
        <f>D11+(6/0.017)*(D12*D50-D27*D51)</f>
        <v>1.2621136302215261</v>
      </c>
      <c r="E66">
        <f>E11+(6/0.017)*(E12*E50-E27*E51)</f>
        <v>0.2382455833822268</v>
      </c>
      <c r="F66">
        <f>F11+(6/0.017)*(F12*F50-F27*F51)</f>
        <v>13.533376421500833</v>
      </c>
    </row>
    <row r="67" spans="1:6" ht="12.75">
      <c r="A67" t="s">
        <v>71</v>
      </c>
      <c r="B67">
        <f>B12+(7/0.017)*(B13*B50-B28*B51)</f>
        <v>0.08239852084846616</v>
      </c>
      <c r="C67">
        <f>C12+(7/0.017)*(C13*C50-C28*C51)</f>
        <v>-0.07734219406603964</v>
      </c>
      <c r="D67">
        <f>D12+(7/0.017)*(D13*D50-D28*D51)</f>
        <v>0.03107824118925253</v>
      </c>
      <c r="E67">
        <f>E12+(7/0.017)*(E13*E50-E28*E51)</f>
        <v>0.15794908565730922</v>
      </c>
      <c r="F67">
        <f>F12+(7/0.017)*(F13*F50-F28*F51)</f>
        <v>-0.1589174722690671</v>
      </c>
    </row>
    <row r="68" spans="1:6" ht="12.75">
      <c r="A68" t="s">
        <v>72</v>
      </c>
      <c r="B68">
        <f>B13+(8/0.017)*(B14*B50-B29*B51)</f>
        <v>0.08991366598327938</v>
      </c>
      <c r="C68">
        <f>C13+(8/0.017)*(C14*C50-C29*C51)</f>
        <v>0.2086885906969412</v>
      </c>
      <c r="D68">
        <f>D13+(8/0.017)*(D14*D50-D29*D51)</f>
        <v>0.043030013405781914</v>
      </c>
      <c r="E68">
        <f>E13+(8/0.017)*(E14*E50-E29*E51)</f>
        <v>0.06524657296800425</v>
      </c>
      <c r="F68">
        <f>F13+(8/0.017)*(F14*F50-F29*F51)</f>
        <v>0.027380551628119705</v>
      </c>
    </row>
    <row r="69" spans="1:6" ht="12.75">
      <c r="A69" t="s">
        <v>73</v>
      </c>
      <c r="B69">
        <f>B14+(9/0.017)*(B15*B50-B30*B51)</f>
        <v>-0.0274142569952907</v>
      </c>
      <c r="C69">
        <f>C14+(9/0.017)*(C15*C50-C30*C51)</f>
        <v>0.03954537821470932</v>
      </c>
      <c r="D69">
        <f>D14+(9/0.017)*(D15*D50-D30*D51)</f>
        <v>0.04550212908549869</v>
      </c>
      <c r="E69">
        <f>E14+(9/0.017)*(E15*E50-E30*E51)</f>
        <v>-0.030896095842975563</v>
      </c>
      <c r="F69">
        <f>F14+(9/0.017)*(F15*F50-F30*F51)</f>
        <v>0.05039123772652568</v>
      </c>
    </row>
    <row r="70" spans="1:6" ht="12.75">
      <c r="A70" t="s">
        <v>74</v>
      </c>
      <c r="B70">
        <f>B15+(10/0.017)*(B16*B50-B31*B51)</f>
        <v>-0.37004867387131846</v>
      </c>
      <c r="C70">
        <f>C15+(10/0.017)*(C16*C50-C31*C51)</f>
        <v>-0.2023623417186738</v>
      </c>
      <c r="D70">
        <f>D15+(10/0.017)*(D16*D50-D31*D51)</f>
        <v>-0.1724926741261927</v>
      </c>
      <c r="E70">
        <f>E15+(10/0.017)*(E16*E50-E31*E51)</f>
        <v>-0.259443398666223</v>
      </c>
      <c r="F70">
        <f>F15+(10/0.017)*(F16*F50-F31*F51)</f>
        <v>-0.40447536030718084</v>
      </c>
    </row>
    <row r="71" spans="1:6" ht="12.75">
      <c r="A71" t="s">
        <v>75</v>
      </c>
      <c r="B71">
        <f>B16+(11/0.017)*(B17*B50-B32*B51)</f>
        <v>-0.024596936567475438</v>
      </c>
      <c r="C71">
        <f>C16+(11/0.017)*(C17*C50-C32*C51)</f>
        <v>-0.03121385860989165</v>
      </c>
      <c r="D71">
        <f>D16+(11/0.017)*(D17*D50-D32*D51)</f>
        <v>-0.04666652583770197</v>
      </c>
      <c r="E71">
        <f>E16+(11/0.017)*(E17*E50-E32*E51)</f>
        <v>-0.005397038723667782</v>
      </c>
      <c r="F71">
        <f>F16+(11/0.017)*(F17*F50-F32*F51)</f>
        <v>-0.0013401395767320794</v>
      </c>
    </row>
    <row r="72" spans="1:6" ht="12.75">
      <c r="A72" t="s">
        <v>76</v>
      </c>
      <c r="B72">
        <f>B17+(12/0.017)*(B18*B50-B33*B51)</f>
        <v>-0.05003047059536497</v>
      </c>
      <c r="C72">
        <f>C17+(12/0.017)*(C18*C50-C33*C51)</f>
        <v>-0.05491928869906175</v>
      </c>
      <c r="D72">
        <f>D17+(12/0.017)*(D18*D50-D33*D51)</f>
        <v>-0.04491019101879333</v>
      </c>
      <c r="E72">
        <f>E17+(12/0.017)*(E18*E50-E33*E51)</f>
        <v>-0.03614502170914196</v>
      </c>
      <c r="F72">
        <f>F17+(12/0.017)*(F18*F50-F33*F51)</f>
        <v>-0.03637815976157111</v>
      </c>
    </row>
    <row r="73" spans="1:6" ht="12.75">
      <c r="A73" t="s">
        <v>77</v>
      </c>
      <c r="B73">
        <f>B18+(13/0.017)*(B19*B50-B34*B51)</f>
        <v>0.01992755182334398</v>
      </c>
      <c r="C73">
        <f>C18+(13/0.017)*(C19*C50-C34*C51)</f>
        <v>0.013589615611505686</v>
      </c>
      <c r="D73">
        <f>D18+(13/0.017)*(D19*D50-D34*D51)</f>
        <v>0.03540548931426861</v>
      </c>
      <c r="E73">
        <f>E18+(13/0.017)*(E19*E50-E34*E51)</f>
        <v>0.03260607258499641</v>
      </c>
      <c r="F73">
        <f>F18+(13/0.017)*(F19*F50-F34*F51)</f>
        <v>-0.0024878320090935963</v>
      </c>
    </row>
    <row r="74" spans="1:6" ht="12.75">
      <c r="A74" t="s">
        <v>78</v>
      </c>
      <c r="B74">
        <f>B19+(14/0.017)*(B20*B50-B35*B51)</f>
        <v>-0.20751542014555177</v>
      </c>
      <c r="C74">
        <f>C19+(14/0.017)*(C20*C50-C35*C51)</f>
        <v>-0.18826064189187924</v>
      </c>
      <c r="D74">
        <f>D19+(14/0.017)*(D20*D50-D35*D51)</f>
        <v>-0.19224501899949797</v>
      </c>
      <c r="E74">
        <f>E19+(14/0.017)*(E20*E50-E35*E51)</f>
        <v>-0.1777791843547422</v>
      </c>
      <c r="F74">
        <f>F19+(14/0.017)*(F20*F50-F35*F51)</f>
        <v>-0.15030724012510127</v>
      </c>
    </row>
    <row r="75" spans="1:6" ht="12.75">
      <c r="A75" t="s">
        <v>79</v>
      </c>
      <c r="B75" s="49">
        <f>B20</f>
        <v>-0.007802853</v>
      </c>
      <c r="C75" s="49">
        <f>C20</f>
        <v>0.0008235763</v>
      </c>
      <c r="D75" s="49">
        <f>D20</f>
        <v>-0.001421717</v>
      </c>
      <c r="E75" s="49">
        <f>E20</f>
        <v>0.002745878</v>
      </c>
      <c r="F75" s="49">
        <f>F20</f>
        <v>-0.0001853536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149.28872067391853</v>
      </c>
      <c r="C82">
        <f>C22+(2/0.017)*(C8*C51+C23*C50)</f>
        <v>99.76739404720753</v>
      </c>
      <c r="D82">
        <f>D22+(2/0.017)*(D8*D51+D23*D50)</f>
        <v>-0.9277753650844386</v>
      </c>
      <c r="E82">
        <f>E22+(2/0.017)*(E8*E51+E23*E50)</f>
        <v>-125.90670600489779</v>
      </c>
      <c r="F82">
        <f>F22+(2/0.017)*(F8*F51+F23*F50)</f>
        <v>-113.5541625636561</v>
      </c>
    </row>
    <row r="83" spans="1:6" ht="12.75">
      <c r="A83" t="s">
        <v>82</v>
      </c>
      <c r="B83">
        <f>B23+(3/0.017)*(B9*B51+B24*B50)</f>
        <v>-0.2053023945924788</v>
      </c>
      <c r="C83">
        <f>C23+(3/0.017)*(C9*C51+C24*C50)</f>
        <v>0.009964403459177092</v>
      </c>
      <c r="D83">
        <f>D23+(3/0.017)*(D9*D51+D24*D50)</f>
        <v>1.0820066476760184</v>
      </c>
      <c r="E83">
        <f>E23+(3/0.017)*(E9*E51+E24*E50)</f>
        <v>1.0462227151457073</v>
      </c>
      <c r="F83">
        <f>F23+(3/0.017)*(F9*F51+F24*F50)</f>
        <v>7.591208797049499</v>
      </c>
    </row>
    <row r="84" spans="1:6" ht="12.75">
      <c r="A84" t="s">
        <v>83</v>
      </c>
      <c r="B84">
        <f>B24+(4/0.017)*(B10*B51+B25*B50)</f>
        <v>-2.1463266872953186</v>
      </c>
      <c r="C84">
        <f>C24+(4/0.017)*(C10*C51+C25*C50)</f>
        <v>-0.0065415873326999385</v>
      </c>
      <c r="D84">
        <f>D24+(4/0.017)*(D10*D51+D25*D50)</f>
        <v>0.4543316189568238</v>
      </c>
      <c r="E84">
        <f>E24+(4/0.017)*(E10*E51+E25*E50)</f>
        <v>1.1354921329749523</v>
      </c>
      <c r="F84">
        <f>F24+(4/0.017)*(F10*F51+F25*F50)</f>
        <v>0.1904283735561494</v>
      </c>
    </row>
    <row r="85" spans="1:6" ht="12.75">
      <c r="A85" t="s">
        <v>84</v>
      </c>
      <c r="B85">
        <f>B25+(5/0.017)*(B11*B51+B26*B50)</f>
        <v>-0.20991241140414027</v>
      </c>
      <c r="C85">
        <f>C25+(5/0.017)*(C11*C51+C26*C50)</f>
        <v>-0.6857474397038661</v>
      </c>
      <c r="D85">
        <f>D25+(5/0.017)*(D11*D51+D26*D50)</f>
        <v>-0.32242144613388346</v>
      </c>
      <c r="E85">
        <f>E25+(5/0.017)*(E11*E51+E26*E50)</f>
        <v>-0.323347312482562</v>
      </c>
      <c r="F85">
        <f>F25+(5/0.017)*(F11*F51+F26*F50)</f>
        <v>-0.9926941921456438</v>
      </c>
    </row>
    <row r="86" spans="1:6" ht="12.75">
      <c r="A86" t="s">
        <v>85</v>
      </c>
      <c r="B86">
        <f>B26+(6/0.017)*(B12*B51+B27*B50)</f>
        <v>1.098604347783271</v>
      </c>
      <c r="C86">
        <f>C26+(6/0.017)*(C12*C51+C27*C50)</f>
        <v>0.5774222300102292</v>
      </c>
      <c r="D86">
        <f>D26+(6/0.017)*(D12*D51+D27*D50)</f>
        <v>0.456177556780412</v>
      </c>
      <c r="E86">
        <f>E26+(6/0.017)*(E12*E51+E27*E50)</f>
        <v>0.2786300502226835</v>
      </c>
      <c r="F86">
        <f>F26+(6/0.017)*(F12*F51+F27*F50)</f>
        <v>1.520580850594904</v>
      </c>
    </row>
    <row r="87" spans="1:6" ht="12.75">
      <c r="A87" t="s">
        <v>86</v>
      </c>
      <c r="B87">
        <f>B27+(7/0.017)*(B13*B51+B28*B50)</f>
        <v>0.09218588969344693</v>
      </c>
      <c r="C87">
        <f>C27+(7/0.017)*(C13*C51+C28*C50)</f>
        <v>0.12144689102625426</v>
      </c>
      <c r="D87">
        <f>D27+(7/0.017)*(D13*D51+D28*D50)</f>
        <v>0.08748011167181928</v>
      </c>
      <c r="E87">
        <f>E27+(7/0.017)*(E13*E51+E28*E50)</f>
        <v>0.11432768388996428</v>
      </c>
      <c r="F87">
        <f>F27+(7/0.017)*(F13*F51+F28*F50)</f>
        <v>0.08872327031108788</v>
      </c>
    </row>
    <row r="88" spans="1:6" ht="12.75">
      <c r="A88" t="s">
        <v>87</v>
      </c>
      <c r="B88">
        <f>B28+(8/0.017)*(B14*B51+B29*B50)</f>
        <v>-0.24965892752502547</v>
      </c>
      <c r="C88">
        <f>C28+(8/0.017)*(C14*C51+C29*C50)</f>
        <v>0.26836561246531493</v>
      </c>
      <c r="D88">
        <f>D28+(8/0.017)*(D14*D51+D29*D50)</f>
        <v>0.19214463882324267</v>
      </c>
      <c r="E88">
        <f>E28+(8/0.017)*(E14*E51+E29*E50)</f>
        <v>0.2332816277499675</v>
      </c>
      <c r="F88">
        <f>F28+(8/0.017)*(F14*F51+F29*F50)</f>
        <v>0.08330041890217829</v>
      </c>
    </row>
    <row r="89" spans="1:6" ht="12.75">
      <c r="A89" t="s">
        <v>88</v>
      </c>
      <c r="B89">
        <f>B29+(9/0.017)*(B15*B51+B30*B50)</f>
        <v>-0.04395611095733809</v>
      </c>
      <c r="C89">
        <f>C29+(9/0.017)*(C15*C51+C30*C50)</f>
        <v>0.009792406333334518</v>
      </c>
      <c r="D89">
        <f>D29+(9/0.017)*(D15*D51+D30*D50)</f>
        <v>0.05845107691605135</v>
      </c>
      <c r="E89">
        <f>E29+(9/0.017)*(E15*E51+E30*E50)</f>
        <v>0.061473645768089405</v>
      </c>
      <c r="F89">
        <f>F29+(9/0.017)*(F15*F51+F30*F50)</f>
        <v>0.05093965725696247</v>
      </c>
    </row>
    <row r="90" spans="1:6" ht="12.75">
      <c r="A90" t="s">
        <v>89</v>
      </c>
      <c r="B90">
        <f>B30+(10/0.017)*(B16*B51+B31*B50)</f>
        <v>0.045314756802720096</v>
      </c>
      <c r="C90">
        <f>C30+(10/0.017)*(C16*C51+C31*C50)</f>
        <v>-0.03423034256259908</v>
      </c>
      <c r="D90">
        <f>D30+(10/0.017)*(D16*D51+D31*D50)</f>
        <v>0.1049973866552423</v>
      </c>
      <c r="E90">
        <f>E30+(10/0.017)*(E16*E51+E31*E50)</f>
        <v>-0.09888060780754142</v>
      </c>
      <c r="F90">
        <f>F30+(10/0.017)*(F16*F51+F31*F50)</f>
        <v>0.2967336559730952</v>
      </c>
    </row>
    <row r="91" spans="1:6" ht="12.75">
      <c r="A91" t="s">
        <v>90</v>
      </c>
      <c r="B91">
        <f>B31+(11/0.017)*(B17*B51+B32*B50)</f>
        <v>-0.011508739223494616</v>
      </c>
      <c r="C91">
        <f>C31+(11/0.017)*(C17*C51+C32*C50)</f>
        <v>0.03679235111736863</v>
      </c>
      <c r="D91">
        <f>D31+(11/0.017)*(D17*D51+D32*D50)</f>
        <v>0.03218884633618667</v>
      </c>
      <c r="E91">
        <f>E31+(11/0.017)*(E17*E51+E32*E50)</f>
        <v>0.013852348830150718</v>
      </c>
      <c r="F91">
        <f>F31+(11/0.017)*(F17*F51+F32*F50)</f>
        <v>0.03248510627596688</v>
      </c>
    </row>
    <row r="92" spans="1:6" ht="12.75">
      <c r="A92" t="s">
        <v>91</v>
      </c>
      <c r="B92">
        <f>B32+(12/0.017)*(B18*B51+B33*B50)</f>
        <v>0.020765636503747527</v>
      </c>
      <c r="C92">
        <f>C32+(12/0.017)*(C18*C51+C33*C50)</f>
        <v>0.07302550474117987</v>
      </c>
      <c r="D92">
        <f>D32+(12/0.017)*(D18*D51+D33*D50)</f>
        <v>0.04663074623557878</v>
      </c>
      <c r="E92">
        <f>E32+(12/0.017)*(E18*E51+E33*E50)</f>
        <v>0.01372852501586572</v>
      </c>
      <c r="F92">
        <f>F32+(12/0.017)*(F18*F51+F33*F50)</f>
        <v>0.052010979904188064</v>
      </c>
    </row>
    <row r="93" spans="1:6" ht="12.75">
      <c r="A93" t="s">
        <v>92</v>
      </c>
      <c r="B93">
        <f>B33+(13/0.017)*(B19*B51+B34*B50)</f>
        <v>0.10968097357208151</v>
      </c>
      <c r="C93">
        <f>C33+(13/0.017)*(C19*C51+C34*C50)</f>
        <v>0.10650238198984466</v>
      </c>
      <c r="D93">
        <f>D33+(13/0.017)*(D19*D51+D34*D50)</f>
        <v>0.11126543316055111</v>
      </c>
      <c r="E93">
        <f>E33+(13/0.017)*(E19*E51+E34*E50)</f>
        <v>0.09847586018354315</v>
      </c>
      <c r="F93">
        <f>F33+(13/0.017)*(F19*F51+F34*F50)</f>
        <v>0.08596116284770294</v>
      </c>
    </row>
    <row r="94" spans="1:6" ht="12.75">
      <c r="A94" t="s">
        <v>93</v>
      </c>
      <c r="B94">
        <f>B34+(14/0.017)*(B20*B51+B35*B50)</f>
        <v>-0.020212363125289422</v>
      </c>
      <c r="C94">
        <f>C34+(14/0.017)*(C20*C51+C35*C50)</f>
        <v>-0.021820342224410528</v>
      </c>
      <c r="D94">
        <f>D34+(14/0.017)*(D20*D51+D35*D50)</f>
        <v>0.004402495534082027</v>
      </c>
      <c r="E94">
        <f>E34+(14/0.017)*(E20*E51+E35*E50)</f>
        <v>0.004528502304259249</v>
      </c>
      <c r="F94">
        <f>F34+(14/0.017)*(F20*F51+F35*F50)</f>
        <v>-0.019365610229548455</v>
      </c>
    </row>
    <row r="95" spans="1:6" ht="12.75">
      <c r="A95" t="s">
        <v>94</v>
      </c>
      <c r="B95" s="49">
        <f>B35</f>
        <v>0.0005894639</v>
      </c>
      <c r="C95" s="49">
        <f>C35</f>
        <v>0.002122158</v>
      </c>
      <c r="D95" s="49">
        <f>D35</f>
        <v>-0.001395905</v>
      </c>
      <c r="E95" s="49">
        <f>E35</f>
        <v>-0.001005753</v>
      </c>
      <c r="F95" s="49">
        <f>F35</f>
        <v>0.005755984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67</v>
      </c>
      <c r="B103">
        <f>B63*10000/B62</f>
        <v>1.7442636177594668</v>
      </c>
      <c r="C103">
        <f>C63*10000/C62</f>
        <v>1.5428342539136108</v>
      </c>
      <c r="D103">
        <f>D63*10000/D62</f>
        <v>1.2619724227460107</v>
      </c>
      <c r="E103">
        <f>E63*10000/E62</f>
        <v>1.1952183091010287</v>
      </c>
      <c r="F103">
        <f>F63*10000/F62</f>
        <v>-4.486751067803794</v>
      </c>
      <c r="G103">
        <f>AVERAGE(C103:E103)</f>
        <v>1.333341661920217</v>
      </c>
      <c r="H103">
        <f>STDEV(C103:E103)</f>
        <v>0.184470559974251</v>
      </c>
      <c r="I103">
        <f>(B103*B4+C103*C4+D103*D4+E103*E4+F103*F4)/SUM(B4:F4)</f>
        <v>0.6171516795274447</v>
      </c>
      <c r="K103">
        <f>(LN(H103)+LN(H123))/2-LN(K114*K115^3)</f>
        <v>-4.971751896480531</v>
      </c>
    </row>
    <row r="104" spans="1:11" ht="12.75">
      <c r="A104" t="s">
        <v>68</v>
      </c>
      <c r="B104">
        <f>B64*10000/B62</f>
        <v>-0.5811370502596572</v>
      </c>
      <c r="C104">
        <f>C64*10000/C62</f>
        <v>0.6545350866711334</v>
      </c>
      <c r="D104">
        <f>D64*10000/D62</f>
        <v>0.18271715591250975</v>
      </c>
      <c r="E104">
        <f>E64*10000/E62</f>
        <v>-0.31555072634298753</v>
      </c>
      <c r="F104">
        <f>F64*10000/F62</f>
        <v>-2.2778329503405694</v>
      </c>
      <c r="G104">
        <f>AVERAGE(C104:E104)</f>
        <v>0.17390050541355184</v>
      </c>
      <c r="H104">
        <f>STDEV(C104:E104)</f>
        <v>0.48510300055486416</v>
      </c>
      <c r="I104">
        <f>(B104*B4+C104*C4+D104*D4+E104*E4+F104*F4)/SUM(B4:F4)</f>
        <v>-0.26233904423094473</v>
      </c>
      <c r="K104">
        <f>(LN(H104)+LN(H124))/2-LN(K114*K115^4)</f>
        <v>-3.9260192267707814</v>
      </c>
    </row>
    <row r="105" spans="1:11" ht="12.75">
      <c r="A105" t="s">
        <v>69</v>
      </c>
      <c r="B105">
        <f>B65*10000/B62</f>
        <v>-0.5957973921293827</v>
      </c>
      <c r="C105">
        <f>C65*10000/C62</f>
        <v>-0.7604696850814188</v>
      </c>
      <c r="D105">
        <f>D65*10000/D62</f>
        <v>-0.3191740306281316</v>
      </c>
      <c r="E105">
        <f>E65*10000/E62</f>
        <v>-0.6155712832244995</v>
      </c>
      <c r="F105">
        <f>F65*10000/F62</f>
        <v>-0.29356461440926895</v>
      </c>
      <c r="G105">
        <f>AVERAGE(C105:E105)</f>
        <v>-0.56507166631135</v>
      </c>
      <c r="H105">
        <f>STDEV(C105:E105)</f>
        <v>0.2249402634948218</v>
      </c>
      <c r="I105">
        <f>(B105*B4+C105*C4+D105*D4+E105*E4+F105*F4)/SUM(B4:F4)</f>
        <v>-0.5333676431851359</v>
      </c>
      <c r="K105">
        <f>(LN(H105)+LN(H125))/2-LN(K114*K115^5)</f>
        <v>-4.223405936114425</v>
      </c>
    </row>
    <row r="106" spans="1:11" ht="12.75">
      <c r="A106" t="s">
        <v>70</v>
      </c>
      <c r="B106">
        <f>B66*10000/B62</f>
        <v>2.4116786989192436</v>
      </c>
      <c r="C106">
        <f>C66*10000/C62</f>
        <v>1.015288039375462</v>
      </c>
      <c r="D106">
        <f>D66*10000/D62</f>
        <v>1.262113260370813</v>
      </c>
      <c r="E106">
        <f>E66*10000/E62</f>
        <v>0.2382466129365953</v>
      </c>
      <c r="F106">
        <f>F66*10000/F62</f>
        <v>13.533698461271252</v>
      </c>
      <c r="G106">
        <f>AVERAGE(C106:E106)</f>
        <v>0.8385493042276235</v>
      </c>
      <c r="H106">
        <f>STDEV(C106:E106)</f>
        <v>0.5343249604017102</v>
      </c>
      <c r="I106">
        <f>(B106*B4+C106*C4+D106*D4+E106*E4+F106*F4)/SUM(B4:F4)</f>
        <v>2.758669894393013</v>
      </c>
      <c r="K106">
        <f>(LN(H106)+LN(H126))/2-LN(K114*K115^6)</f>
        <v>-3.365628236604883</v>
      </c>
    </row>
    <row r="107" spans="1:11" ht="12.75">
      <c r="A107" t="s">
        <v>71</v>
      </c>
      <c r="B107">
        <f>B67*10000/B62</f>
        <v>0.08239827474920298</v>
      </c>
      <c r="C107">
        <f>C67*10000/C62</f>
        <v>-0.0773419239308737</v>
      </c>
      <c r="D107">
        <f>D67*10000/D62</f>
        <v>0.03107823208206171</v>
      </c>
      <c r="E107">
        <f>E67*10000/E62</f>
        <v>0.15794976821842469</v>
      </c>
      <c r="F107">
        <f>F67*10000/F62</f>
        <v>-0.1589212538638954</v>
      </c>
      <c r="G107">
        <f>AVERAGE(C107:E107)</f>
        <v>0.03722869212320423</v>
      </c>
      <c r="H107">
        <f>STDEV(C107:E107)</f>
        <v>0.11776636284465238</v>
      </c>
      <c r="I107">
        <f>(B107*B4+C107*C4+D107*D4+E107*E4+F107*F4)/SUM(B4:F4)</f>
        <v>0.01763202497593888</v>
      </c>
      <c r="K107">
        <f>(LN(H107)+LN(H127))/2-LN(K114*K115^7)</f>
        <v>-4.593945914102672</v>
      </c>
    </row>
    <row r="108" spans="1:9" ht="12.75">
      <c r="A108" t="s">
        <v>72</v>
      </c>
      <c r="B108">
        <f>B68*10000/B62</f>
        <v>0.08991339743856863</v>
      </c>
      <c r="C108">
        <f>C68*10000/C62</f>
        <v>0.2086878618046754</v>
      </c>
      <c r="D108">
        <f>D68*10000/D62</f>
        <v>0.04303000079623491</v>
      </c>
      <c r="E108">
        <f>E68*10000/E62</f>
        <v>0.06524685492451852</v>
      </c>
      <c r="F108">
        <f>F68*10000/F62</f>
        <v>0.02738120317480589</v>
      </c>
      <c r="G108">
        <f>AVERAGE(C108:E108)</f>
        <v>0.10565490584180963</v>
      </c>
      <c r="H108">
        <f>STDEV(C108:E108)</f>
        <v>0.08991796073462596</v>
      </c>
      <c r="I108">
        <f>(B108*B4+C108*C4+D108*D4+E108*E4+F108*F4)/SUM(B4:F4)</f>
        <v>0.09294799499622117</v>
      </c>
    </row>
    <row r="109" spans="1:9" ht="12.75">
      <c r="A109" t="s">
        <v>73</v>
      </c>
      <c r="B109">
        <f>B69*10000/B62</f>
        <v>-0.02741417511726209</v>
      </c>
      <c r="C109">
        <f>C69*10000/C62</f>
        <v>0.039545240093500904</v>
      </c>
      <c r="D109">
        <f>D69*10000/D62</f>
        <v>0.04550211575152107</v>
      </c>
      <c r="E109">
        <f>E69*10000/E62</f>
        <v>-0.030896229357351753</v>
      </c>
      <c r="F109">
        <f>F69*10000/F62</f>
        <v>0.05039243683472478</v>
      </c>
      <c r="G109">
        <f>AVERAGE(C109:E109)</f>
        <v>0.018050375495890073</v>
      </c>
      <c r="H109">
        <f>STDEV(C109:E109)</f>
        <v>0.042493513468479224</v>
      </c>
      <c r="I109">
        <f>(B109*B4+C109*C4+D109*D4+E109*E4+F109*F4)/SUM(B4:F4)</f>
        <v>0.01576750273826846</v>
      </c>
    </row>
    <row r="110" spans="1:11" ht="12.75">
      <c r="A110" t="s">
        <v>74</v>
      </c>
      <c r="B110">
        <f>B70*10000/B62</f>
        <v>-0.3700475686487363</v>
      </c>
      <c r="C110">
        <f>C70*10000/C62</f>
        <v>-0.2023616349222683</v>
      </c>
      <c r="D110">
        <f>D70*10000/D62</f>
        <v>-0.17249262357881168</v>
      </c>
      <c r="E110">
        <f>E70*10000/E62</f>
        <v>-0.259444519824822</v>
      </c>
      <c r="F110">
        <f>F70*10000/F62</f>
        <v>-0.4044849851892588</v>
      </c>
      <c r="G110">
        <f>AVERAGE(C110:E110)</f>
        <v>-0.21143292610863398</v>
      </c>
      <c r="H110">
        <f>STDEV(C110:E110)</f>
        <v>0.044180021593873214</v>
      </c>
      <c r="I110">
        <f>(B110*B4+C110*C4+D110*D4+E110*E4+F110*F4)/SUM(B4:F4)</f>
        <v>-0.26016169797140043</v>
      </c>
      <c r="K110">
        <f>EXP(AVERAGE(K103:K107))</f>
        <v>0.014755339790500794</v>
      </c>
    </row>
    <row r="111" spans="1:9" ht="12.75">
      <c r="A111" t="s">
        <v>75</v>
      </c>
      <c r="B111">
        <f>B71*10000/B62</f>
        <v>-0.024596863103924112</v>
      </c>
      <c r="C111">
        <f>C71*10000/C62</f>
        <v>-0.031213749588406333</v>
      </c>
      <c r="D111">
        <f>D71*10000/D62</f>
        <v>-0.046666512162508667</v>
      </c>
      <c r="E111">
        <f>E71*10000/E62</f>
        <v>-0.005397062046428759</v>
      </c>
      <c r="F111">
        <f>F71*10000/F62</f>
        <v>-0.0013401714666484003</v>
      </c>
      <c r="G111">
        <f>AVERAGE(C111:E111)</f>
        <v>-0.02775910793244792</v>
      </c>
      <c r="H111">
        <f>STDEV(C111:E111)</f>
        <v>0.0208504865638482</v>
      </c>
      <c r="I111">
        <f>(B111*B4+C111*C4+D111*D4+E111*E4+F111*F4)/SUM(B4:F4)</f>
        <v>-0.023776909889548597</v>
      </c>
    </row>
    <row r="112" spans="1:9" ht="12.75">
      <c r="A112" t="s">
        <v>76</v>
      </c>
      <c r="B112">
        <f>B72*10000/B62</f>
        <v>-0.05003032116960073</v>
      </c>
      <c r="C112">
        <f>C72*10000/C62</f>
        <v>-0.05491909688098179</v>
      </c>
      <c r="D112">
        <f>D72*10000/D62</f>
        <v>-0.04491017785827768</v>
      </c>
      <c r="E112">
        <f>E72*10000/E62</f>
        <v>-0.036145177906224284</v>
      </c>
      <c r="F112">
        <f>F72*10000/F62</f>
        <v>-0.03637902541503799</v>
      </c>
      <c r="G112">
        <f>AVERAGE(C112:E112)</f>
        <v>-0.04532481754849458</v>
      </c>
      <c r="H112">
        <f>STDEV(C112:E112)</f>
        <v>0.009393825257700831</v>
      </c>
      <c r="I112">
        <f>(B112*B4+C112*C4+D112*D4+E112*E4+F112*F4)/SUM(B4:F4)</f>
        <v>-0.04481455999211732</v>
      </c>
    </row>
    <row r="113" spans="1:9" ht="12.75">
      <c r="A113" t="s">
        <v>77</v>
      </c>
      <c r="B113">
        <f>B73*10000/B62</f>
        <v>0.019927492305821456</v>
      </c>
      <c r="C113">
        <f>C73*10000/C62</f>
        <v>0.01358956814668894</v>
      </c>
      <c r="D113">
        <f>D73*10000/D62</f>
        <v>0.03540547893901779</v>
      </c>
      <c r="E113">
        <f>E73*10000/E62</f>
        <v>0.03260621348886541</v>
      </c>
      <c r="F113">
        <f>F73*10000/F62</f>
        <v>-0.0024878912094604593</v>
      </c>
      <c r="G113">
        <f>AVERAGE(C113:E113)</f>
        <v>0.02720042019152405</v>
      </c>
      <c r="H113">
        <f>STDEV(C113:E113)</f>
        <v>0.011870149190507169</v>
      </c>
      <c r="I113">
        <f>(B113*B4+C113*C4+D113*D4+E113*E4+F113*F4)/SUM(B4:F4)</f>
        <v>0.022187958755509822</v>
      </c>
    </row>
    <row r="114" spans="1:11" ht="12.75">
      <c r="A114" t="s">
        <v>78</v>
      </c>
      <c r="B114">
        <f>B74*10000/B62</f>
        <v>-0.20751480036025136</v>
      </c>
      <c r="C114">
        <f>C74*10000/C62</f>
        <v>-0.18825998434886085</v>
      </c>
      <c r="D114">
        <f>D74*10000/D62</f>
        <v>-0.1922449626638752</v>
      </c>
      <c r="E114">
        <f>E74*10000/E62</f>
        <v>-0.1777799526096382</v>
      </c>
      <c r="F114">
        <f>F74*10000/F62</f>
        <v>-0.1503108168311349</v>
      </c>
      <c r="G114">
        <f>AVERAGE(C114:E114)</f>
        <v>-0.1860949665407914</v>
      </c>
      <c r="H114">
        <f>STDEV(C114:E114)</f>
        <v>0.007471586548333539</v>
      </c>
      <c r="I114">
        <f>(B114*B4+C114*C4+D114*D4+E114*E4+F114*F4)/SUM(B4:F4)</f>
        <v>-0.18442936786801264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-0.007802829695256733</v>
      </c>
      <c r="C115">
        <f>C75*10000/C62</f>
        <v>0.000823573423472858</v>
      </c>
      <c r="D115">
        <f>D75*10000/D62</f>
        <v>-0.0014217165833789972</v>
      </c>
      <c r="E115">
        <f>E75*10000/E62</f>
        <v>0.002745889866036089</v>
      </c>
      <c r="F115">
        <f>F75*10000/F62</f>
        <v>-0.00018535801066803516</v>
      </c>
      <c r="G115">
        <f>AVERAGE(C115:E115)</f>
        <v>0.0007159155687099832</v>
      </c>
      <c r="H115">
        <f>STDEV(C115:E115)</f>
        <v>0.0020858879499078237</v>
      </c>
      <c r="I115">
        <f>(B115*B4+C115*C4+D115*D4+E115*E4+F115*F4)/SUM(B4:F4)</f>
        <v>-0.0006387640575569065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149.2882747940195</v>
      </c>
      <c r="C122">
        <f>C82*10000/C62</f>
        <v>99.76704558694118</v>
      </c>
      <c r="D122">
        <f>D82*10000/D62</f>
        <v>-0.9277750932084583</v>
      </c>
      <c r="E122">
        <f>E82*10000/E62</f>
        <v>-125.90725009808665</v>
      </c>
      <c r="F122">
        <f>F82*10000/F62</f>
        <v>-113.5568646946915</v>
      </c>
      <c r="G122">
        <f>AVERAGE(C122:E122)</f>
        <v>-9.022659868117975</v>
      </c>
      <c r="H122">
        <f>STDEV(C122:E122)</f>
        <v>113.05470933522689</v>
      </c>
      <c r="I122">
        <f>(B122*B4+C122*C4+D122*D4+E122*E4+F122*F4)/SUM(B4:F4)</f>
        <v>-0.009394991672464032</v>
      </c>
    </row>
    <row r="123" spans="1:9" ht="12.75">
      <c r="A123" t="s">
        <v>82</v>
      </c>
      <c r="B123">
        <f>B83*10000/B62</f>
        <v>-0.2053017814168111</v>
      </c>
      <c r="C123">
        <f>C83*10000/C62</f>
        <v>0.009964368656236545</v>
      </c>
      <c r="D123">
        <f>D83*10000/D62</f>
        <v>1.0820063306039889</v>
      </c>
      <c r="E123">
        <f>E83*10000/E62</f>
        <v>1.0462272362921292</v>
      </c>
      <c r="F123">
        <f>F83*10000/F62</f>
        <v>7.591389437198865</v>
      </c>
      <c r="G123">
        <f>AVERAGE(C123:E123)</f>
        <v>0.7127326451841182</v>
      </c>
      <c r="H123">
        <f>STDEV(C123:E123)</f>
        <v>0.6088780450697177</v>
      </c>
      <c r="I123">
        <f>(B123*B4+C123*C4+D123*D4+E123*E4+F123*F4)/SUM(B4:F4)</f>
        <v>1.4964733505380772</v>
      </c>
    </row>
    <row r="124" spans="1:9" ht="12.75">
      <c r="A124" t="s">
        <v>83</v>
      </c>
      <c r="B124">
        <f>B84*10000/B62</f>
        <v>-2.146320276871796</v>
      </c>
      <c r="C124">
        <f>C84*10000/C62</f>
        <v>-0.006541564484721537</v>
      </c>
      <c r="D124">
        <f>D84*10000/D62</f>
        <v>0.45433148581914956</v>
      </c>
      <c r="E124">
        <f>E84*10000/E62</f>
        <v>1.1354970398902005</v>
      </c>
      <c r="F124">
        <f>F84*10000/F62</f>
        <v>0.19043290498332552</v>
      </c>
      <c r="G124">
        <f>AVERAGE(C124:E124)</f>
        <v>0.5277623204082095</v>
      </c>
      <c r="H124">
        <f>STDEV(C124:E124)</f>
        <v>0.5745494835712494</v>
      </c>
      <c r="I124">
        <f>(B124*B4+C124*C4+D124*D4+E124*E4+F124*F4)/SUM(B4:F4)</f>
        <v>0.09519114722897508</v>
      </c>
    </row>
    <row r="125" spans="1:9" ht="12.75">
      <c r="A125" t="s">
        <v>84</v>
      </c>
      <c r="B125">
        <f>B85*10000/B62</f>
        <v>-0.2099117844597577</v>
      </c>
      <c r="C125">
        <f>C85*10000/C62</f>
        <v>-0.6857450445752995</v>
      </c>
      <c r="D125">
        <f>D85*10000/D62</f>
        <v>-0.322421351651264</v>
      </c>
      <c r="E125">
        <f>E85*10000/E62</f>
        <v>-0.32334870979550856</v>
      </c>
      <c r="F125">
        <f>F85*10000/F62</f>
        <v>-0.992717814263272</v>
      </c>
      <c r="G125">
        <f>AVERAGE(C125:E125)</f>
        <v>-0.443838368674024</v>
      </c>
      <c r="H125">
        <f>STDEV(C125:E125)</f>
        <v>0.20949783980386416</v>
      </c>
      <c r="I125">
        <f>(B125*B4+C125*C4+D125*D4+E125*E4+F125*F4)/SUM(B4:F4)</f>
        <v>-0.483105920571942</v>
      </c>
    </row>
    <row r="126" spans="1:9" ht="12.75">
      <c r="A126" t="s">
        <v>85</v>
      </c>
      <c r="B126">
        <f>B86*10000/B62</f>
        <v>1.0986010665869856</v>
      </c>
      <c r="C126">
        <f>C86*10000/C62</f>
        <v>0.5774202132320424</v>
      </c>
      <c r="D126">
        <f>D86*10000/D62</f>
        <v>0.4561774231018028</v>
      </c>
      <c r="E126">
        <f>E86*10000/E62</f>
        <v>0.27863125429447083</v>
      </c>
      <c r="F126">
        <f>F86*10000/F62</f>
        <v>1.5206170342857124</v>
      </c>
      <c r="G126">
        <f>AVERAGE(C126:E126)</f>
        <v>0.43740963020943874</v>
      </c>
      <c r="H126">
        <f>STDEV(C126:E126)</f>
        <v>0.15027602281564206</v>
      </c>
      <c r="I126">
        <f>(B126*B4+C126*C4+D126*D4+E126*E4+F126*F4)/SUM(B4:F4)</f>
        <v>0.6776306423195877</v>
      </c>
    </row>
    <row r="127" spans="1:9" ht="12.75">
      <c r="A127" t="s">
        <v>86</v>
      </c>
      <c r="B127">
        <f>B87*10000/B62</f>
        <v>0.09218561436229662</v>
      </c>
      <c r="C127">
        <f>C87*10000/C62</f>
        <v>0.12144646684542446</v>
      </c>
      <c r="D127">
        <f>D87*10000/D62</f>
        <v>0.08748008603658254</v>
      </c>
      <c r="E127">
        <f>E87*10000/E62</f>
        <v>0.11432817794557161</v>
      </c>
      <c r="F127">
        <f>F87*10000/F62</f>
        <v>0.08872538156704589</v>
      </c>
      <c r="G127">
        <f>AVERAGE(C127:E127)</f>
        <v>0.1077515769425262</v>
      </c>
      <c r="H127">
        <f>STDEV(C127:E127)</f>
        <v>0.017912775242205164</v>
      </c>
      <c r="I127">
        <f>(B127*B4+C127*C4+D127*D4+E127*E4+F127*F4)/SUM(B4:F4)</f>
        <v>0.10296182040579654</v>
      </c>
    </row>
    <row r="128" spans="1:9" ht="12.75">
      <c r="A128" t="s">
        <v>87</v>
      </c>
      <c r="B128">
        <f>B88*10000/B62</f>
        <v>-0.24965818186991567</v>
      </c>
      <c r="C128">
        <f>C88*10000/C62</f>
        <v>0.2683646751375066</v>
      </c>
      <c r="D128">
        <f>D88*10000/D62</f>
        <v>0.19214458251703537</v>
      </c>
      <c r="E128">
        <f>E88*10000/E62</f>
        <v>0.23328263585310013</v>
      </c>
      <c r="F128">
        <f>F88*10000/F62</f>
        <v>0.08330240111614645</v>
      </c>
      <c r="G128">
        <f>AVERAGE(C128:E128)</f>
        <v>0.23126396450254738</v>
      </c>
      <c r="H128">
        <f>STDEV(C128:E128)</f>
        <v>0.03815012326696274</v>
      </c>
      <c r="I128">
        <f>(B128*B4+C128*C4+D128*D4+E128*E4+F128*F4)/SUM(B4:F4)</f>
        <v>0.14183572303031067</v>
      </c>
    </row>
    <row r="129" spans="1:9" ht="12.75">
      <c r="A129" t="s">
        <v>88</v>
      </c>
      <c r="B129">
        <f>B89*10000/B62</f>
        <v>-0.04395597967383437</v>
      </c>
      <c r="C129">
        <f>C89*10000/C62</f>
        <v>0.009792372131132968</v>
      </c>
      <c r="D129">
        <f>D89*10000/D62</f>
        <v>0.05845105978750447</v>
      </c>
      <c r="E129">
        <f>E89*10000/E62</f>
        <v>0.06147391142027759</v>
      </c>
      <c r="F129">
        <f>F89*10000/F62</f>
        <v>0.05094086941533429</v>
      </c>
      <c r="G129">
        <f>AVERAGE(C129:E129)</f>
        <v>0.04323911444630501</v>
      </c>
      <c r="H129">
        <f>STDEV(C129:E129)</f>
        <v>0.02900513465960087</v>
      </c>
      <c r="I129">
        <f>(B129*B4+C129*C4+D129*D4+E129*E4+F129*F4)/SUM(B4:F4)</f>
        <v>0.031624498845224794</v>
      </c>
    </row>
    <row r="130" spans="1:9" ht="12.75">
      <c r="A130" t="s">
        <v>89</v>
      </c>
      <c r="B130">
        <f>B90*10000/B62</f>
        <v>0.045314621461355405</v>
      </c>
      <c r="C130">
        <f>C90*10000/C62</f>
        <v>-0.03423022300535895</v>
      </c>
      <c r="D130">
        <f>D90*10000/D62</f>
        <v>0.10499735588673033</v>
      </c>
      <c r="E130">
        <f>E90*10000/E62</f>
        <v>-0.09888103511016037</v>
      </c>
      <c r="F130">
        <f>F90*10000/F62</f>
        <v>0.2967407170371984</v>
      </c>
      <c r="G130">
        <f>AVERAGE(C130:E130)</f>
        <v>-0.009371300742929667</v>
      </c>
      <c r="H130">
        <f>STDEV(C130:E130)</f>
        <v>0.10418768684881811</v>
      </c>
      <c r="I130">
        <f>(B130*B4+C130*C4+D130*D4+E130*E4+F130*F4)/SUM(B4:F4)</f>
        <v>0.03934281753297549</v>
      </c>
    </row>
    <row r="131" spans="1:9" ht="12.75">
      <c r="A131" t="s">
        <v>90</v>
      </c>
      <c r="B131">
        <f>B91*10000/B62</f>
        <v>-0.01150870485039891</v>
      </c>
      <c r="C131">
        <f>C91*10000/C62</f>
        <v>0.036792222611732164</v>
      </c>
      <c r="D131">
        <f>D91*10000/D62</f>
        <v>0.032188836903543294</v>
      </c>
      <c r="E131">
        <f>E91*10000/E62</f>
        <v>0.013852408691685398</v>
      </c>
      <c r="F131">
        <f>F91*10000/F62</f>
        <v>0.03248587929046388</v>
      </c>
      <c r="G131">
        <f>AVERAGE(C131:E131)</f>
        <v>0.027611156068986953</v>
      </c>
      <c r="H131">
        <f>STDEV(C131:E131)</f>
        <v>0.012135696808955437</v>
      </c>
      <c r="I131">
        <f>(B131*B4+C131*C4+D131*D4+E131*E4+F131*F4)/SUM(B4:F4)</f>
        <v>0.022589761870931972</v>
      </c>
    </row>
    <row r="132" spans="1:9" ht="12.75">
      <c r="A132" t="s">
        <v>91</v>
      </c>
      <c r="B132">
        <f>B92*10000/B62</f>
        <v>0.020765574483121545</v>
      </c>
      <c r="C132">
        <f>C92*10000/C62</f>
        <v>0.0730252496830311</v>
      </c>
      <c r="D132">
        <f>D92*10000/D62</f>
        <v>0.04663073257087035</v>
      </c>
      <c r="E132">
        <f>E92*10000/E62</f>
        <v>0.01372858434230822</v>
      </c>
      <c r="F132">
        <f>F92*10000/F62</f>
        <v>0.052012217555717576</v>
      </c>
      <c r="G132">
        <f>AVERAGE(C132:E132)</f>
        <v>0.04446152219873656</v>
      </c>
      <c r="H132">
        <f>STDEV(C132:E132)</f>
        <v>0.02970778913620721</v>
      </c>
      <c r="I132">
        <f>(B132*B4+C132*C4+D132*D4+E132*E4+F132*F4)/SUM(B4:F4)</f>
        <v>0.042032869471345026</v>
      </c>
    </row>
    <row r="133" spans="1:9" ht="12.75">
      <c r="A133" t="s">
        <v>92</v>
      </c>
      <c r="B133">
        <f>B93*10000/B62</f>
        <v>0.1096806459884489</v>
      </c>
      <c r="C133">
        <f>C93*10000/C62</f>
        <v>0.10650201000610438</v>
      </c>
      <c r="D133">
        <f>D93*10000/D62</f>
        <v>0.11126540055524614</v>
      </c>
      <c r="E133">
        <f>E93*10000/E62</f>
        <v>0.09847628573708588</v>
      </c>
      <c r="F133">
        <f>F93*10000/F62</f>
        <v>0.08596320837664459</v>
      </c>
      <c r="G133">
        <f>AVERAGE(C133:E133)</f>
        <v>0.10541456543281214</v>
      </c>
      <c r="H133">
        <f>STDEV(C133:E133)</f>
        <v>0.006463533571739815</v>
      </c>
      <c r="I133">
        <f>(B133*B4+C133*C4+D133*D4+E133*E4+F133*F4)/SUM(B4:F4)</f>
        <v>0.10343951576089781</v>
      </c>
    </row>
    <row r="134" spans="1:9" ht="12.75">
      <c r="A134" t="s">
        <v>93</v>
      </c>
      <c r="B134">
        <f>B94*10000/B62</f>
        <v>-0.020212302757122363</v>
      </c>
      <c r="C134">
        <f>C94*10000/C62</f>
        <v>-0.021820266011913083</v>
      </c>
      <c r="D134">
        <f>D94*10000/D62</f>
        <v>0.004402494243971474</v>
      </c>
      <c r="E134">
        <f>E94*10000/E62</f>
        <v>0.004528521873727292</v>
      </c>
      <c r="F134">
        <f>F94*10000/F62</f>
        <v>-0.019366071052958525</v>
      </c>
      <c r="G134">
        <f>AVERAGE(C134:E134)</f>
        <v>-0.004296416631404772</v>
      </c>
      <c r="H134">
        <f>STDEV(C134:E134)</f>
        <v>0.015176229557235936</v>
      </c>
      <c r="I134">
        <f>(B134*B4+C134*C4+D134*D4+E134*E4+F134*F4)/SUM(B4:F4)</f>
        <v>-0.00861323902390434</v>
      </c>
    </row>
    <row r="135" spans="1:9" ht="12.75">
      <c r="A135" t="s">
        <v>94</v>
      </c>
      <c r="B135">
        <f>B95*10000/B62</f>
        <v>0.0005894621394510245</v>
      </c>
      <c r="C135">
        <f>C95*10000/C62</f>
        <v>0.0021221505878815518</v>
      </c>
      <c r="D135">
        <f>D95*10000/D62</f>
        <v>-0.0013959045909429646</v>
      </c>
      <c r="E135">
        <f>E95*10000/E62</f>
        <v>-0.001005757346260611</v>
      </c>
      <c r="F135">
        <f>F95*10000/F62</f>
        <v>0.005756120969201783</v>
      </c>
      <c r="G135">
        <f>AVERAGE(C135:E135)</f>
        <v>-9.317044977400796E-05</v>
      </c>
      <c r="H135">
        <f>STDEV(C135:E135)</f>
        <v>0.0019284162395714229</v>
      </c>
      <c r="I135">
        <f>(B135*B4+C135*C4+D135*D4+E135*E4+F135*F4)/SUM(B4:F4)</f>
        <v>0.0007856021575043648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2004-11-10T13:48:43Z</cp:lastPrinted>
  <dcterms:created xsi:type="dcterms:W3CDTF">2004-11-10T13:48:43Z</dcterms:created>
  <dcterms:modified xsi:type="dcterms:W3CDTF">2004-11-10T18:21:12Z</dcterms:modified>
  <cp:category/>
  <cp:version/>
  <cp:contentType/>
  <cp:contentStatus/>
</cp:coreProperties>
</file>