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<sst xmlns="http://schemas.openxmlformats.org/spreadsheetml/2006/main" count="203" uniqueCount="98">
  <si>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Wed 17/11/2004       09:22:58</t>
  </si>
  <si>
    <t>LISSNER</t>
  </si>
  <si>
    <t>HCMQAP393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</si>
  <si>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</si>
  <si>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</si>
  <si>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</si>
  <si>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</si>
  <si>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</si>
  <si>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</si>
  <si>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</si>
  <si>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</si>
  <si>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</si>
  <si>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</si>
  <si>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</si>
  <si>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</si>
  <si>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</si>
  <si>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</si>
  <si>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</si>
  <si>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</si>
  <si>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</si>
  <si>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</si>
  <si>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</si>
  <si>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</si>
  <si>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</si>
  <si>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</si>
  <si>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</si>
  <si>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</si>
  <si>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</si>
  <si>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</si>
  <si>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</si>
  <si>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</si>
  <si>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</si>
  <si>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</si>
  <si>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</si>
  <si>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</si>
  <si>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</si>
  <si>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</si>
  <si>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</si>
  <si>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</si>
  <si>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</si>
  <si>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</si>
  <si>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</si>
  <si>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</si>
  <si>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</si>
  <si>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</si>
  <si>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</si>
  <si>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</si>
  <si>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</si>
  <si>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</si>
  <si>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</si>
  <si>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</si>
  <si>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31mn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</si>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</sst>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9486877"/>
        <c:axId val="64055302"/>
      </c:lineChart>
      <c:catAx>
        <c:axId val="294868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noMultiLvlLbl val="0"/>
      </c:catAx>
      <c:valAx>
        <c:axId val="6405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-0.003755</v>
      </c>
      <c r="D4" s="12">
        <v>-0.003751</v>
      </c>
      <c r="E4" s="12">
        <v>-0.003754</v>
      </c>
      <c r="F4" s="24">
        <v>-0.002085</v>
      </c>
      <c r="G4" s="34">
        <v>-0.011701</v>
      </c>
    </row>
    <row r="5" spans="1:7" ht="12.75" thickBot="1">
      <c r="A5" s="44" t="s">
        <v>13</v>
      </c>
      <c r="B5" s="45">
        <v>3.141564</v>
      </c>
      <c r="C5" s="46">
        <v>0.932763</v>
      </c>
      <c r="D5" s="46">
        <v>0.478778</v>
      </c>
      <c r="E5" s="46">
        <v>-2.010989</v>
      </c>
      <c r="F5" s="47">
        <v>-2.219373</v>
      </c>
      <c r="G5" s="48">
        <v>7.162089</v>
      </c>
    </row>
    <row r="6" spans="1:7" ht="12.75" thickTop="1">
      <c r="A6" s="6" t="s">
        <v>14</v>
      </c>
      <c r="B6" s="39">
        <v>48.8468</v>
      </c>
      <c r="C6" s="40">
        <v>-26.52412</v>
      </c>
      <c r="D6" s="40">
        <v>-99.91577</v>
      </c>
      <c r="E6" s="40">
        <v>139.8046</v>
      </c>
      <c r="F6" s="41">
        <v>-77.11631</v>
      </c>
      <c r="G6" s="42">
        <v>-0.006051788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3.036408</v>
      </c>
      <c r="C8" s="13">
        <v>2.738819</v>
      </c>
      <c r="D8" s="13">
        <v>2.215942</v>
      </c>
      <c r="E8" s="13">
        <v>3.325857</v>
      </c>
      <c r="F8" s="25">
        <v>-2.144875</v>
      </c>
      <c r="G8" s="35">
        <v>2.144808</v>
      </c>
    </row>
    <row r="9" spans="1:7" ht="12">
      <c r="A9" s="20" t="s">
        <v>17</v>
      </c>
      <c r="B9" s="29">
        <v>0.1774207</v>
      </c>
      <c r="C9" s="13">
        <v>-0.3637323</v>
      </c>
      <c r="D9" s="13">
        <v>-0.2547062</v>
      </c>
      <c r="E9" s="13">
        <v>-0.1149087</v>
      </c>
      <c r="F9" s="25">
        <v>-0.8284441</v>
      </c>
      <c r="G9" s="35">
        <v>-0.2613536</v>
      </c>
    </row>
    <row r="10" spans="1:7" ht="12">
      <c r="A10" s="20" t="s">
        <v>18</v>
      </c>
      <c r="B10" s="29">
        <v>-0.5247445</v>
      </c>
      <c r="C10" s="13">
        <v>-0.7362086</v>
      </c>
      <c r="D10" s="13">
        <v>-0.712217</v>
      </c>
      <c r="E10" s="13">
        <v>-1.203159</v>
      </c>
      <c r="F10" s="25">
        <v>-2.592861</v>
      </c>
      <c r="G10" s="35">
        <v>-1.060265</v>
      </c>
    </row>
    <row r="11" spans="1:7" ht="12">
      <c r="A11" s="21" t="s">
        <v>19</v>
      </c>
      <c r="B11" s="31">
        <v>2.617532</v>
      </c>
      <c r="C11" s="15">
        <v>0.9548655</v>
      </c>
      <c r="D11" s="15">
        <v>2.234118</v>
      </c>
      <c r="E11" s="15">
        <v>0.6789462</v>
      </c>
      <c r="F11" s="27">
        <v>14.15607</v>
      </c>
      <c r="G11" s="37">
        <v>3.200809</v>
      </c>
    </row>
    <row r="12" spans="1:7" ht="12">
      <c r="A12" s="20" t="s">
        <v>20</v>
      </c>
      <c r="B12" s="29">
        <v>-0.03795942</v>
      </c>
      <c r="C12" s="13">
        <v>-0.0168763</v>
      </c>
      <c r="D12" s="13">
        <v>-0.03184175</v>
      </c>
      <c r="E12" s="13">
        <v>0.08629158</v>
      </c>
      <c r="F12" s="25">
        <v>-0.4645048</v>
      </c>
      <c r="G12" s="35">
        <v>-0.05853408</v>
      </c>
    </row>
    <row r="13" spans="1:7" ht="12">
      <c r="A13" s="20" t="s">
        <v>21</v>
      </c>
      <c r="B13" s="29">
        <v>-0.07897089</v>
      </c>
      <c r="C13" s="13">
        <v>-0.01044393</v>
      </c>
      <c r="D13" s="13">
        <v>-0.1745613</v>
      </c>
      <c r="E13" s="13">
        <v>-0.1084359</v>
      </c>
      <c r="F13" s="25">
        <v>-0.2018318</v>
      </c>
      <c r="G13" s="35">
        <v>-0.1089836</v>
      </c>
    </row>
    <row r="14" spans="1:7" ht="12">
      <c r="A14" s="20" t="s">
        <v>22</v>
      </c>
      <c r="B14" s="29">
        <v>-0.07869845</v>
      </c>
      <c r="C14" s="13">
        <v>-0.03646305</v>
      </c>
      <c r="D14" s="13">
        <v>-0.02287973</v>
      </c>
      <c r="E14" s="13">
        <v>0.01751311</v>
      </c>
      <c r="F14" s="25">
        <v>0.04295792</v>
      </c>
      <c r="G14" s="35">
        <v>-0.01570988</v>
      </c>
    </row>
    <row r="15" spans="1:7" ht="12">
      <c r="A15" s="21" t="s">
        <v>23</v>
      </c>
      <c r="B15" s="31">
        <v>-0.3588428</v>
      </c>
      <c r="C15" s="15">
        <v>-0.2157607</v>
      </c>
      <c r="D15" s="15">
        <v>-0.04725926</v>
      </c>
      <c r="E15" s="15">
        <v>-0.1182609</v>
      </c>
      <c r="F15" s="27">
        <v>-0.2859882</v>
      </c>
      <c r="G15" s="37">
        <v>-0.1818657</v>
      </c>
    </row>
    <row r="16" spans="1:7" ht="12">
      <c r="A16" s="20" t="s">
        <v>24</v>
      </c>
      <c r="B16" s="29">
        <v>-0.02719813</v>
      </c>
      <c r="C16" s="13">
        <v>0.01645727</v>
      </c>
      <c r="D16" s="13">
        <v>0.01812514</v>
      </c>
      <c r="E16" s="13">
        <v>0.00837788</v>
      </c>
      <c r="F16" s="25">
        <v>-0.06346219</v>
      </c>
      <c r="G16" s="35">
        <v>-0.002088728</v>
      </c>
    </row>
    <row r="17" spans="1:7" ht="12">
      <c r="A17" s="20" t="s">
        <v>25</v>
      </c>
      <c r="B17" s="29">
        <v>-0.04611168</v>
      </c>
      <c r="C17" s="13">
        <v>-0.02973413</v>
      </c>
      <c r="D17" s="13">
        <v>-0.03428098</v>
      </c>
      <c r="E17" s="13">
        <v>-0.05256091</v>
      </c>
      <c r="F17" s="25">
        <v>-0.04924537</v>
      </c>
      <c r="G17" s="35">
        <v>-0.04129846</v>
      </c>
    </row>
    <row r="18" spans="1:7" ht="12">
      <c r="A18" s="20" t="s">
        <v>26</v>
      </c>
      <c r="B18" s="29">
        <v>0.008090695</v>
      </c>
      <c r="C18" s="13">
        <v>0.01828769</v>
      </c>
      <c r="D18" s="13">
        <v>0.04247852</v>
      </c>
      <c r="E18" s="13">
        <v>-0.01514596</v>
      </c>
      <c r="F18" s="25">
        <v>0.02936542</v>
      </c>
      <c r="G18" s="35">
        <v>0.01607778</v>
      </c>
    </row>
    <row r="19" spans="1:7" ht="12">
      <c r="A19" s="21" t="s">
        <v>27</v>
      </c>
      <c r="B19" s="31">
        <v>-0.2072039</v>
      </c>
      <c r="C19" s="15">
        <v>-0.184768</v>
      </c>
      <c r="D19" s="15">
        <v>-0.1918713</v>
      </c>
      <c r="E19" s="15">
        <v>-0.1599345</v>
      </c>
      <c r="F19" s="27">
        <v>-0.1388563</v>
      </c>
      <c r="G19" s="37">
        <v>-0.1776122</v>
      </c>
    </row>
    <row r="20" spans="1:7" ht="12.75" thickBot="1">
      <c r="A20" s="44" t="s">
        <v>28</v>
      </c>
      <c r="B20" s="45">
        <v>-0.0006575438</v>
      </c>
      <c r="C20" s="46">
        <v>0.001192833</v>
      </c>
      <c r="D20" s="46">
        <v>-0.0005558441</v>
      </c>
      <c r="E20" s="46">
        <v>0.005679927</v>
      </c>
      <c r="F20" s="47">
        <v>-0.007452604</v>
      </c>
      <c r="G20" s="48">
        <v>0.0004291788</v>
      </c>
    </row>
    <row r="21" spans="1:7" ht="12.75" thickTop="1">
      <c r="A21" s="6" t="s">
        <v>29</v>
      </c>
      <c r="B21" s="39">
        <v>-122.4739</v>
      </c>
      <c r="C21" s="40">
        <v>11.26236</v>
      </c>
      <c r="D21" s="40">
        <v>114.2487</v>
      </c>
      <c r="E21" s="40">
        <v>-40.06503</v>
      </c>
      <c r="F21" s="41">
        <v>-21.03871</v>
      </c>
      <c r="G21" s="43">
        <v>0.01216396</v>
      </c>
    </row>
    <row r="22" spans="1:7" ht="12">
      <c r="A22" s="20" t="s">
        <v>30</v>
      </c>
      <c r="B22" s="29">
        <v>62.83211</v>
      </c>
      <c r="C22" s="13">
        <v>18.65528</v>
      </c>
      <c r="D22" s="13">
        <v>9.575557</v>
      </c>
      <c r="E22" s="13">
        <v>-40.21999</v>
      </c>
      <c r="F22" s="25">
        <v>-44.38776</v>
      </c>
      <c r="G22" s="36">
        <v>0</v>
      </c>
    </row>
    <row r="23" spans="1:7" ht="12">
      <c r="A23" s="20" t="s">
        <v>31</v>
      </c>
      <c r="B23" s="29">
        <v>1.151978</v>
      </c>
      <c r="C23" s="13">
        <v>1.899703</v>
      </c>
      <c r="D23" s="13">
        <v>0.04523882</v>
      </c>
      <c r="E23" s="13">
        <v>0.8846435</v>
      </c>
      <c r="F23" s="25">
        <v>4.117121</v>
      </c>
      <c r="G23" s="35">
        <v>1.397665</v>
      </c>
    </row>
    <row r="24" spans="1:7" ht="12">
      <c r="A24" s="20" t="s">
        <v>32</v>
      </c>
      <c r="B24" s="29">
        <v>2.1757</v>
      </c>
      <c r="C24" s="13">
        <v>3.634589</v>
      </c>
      <c r="D24" s="13">
        <v>1.527198</v>
      </c>
      <c r="E24" s="13">
        <v>1.091979</v>
      </c>
      <c r="F24" s="25">
        <v>2.921038</v>
      </c>
      <c r="G24" s="35">
        <v>2.209713</v>
      </c>
    </row>
    <row r="25" spans="1:7" ht="12">
      <c r="A25" s="20" t="s">
        <v>33</v>
      </c>
      <c r="B25" s="29">
        <v>0.8544658</v>
      </c>
      <c r="C25" s="13">
        <v>1.637564</v>
      </c>
      <c r="D25" s="13">
        <v>0.8097492</v>
      </c>
      <c r="E25" s="13">
        <v>1.443042</v>
      </c>
      <c r="F25" s="25">
        <v>-0.2909987</v>
      </c>
      <c r="G25" s="35">
        <v>1.02079</v>
      </c>
    </row>
    <row r="26" spans="1:7" ht="12">
      <c r="A26" s="21" t="s">
        <v>34</v>
      </c>
      <c r="B26" s="31">
        <v>1.8975</v>
      </c>
      <c r="C26" s="15">
        <v>0.4407408</v>
      </c>
      <c r="D26" s="15">
        <v>0.6190994</v>
      </c>
      <c r="E26" s="15">
        <v>0.4706482</v>
      </c>
      <c r="F26" s="27">
        <v>1.611884</v>
      </c>
      <c r="G26" s="37">
        <v>0.8577857</v>
      </c>
    </row>
    <row r="27" spans="1:7" ht="12">
      <c r="A27" s="20" t="s">
        <v>35</v>
      </c>
      <c r="B27" s="29">
        <v>0.1332237</v>
      </c>
      <c r="C27" s="13">
        <v>-0.09794452</v>
      </c>
      <c r="D27" s="13">
        <v>-0.2500508</v>
      </c>
      <c r="E27" s="13">
        <v>-0.5169623</v>
      </c>
      <c r="F27" s="25">
        <v>0.2785344</v>
      </c>
      <c r="G27" s="35">
        <v>-0.1515877</v>
      </c>
    </row>
    <row r="28" spans="1:7" ht="12">
      <c r="A28" s="20" t="s">
        <v>36</v>
      </c>
      <c r="B28" s="29">
        <v>-0.03715032</v>
      </c>
      <c r="C28" s="13">
        <v>0.2956594</v>
      </c>
      <c r="D28" s="13">
        <v>-0.1939399</v>
      </c>
      <c r="E28" s="13">
        <v>-0.4113707</v>
      </c>
      <c r="F28" s="25">
        <v>-0.2044713</v>
      </c>
      <c r="G28" s="35">
        <v>-0.1071522</v>
      </c>
    </row>
    <row r="29" spans="1:7" ht="12">
      <c r="A29" s="20" t="s">
        <v>37</v>
      </c>
      <c r="B29" s="29">
        <v>0.04396115</v>
      </c>
      <c r="C29" s="13">
        <v>0.01452686</v>
      </c>
      <c r="D29" s="13">
        <v>-0.08447076</v>
      </c>
      <c r="E29" s="13">
        <v>-0.06862573</v>
      </c>
      <c r="F29" s="25">
        <v>-0.1277566</v>
      </c>
      <c r="G29" s="35">
        <v>-0.0440395</v>
      </c>
    </row>
    <row r="30" spans="1:7" ht="12">
      <c r="A30" s="21" t="s">
        <v>38</v>
      </c>
      <c r="B30" s="31">
        <v>0.1597362</v>
      </c>
      <c r="C30" s="15">
        <v>-0.02751384</v>
      </c>
      <c r="D30" s="15">
        <v>-0.02652756</v>
      </c>
      <c r="E30" s="15">
        <v>-0.1044422</v>
      </c>
      <c r="F30" s="27">
        <v>0.1989112</v>
      </c>
      <c r="G30" s="37">
        <v>0.011581</v>
      </c>
    </row>
    <row r="31" spans="1:7" ht="12">
      <c r="A31" s="20" t="s">
        <v>39</v>
      </c>
      <c r="B31" s="29">
        <v>-0.02679479</v>
      </c>
      <c r="C31" s="13">
        <v>-0.1027264</v>
      </c>
      <c r="D31" s="13">
        <v>-0.06419573</v>
      </c>
      <c r="E31" s="13">
        <v>-0.04360671</v>
      </c>
      <c r="F31" s="25">
        <v>0.005631634</v>
      </c>
      <c r="G31" s="35">
        <v>-0.05377219</v>
      </c>
    </row>
    <row r="32" spans="1:7" ht="12">
      <c r="A32" s="20" t="s">
        <v>40</v>
      </c>
      <c r="B32" s="29">
        <v>-0.01180071</v>
      </c>
      <c r="C32" s="13">
        <v>0.01254189</v>
      </c>
      <c r="D32" s="13">
        <v>-0.001793972</v>
      </c>
      <c r="E32" s="13">
        <v>-0.02837843</v>
      </c>
      <c r="F32" s="25">
        <v>-0.04716185</v>
      </c>
      <c r="G32" s="35">
        <v>-0.01224455</v>
      </c>
    </row>
    <row r="33" spans="1:7" ht="12">
      <c r="A33" s="20" t="s">
        <v>41</v>
      </c>
      <c r="B33" s="29">
        <v>0.1291097</v>
      </c>
      <c r="C33" s="13">
        <v>0.0780622</v>
      </c>
      <c r="D33" s="13">
        <v>0.05537233</v>
      </c>
      <c r="E33" s="13">
        <v>0.06559928</v>
      </c>
      <c r="F33" s="25">
        <v>0.06857894</v>
      </c>
      <c r="G33" s="35">
        <v>0.0757215</v>
      </c>
    </row>
    <row r="34" spans="1:7" ht="12">
      <c r="A34" s="21" t="s">
        <v>42</v>
      </c>
      <c r="B34" s="31">
        <v>-0.002842563</v>
      </c>
      <c r="C34" s="15">
        <v>-0.01408666</v>
      </c>
      <c r="D34" s="15">
        <v>-0.01197894</v>
      </c>
      <c r="E34" s="15">
        <v>-0.007920064</v>
      </c>
      <c r="F34" s="27">
        <v>-0.02421988</v>
      </c>
      <c r="G34" s="37">
        <v>-0.01179022</v>
      </c>
    </row>
    <row r="35" spans="1:7" ht="12.75" thickBot="1">
      <c r="A35" s="22" t="s">
        <v>43</v>
      </c>
      <c r="B35" s="32">
        <v>-0.006297005</v>
      </c>
      <c r="C35" s="16">
        <v>-0.0009034325</v>
      </c>
      <c r="D35" s="16">
        <v>-0.0003606147</v>
      </c>
      <c r="E35" s="16">
        <v>0.006736871</v>
      </c>
      <c r="F35" s="28">
        <v>0.0003972955</v>
      </c>
      <c r="G35" s="38">
        <v>0.0004591188</v>
      </c>
    </row>
    <row r="36" spans="1:7" ht="12">
      <c r="A36" s="4" t="s">
        <v>44</v>
      </c>
      <c r="B36" s="3">
        <v>21.56067</v>
      </c>
      <c r="C36" s="3">
        <v>21.56067</v>
      </c>
      <c r="D36" s="3">
        <v>21.56677</v>
      </c>
      <c r="E36" s="3">
        <v>21.56677</v>
      </c>
      <c r="F36" s="3">
        <v>21.57593</v>
      </c>
      <c r="G36" s="3"/>
    </row>
    <row r="37" spans="1:6" ht="12">
      <c r="A37" s="4" t="s">
        <v>45</v>
      </c>
      <c r="B37" s="2">
        <v>0.3667196</v>
      </c>
      <c r="C37" s="2">
        <v>0.3519694</v>
      </c>
      <c r="D37" s="2">
        <v>0.3453573</v>
      </c>
      <c r="E37" s="2">
        <v>0.3407796</v>
      </c>
      <c r="F37" s="2">
        <v>0.3387451</v>
      </c>
    </row>
    <row r="38" spans="1:7" ht="12">
      <c r="A38" s="4" t="s">
        <v>53</v>
      </c>
      <c r="B38" s="2">
        <v>-8.172814E-05</v>
      </c>
      <c r="C38" s="2">
        <v>4.505513E-05</v>
      </c>
      <c r="D38" s="2">
        <v>0.0001696707</v>
      </c>
      <c r="E38" s="2">
        <v>-0.0002379379</v>
      </c>
      <c r="F38" s="2">
        <v>0.0001309364</v>
      </c>
      <c r="G38" s="2">
        <v>0.0002092527</v>
      </c>
    </row>
    <row r="39" spans="1:7" ht="12.75" thickBot="1">
      <c r="A39" s="4" t="s">
        <v>54</v>
      </c>
      <c r="B39" s="2">
        <v>0.0002087191</v>
      </c>
      <c r="C39" s="2">
        <v>-1.923007E-05</v>
      </c>
      <c r="D39" s="2">
        <v>-0.0001943852</v>
      </c>
      <c r="E39" s="2">
        <v>6.715357E-05</v>
      </c>
      <c r="F39" s="2">
        <v>3.6347E-05</v>
      </c>
      <c r="G39" s="2">
        <v>0.001003609</v>
      </c>
    </row>
    <row r="40" spans="2:7" ht="12.75" thickBot="1">
      <c r="B40" s="7" t="s">
        <v>46</v>
      </c>
      <c r="C40" s="18">
        <v>-0.003754</v>
      </c>
      <c r="D40" s="17" t="s">
        <v>47</v>
      </c>
      <c r="E40" s="18">
        <v>3.117191</v>
      </c>
      <c r="F40" s="17" t="s">
        <v>52</v>
      </c>
      <c r="G40" s="8">
        <v>55.0317348221873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0.003755</v>
      </c>
      <c r="D4">
        <v>0.003751</v>
      </c>
      <c r="E4">
        <v>0.003754</v>
      </c>
      <c r="F4">
        <v>0.002085</v>
      </c>
      <c r="G4">
        <v>0.011701</v>
      </c>
    </row>
    <row r="5" spans="1:7" ht="12.75">
      <c r="A5" t="s">
        <v>13</v>
      </c>
      <c r="B5">
        <v>3.141564</v>
      </c>
      <c r="C5">
        <v>0.932763</v>
      </c>
      <c r="D5">
        <v>0.478778</v>
      </c>
      <c r="E5">
        <v>-2.010989</v>
      </c>
      <c r="F5">
        <v>-2.219373</v>
      </c>
      <c r="G5">
        <v>7.162089</v>
      </c>
    </row>
    <row r="6" spans="1:7" ht="12.75">
      <c r="A6" t="s">
        <v>14</v>
      </c>
      <c r="B6" s="49">
        <v>48.8468</v>
      </c>
      <c r="C6" s="49">
        <v>-26.52412</v>
      </c>
      <c r="D6" s="49">
        <v>-99.91577</v>
      </c>
      <c r="E6" s="49">
        <v>139.8046</v>
      </c>
      <c r="F6" s="49">
        <v>-77.11631</v>
      </c>
      <c r="G6" s="49">
        <v>-0.006051788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3.036408</v>
      </c>
      <c r="C8" s="49">
        <v>2.738819</v>
      </c>
      <c r="D8" s="49">
        <v>2.215942</v>
      </c>
      <c r="E8" s="49">
        <v>3.325857</v>
      </c>
      <c r="F8" s="49">
        <v>-2.144875</v>
      </c>
      <c r="G8" s="49">
        <v>2.144808</v>
      </c>
    </row>
    <row r="9" spans="1:7" ht="12.75">
      <c r="A9" t="s">
        <v>17</v>
      </c>
      <c r="B9" s="49">
        <v>0.1774207</v>
      </c>
      <c r="C9" s="49">
        <v>-0.3637323</v>
      </c>
      <c r="D9" s="49">
        <v>-0.2547062</v>
      </c>
      <c r="E9" s="49">
        <v>-0.1149087</v>
      </c>
      <c r="F9" s="49">
        <v>-0.8284441</v>
      </c>
      <c r="G9" s="49">
        <v>-0.2613536</v>
      </c>
    </row>
    <row r="10" spans="1:7" ht="12.75">
      <c r="A10" t="s">
        <v>18</v>
      </c>
      <c r="B10" s="49">
        <v>-0.5247445</v>
      </c>
      <c r="C10" s="49">
        <v>-0.7362086</v>
      </c>
      <c r="D10" s="49">
        <v>-0.712217</v>
      </c>
      <c r="E10" s="49">
        <v>-1.203159</v>
      </c>
      <c r="F10" s="49">
        <v>-2.592861</v>
      </c>
      <c r="G10" s="49">
        <v>-1.060265</v>
      </c>
    </row>
    <row r="11" spans="1:7" ht="12.75">
      <c r="A11" t="s">
        <v>19</v>
      </c>
      <c r="B11" s="49">
        <v>2.617532</v>
      </c>
      <c r="C11" s="49">
        <v>0.9548655</v>
      </c>
      <c r="D11" s="49">
        <v>2.234118</v>
      </c>
      <c r="E11" s="49">
        <v>0.6789462</v>
      </c>
      <c r="F11" s="49">
        <v>14.15607</v>
      </c>
      <c r="G11" s="49">
        <v>3.200809</v>
      </c>
    </row>
    <row r="12" spans="1:7" ht="12.75">
      <c r="A12" t="s">
        <v>20</v>
      </c>
      <c r="B12" s="49">
        <v>-0.03795942</v>
      </c>
      <c r="C12" s="49">
        <v>-0.0168763</v>
      </c>
      <c r="D12" s="49">
        <v>-0.03184175</v>
      </c>
      <c r="E12" s="49">
        <v>0.08629158</v>
      </c>
      <c r="F12" s="49">
        <v>-0.4645048</v>
      </c>
      <c r="G12" s="49">
        <v>-0.05853408</v>
      </c>
    </row>
    <row r="13" spans="1:7" ht="12.75">
      <c r="A13" t="s">
        <v>21</v>
      </c>
      <c r="B13" s="49">
        <v>-0.07897089</v>
      </c>
      <c r="C13" s="49">
        <v>-0.01044393</v>
      </c>
      <c r="D13" s="49">
        <v>-0.1745613</v>
      </c>
      <c r="E13" s="49">
        <v>-0.1084359</v>
      </c>
      <c r="F13" s="49">
        <v>-0.2018318</v>
      </c>
      <c r="G13" s="49">
        <v>-0.1089836</v>
      </c>
    </row>
    <row r="14" spans="1:7" ht="12.75">
      <c r="A14" t="s">
        <v>22</v>
      </c>
      <c r="B14" s="49">
        <v>-0.07869845</v>
      </c>
      <c r="C14" s="49">
        <v>-0.03646305</v>
      </c>
      <c r="D14" s="49">
        <v>-0.02287973</v>
      </c>
      <c r="E14" s="49">
        <v>0.01751311</v>
      </c>
      <c r="F14" s="49">
        <v>0.04295792</v>
      </c>
      <c r="G14" s="49">
        <v>-0.01570988</v>
      </c>
    </row>
    <row r="15" spans="1:7" ht="12.75">
      <c r="A15" t="s">
        <v>23</v>
      </c>
      <c r="B15" s="49">
        <v>-0.3588428</v>
      </c>
      <c r="C15" s="49">
        <v>-0.2157607</v>
      </c>
      <c r="D15" s="49">
        <v>-0.04725926</v>
      </c>
      <c r="E15" s="49">
        <v>-0.1182609</v>
      </c>
      <c r="F15" s="49">
        <v>-0.2859882</v>
      </c>
      <c r="G15" s="49">
        <v>-0.1818657</v>
      </c>
    </row>
    <row r="16" spans="1:7" ht="12.75">
      <c r="A16" t="s">
        <v>24</v>
      </c>
      <c r="B16" s="49">
        <v>-0.02719813</v>
      </c>
      <c r="C16" s="49">
        <v>0.01645727</v>
      </c>
      <c r="D16" s="49">
        <v>0.01812514</v>
      </c>
      <c r="E16" s="49">
        <v>0.00837788</v>
      </c>
      <c r="F16" s="49">
        <v>-0.06346219</v>
      </c>
      <c r="G16" s="49">
        <v>-0.002088728</v>
      </c>
    </row>
    <row r="17" spans="1:7" ht="12.75">
      <c r="A17" t="s">
        <v>25</v>
      </c>
      <c r="B17" s="49">
        <v>-0.04611168</v>
      </c>
      <c r="C17" s="49">
        <v>-0.02973413</v>
      </c>
      <c r="D17" s="49">
        <v>-0.03428098</v>
      </c>
      <c r="E17" s="49">
        <v>-0.05256091</v>
      </c>
      <c r="F17" s="49">
        <v>-0.04924537</v>
      </c>
      <c r="G17" s="49">
        <v>-0.04129846</v>
      </c>
    </row>
    <row r="18" spans="1:7" ht="12.75">
      <c r="A18" t="s">
        <v>26</v>
      </c>
      <c r="B18" s="49">
        <v>0.008090695</v>
      </c>
      <c r="C18" s="49">
        <v>0.01828769</v>
      </c>
      <c r="D18" s="49">
        <v>0.04247852</v>
      </c>
      <c r="E18" s="49">
        <v>-0.01514596</v>
      </c>
      <c r="F18" s="49">
        <v>0.02936542</v>
      </c>
      <c r="G18" s="49">
        <v>0.01607778</v>
      </c>
    </row>
    <row r="19" spans="1:7" ht="12.75">
      <c r="A19" t="s">
        <v>27</v>
      </c>
      <c r="B19" s="49">
        <v>-0.2072039</v>
      </c>
      <c r="C19" s="49">
        <v>-0.184768</v>
      </c>
      <c r="D19" s="49">
        <v>-0.1918713</v>
      </c>
      <c r="E19" s="49">
        <v>-0.1599345</v>
      </c>
      <c r="F19" s="49">
        <v>-0.1388563</v>
      </c>
      <c r="G19" s="49">
        <v>-0.1776122</v>
      </c>
    </row>
    <row r="20" spans="1:7" ht="12.75">
      <c r="A20" t="s">
        <v>28</v>
      </c>
      <c r="B20" s="49">
        <v>-0.0006575438</v>
      </c>
      <c r="C20" s="49">
        <v>0.001192833</v>
      </c>
      <c r="D20" s="49">
        <v>-0.0005558441</v>
      </c>
      <c r="E20" s="49">
        <v>0.005679927</v>
      </c>
      <c r="F20" s="49">
        <v>-0.007452604</v>
      </c>
      <c r="G20" s="49">
        <v>0.0004291788</v>
      </c>
    </row>
    <row r="21" spans="1:7" ht="12.75">
      <c r="A21" t="s">
        <v>29</v>
      </c>
      <c r="B21" s="49">
        <v>-122.4739</v>
      </c>
      <c r="C21" s="49">
        <v>11.26236</v>
      </c>
      <c r="D21" s="49">
        <v>114.2487</v>
      </c>
      <c r="E21" s="49">
        <v>-40.06503</v>
      </c>
      <c r="F21" s="49">
        <v>-21.03871</v>
      </c>
      <c r="G21" s="49">
        <v>0.01216396</v>
      </c>
    </row>
    <row r="22" spans="1:7" ht="12.75">
      <c r="A22" t="s">
        <v>30</v>
      </c>
      <c r="B22" s="49">
        <v>62.83211</v>
      </c>
      <c r="C22" s="49">
        <v>18.65528</v>
      </c>
      <c r="D22" s="49">
        <v>9.575557</v>
      </c>
      <c r="E22" s="49">
        <v>-40.21999</v>
      </c>
      <c r="F22" s="49">
        <v>-44.38776</v>
      </c>
      <c r="G22" s="49">
        <v>0</v>
      </c>
    </row>
    <row r="23" spans="1:7" ht="12.75">
      <c r="A23" t="s">
        <v>31</v>
      </c>
      <c r="B23" s="49">
        <v>1.151978</v>
      </c>
      <c r="C23" s="49">
        <v>1.899703</v>
      </c>
      <c r="D23" s="49">
        <v>0.04523882</v>
      </c>
      <c r="E23" s="49">
        <v>0.8846435</v>
      </c>
      <c r="F23" s="49">
        <v>4.117121</v>
      </c>
      <c r="G23" s="49">
        <v>1.397665</v>
      </c>
    </row>
    <row r="24" spans="1:7" ht="12.75">
      <c r="A24" t="s">
        <v>32</v>
      </c>
      <c r="B24" s="49">
        <v>2.1757</v>
      </c>
      <c r="C24" s="49">
        <v>3.634589</v>
      </c>
      <c r="D24" s="49">
        <v>1.527198</v>
      </c>
      <c r="E24" s="49">
        <v>1.091979</v>
      </c>
      <c r="F24" s="49">
        <v>2.921038</v>
      </c>
      <c r="G24" s="49">
        <v>2.209713</v>
      </c>
    </row>
    <row r="25" spans="1:7" ht="12.75">
      <c r="A25" t="s">
        <v>33</v>
      </c>
      <c r="B25" s="49">
        <v>0.8544658</v>
      </c>
      <c r="C25" s="49">
        <v>1.637564</v>
      </c>
      <c r="D25" s="49">
        <v>0.8097492</v>
      </c>
      <c r="E25" s="49">
        <v>1.443042</v>
      </c>
      <c r="F25" s="49">
        <v>-0.2909987</v>
      </c>
      <c r="G25" s="49">
        <v>1.02079</v>
      </c>
    </row>
    <row r="26" spans="1:7" ht="12.75">
      <c r="A26" t="s">
        <v>34</v>
      </c>
      <c r="B26" s="49">
        <v>1.8975</v>
      </c>
      <c r="C26" s="49">
        <v>0.4407408</v>
      </c>
      <c r="D26" s="49">
        <v>0.6190994</v>
      </c>
      <c r="E26" s="49">
        <v>0.4706482</v>
      </c>
      <c r="F26" s="49">
        <v>1.611884</v>
      </c>
      <c r="G26" s="49">
        <v>0.8577857</v>
      </c>
    </row>
    <row r="27" spans="1:7" ht="12.75">
      <c r="A27" t="s">
        <v>35</v>
      </c>
      <c r="B27" s="49">
        <v>0.1332237</v>
      </c>
      <c r="C27" s="49">
        <v>-0.09794452</v>
      </c>
      <c r="D27" s="49">
        <v>-0.2500508</v>
      </c>
      <c r="E27" s="49">
        <v>-0.5169623</v>
      </c>
      <c r="F27" s="49">
        <v>0.2785344</v>
      </c>
      <c r="G27" s="49">
        <v>-0.1515877</v>
      </c>
    </row>
    <row r="28" spans="1:7" ht="12.75">
      <c r="A28" t="s">
        <v>36</v>
      </c>
      <c r="B28" s="49">
        <v>-0.03715032</v>
      </c>
      <c r="C28" s="49">
        <v>0.2956594</v>
      </c>
      <c r="D28" s="49">
        <v>-0.1939399</v>
      </c>
      <c r="E28" s="49">
        <v>-0.4113707</v>
      </c>
      <c r="F28" s="49">
        <v>-0.2044713</v>
      </c>
      <c r="G28" s="49">
        <v>-0.1071522</v>
      </c>
    </row>
    <row r="29" spans="1:7" ht="12.75">
      <c r="A29" t="s">
        <v>37</v>
      </c>
      <c r="B29" s="49">
        <v>0.04396115</v>
      </c>
      <c r="C29" s="49">
        <v>0.01452686</v>
      </c>
      <c r="D29" s="49">
        <v>-0.08447076</v>
      </c>
      <c r="E29" s="49">
        <v>-0.06862573</v>
      </c>
      <c r="F29" s="49">
        <v>-0.1277566</v>
      </c>
      <c r="G29" s="49">
        <v>-0.0440395</v>
      </c>
    </row>
    <row r="30" spans="1:7" ht="12.75">
      <c r="A30" t="s">
        <v>38</v>
      </c>
      <c r="B30" s="49">
        <v>0.1597362</v>
      </c>
      <c r="C30" s="49">
        <v>-0.02751384</v>
      </c>
      <c r="D30" s="49">
        <v>-0.02652756</v>
      </c>
      <c r="E30" s="49">
        <v>-0.1044422</v>
      </c>
      <c r="F30" s="49">
        <v>0.1989112</v>
      </c>
      <c r="G30" s="49">
        <v>0.011581</v>
      </c>
    </row>
    <row r="31" spans="1:7" ht="12.75">
      <c r="A31" t="s">
        <v>39</v>
      </c>
      <c r="B31" s="49">
        <v>-0.02679479</v>
      </c>
      <c r="C31" s="49">
        <v>-0.1027264</v>
      </c>
      <c r="D31" s="49">
        <v>-0.06419573</v>
      </c>
      <c r="E31" s="49">
        <v>-0.04360671</v>
      </c>
      <c r="F31" s="49">
        <v>0.005631634</v>
      </c>
      <c r="G31" s="49">
        <v>-0.05377219</v>
      </c>
    </row>
    <row r="32" spans="1:7" ht="12.75">
      <c r="A32" t="s">
        <v>40</v>
      </c>
      <c r="B32" s="49">
        <v>-0.01180071</v>
      </c>
      <c r="C32" s="49">
        <v>0.01254189</v>
      </c>
      <c r="D32" s="49">
        <v>-0.001793972</v>
      </c>
      <c r="E32" s="49">
        <v>-0.02837843</v>
      </c>
      <c r="F32" s="49">
        <v>-0.04716185</v>
      </c>
      <c r="G32" s="49">
        <v>-0.01224455</v>
      </c>
    </row>
    <row r="33" spans="1:7" ht="12.75">
      <c r="A33" t="s">
        <v>41</v>
      </c>
      <c r="B33" s="49">
        <v>0.1291097</v>
      </c>
      <c r="C33" s="49">
        <v>0.0780622</v>
      </c>
      <c r="D33" s="49">
        <v>0.05537233</v>
      </c>
      <c r="E33" s="49">
        <v>0.06559928</v>
      </c>
      <c r="F33" s="49">
        <v>0.06857894</v>
      </c>
      <c r="G33" s="49">
        <v>0.0757215</v>
      </c>
    </row>
    <row r="34" spans="1:7" ht="12.75">
      <c r="A34" t="s">
        <v>42</v>
      </c>
      <c r="B34" s="49">
        <v>-0.002842563</v>
      </c>
      <c r="C34" s="49">
        <v>-0.01408666</v>
      </c>
      <c r="D34" s="49">
        <v>-0.01197894</v>
      </c>
      <c r="E34" s="49">
        <v>-0.007920064</v>
      </c>
      <c r="F34" s="49">
        <v>-0.02421988</v>
      </c>
      <c r="G34" s="49">
        <v>-0.01179022</v>
      </c>
    </row>
    <row r="35" spans="1:7" ht="12.75">
      <c r="A35" t="s">
        <v>43</v>
      </c>
      <c r="B35" s="49">
        <v>-0.006297005</v>
      </c>
      <c r="C35" s="49">
        <v>-0.0009034325</v>
      </c>
      <c r="D35" s="49">
        <v>-0.0003606147</v>
      </c>
      <c r="E35" s="49">
        <v>0.006736871</v>
      </c>
      <c r="F35" s="49">
        <v>0.0003972955</v>
      </c>
      <c r="G35" s="49">
        <v>0.0004591188</v>
      </c>
    </row>
    <row r="36" spans="1:6" ht="12.75">
      <c r="A36" t="s">
        <v>44</v>
      </c>
      <c r="B36" s="49">
        <v>21.56067</v>
      </c>
      <c r="C36" s="49">
        <v>21.56067</v>
      </c>
      <c r="D36" s="49">
        <v>21.56677</v>
      </c>
      <c r="E36" s="49">
        <v>21.56677</v>
      </c>
      <c r="F36" s="49">
        <v>21.57593</v>
      </c>
    </row>
    <row r="37" spans="1:6" ht="12.75">
      <c r="A37" t="s">
        <v>45</v>
      </c>
      <c r="B37" s="49">
        <v>0.3667196</v>
      </c>
      <c r="C37" s="49">
        <v>0.3519694</v>
      </c>
      <c r="D37" s="49">
        <v>0.3453573</v>
      </c>
      <c r="E37" s="49">
        <v>0.3407796</v>
      </c>
      <c r="F37" s="49">
        <v>0.3387451</v>
      </c>
    </row>
    <row r="38" spans="1:7" ht="12.75">
      <c r="A38" t="s">
        <v>55</v>
      </c>
      <c r="B38" s="49">
        <v>-8.172814E-05</v>
      </c>
      <c r="C38" s="49">
        <v>4.505513E-05</v>
      </c>
      <c r="D38" s="49">
        <v>0.0001696707</v>
      </c>
      <c r="E38" s="49">
        <v>-0.0002379379</v>
      </c>
      <c r="F38" s="49">
        <v>0.0001309364</v>
      </c>
      <c r="G38" s="49">
        <v>0.0002092527</v>
      </c>
    </row>
    <row r="39" spans="1:7" ht="12.75">
      <c r="A39" t="s">
        <v>56</v>
      </c>
      <c r="B39" s="49">
        <v>0.0002087191</v>
      </c>
      <c r="C39" s="49">
        <v>-1.923007E-05</v>
      </c>
      <c r="D39" s="49">
        <v>-0.0001943852</v>
      </c>
      <c r="E39" s="49">
        <v>6.715357E-05</v>
      </c>
      <c r="F39" s="49">
        <v>3.6347E-05</v>
      </c>
      <c r="G39" s="49">
        <v>0.001003609</v>
      </c>
    </row>
    <row r="40" spans="2:5" ht="12.75">
      <c r="B40" t="s">
        <v>46</v>
      </c>
      <c r="C40">
        <v>-0.003754</v>
      </c>
      <c r="D40" t="s">
        <v>47</v>
      </c>
      <c r="E40">
        <v>3.117191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-8.172813357154766E-05</v>
      </c>
      <c r="C50">
        <f>-0.017/(C7*C7+C22*C22)*(C21*C22+C6*C7)</f>
        <v>4.505512977790096E-05</v>
      </c>
      <c r="D50">
        <f>-0.017/(D7*D7+D22*D22)*(D21*D22+D6*D7)</f>
        <v>0.00016967067428713244</v>
      </c>
      <c r="E50">
        <f>-0.017/(E7*E7+E22*E22)*(E21*E22+E6*E7)</f>
        <v>-0.0002379379115711059</v>
      </c>
      <c r="F50">
        <f>-0.017/(F7*F7+F22*F22)*(F21*F22+F6*F7)</f>
        <v>0.00013093639078960145</v>
      </c>
      <c r="G50">
        <f>(B50*B$4+C50*C$4+D50*D$4+E50*E$4+F50*F$4)/SUM(B$4:F$4)</f>
        <v>6.023387094323187E-08</v>
      </c>
    </row>
    <row r="51" spans="1:7" ht="12.75">
      <c r="A51" t="s">
        <v>59</v>
      </c>
      <c r="B51">
        <f>-0.017/(B7*B7+B22*B22)*(B21*B7-B6*B22)</f>
        <v>0.00020871914510786618</v>
      </c>
      <c r="C51">
        <f>-0.017/(C7*C7+C22*C22)*(C21*C7-C6*C22)</f>
        <v>-1.923006360614431E-05</v>
      </c>
      <c r="D51">
        <f>-0.017/(D7*D7+D22*D22)*(D21*D7-D6*D22)</f>
        <v>-0.0001943852591212865</v>
      </c>
      <c r="E51">
        <f>-0.017/(E7*E7+E22*E22)*(E21*E7-E6*E22)</f>
        <v>6.715356495759892E-05</v>
      </c>
      <c r="F51">
        <f>-0.017/(F7*F7+F22*F22)*(F21*F7-F6*F22)</f>
        <v>3.6347004308963494E-05</v>
      </c>
      <c r="G51">
        <f>(B51*B$4+C51*C$4+D51*D$4+E51*E$4+F51*F$4)/SUM(B$4:F$4)</f>
        <v>-1.5324307534600928E-07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9999.942517668007</v>
      </c>
      <c r="C62">
        <f>C7+(2/0.017)*(C8*C50-C23*C51)</f>
        <v>10000.018815206471</v>
      </c>
      <c r="D62">
        <f>D7+(2/0.017)*(D8*D50-D23*D51)</f>
        <v>10000.045267545067</v>
      </c>
      <c r="E62">
        <f>E7+(2/0.017)*(E8*E50-E23*E51)</f>
        <v>9999.899911243117</v>
      </c>
      <c r="F62">
        <f>F7+(2/0.017)*(F8*F50-F23*F51)</f>
        <v>9999.949354446362</v>
      </c>
    </row>
    <row r="63" spans="1:6" ht="12.75">
      <c r="A63" t="s">
        <v>67</v>
      </c>
      <c r="B63">
        <f>B8+(3/0.017)*(B9*B50-B24*B51)</f>
        <v>2.9537120282330926</v>
      </c>
      <c r="C63">
        <f>C8+(3/0.017)*(C9*C50-C24*C51)</f>
        <v>2.7482611244125783</v>
      </c>
      <c r="D63">
        <f>D8+(3/0.017)*(D9*D50-D24*D51)</f>
        <v>2.2607035187518347</v>
      </c>
      <c r="E63">
        <f>E8+(3/0.017)*(E9*E50-E24*E51)</f>
        <v>3.3177412682453853</v>
      </c>
      <c r="F63">
        <f>F8+(3/0.017)*(F9*F50-F24*F51)</f>
        <v>-2.1827534343289856</v>
      </c>
    </row>
    <row r="64" spans="1:6" ht="12.75">
      <c r="A64" t="s">
        <v>68</v>
      </c>
      <c r="B64">
        <f>B9+(4/0.017)*(B10*B50-B25*B51)</f>
        <v>0.14554846877341787</v>
      </c>
      <c r="C64">
        <f>C9+(4/0.017)*(C10*C50-C25*C51)</f>
        <v>-0.3641274797970529</v>
      </c>
      <c r="D64">
        <f>D9+(4/0.017)*(D10*D50-D25*D51)</f>
        <v>-0.24610361895611862</v>
      </c>
      <c r="E64">
        <f>E9+(4/0.017)*(E10*E50-E25*E51)</f>
        <v>-0.07035064704366195</v>
      </c>
      <c r="F64">
        <f>F9+(4/0.017)*(F10*F50-F25*F51)</f>
        <v>-0.905837730625015</v>
      </c>
    </row>
    <row r="65" spans="1:6" ht="12.75">
      <c r="A65" t="s">
        <v>69</v>
      </c>
      <c r="B65">
        <f>B10+(5/0.017)*(B11*B50-B26*B51)</f>
        <v>-0.7041476125782283</v>
      </c>
      <c r="C65">
        <f>C10+(5/0.017)*(C11*C50-C26*C51)</f>
        <v>-0.7210624051056579</v>
      </c>
      <c r="D65">
        <f>D10+(5/0.017)*(D11*D50-D26*D51)</f>
        <v>-0.5653322632976904</v>
      </c>
      <c r="E65">
        <f>E10+(5/0.017)*(E11*E50-E26*E51)</f>
        <v>-1.2599686309905929</v>
      </c>
      <c r="F65">
        <f>F10+(5/0.017)*(F11*F50-F26*F51)</f>
        <v>-2.064932306214293</v>
      </c>
    </row>
    <row r="66" spans="1:6" ht="12.75">
      <c r="A66" t="s">
        <v>70</v>
      </c>
      <c r="B66">
        <f>B11+(6/0.017)*(B12*B50-B27*B51)</f>
        <v>2.608812946744454</v>
      </c>
      <c r="C66">
        <f>C11+(6/0.017)*(C12*C50-C27*C51)</f>
        <v>0.9539323788578316</v>
      </c>
      <c r="D66">
        <f>D11+(6/0.017)*(D12*D50-D27*D51)</f>
        <v>2.215056070325482</v>
      </c>
      <c r="E66">
        <f>E11+(6/0.017)*(E12*E50-E27*E51)</f>
        <v>0.6839522551984619</v>
      </c>
      <c r="F66">
        <f>F11+(6/0.017)*(F12*F50-F27*F51)</f>
        <v>14.131030774216432</v>
      </c>
    </row>
    <row r="67" spans="1:6" ht="12.75">
      <c r="A67" t="s">
        <v>71</v>
      </c>
      <c r="B67">
        <f>B12+(7/0.017)*(B13*B50-B28*B51)</f>
        <v>-0.032109014980030964</v>
      </c>
      <c r="C67">
        <f>C12+(7/0.017)*(C13*C50-C28*C51)</f>
        <v>-0.014728948522147527</v>
      </c>
      <c r="D67">
        <f>D12+(7/0.017)*(D13*D50-D28*D51)</f>
        <v>-0.059560511078603745</v>
      </c>
      <c r="E67">
        <f>E12+(7/0.017)*(E13*E50-E28*E51)</f>
        <v>0.10829052966270904</v>
      </c>
      <c r="F67">
        <f>F12+(7/0.017)*(F13*F50-F28*F51)</f>
        <v>-0.47232635632440384</v>
      </c>
    </row>
    <row r="68" spans="1:6" ht="12.75">
      <c r="A68" t="s">
        <v>72</v>
      </c>
      <c r="B68">
        <f>B13+(8/0.017)*(B14*B50-B29*B51)</f>
        <v>-0.08026202233528702</v>
      </c>
      <c r="C68">
        <f>C13+(8/0.017)*(C14*C50-C29*C51)</f>
        <v>-0.011085574709670842</v>
      </c>
      <c r="D68">
        <f>D13+(8/0.017)*(D14*D50-D29*D51)</f>
        <v>-0.1841151304881786</v>
      </c>
      <c r="E68">
        <f>E13+(8/0.017)*(E14*E50-E29*E51)</f>
        <v>-0.1082281684240929</v>
      </c>
      <c r="F68">
        <f>F13+(8/0.017)*(F14*F50-F29*F51)</f>
        <v>-0.19699964720408145</v>
      </c>
    </row>
    <row r="69" spans="1:6" ht="12.75">
      <c r="A69" t="s">
        <v>73</v>
      </c>
      <c r="B69">
        <f>B14+(9/0.017)*(B15*B50-B30*B51)</f>
        <v>-0.08082268866792464</v>
      </c>
      <c r="C69">
        <f>C14+(9/0.017)*(C15*C50-C30*C51)</f>
        <v>-0.04188963665261648</v>
      </c>
      <c r="D69">
        <f>D14+(9/0.017)*(D15*D50-D30*D51)</f>
        <v>-0.029854770836158673</v>
      </c>
      <c r="E69">
        <f>E14+(9/0.017)*(E15*E50-E30*E51)</f>
        <v>0.036123213450400316</v>
      </c>
      <c r="F69">
        <f>F14+(9/0.017)*(F15*F50-F30*F51)</f>
        <v>0.019305872903573985</v>
      </c>
    </row>
    <row r="70" spans="1:6" ht="12.75">
      <c r="A70" t="s">
        <v>74</v>
      </c>
      <c r="B70">
        <f>B15+(10/0.017)*(B16*B50-B31*B51)</f>
        <v>-0.3542454834919523</v>
      </c>
      <c r="C70">
        <f>C15+(10/0.017)*(C16*C50-C31*C51)</f>
        <v>-0.21648655339434722</v>
      </c>
      <c r="D70">
        <f>D15+(10/0.017)*(D16*D50-D31*D51)</f>
        <v>-0.05279067110893027</v>
      </c>
      <c r="E70">
        <f>E15+(10/0.017)*(E16*E50-E31*E51)</f>
        <v>-0.11771094072824774</v>
      </c>
      <c r="F70">
        <f>F15+(10/0.017)*(F16*F50-F31*F51)</f>
        <v>-0.2909965547855697</v>
      </c>
    </row>
    <row r="71" spans="1:6" ht="12.75">
      <c r="A71" t="s">
        <v>75</v>
      </c>
      <c r="B71">
        <f>B16+(11/0.017)*(B17*B50-B32*B51)</f>
        <v>-0.023165882229631916</v>
      </c>
      <c r="C71">
        <f>C16+(11/0.017)*(C17*C50-C32*C51)</f>
        <v>0.01574647993064948</v>
      </c>
      <c r="D71">
        <f>D16+(11/0.017)*(D17*D50-D32*D51)</f>
        <v>0.014135893779829392</v>
      </c>
      <c r="E71">
        <f>E16+(11/0.017)*(E17*E50-E32*E51)</f>
        <v>0.01770325675757893</v>
      </c>
      <c r="F71">
        <f>F16+(11/0.017)*(F17*F50-F32*F51)</f>
        <v>-0.06652524938253107</v>
      </c>
    </row>
    <row r="72" spans="1:6" ht="12.75">
      <c r="A72" t="s">
        <v>76</v>
      </c>
      <c r="B72">
        <f>B17+(12/0.017)*(B18*B50-B33*B51)</f>
        <v>-0.06560031784290334</v>
      </c>
      <c r="C72">
        <f>C17+(12/0.017)*(C18*C50-C33*C51)</f>
        <v>-0.028092886246453945</v>
      </c>
      <c r="D72">
        <f>D17+(12/0.017)*(D18*D50-D33*D51)</f>
        <v>-0.02159562199083377</v>
      </c>
      <c r="E72">
        <f>E17+(12/0.017)*(E18*E50-E33*E51)</f>
        <v>-0.053126623472596855</v>
      </c>
      <c r="F72">
        <f>F17+(12/0.017)*(F18*F50-F33*F51)</f>
        <v>-0.04829076076625649</v>
      </c>
    </row>
    <row r="73" spans="1:6" ht="12.75">
      <c r="A73" t="s">
        <v>77</v>
      </c>
      <c r="B73">
        <f>B18+(13/0.017)*(B19*B50-B34*B51)</f>
        <v>0.02149421907972183</v>
      </c>
      <c r="C73">
        <f>C18+(13/0.017)*(C19*C50-C34*C51)</f>
        <v>0.011714558433775451</v>
      </c>
      <c r="D73">
        <f>D18+(13/0.017)*(D19*D50-D34*D51)</f>
        <v>0.015802931256340514</v>
      </c>
      <c r="E73">
        <f>E18+(13/0.017)*(E19*E50-E34*E51)</f>
        <v>0.014361242285646933</v>
      </c>
      <c r="F73">
        <f>F18+(13/0.017)*(F19*F50-F34*F51)</f>
        <v>0.01613522618765987</v>
      </c>
    </row>
    <row r="74" spans="1:6" ht="12.75">
      <c r="A74" t="s">
        <v>78</v>
      </c>
      <c r="B74">
        <f>B19+(14/0.017)*(B20*B50-B35*B51)</f>
        <v>-0.2060772744358837</v>
      </c>
      <c r="C74">
        <f>C19+(14/0.017)*(C20*C50-C35*C51)</f>
        <v>-0.18473804808608746</v>
      </c>
      <c r="D74">
        <f>D19+(14/0.017)*(D20*D50-D35*D51)</f>
        <v>-0.19200669533835715</v>
      </c>
      <c r="E74">
        <f>E19+(14/0.017)*(E20*E50-E35*E51)</f>
        <v>-0.16142004401270127</v>
      </c>
      <c r="F74">
        <f>F19+(14/0.017)*(F20*F50-F35*F51)</f>
        <v>-0.1396718062349367</v>
      </c>
    </row>
    <row r="75" spans="1:6" ht="12.75">
      <c r="A75" t="s">
        <v>79</v>
      </c>
      <c r="B75" s="49">
        <f>B20</f>
        <v>-0.0006575438</v>
      </c>
      <c r="C75" s="49">
        <f>C20</f>
        <v>0.001192833</v>
      </c>
      <c r="D75" s="49">
        <f>D20</f>
        <v>-0.0005558441</v>
      </c>
      <c r="E75" s="49">
        <f>E20</f>
        <v>0.005679927</v>
      </c>
      <c r="F75" s="49">
        <f>F20</f>
        <v>-0.007452604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62.89559323177685</v>
      </c>
      <c r="C82">
        <f>C22+(2/0.017)*(C8*C51+C23*C50)</f>
        <v>18.659153376662207</v>
      </c>
      <c r="D82">
        <f>D22+(2/0.017)*(D8*D51+D23*D50)</f>
        <v>9.525783969555954</v>
      </c>
      <c r="E82">
        <f>E22+(2/0.017)*(E8*E51+E23*E50)</f>
        <v>-40.21847789091598</v>
      </c>
      <c r="F82">
        <f>F22+(2/0.017)*(F8*F51+F23*F50)</f>
        <v>-44.333510449021546</v>
      </c>
    </row>
    <row r="83" spans="1:6" ht="12.75">
      <c r="A83" t="s">
        <v>82</v>
      </c>
      <c r="B83">
        <f>B23+(3/0.017)*(B9*B51+B24*B50)</f>
        <v>1.1271336229323805</v>
      </c>
      <c r="C83">
        <f>C23+(3/0.017)*(C9*C51+C24*C50)</f>
        <v>1.929835613120401</v>
      </c>
      <c r="D83">
        <f>D23+(3/0.017)*(D9*D51+D24*D50)</f>
        <v>0.09970326325589852</v>
      </c>
      <c r="E83">
        <f>E23+(3/0.017)*(E9*E51+E24*E50)</f>
        <v>0.8374306061901504</v>
      </c>
      <c r="F83">
        <f>F23+(3/0.017)*(F9*F51+F24*F50)</f>
        <v>4.179301949142384</v>
      </c>
    </row>
    <row r="84" spans="1:6" ht="12.75">
      <c r="A84" t="s">
        <v>83</v>
      </c>
      <c r="B84">
        <f>B24+(4/0.017)*(B10*B51+B25*B50)</f>
        <v>2.1334980897706415</v>
      </c>
      <c r="C84">
        <f>C24+(4/0.017)*(C10*C51+C25*C50)</f>
        <v>3.6552802933517667</v>
      </c>
      <c r="D84">
        <f>D24+(4/0.017)*(D10*D51+D25*D50)</f>
        <v>1.5921003950266004</v>
      </c>
      <c r="E84">
        <f>E24+(4/0.017)*(E10*E51+E25*E50)</f>
        <v>0.9921788080352444</v>
      </c>
      <c r="F84">
        <f>F24+(4/0.017)*(F10*F51+F25*F50)</f>
        <v>2.889897988366586</v>
      </c>
    </row>
    <row r="85" spans="1:6" ht="12.75">
      <c r="A85" t="s">
        <v>84</v>
      </c>
      <c r="B85">
        <f>B25+(5/0.017)*(B11*B51+B26*B50)</f>
        <v>0.9695393023177858</v>
      </c>
      <c r="C85">
        <f>C25+(5/0.017)*(C11*C51+C26*C50)</f>
        <v>1.638003855777089</v>
      </c>
      <c r="D85">
        <f>D25+(5/0.017)*(D11*D51+D26*D50)</f>
        <v>0.7129149077385967</v>
      </c>
      <c r="E85">
        <f>E25+(5/0.017)*(E11*E51+E26*E50)</f>
        <v>1.4235151199857985</v>
      </c>
      <c r="F85">
        <f>F25+(5/0.017)*(F11*F51+F26*F50)</f>
        <v>-0.0775913439354427</v>
      </c>
    </row>
    <row r="86" spans="1:6" ht="12.75">
      <c r="A86" t="s">
        <v>85</v>
      </c>
      <c r="B86">
        <f>B26+(6/0.017)*(B12*B51+B27*B50)</f>
        <v>1.890860829868346</v>
      </c>
      <c r="C86">
        <f>C26+(6/0.017)*(C12*C51+C27*C50)</f>
        <v>0.43929784562216545</v>
      </c>
      <c r="D86">
        <f>D26+(6/0.017)*(D12*D51+D27*D50)</f>
        <v>0.6063099690526782</v>
      </c>
      <c r="E86">
        <f>E26+(6/0.017)*(E12*E51+E27*E50)</f>
        <v>0.5161069237338186</v>
      </c>
      <c r="F86">
        <f>F26+(6/0.017)*(F12*F51+F27*F50)</f>
        <v>1.618797034498687</v>
      </c>
    </row>
    <row r="87" spans="1:6" ht="12.75">
      <c r="A87" t="s">
        <v>86</v>
      </c>
      <c r="B87">
        <f>B27+(7/0.017)*(B13*B51+B28*B50)</f>
        <v>0.1276869016271676</v>
      </c>
      <c r="C87">
        <f>C27+(7/0.017)*(C13*C51+C28*C50)</f>
        <v>-0.09237671585136581</v>
      </c>
      <c r="D87">
        <f>D27+(7/0.017)*(D13*D51+D28*D50)</f>
        <v>-0.24962823473517137</v>
      </c>
      <c r="E87">
        <f>E27+(7/0.017)*(E13*E51+E28*E50)</f>
        <v>-0.4796569002414054</v>
      </c>
      <c r="F87">
        <f>F27+(7/0.017)*(F13*F51+F28*F50)</f>
        <v>0.2644896348573879</v>
      </c>
    </row>
    <row r="88" spans="1:6" ht="12.75">
      <c r="A88" t="s">
        <v>87</v>
      </c>
      <c r="B88">
        <f>B28+(8/0.017)*(B14*B51+B29*B50)</f>
        <v>-0.04657090162092847</v>
      </c>
      <c r="C88">
        <f>C28+(8/0.017)*(C14*C51+C29*C50)</f>
        <v>0.2962973747451009</v>
      </c>
      <c r="D88">
        <f>D28+(8/0.017)*(D14*D51+D29*D50)</f>
        <v>-0.19859153697038656</v>
      </c>
      <c r="E88">
        <f>E28+(8/0.017)*(E14*E51+E29*E50)</f>
        <v>-0.40313317969588836</v>
      </c>
      <c r="F88">
        <f>F28+(8/0.017)*(F14*F51+F29*F50)</f>
        <v>-0.2116085218353914</v>
      </c>
    </row>
    <row r="89" spans="1:6" ht="12.75">
      <c r="A89" t="s">
        <v>88</v>
      </c>
      <c r="B89">
        <f>B29+(9/0.017)*(B15*B51+B30*B50)</f>
        <v>-0.0026018344356070616</v>
      </c>
      <c r="C89">
        <f>C29+(9/0.017)*(C15*C51+C30*C50)</f>
        <v>0.016067158304432963</v>
      </c>
      <c r="D89">
        <f>D29+(9/0.017)*(D15*D51+D30*D50)</f>
        <v>-0.0819901723189829</v>
      </c>
      <c r="E89">
        <f>E29+(9/0.017)*(E15*E51+E30*E50)</f>
        <v>-0.05967384404351889</v>
      </c>
      <c r="F89">
        <f>F29+(9/0.017)*(F15*F51+F30*F50)</f>
        <v>-0.11947135867639748</v>
      </c>
    </row>
    <row r="90" spans="1:6" ht="12.75">
      <c r="A90" t="s">
        <v>89</v>
      </c>
      <c r="B90">
        <f>B30+(10/0.017)*(B16*B51+B31*B50)</f>
        <v>0.15768509278471116</v>
      </c>
      <c r="C90">
        <f>C30+(10/0.017)*(C16*C51+C31*C50)</f>
        <v>-0.03042256096029415</v>
      </c>
      <c r="D90">
        <f>D30+(10/0.017)*(D16*D51+D31*D50)</f>
        <v>-0.035007202841743704</v>
      </c>
      <c r="E90">
        <f>E30+(10/0.017)*(E16*E51+E31*E50)</f>
        <v>-0.09800790940195657</v>
      </c>
      <c r="F90">
        <f>F30+(10/0.017)*(F16*F51+F31*F50)</f>
        <v>0.197988097256954</v>
      </c>
    </row>
    <row r="91" spans="1:6" ht="12.75">
      <c r="A91" t="s">
        <v>90</v>
      </c>
      <c r="B91">
        <f>B31+(11/0.017)*(B17*B51+B32*B50)</f>
        <v>-0.0323982808638619</v>
      </c>
      <c r="C91">
        <f>C31+(11/0.017)*(C17*C51+C32*C50)</f>
        <v>-0.10199078102231654</v>
      </c>
      <c r="D91">
        <f>D31+(11/0.017)*(D17*D51+D32*D50)</f>
        <v>-0.060080867637956864</v>
      </c>
      <c r="E91">
        <f>E31+(11/0.017)*(E17*E51+E32*E50)</f>
        <v>-0.041521464663325625</v>
      </c>
      <c r="F91">
        <f>F31+(11/0.017)*(F17*F51+F32*F50)</f>
        <v>0.00047773017217542756</v>
      </c>
    </row>
    <row r="92" spans="1:6" ht="12.75">
      <c r="A92" t="s">
        <v>91</v>
      </c>
      <c r="B92">
        <f>B32+(12/0.017)*(B18*B51+B33*B50)</f>
        <v>-0.018057094844649853</v>
      </c>
      <c r="C92">
        <f>C32+(12/0.017)*(C18*C51+C33*C50)</f>
        <v>0.014776310548121655</v>
      </c>
      <c r="D92">
        <f>D32+(12/0.017)*(D18*D51+D33*D50)</f>
        <v>-0.0009907749760040977</v>
      </c>
      <c r="E92">
        <f>E32+(12/0.017)*(E18*E51+E33*E50)</f>
        <v>-0.04011419062998123</v>
      </c>
      <c r="F92">
        <f>F32+(12/0.017)*(F18*F51+F33*F50)</f>
        <v>-0.04006997428114036</v>
      </c>
    </row>
    <row r="93" spans="1:6" ht="12.75">
      <c r="A93" t="s">
        <v>92</v>
      </c>
      <c r="B93">
        <f>B33+(13/0.017)*(B19*B51+B34*B50)</f>
        <v>0.09621579732164345</v>
      </c>
      <c r="C93">
        <f>C33+(13/0.017)*(C19*C51+C34*C50)</f>
        <v>0.08029393607489752</v>
      </c>
      <c r="D93">
        <f>D33+(13/0.017)*(D19*D51+D34*D50)</f>
        <v>0.0823392834140064</v>
      </c>
      <c r="E93">
        <f>E33+(13/0.017)*(E19*E51+E34*E50)</f>
        <v>0.058827283028732885</v>
      </c>
      <c r="F93">
        <f>F33+(13/0.017)*(F19*F51+F34*F50)</f>
        <v>0.0622943773711299</v>
      </c>
    </row>
    <row r="94" spans="1:6" ht="12.75">
      <c r="A94" t="s">
        <v>93</v>
      </c>
      <c r="B94">
        <f>B34+(14/0.017)*(B20*B51+B35*B50)</f>
        <v>-0.002531762599819285</v>
      </c>
      <c r="C94">
        <f>C34+(14/0.017)*(C20*C51+C35*C50)</f>
        <v>-0.01413907148952495</v>
      </c>
      <c r="D94">
        <f>D34+(14/0.017)*(D20*D51+D35*D50)</f>
        <v>-0.011940347632856611</v>
      </c>
      <c r="E94">
        <f>E34+(14/0.017)*(E20*E51+E35*E50)</f>
        <v>-0.008926029610188846</v>
      </c>
      <c r="F94">
        <f>F34+(14/0.017)*(F20*F51+F35*F50)</f>
        <v>-0.024400117145409215</v>
      </c>
    </row>
    <row r="95" spans="1:6" ht="12.75">
      <c r="A95" t="s">
        <v>94</v>
      </c>
      <c r="B95" s="49">
        <f>B35</f>
        <v>-0.006297005</v>
      </c>
      <c r="C95" s="49">
        <f>C35</f>
        <v>-0.0009034325</v>
      </c>
      <c r="D95" s="49">
        <f>D35</f>
        <v>-0.0003606147</v>
      </c>
      <c r="E95" s="49">
        <f>E35</f>
        <v>0.006736871</v>
      </c>
      <c r="F95" s="49">
        <f>F35</f>
        <v>0.0003972955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2.953729006956232</v>
      </c>
      <c r="C103">
        <f>C63*10000/C62</f>
        <v>2.7482559535122584</v>
      </c>
      <c r="D103">
        <f>D63*10000/D62</f>
        <v>2.260693285148318</v>
      </c>
      <c r="E103">
        <f>E63*10000/E62</f>
        <v>3.317774475437672</v>
      </c>
      <c r="F103">
        <f>F63*10000/F62</f>
        <v>-2.1827644890605864</v>
      </c>
      <c r="G103">
        <f>AVERAGE(C103:E103)</f>
        <v>2.7755745713660827</v>
      </c>
      <c r="H103">
        <f>STDEV(C103:E103)</f>
        <v>0.5290698355387236</v>
      </c>
      <c r="I103">
        <f>(B103*B4+C103*C4+D103*D4+E103*E4+F103*F4)/SUM(B4:F4)</f>
        <v>2.1388276764409553</v>
      </c>
      <c r="K103">
        <f>(LN(H103)+LN(H123))/2-LN(K114*K115^3)</f>
        <v>-4.238138240113309</v>
      </c>
    </row>
    <row r="104" spans="1:11" ht="12.75">
      <c r="A104" t="s">
        <v>68</v>
      </c>
      <c r="B104">
        <f>B64*10000/B62</f>
        <v>0.14554930542476746</v>
      </c>
      <c r="C104">
        <f>C64*10000/C62</f>
        <v>-0.36412679468497056</v>
      </c>
      <c r="D104">
        <f>D64*10000/D62</f>
        <v>-0.24610250491049543</v>
      </c>
      <c r="E104">
        <f>E64*10000/E62</f>
        <v>-0.07035135118159043</v>
      </c>
      <c r="F104">
        <f>F64*10000/F62</f>
        <v>-0.9058423183135871</v>
      </c>
      <c r="G104">
        <f>AVERAGE(C104:E104)</f>
        <v>-0.22686021692568548</v>
      </c>
      <c r="H104">
        <f>STDEV(C104:E104)</f>
        <v>0.14782997678606902</v>
      </c>
      <c r="I104">
        <f>(B104*B4+C104*C4+D104*D4+E104*E4+F104*F4)/SUM(B4:F4)</f>
        <v>-0.2637291394460423</v>
      </c>
      <c r="K104">
        <f>(LN(H104)+LN(H124))/2-LN(K114*K115^4)</f>
        <v>-4.075942496476535</v>
      </c>
    </row>
    <row r="105" spans="1:11" ht="12.75">
      <c r="A105" t="s">
        <v>69</v>
      </c>
      <c r="B105">
        <f>B65*10000/B62</f>
        <v>-0.7041516602061788</v>
      </c>
      <c r="C105">
        <f>C65*10000/C62</f>
        <v>-0.7210610484144074</v>
      </c>
      <c r="D105">
        <f>D65*10000/D62</f>
        <v>-0.5653297041889042</v>
      </c>
      <c r="E105">
        <f>E65*10000/E62</f>
        <v>-1.2599812419862133</v>
      </c>
      <c r="F105">
        <f>F65*10000/F62</f>
        <v>-2.0649427642312452</v>
      </c>
      <c r="G105">
        <f>AVERAGE(C105:E105)</f>
        <v>-0.848790664863175</v>
      </c>
      <c r="H105">
        <f>STDEV(C105:E105)</f>
        <v>0.36451519986092956</v>
      </c>
      <c r="I105">
        <f>(B105*B4+C105*C4+D105*D4+E105*E4+F105*F4)/SUM(B4:F4)</f>
        <v>-0.9904359377087819</v>
      </c>
      <c r="K105">
        <f>(LN(H105)+LN(H125))/2-LN(K114*K115^5)</f>
        <v>-3.563134947101831</v>
      </c>
    </row>
    <row r="106" spans="1:11" ht="12.75">
      <c r="A106" t="s">
        <v>70</v>
      </c>
      <c r="B106">
        <f>B66*10000/B62</f>
        <v>2.6088279428958465</v>
      </c>
      <c r="C106">
        <f>C66*10000/C62</f>
        <v>0.9539305840177417</v>
      </c>
      <c r="D106">
        <f>D66*10000/D62</f>
        <v>2.215046043355823</v>
      </c>
      <c r="E106">
        <f>E66*10000/E62</f>
        <v>0.6839591008600783</v>
      </c>
      <c r="F106">
        <f>F66*10000/F62</f>
        <v>14.131102341966594</v>
      </c>
      <c r="G106">
        <f>AVERAGE(C106:E106)</f>
        <v>1.2843119094112143</v>
      </c>
      <c r="H106">
        <f>STDEV(C106:E106)</f>
        <v>0.8172641381443353</v>
      </c>
      <c r="I106">
        <f>(B106*B4+C106*C4+D106*D4+E106*E4+F106*F4)/SUM(B4:F4)</f>
        <v>3.1925203542083906</v>
      </c>
      <c r="K106">
        <f>(LN(H106)+LN(H126))/2-LN(K114*K115^6)</f>
        <v>-3.4463978688481887</v>
      </c>
    </row>
    <row r="107" spans="1:11" ht="12.75">
      <c r="A107" t="s">
        <v>71</v>
      </c>
      <c r="B107">
        <f>B67*10000/B62</f>
        <v>-0.03210919955119783</v>
      </c>
      <c r="C107">
        <f>C67*10000/C62</f>
        <v>-0.014728920809378914</v>
      </c>
      <c r="D107">
        <f>D67*10000/D62</f>
        <v>-0.05956024146401228</v>
      </c>
      <c r="E107">
        <f>E67*10000/E62</f>
        <v>0.10829161354000703</v>
      </c>
      <c r="F107">
        <f>F67*10000/F62</f>
        <v>-0.47232874845950035</v>
      </c>
      <c r="G107">
        <f>AVERAGE(C107:E107)</f>
        <v>0.01133415042220528</v>
      </c>
      <c r="H107">
        <f>STDEV(C107:E107)</f>
        <v>0.08690813580206144</v>
      </c>
      <c r="I107">
        <f>(B107*B4+C107*C4+D107*D4+E107*E4+F107*F4)/SUM(B4:F4)</f>
        <v>-0.05957356429090201</v>
      </c>
      <c r="K107">
        <f>(LN(H107)+LN(H127))/2-LN(K114*K115^7)</f>
        <v>-3.552695394491324</v>
      </c>
    </row>
    <row r="108" spans="1:9" ht="12.75">
      <c r="A108" t="s">
        <v>72</v>
      </c>
      <c r="B108">
        <f>B68*10000/B62</f>
        <v>-0.0802624837027605</v>
      </c>
      <c r="C108">
        <f>C68*10000/C62</f>
        <v>-0.011085553851972385</v>
      </c>
      <c r="D108">
        <f>D68*10000/D62</f>
        <v>-0.1841142970479547</v>
      </c>
      <c r="E108">
        <f>E68*10000/E62</f>
        <v>-0.10822925167721878</v>
      </c>
      <c r="F108">
        <f>F68*10000/F62</f>
        <v>-0.1970006449247544</v>
      </c>
      <c r="G108">
        <f>AVERAGE(C108:E108)</f>
        <v>-0.10114303419238195</v>
      </c>
      <c r="H108">
        <f>STDEV(C108:E108)</f>
        <v>0.08673175515160009</v>
      </c>
      <c r="I108">
        <f>(B108*B4+C108*C4+D108*D4+E108*E4+F108*F4)/SUM(B4:F4)</f>
        <v>-0.11091080400734243</v>
      </c>
    </row>
    <row r="109" spans="1:9" ht="12.75">
      <c r="A109" t="s">
        <v>73</v>
      </c>
      <c r="B109">
        <f>B69*10000/B62</f>
        <v>-0.08082315325825747</v>
      </c>
      <c r="C109">
        <f>C69*10000/C62</f>
        <v>-0.04188955783654852</v>
      </c>
      <c r="D109">
        <f>D69*10000/D62</f>
        <v>-0.02985463569155201</v>
      </c>
      <c r="E109">
        <f>E69*10000/E62</f>
        <v>0.03612357500677198</v>
      </c>
      <c r="F109">
        <f>F69*10000/F62</f>
        <v>0.019305970679731343</v>
      </c>
      <c r="G109">
        <f>AVERAGE(C109:E109)</f>
        <v>-0.011873539507109518</v>
      </c>
      <c r="H109">
        <f>STDEV(C109:E109)</f>
        <v>0.04200002486907623</v>
      </c>
      <c r="I109">
        <f>(B109*B4+C109*C4+D109*D4+E109*E4+F109*F4)/SUM(B4:F4)</f>
        <v>-0.01767959464276865</v>
      </c>
    </row>
    <row r="110" spans="1:11" ht="12.75">
      <c r="A110" t="s">
        <v>74</v>
      </c>
      <c r="B110">
        <f>B70*10000/B62</f>
        <v>-0.3542475197893063</v>
      </c>
      <c r="C110">
        <f>C70*10000/C62</f>
        <v>-0.21648614607119357</v>
      </c>
      <c r="D110">
        <f>D70*10000/D62</f>
        <v>-0.05279043213960367</v>
      </c>
      <c r="E110">
        <f>E70*10000/E62</f>
        <v>-0.11771211889421275</v>
      </c>
      <c r="F110">
        <f>F70*10000/F62</f>
        <v>-0.2909980285611961</v>
      </c>
      <c r="G110">
        <f>AVERAGE(C110:E110)</f>
        <v>-0.12899623236833666</v>
      </c>
      <c r="H110">
        <f>STDEV(C110:E110)</f>
        <v>0.08242918234803681</v>
      </c>
      <c r="I110">
        <f>(B110*B4+C110*C4+D110*D4+E110*E4+F110*F4)/SUM(B4:F4)</f>
        <v>-0.18325094382107535</v>
      </c>
      <c r="K110">
        <f>EXP(AVERAGE(K103:K107))</f>
        <v>0.022931086740502142</v>
      </c>
    </row>
    <row r="111" spans="1:9" ht="12.75">
      <c r="A111" t="s">
        <v>75</v>
      </c>
      <c r="B111">
        <f>B71*10000/B62</f>
        <v>-0.023166015393290697</v>
      </c>
      <c r="C111">
        <f>C71*10000/C62</f>
        <v>0.015746450303378116</v>
      </c>
      <c r="D111">
        <f>D71*10000/D62</f>
        <v>0.014135829790398182</v>
      </c>
      <c r="E111">
        <f>E71*10000/E62</f>
        <v>0.01770343394904858</v>
      </c>
      <c r="F111">
        <f>F71*10000/F62</f>
        <v>-0.06652558630504601</v>
      </c>
      <c r="G111">
        <f>AVERAGE(C111:E111)</f>
        <v>0.015861904680941626</v>
      </c>
      <c r="H111">
        <f>STDEV(C111:E111)</f>
        <v>0.001786602122236194</v>
      </c>
      <c r="I111">
        <f>(B111*B4+C111*C4+D111*D4+E111*E4+F111*F4)/SUM(B4:F4)</f>
        <v>-0.0007935799712204378</v>
      </c>
    </row>
    <row r="112" spans="1:9" ht="12.75">
      <c r="A112" t="s">
        <v>76</v>
      </c>
      <c r="B112">
        <f>B72*10000/B62</f>
        <v>-0.06560069493099584</v>
      </c>
      <c r="C112">
        <f>C72*10000/C62</f>
        <v>-0.02809283338920789</v>
      </c>
      <c r="D112">
        <f>D72*10000/D62</f>
        <v>-0.021595524233197123</v>
      </c>
      <c r="E112">
        <f>E72*10000/E62</f>
        <v>-0.05312715521568907</v>
      </c>
      <c r="F112">
        <f>F72*10000/F62</f>
        <v>-0.0482910053387266</v>
      </c>
      <c r="G112">
        <f>AVERAGE(C112:E112)</f>
        <v>-0.03427183761269803</v>
      </c>
      <c r="H112">
        <f>STDEV(C112:E112)</f>
        <v>0.016649204425420533</v>
      </c>
      <c r="I112">
        <f>(B112*B4+C112*C4+D112*D4+E112*E4+F112*F4)/SUM(B4:F4)</f>
        <v>-0.040679416487975725</v>
      </c>
    </row>
    <row r="113" spans="1:9" ht="12.75">
      <c r="A113" t="s">
        <v>77</v>
      </c>
      <c r="B113">
        <f>B73*10000/B62</f>
        <v>0.021494342634215756</v>
      </c>
      <c r="C113">
        <f>C73*10000/C62</f>
        <v>0.011714536392633357</v>
      </c>
      <c r="D113">
        <f>D73*10000/D62</f>
        <v>0.015802859720674054</v>
      </c>
      <c r="E113">
        <f>E73*10000/E62</f>
        <v>0.014361386026974387</v>
      </c>
      <c r="F113">
        <f>F73*10000/F62</f>
        <v>0.01613530790582007</v>
      </c>
      <c r="G113">
        <f>AVERAGE(C113:E113)</f>
        <v>0.0139595940467606</v>
      </c>
      <c r="H113">
        <f>STDEV(C113:E113)</f>
        <v>0.002073565650075622</v>
      </c>
      <c r="I113">
        <f>(B113*B4+C113*C4+D113*D4+E113*E4+F113*F4)/SUM(B4:F4)</f>
        <v>0.015339834791751588</v>
      </c>
    </row>
    <row r="114" spans="1:11" ht="12.75">
      <c r="A114" t="s">
        <v>78</v>
      </c>
      <c r="B114">
        <f>B74*10000/B62</f>
        <v>-0.20607845902292352</v>
      </c>
      <c r="C114">
        <f>C74*10000/C62</f>
        <v>-0.18473770049828966</v>
      </c>
      <c r="D114">
        <f>D74*10000/D62</f>
        <v>-0.1920058261751182</v>
      </c>
      <c r="E114">
        <f>E74*10000/E62</f>
        <v>-0.1614216596620262</v>
      </c>
      <c r="F114">
        <f>F74*10000/F62</f>
        <v>-0.13967251361411467</v>
      </c>
      <c r="G114">
        <f>AVERAGE(C114:E114)</f>
        <v>-0.17938839544514465</v>
      </c>
      <c r="H114">
        <f>STDEV(C114:E114)</f>
        <v>0.015978395061421326</v>
      </c>
      <c r="I114">
        <f>(B114*B4+C114*C4+D114*D4+E114*E4+F114*F4)/SUM(B4:F4)</f>
        <v>-0.1779398219859864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-0.0006575475797368279</v>
      </c>
      <c r="C115">
        <f>C75*10000/C62</f>
        <v>0.0011928307556643045</v>
      </c>
      <c r="D115">
        <f>D75*10000/D62</f>
        <v>-0.0005558415838416053</v>
      </c>
      <c r="E115">
        <f>E75*10000/E62</f>
        <v>0.005679983850252269</v>
      </c>
      <c r="F115">
        <f>F75*10000/F62</f>
        <v>-0.00745264174431672</v>
      </c>
      <c r="G115">
        <f>AVERAGE(C115:E115)</f>
        <v>0.0021056576740249894</v>
      </c>
      <c r="H115">
        <f>STDEV(C115:E115)</f>
        <v>0.0032165695155376185</v>
      </c>
      <c r="I115">
        <f>(B115*B4+C115*C4+D115*D4+E115*E4+F115*F4)/SUM(B4:F4)</f>
        <v>0.0004290433377778642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62.89595477239217</v>
      </c>
      <c r="C122">
        <f>C82*10000/C62</f>
        <v>18.659118269145928</v>
      </c>
      <c r="D122">
        <f>D82*10000/D62</f>
        <v>9.525740848865636</v>
      </c>
      <c r="E122">
        <f>E82*10000/E62</f>
        <v>-40.21888043669059</v>
      </c>
      <c r="F122">
        <f>F82*10000/F62</f>
        <v>-44.333734979676834</v>
      </c>
      <c r="G122">
        <f>AVERAGE(C122:E122)</f>
        <v>-4.011340439559675</v>
      </c>
      <c r="H122">
        <f>STDEV(C122:E122)</f>
        <v>31.68744404741723</v>
      </c>
      <c r="I122">
        <f>(B122*B4+C122*C4+D122*D4+E122*E4+F122*F4)/SUM(B4:F4)</f>
        <v>0.2778296599195241</v>
      </c>
    </row>
    <row r="123" spans="1:9" ht="12.75">
      <c r="A123" t="s">
        <v>82</v>
      </c>
      <c r="B123">
        <f>B83*10000/B62</f>
        <v>1.127140101996535</v>
      </c>
      <c r="C123">
        <f>C83*10000/C62</f>
        <v>1.9298319821016814</v>
      </c>
      <c r="D123">
        <f>D83*10000/D62</f>
        <v>0.09970281192574532</v>
      </c>
      <c r="E123">
        <f>E83*10000/E62</f>
        <v>0.837438988012878</v>
      </c>
      <c r="F123">
        <f>F83*10000/F62</f>
        <v>4.179323115555686</v>
      </c>
      <c r="G123">
        <f>AVERAGE(C123:E123)</f>
        <v>0.9556579273467682</v>
      </c>
      <c r="H123">
        <f>STDEV(C123:E123)</f>
        <v>0.920774121647181</v>
      </c>
      <c r="I123">
        <f>(B123*B4+C123*C4+D123*D4+E123*E4+F123*F4)/SUM(B4:F4)</f>
        <v>1.4114917451266127</v>
      </c>
    </row>
    <row r="124" spans="1:9" ht="12.75">
      <c r="A124" t="s">
        <v>83</v>
      </c>
      <c r="B124">
        <f>B84*10000/B62</f>
        <v>2.133510353685687</v>
      </c>
      <c r="C124">
        <f>C84*10000/C62</f>
        <v>3.655273415879364</v>
      </c>
      <c r="D124">
        <f>D84*10000/D62</f>
        <v>1.5920931880115865</v>
      </c>
      <c r="E124">
        <f>E84*10000/E62</f>
        <v>0.9921887387289896</v>
      </c>
      <c r="F124">
        <f>F84*10000/F62</f>
        <v>2.889912624489069</v>
      </c>
      <c r="G124">
        <f>AVERAGE(C124:E124)</f>
        <v>2.0798517808733137</v>
      </c>
      <c r="H124">
        <f>STDEV(C124:E124)</f>
        <v>1.3969381994566243</v>
      </c>
      <c r="I124">
        <f>(B124*B4+C124*C4+D124*D4+E124*E4+F124*F4)/SUM(B4:F4)</f>
        <v>2.196062712496821</v>
      </c>
    </row>
    <row r="125" spans="1:9" ht="12.75">
      <c r="A125" t="s">
        <v>84</v>
      </c>
      <c r="B125">
        <f>B85*10000/B62</f>
        <v>0.9695448754878273</v>
      </c>
      <c r="C125">
        <f>C85*10000/C62</f>
        <v>1.6380007738448132</v>
      </c>
      <c r="D125">
        <f>D85*10000/D62</f>
        <v>0.7129116805624338</v>
      </c>
      <c r="E125">
        <f>E85*10000/E62</f>
        <v>1.4235293679142804</v>
      </c>
      <c r="F125">
        <f>F85*10000/F62</f>
        <v>-0.07759173690309003</v>
      </c>
      <c r="G125">
        <f>AVERAGE(C125:E125)</f>
        <v>1.258147274107176</v>
      </c>
      <c r="H125">
        <f>STDEV(C125:E125)</f>
        <v>0.4842116121506381</v>
      </c>
      <c r="I125">
        <f>(B125*B4+C125*C4+D125*D4+E125*E4+F125*F4)/SUM(B4:F4)</f>
        <v>1.0380231944148353</v>
      </c>
    </row>
    <row r="126" spans="1:9" ht="12.75">
      <c r="A126" t="s">
        <v>85</v>
      </c>
      <c r="B126">
        <f>B86*10000/B62</f>
        <v>1.890871699039822</v>
      </c>
      <c r="C126">
        <f>C86*10000/C62</f>
        <v>0.43929701907575386</v>
      </c>
      <c r="D126">
        <f>D86*10000/D62</f>
        <v>0.6063072244487175</v>
      </c>
      <c r="E126">
        <f>E86*10000/E62</f>
        <v>0.516112089435563</v>
      </c>
      <c r="F126">
        <f>F86*10000/F62</f>
        <v>1.618805233027413</v>
      </c>
      <c r="G126">
        <f>AVERAGE(C126:E126)</f>
        <v>0.5205721109866781</v>
      </c>
      <c r="H126">
        <f>STDEV(C126:E126)</f>
        <v>0.08359438389543405</v>
      </c>
      <c r="I126">
        <f>(B126*B4+C126*C4+D126*D4+E126*E4+F126*F4)/SUM(B4:F4)</f>
        <v>0.8655435088368627</v>
      </c>
    </row>
    <row r="127" spans="1:9" ht="12.75">
      <c r="A127" t="s">
        <v>86</v>
      </c>
      <c r="B127">
        <f>B87*10000/B62</f>
        <v>0.12768763560547372</v>
      </c>
      <c r="C127">
        <f>C87*10000/C62</f>
        <v>-0.09237654204299464</v>
      </c>
      <c r="D127">
        <f>D87*10000/D62</f>
        <v>-0.24962710473455002</v>
      </c>
      <c r="E127">
        <f>E87*10000/E62</f>
        <v>-0.4796617011157443</v>
      </c>
      <c r="F127">
        <f>F87*10000/F62</f>
        <v>0.26449097438657093</v>
      </c>
      <c r="G127">
        <f>AVERAGE(C127:E127)</f>
        <v>-0.27388844929776296</v>
      </c>
      <c r="H127">
        <f>STDEV(C127:E127)</f>
        <v>0.1947791268065253</v>
      </c>
      <c r="I127">
        <f>(B127*B4+C127*C4+D127*D4+E127*E4+F127*F4)/SUM(B4:F4)</f>
        <v>-0.14384184951042758</v>
      </c>
    </row>
    <row r="128" spans="1:9" ht="12.75">
      <c r="A128" t="s">
        <v>87</v>
      </c>
      <c r="B128">
        <f>B88*10000/B62</f>
        <v>-0.04657116932287011</v>
      </c>
      <c r="C128">
        <f>C88*10000/C62</f>
        <v>0.29629681725652157</v>
      </c>
      <c r="D128">
        <f>D88*10000/D62</f>
        <v>-0.198590637999321</v>
      </c>
      <c r="E128">
        <f>E88*10000/E62</f>
        <v>-0.40313721464615504</v>
      </c>
      <c r="F128">
        <f>F88*10000/F62</f>
        <v>-0.21160959354389342</v>
      </c>
      <c r="G128">
        <f>AVERAGE(C128:E128)</f>
        <v>-0.10181034512965148</v>
      </c>
      <c r="H128">
        <f>STDEV(C128:E128)</f>
        <v>0.3596203693645048</v>
      </c>
      <c r="I128">
        <f>(B128*B4+C128*C4+D128*D4+E128*E4+F128*F4)/SUM(B4:F4)</f>
        <v>-0.10844847902958697</v>
      </c>
    </row>
    <row r="129" spans="1:9" ht="12.75">
      <c r="A129" t="s">
        <v>88</v>
      </c>
      <c r="B129">
        <f>B89*10000/B62</f>
        <v>-0.0026018493916441145</v>
      </c>
      <c r="C129">
        <f>C89*10000/C62</f>
        <v>0.01606712807379975</v>
      </c>
      <c r="D129">
        <f>D89*10000/D62</f>
        <v>-0.08198980117128095</v>
      </c>
      <c r="E129">
        <f>E89*10000/E62</f>
        <v>-0.0596744413175838</v>
      </c>
      <c r="F129">
        <f>F89*10000/F62</f>
        <v>-0.1194719637487723</v>
      </c>
      <c r="G129">
        <f>AVERAGE(C129:E129)</f>
        <v>-0.041865704805021664</v>
      </c>
      <c r="H129">
        <f>STDEV(C129:E129)</f>
        <v>0.05139702000480271</v>
      </c>
      <c r="I129">
        <f>(B129*B4+C129*C4+D129*D4+E129*E4+F129*F4)/SUM(B4:F4)</f>
        <v>-0.04654537555926787</v>
      </c>
    </row>
    <row r="130" spans="1:9" ht="12.75">
      <c r="A130" t="s">
        <v>89</v>
      </c>
      <c r="B130">
        <f>B90*10000/B62</f>
        <v>0.15768599920060683</v>
      </c>
      <c r="C130">
        <f>C90*10000/C62</f>
        <v>-0.030422503719725266</v>
      </c>
      <c r="D130">
        <f>D90*10000/D62</f>
        <v>-0.03500704437344782</v>
      </c>
      <c r="E130">
        <f>E90*10000/E62</f>
        <v>-0.09800889036075654</v>
      </c>
      <c r="F130">
        <f>F90*10000/F62</f>
        <v>0.19798909998371228</v>
      </c>
      <c r="G130">
        <f>AVERAGE(C130:E130)</f>
        <v>-0.05447947948464321</v>
      </c>
      <c r="H130">
        <f>STDEV(C130:E130)</f>
        <v>0.037767204181240736</v>
      </c>
      <c r="I130">
        <f>(B130*B4+C130*C4+D130*D4+E130*E4+F130*F4)/SUM(B4:F4)</f>
        <v>0.009949447143645594</v>
      </c>
    </row>
    <row r="131" spans="1:9" ht="12.75">
      <c r="A131" t="s">
        <v>90</v>
      </c>
      <c r="B131">
        <f>B91*10000/B62</f>
        <v>-0.03239846709780608</v>
      </c>
      <c r="C131">
        <f>C91*10000/C62</f>
        <v>-0.10199058912491729</v>
      </c>
      <c r="D131">
        <f>D91*10000/D62</f>
        <v>-0.06008059566784966</v>
      </c>
      <c r="E131">
        <f>E91*10000/E62</f>
        <v>-0.0415218802506634</v>
      </c>
      <c r="F131">
        <f>F91*10000/F62</f>
        <v>0.0004777325916785872</v>
      </c>
      <c r="G131">
        <f>AVERAGE(C131:E131)</f>
        <v>-0.06786435501447678</v>
      </c>
      <c r="H131">
        <f>STDEV(C131:E131)</f>
        <v>0.030976706900580523</v>
      </c>
      <c r="I131">
        <f>(B131*B4+C131*C4+D131*D4+E131*E4+F131*F4)/SUM(B4:F4)</f>
        <v>-0.053604498318244924</v>
      </c>
    </row>
    <row r="132" spans="1:9" ht="12.75">
      <c r="A132" t="s">
        <v>91</v>
      </c>
      <c r="B132">
        <f>B92*10000/B62</f>
        <v>-0.018057198641638572</v>
      </c>
      <c r="C132">
        <f>C92*10000/C62</f>
        <v>0.01477628274624058</v>
      </c>
      <c r="D132">
        <f>D92*10000/D62</f>
        <v>-0.0009907704910293122</v>
      </c>
      <c r="E132">
        <f>E92*10000/E62</f>
        <v>-0.04011459213194716</v>
      </c>
      <c r="F132">
        <f>F92*10000/F62</f>
        <v>-0.04007017721877132</v>
      </c>
      <c r="G132">
        <f>AVERAGE(C132:E132)</f>
        <v>-0.008776359958911963</v>
      </c>
      <c r="H132">
        <f>STDEV(C132:E132)</f>
        <v>0.02826152134519689</v>
      </c>
      <c r="I132">
        <f>(B132*B4+C132*C4+D132*D4+E132*E4+F132*F4)/SUM(B4:F4)</f>
        <v>-0.014300925144107399</v>
      </c>
    </row>
    <row r="133" spans="1:9" ht="12.75">
      <c r="A133" t="s">
        <v>92</v>
      </c>
      <c r="B133">
        <f>B93*10000/B62</f>
        <v>0.09621635039566312</v>
      </c>
      <c r="C133">
        <f>C93*10000/C62</f>
        <v>0.0802937850004832</v>
      </c>
      <c r="D133">
        <f>D93*10000/D62</f>
        <v>0.08233891068597138</v>
      </c>
      <c r="E133">
        <f>E93*10000/E62</f>
        <v>0.058827871829589026</v>
      </c>
      <c r="F133">
        <f>F93*10000/F62</f>
        <v>0.0622946928660508</v>
      </c>
      <c r="G133">
        <f>AVERAGE(C133:E133)</f>
        <v>0.07382018917201454</v>
      </c>
      <c r="H133">
        <f>STDEV(C133:E133)</f>
        <v>0.013023932556618848</v>
      </c>
      <c r="I133">
        <f>(B133*B4+C133*C4+D133*D4+E133*E4+F133*F4)/SUM(B4:F4)</f>
        <v>0.07551858639769886</v>
      </c>
    </row>
    <row r="134" spans="1:9" ht="12.75">
      <c r="A134" t="s">
        <v>93</v>
      </c>
      <c r="B134">
        <f>B94*10000/B62</f>
        <v>-0.0025317771530647694</v>
      </c>
      <c r="C134">
        <f>C94*10000/C62</f>
        <v>-0.014139044886620064</v>
      </c>
      <c r="D134">
        <f>D94*10000/D62</f>
        <v>-0.011940293582078827</v>
      </c>
      <c r="E134">
        <f>E94*10000/E62</f>
        <v>-0.0089261189506038</v>
      </c>
      <c r="F134">
        <f>F94*10000/F62</f>
        <v>-0.02440024072177924</v>
      </c>
      <c r="G134">
        <f>AVERAGE(C134:E134)</f>
        <v>-0.011668485806434231</v>
      </c>
      <c r="H134">
        <f>STDEV(C134:E134)</f>
        <v>0.002617070653187145</v>
      </c>
      <c r="I134">
        <f>(B134*B4+C134*C4+D134*D4+E134*E4+F134*F4)/SUM(B4:F4)</f>
        <v>-0.012048296901395947</v>
      </c>
    </row>
    <row r="135" spans="1:9" ht="12.75">
      <c r="A135" t="s">
        <v>94</v>
      </c>
      <c r="B135">
        <f>B95*10000/B62</f>
        <v>-0.006297041196861265</v>
      </c>
      <c r="C135">
        <f>C95*10000/C62</f>
        <v>-0.0009034308001762961</v>
      </c>
      <c r="D135">
        <f>D95*10000/D62</f>
        <v>-0.0003606130675931711</v>
      </c>
      <c r="E135">
        <f>E95*10000/E62</f>
        <v>0.006736938429179258</v>
      </c>
      <c r="F135">
        <f>F95*10000/F62</f>
        <v>0.00039729751213524606</v>
      </c>
      <c r="G135">
        <f>AVERAGE(C135:E135)</f>
        <v>0.001824298187136597</v>
      </c>
      <c r="H135">
        <f>STDEV(C135:E135)</f>
        <v>0.004263119560076212</v>
      </c>
      <c r="I135">
        <f>(B135*B4+C135*C4+D135*D4+E135*E4+F135*F4)/SUM(B4:F4)</f>
        <v>0.00045900319980906744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2004-11-17T08:54:41Z</cp:lastPrinted>
  <dcterms:created xsi:type="dcterms:W3CDTF">2004-11-17T08:54:41Z</dcterms:created>
  <dcterms:modified xsi:type="dcterms:W3CDTF">2004-11-17T14:03:00Z</dcterms:modified>
  <cp:category/>
  <cp:version/>
  <cp:contentType/>
  <cp:contentStatus/>
</cp:coreProperties>
</file>