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<sst xmlns="http://schemas.openxmlformats.org/spreadsheetml/2006/main" count="203" uniqueCount="98">
  <si>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Wed 17/11/2004       11:26:37</t>
  </si>
  <si>
    <t>LISSNER</t>
  </si>
  <si>
    <t>HCMQAP395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</si>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</sst>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4534441"/>
        <c:axId val="21047922"/>
      </c:lineChart>
      <c:catAx>
        <c:axId val="545344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047922"/>
        <c:crosses val="autoZero"/>
        <c:auto val="1"/>
        <c:lblOffset val="100"/>
        <c:noMultiLvlLbl val="0"/>
      </c:catAx>
      <c:valAx>
        <c:axId val="2104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344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-0.003758</v>
      </c>
      <c r="D4" s="12">
        <v>-0.003756</v>
      </c>
      <c r="E4" s="12">
        <v>-0.003757</v>
      </c>
      <c r="F4" s="24">
        <v>-0.002085</v>
      </c>
      <c r="G4" s="34">
        <v>-0.011712</v>
      </c>
    </row>
    <row r="5" spans="1:7" ht="12.75" thickBot="1">
      <c r="A5" s="44" t="s">
        <v>13</v>
      </c>
      <c r="B5" s="45">
        <v>4.2296</v>
      </c>
      <c r="C5" s="46">
        <v>1.24584</v>
      </c>
      <c r="D5" s="46">
        <v>-0.329344</v>
      </c>
      <c r="E5" s="46">
        <v>-1.294732</v>
      </c>
      <c r="F5" s="47">
        <v>-3.901271</v>
      </c>
      <c r="G5" s="48">
        <v>8.463105</v>
      </c>
    </row>
    <row r="6" spans="1:7" ht="12.75" thickTop="1">
      <c r="A6" s="6" t="s">
        <v>14</v>
      </c>
      <c r="B6" s="39">
        <v>75.28525</v>
      </c>
      <c r="C6" s="40">
        <v>-8.045134</v>
      </c>
      <c r="D6" s="40">
        <v>-9.560136</v>
      </c>
      <c r="E6" s="40">
        <v>-71.00387</v>
      </c>
      <c r="F6" s="41">
        <v>77.97601</v>
      </c>
      <c r="G6" s="42">
        <v>0.001487009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1.190297</v>
      </c>
      <c r="C8" s="13">
        <v>-0.126007</v>
      </c>
      <c r="D8" s="13">
        <v>-0.05229347</v>
      </c>
      <c r="E8" s="13">
        <v>1.954168</v>
      </c>
      <c r="F8" s="25">
        <v>0.8024713</v>
      </c>
      <c r="G8" s="35">
        <v>0.7067599</v>
      </c>
    </row>
    <row r="9" spans="1:7" ht="12">
      <c r="A9" s="20" t="s">
        <v>17</v>
      </c>
      <c r="B9" s="29">
        <v>0.9489337</v>
      </c>
      <c r="C9" s="13">
        <v>-0.2053369</v>
      </c>
      <c r="D9" s="13">
        <v>0.4434875</v>
      </c>
      <c r="E9" s="13">
        <v>0.005148912</v>
      </c>
      <c r="F9" s="25">
        <v>-1.345148</v>
      </c>
      <c r="G9" s="35">
        <v>0.01640095</v>
      </c>
    </row>
    <row r="10" spans="1:7" ht="12">
      <c r="A10" s="20" t="s">
        <v>18</v>
      </c>
      <c r="B10" s="29">
        <v>0.1097579</v>
      </c>
      <c r="C10" s="13">
        <v>0.3259898</v>
      </c>
      <c r="D10" s="13">
        <v>-0.09125826</v>
      </c>
      <c r="E10" s="13">
        <v>-0.572338</v>
      </c>
      <c r="F10" s="25">
        <v>-1.037222</v>
      </c>
      <c r="G10" s="35">
        <v>-0.2037228</v>
      </c>
    </row>
    <row r="11" spans="1:7" ht="12">
      <c r="A11" s="21" t="s">
        <v>19</v>
      </c>
      <c r="B11" s="31">
        <v>2.601507</v>
      </c>
      <c r="C11" s="15">
        <v>1.810952</v>
      </c>
      <c r="D11" s="15">
        <v>2.60142</v>
      </c>
      <c r="E11" s="15">
        <v>1.716077</v>
      </c>
      <c r="F11" s="27">
        <v>13.75028</v>
      </c>
      <c r="G11" s="37">
        <v>3.686414</v>
      </c>
    </row>
    <row r="12" spans="1:7" ht="12">
      <c r="A12" s="20" t="s">
        <v>20</v>
      </c>
      <c r="B12" s="29">
        <v>0.1895317</v>
      </c>
      <c r="C12" s="13">
        <v>0.1365042</v>
      </c>
      <c r="D12" s="13">
        <v>-0.1001734</v>
      </c>
      <c r="E12" s="13">
        <v>-0.434246</v>
      </c>
      <c r="F12" s="25">
        <v>-0.1620337</v>
      </c>
      <c r="G12" s="35">
        <v>-0.08986547</v>
      </c>
    </row>
    <row r="13" spans="1:7" ht="12">
      <c r="A13" s="20" t="s">
        <v>21</v>
      </c>
      <c r="B13" s="29">
        <v>0.03904639</v>
      </c>
      <c r="C13" s="13">
        <v>0.1334505</v>
      </c>
      <c r="D13" s="13">
        <v>0.1834719</v>
      </c>
      <c r="E13" s="13">
        <v>-0.1723896</v>
      </c>
      <c r="F13" s="25">
        <v>0.06734202</v>
      </c>
      <c r="G13" s="35">
        <v>0.04940331</v>
      </c>
    </row>
    <row r="14" spans="1:7" ht="12">
      <c r="A14" s="20" t="s">
        <v>22</v>
      </c>
      <c r="B14" s="29">
        <v>-0.09062447</v>
      </c>
      <c r="C14" s="13">
        <v>-0.03664481</v>
      </c>
      <c r="D14" s="13">
        <v>-0.01365371</v>
      </c>
      <c r="E14" s="13">
        <v>-0.06602284</v>
      </c>
      <c r="F14" s="25">
        <v>-0.04179384</v>
      </c>
      <c r="G14" s="35">
        <v>-0.04669091</v>
      </c>
    </row>
    <row r="15" spans="1:7" ht="12">
      <c r="A15" s="21" t="s">
        <v>23</v>
      </c>
      <c r="B15" s="31">
        <v>-0.4074069</v>
      </c>
      <c r="C15" s="15">
        <v>-0.1343443</v>
      </c>
      <c r="D15" s="15">
        <v>-0.06992965</v>
      </c>
      <c r="E15" s="15">
        <v>-0.1692272</v>
      </c>
      <c r="F15" s="27">
        <v>-0.4732682</v>
      </c>
      <c r="G15" s="37">
        <v>-0.2120489</v>
      </c>
    </row>
    <row r="16" spans="1:7" ht="12">
      <c r="A16" s="20" t="s">
        <v>24</v>
      </c>
      <c r="B16" s="29">
        <v>0.02171287</v>
      </c>
      <c r="C16" s="13">
        <v>-0.01787095</v>
      </c>
      <c r="D16" s="13">
        <v>-0.02080429</v>
      </c>
      <c r="E16" s="13">
        <v>-0.04568272</v>
      </c>
      <c r="F16" s="25">
        <v>-0.05505961</v>
      </c>
      <c r="G16" s="35">
        <v>-0.02449515</v>
      </c>
    </row>
    <row r="17" spans="1:7" ht="12">
      <c r="A17" s="20" t="s">
        <v>25</v>
      </c>
      <c r="B17" s="29">
        <v>-0.05331331</v>
      </c>
      <c r="C17" s="13">
        <v>-0.04657305</v>
      </c>
      <c r="D17" s="13">
        <v>-0.05350545</v>
      </c>
      <c r="E17" s="13">
        <v>-0.0510739</v>
      </c>
      <c r="F17" s="25">
        <v>-0.01936131</v>
      </c>
      <c r="G17" s="35">
        <v>-0.04666728</v>
      </c>
    </row>
    <row r="18" spans="1:7" ht="12">
      <c r="A18" s="20" t="s">
        <v>26</v>
      </c>
      <c r="B18" s="29">
        <v>-0.0006072472</v>
      </c>
      <c r="C18" s="13">
        <v>0.01910531</v>
      </c>
      <c r="D18" s="13">
        <v>0.03112525</v>
      </c>
      <c r="E18" s="13">
        <v>0.05756122</v>
      </c>
      <c r="F18" s="25">
        <v>-0.001633815</v>
      </c>
      <c r="G18" s="35">
        <v>0.0256237</v>
      </c>
    </row>
    <row r="19" spans="1:7" ht="12">
      <c r="A19" s="21" t="s">
        <v>27</v>
      </c>
      <c r="B19" s="31">
        <v>-0.2050911</v>
      </c>
      <c r="C19" s="15">
        <v>-0.1912244</v>
      </c>
      <c r="D19" s="15">
        <v>-0.2063816</v>
      </c>
      <c r="E19" s="15">
        <v>-0.1964784</v>
      </c>
      <c r="F19" s="27">
        <v>-0.1536681</v>
      </c>
      <c r="G19" s="37">
        <v>-0.1931292</v>
      </c>
    </row>
    <row r="20" spans="1:7" ht="12.75" thickBot="1">
      <c r="A20" s="44" t="s">
        <v>28</v>
      </c>
      <c r="B20" s="45">
        <v>-0.001304734</v>
      </c>
      <c r="C20" s="46">
        <v>-0.007499727</v>
      </c>
      <c r="D20" s="46">
        <v>-0.003455386</v>
      </c>
      <c r="E20" s="46">
        <v>-0.003189308</v>
      </c>
      <c r="F20" s="47">
        <v>-0.001739517</v>
      </c>
      <c r="G20" s="48">
        <v>-0.003823913</v>
      </c>
    </row>
    <row r="21" spans="1:7" ht="12.75" thickTop="1">
      <c r="A21" s="6" t="s">
        <v>29</v>
      </c>
      <c r="B21" s="39">
        <v>-115.1383</v>
      </c>
      <c r="C21" s="40">
        <v>11.66273</v>
      </c>
      <c r="D21" s="40">
        <v>46.81018</v>
      </c>
      <c r="E21" s="40">
        <v>3.79489</v>
      </c>
      <c r="F21" s="41">
        <v>12.85969</v>
      </c>
      <c r="G21" s="43">
        <v>0.009502593</v>
      </c>
    </row>
    <row r="22" spans="1:7" ht="12">
      <c r="A22" s="20" t="s">
        <v>30</v>
      </c>
      <c r="B22" s="29">
        <v>84.59403</v>
      </c>
      <c r="C22" s="13">
        <v>24.91686</v>
      </c>
      <c r="D22" s="13">
        <v>-6.586886</v>
      </c>
      <c r="E22" s="13">
        <v>-25.8947</v>
      </c>
      <c r="F22" s="25">
        <v>-78.027</v>
      </c>
      <c r="G22" s="36">
        <v>0</v>
      </c>
    </row>
    <row r="23" spans="1:7" ht="12">
      <c r="A23" s="20" t="s">
        <v>31</v>
      </c>
      <c r="B23" s="29">
        <v>-2.69273</v>
      </c>
      <c r="C23" s="13">
        <v>-1.474843</v>
      </c>
      <c r="D23" s="13">
        <v>1.606966</v>
      </c>
      <c r="E23" s="13">
        <v>3.336676</v>
      </c>
      <c r="F23" s="25">
        <v>7.221946</v>
      </c>
      <c r="G23" s="35">
        <v>1.408009</v>
      </c>
    </row>
    <row r="24" spans="1:7" ht="12">
      <c r="A24" s="20" t="s">
        <v>32</v>
      </c>
      <c r="B24" s="29">
        <v>-1.373539</v>
      </c>
      <c r="C24" s="13">
        <v>-1.951104</v>
      </c>
      <c r="D24" s="13">
        <v>-3.390707</v>
      </c>
      <c r="E24" s="13">
        <v>-1.769592</v>
      </c>
      <c r="F24" s="25">
        <v>2.153733</v>
      </c>
      <c r="G24" s="35">
        <v>-1.622011</v>
      </c>
    </row>
    <row r="25" spans="1:7" ht="12">
      <c r="A25" s="20" t="s">
        <v>33</v>
      </c>
      <c r="B25" s="29">
        <v>0.4675649</v>
      </c>
      <c r="C25" s="13">
        <v>0.46841</v>
      </c>
      <c r="D25" s="13">
        <v>0.3731429</v>
      </c>
      <c r="E25" s="13">
        <v>1.005996</v>
      </c>
      <c r="F25" s="25">
        <v>-0.3592803</v>
      </c>
      <c r="G25" s="35">
        <v>0.4642172</v>
      </c>
    </row>
    <row r="26" spans="1:7" ht="12">
      <c r="A26" s="21" t="s">
        <v>34</v>
      </c>
      <c r="B26" s="31">
        <v>0.4741851</v>
      </c>
      <c r="C26" s="15">
        <v>0.1483838</v>
      </c>
      <c r="D26" s="15">
        <v>0.02277201</v>
      </c>
      <c r="E26" s="15">
        <v>0.3295606</v>
      </c>
      <c r="F26" s="27">
        <v>1.815725</v>
      </c>
      <c r="G26" s="37">
        <v>0.4314962</v>
      </c>
    </row>
    <row r="27" spans="1:7" ht="12">
      <c r="A27" s="20" t="s">
        <v>35</v>
      </c>
      <c r="B27" s="29">
        <v>-0.2246084</v>
      </c>
      <c r="C27" s="13">
        <v>-0.01813821</v>
      </c>
      <c r="D27" s="13">
        <v>0.3153937</v>
      </c>
      <c r="E27" s="13">
        <v>0.3968476</v>
      </c>
      <c r="F27" s="25">
        <v>0.5290728</v>
      </c>
      <c r="G27" s="35">
        <v>0.2050152</v>
      </c>
    </row>
    <row r="28" spans="1:7" ht="12">
      <c r="A28" s="20" t="s">
        <v>36</v>
      </c>
      <c r="B28" s="29">
        <v>-0.02664968</v>
      </c>
      <c r="C28" s="13">
        <v>-0.5863861</v>
      </c>
      <c r="D28" s="13">
        <v>-0.5342141</v>
      </c>
      <c r="E28" s="13">
        <v>-0.3822401</v>
      </c>
      <c r="F28" s="25">
        <v>0.2962977</v>
      </c>
      <c r="G28" s="35">
        <v>-0.3258142</v>
      </c>
    </row>
    <row r="29" spans="1:7" ht="12">
      <c r="A29" s="20" t="s">
        <v>37</v>
      </c>
      <c r="B29" s="29">
        <v>0.1221891</v>
      </c>
      <c r="C29" s="13">
        <v>0.1747477</v>
      </c>
      <c r="D29" s="13">
        <v>0.06238588</v>
      </c>
      <c r="E29" s="13">
        <v>-0.05042254</v>
      </c>
      <c r="F29" s="25">
        <v>-0.0171087</v>
      </c>
      <c r="G29" s="35">
        <v>0.06034085</v>
      </c>
    </row>
    <row r="30" spans="1:7" ht="12">
      <c r="A30" s="21" t="s">
        <v>38</v>
      </c>
      <c r="B30" s="31">
        <v>0.001359335</v>
      </c>
      <c r="C30" s="15">
        <v>0.07607277</v>
      </c>
      <c r="D30" s="15">
        <v>0.01165899</v>
      </c>
      <c r="E30" s="15">
        <v>-0.05536502</v>
      </c>
      <c r="F30" s="27">
        <v>0.2294646</v>
      </c>
      <c r="G30" s="37">
        <v>0.03861875</v>
      </c>
    </row>
    <row r="31" spans="1:7" ht="12">
      <c r="A31" s="20" t="s">
        <v>39</v>
      </c>
      <c r="B31" s="29">
        <v>0.01726488</v>
      </c>
      <c r="C31" s="13">
        <v>0.01082883</v>
      </c>
      <c r="D31" s="13">
        <v>-0.001964649</v>
      </c>
      <c r="E31" s="13">
        <v>-0.01766009</v>
      </c>
      <c r="F31" s="25">
        <v>0.01001027</v>
      </c>
      <c r="G31" s="35">
        <v>0.00172307</v>
      </c>
    </row>
    <row r="32" spans="1:7" ht="12">
      <c r="A32" s="20" t="s">
        <v>40</v>
      </c>
      <c r="B32" s="29">
        <v>0.02559335</v>
      </c>
      <c r="C32" s="13">
        <v>-0.05356077</v>
      </c>
      <c r="D32" s="13">
        <v>-0.02977267</v>
      </c>
      <c r="E32" s="13">
        <v>-0.01940427</v>
      </c>
      <c r="F32" s="25">
        <v>0.03639643</v>
      </c>
      <c r="G32" s="35">
        <v>-0.0161477</v>
      </c>
    </row>
    <row r="33" spans="1:7" ht="12">
      <c r="A33" s="20" t="s">
        <v>41</v>
      </c>
      <c r="B33" s="29">
        <v>0.1489363</v>
      </c>
      <c r="C33" s="13">
        <v>0.121452</v>
      </c>
      <c r="D33" s="13">
        <v>0.1214367</v>
      </c>
      <c r="E33" s="13">
        <v>0.1088742</v>
      </c>
      <c r="F33" s="25">
        <v>0.09208637</v>
      </c>
      <c r="G33" s="35">
        <v>0.1184847</v>
      </c>
    </row>
    <row r="34" spans="1:7" ht="12">
      <c r="A34" s="21" t="s">
        <v>42</v>
      </c>
      <c r="B34" s="31">
        <v>-0.01626738</v>
      </c>
      <c r="C34" s="15">
        <v>-0.00189241</v>
      </c>
      <c r="D34" s="15">
        <v>-0.005614238</v>
      </c>
      <c r="E34" s="15">
        <v>-0.003831993</v>
      </c>
      <c r="F34" s="27">
        <v>-0.02559874</v>
      </c>
      <c r="G34" s="37">
        <v>-0.008497727</v>
      </c>
    </row>
    <row r="35" spans="1:7" ht="12.75" thickBot="1">
      <c r="A35" s="22" t="s">
        <v>43</v>
      </c>
      <c r="B35" s="32">
        <v>-0.001096237</v>
      </c>
      <c r="C35" s="16">
        <v>0.002756015</v>
      </c>
      <c r="D35" s="16">
        <v>0.00135701</v>
      </c>
      <c r="E35" s="16">
        <v>-0.003957154</v>
      </c>
      <c r="F35" s="28">
        <v>-0.003813781</v>
      </c>
      <c r="G35" s="38">
        <v>-0.0006302564</v>
      </c>
    </row>
    <row r="36" spans="1:7" ht="12">
      <c r="A36" s="4" t="s">
        <v>44</v>
      </c>
      <c r="B36" s="3">
        <v>21.62476</v>
      </c>
      <c r="C36" s="3">
        <v>21.61865</v>
      </c>
      <c r="D36" s="3">
        <v>21.62476</v>
      </c>
      <c r="E36" s="3">
        <v>21.6217</v>
      </c>
      <c r="F36" s="3">
        <v>21.62781</v>
      </c>
      <c r="G36" s="3"/>
    </row>
    <row r="37" spans="1:6" ht="12">
      <c r="A37" s="4" t="s">
        <v>45</v>
      </c>
      <c r="B37" s="2">
        <v>-0.1017253</v>
      </c>
      <c r="C37" s="2">
        <v>0.04679362</v>
      </c>
      <c r="D37" s="2">
        <v>0.1215617</v>
      </c>
      <c r="E37" s="2">
        <v>0.1658122</v>
      </c>
      <c r="F37" s="2">
        <v>0.197347</v>
      </c>
    </row>
    <row r="38" spans="1:7" ht="12">
      <c r="A38" s="4" t="s">
        <v>53</v>
      </c>
      <c r="B38" s="2">
        <v>-0.0001263201</v>
      </c>
      <c r="C38" s="2">
        <v>1.362724E-05</v>
      </c>
      <c r="D38" s="2">
        <v>1.630464E-05</v>
      </c>
      <c r="E38" s="2">
        <v>0.0001207225</v>
      </c>
      <c r="F38" s="2">
        <v>-0.0001323806</v>
      </c>
      <c r="G38" s="2">
        <v>0.0002409495</v>
      </c>
    </row>
    <row r="39" spans="1:7" ht="12.75" thickBot="1">
      <c r="A39" s="4" t="s">
        <v>54</v>
      </c>
      <c r="B39" s="2">
        <v>0.0001968037</v>
      </c>
      <c r="C39" s="2">
        <v>-1.986059E-05</v>
      </c>
      <c r="D39" s="2">
        <v>-7.956656E-05</v>
      </c>
      <c r="E39" s="2">
        <v>0</v>
      </c>
      <c r="F39" s="2">
        <v>-2.289439E-05</v>
      </c>
      <c r="G39" s="2">
        <v>0.001108988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3.117535</v>
      </c>
      <c r="F40" s="17" t="s">
        <v>52</v>
      </c>
      <c r="G40" s="8">
        <v>55.09157484407484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0.003758</v>
      </c>
      <c r="D4">
        <v>0.003756</v>
      </c>
      <c r="E4">
        <v>0.003757</v>
      </c>
      <c r="F4">
        <v>0.002085</v>
      </c>
      <c r="G4">
        <v>0.011712</v>
      </c>
    </row>
    <row r="5" spans="1:7" ht="12.75">
      <c r="A5" t="s">
        <v>13</v>
      </c>
      <c r="B5">
        <v>4.2296</v>
      </c>
      <c r="C5">
        <v>1.24584</v>
      </c>
      <c r="D5">
        <v>-0.329344</v>
      </c>
      <c r="E5">
        <v>-1.294732</v>
      </c>
      <c r="F5">
        <v>-3.901271</v>
      </c>
      <c r="G5">
        <v>8.463105</v>
      </c>
    </row>
    <row r="6" spans="1:7" ht="12.75">
      <c r="A6" t="s">
        <v>14</v>
      </c>
      <c r="B6" s="49">
        <v>75.28525</v>
      </c>
      <c r="C6" s="49">
        <v>-8.045134</v>
      </c>
      <c r="D6" s="49">
        <v>-9.560136</v>
      </c>
      <c r="E6" s="49">
        <v>-71.00387</v>
      </c>
      <c r="F6" s="49">
        <v>77.97601</v>
      </c>
      <c r="G6" s="49">
        <v>0.001487009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1.190297</v>
      </c>
      <c r="C8" s="49">
        <v>-0.126007</v>
      </c>
      <c r="D8" s="49">
        <v>-0.05229347</v>
      </c>
      <c r="E8" s="49">
        <v>1.954168</v>
      </c>
      <c r="F8" s="49">
        <v>0.8024713</v>
      </c>
      <c r="G8" s="49">
        <v>0.7067599</v>
      </c>
    </row>
    <row r="9" spans="1:7" ht="12.75">
      <c r="A9" t="s">
        <v>17</v>
      </c>
      <c r="B9" s="49">
        <v>0.9489337</v>
      </c>
      <c r="C9" s="49">
        <v>-0.2053369</v>
      </c>
      <c r="D9" s="49">
        <v>0.4434875</v>
      </c>
      <c r="E9" s="49">
        <v>0.005148912</v>
      </c>
      <c r="F9" s="49">
        <v>-1.345148</v>
      </c>
      <c r="G9" s="49">
        <v>0.01640095</v>
      </c>
    </row>
    <row r="10" spans="1:7" ht="12.75">
      <c r="A10" t="s">
        <v>18</v>
      </c>
      <c r="B10" s="49">
        <v>0.1097579</v>
      </c>
      <c r="C10" s="49">
        <v>0.3259898</v>
      </c>
      <c r="D10" s="49">
        <v>-0.09125826</v>
      </c>
      <c r="E10" s="49">
        <v>-0.572338</v>
      </c>
      <c r="F10" s="49">
        <v>-1.037222</v>
      </c>
      <c r="G10" s="49">
        <v>-0.2037228</v>
      </c>
    </row>
    <row r="11" spans="1:7" ht="12.75">
      <c r="A11" t="s">
        <v>19</v>
      </c>
      <c r="B11" s="49">
        <v>2.601507</v>
      </c>
      <c r="C11" s="49">
        <v>1.810952</v>
      </c>
      <c r="D11" s="49">
        <v>2.60142</v>
      </c>
      <c r="E11" s="49">
        <v>1.716077</v>
      </c>
      <c r="F11" s="49">
        <v>13.75028</v>
      </c>
      <c r="G11" s="49">
        <v>3.686414</v>
      </c>
    </row>
    <row r="12" spans="1:7" ht="12.75">
      <c r="A12" t="s">
        <v>20</v>
      </c>
      <c r="B12" s="49">
        <v>0.1895317</v>
      </c>
      <c r="C12" s="49">
        <v>0.1365042</v>
      </c>
      <c r="D12" s="49">
        <v>-0.1001734</v>
      </c>
      <c r="E12" s="49">
        <v>-0.434246</v>
      </c>
      <c r="F12" s="49">
        <v>-0.1620337</v>
      </c>
      <c r="G12" s="49">
        <v>-0.08986547</v>
      </c>
    </row>
    <row r="13" spans="1:7" ht="12.75">
      <c r="A13" t="s">
        <v>21</v>
      </c>
      <c r="B13" s="49">
        <v>0.03904639</v>
      </c>
      <c r="C13" s="49">
        <v>0.1334505</v>
      </c>
      <c r="D13" s="49">
        <v>0.1834719</v>
      </c>
      <c r="E13" s="49">
        <v>-0.1723896</v>
      </c>
      <c r="F13" s="49">
        <v>0.06734202</v>
      </c>
      <c r="G13" s="49">
        <v>0.04940331</v>
      </c>
    </row>
    <row r="14" spans="1:7" ht="12.75">
      <c r="A14" t="s">
        <v>22</v>
      </c>
      <c r="B14" s="49">
        <v>-0.09062447</v>
      </c>
      <c r="C14" s="49">
        <v>-0.03664481</v>
      </c>
      <c r="D14" s="49">
        <v>-0.01365371</v>
      </c>
      <c r="E14" s="49">
        <v>-0.06602284</v>
      </c>
      <c r="F14" s="49">
        <v>-0.04179384</v>
      </c>
      <c r="G14" s="49">
        <v>-0.04669091</v>
      </c>
    </row>
    <row r="15" spans="1:7" ht="12.75">
      <c r="A15" t="s">
        <v>23</v>
      </c>
      <c r="B15" s="49">
        <v>-0.4074069</v>
      </c>
      <c r="C15" s="49">
        <v>-0.1343443</v>
      </c>
      <c r="D15" s="49">
        <v>-0.06992965</v>
      </c>
      <c r="E15" s="49">
        <v>-0.1692272</v>
      </c>
      <c r="F15" s="49">
        <v>-0.4732682</v>
      </c>
      <c r="G15" s="49">
        <v>-0.2120489</v>
      </c>
    </row>
    <row r="16" spans="1:7" ht="12.75">
      <c r="A16" t="s">
        <v>24</v>
      </c>
      <c r="B16" s="49">
        <v>0.02171287</v>
      </c>
      <c r="C16" s="49">
        <v>-0.01787095</v>
      </c>
      <c r="D16" s="49">
        <v>-0.02080429</v>
      </c>
      <c r="E16" s="49">
        <v>-0.04568272</v>
      </c>
      <c r="F16" s="49">
        <v>-0.05505961</v>
      </c>
      <c r="G16" s="49">
        <v>-0.02449515</v>
      </c>
    </row>
    <row r="17" spans="1:7" ht="12.75">
      <c r="A17" t="s">
        <v>25</v>
      </c>
      <c r="B17" s="49">
        <v>-0.05331331</v>
      </c>
      <c r="C17" s="49">
        <v>-0.04657305</v>
      </c>
      <c r="D17" s="49">
        <v>-0.05350545</v>
      </c>
      <c r="E17" s="49">
        <v>-0.0510739</v>
      </c>
      <c r="F17" s="49">
        <v>-0.01936131</v>
      </c>
      <c r="G17" s="49">
        <v>-0.04666728</v>
      </c>
    </row>
    <row r="18" spans="1:7" ht="12.75">
      <c r="A18" t="s">
        <v>26</v>
      </c>
      <c r="B18" s="49">
        <v>-0.0006072472</v>
      </c>
      <c r="C18" s="49">
        <v>0.01910531</v>
      </c>
      <c r="D18" s="49">
        <v>0.03112525</v>
      </c>
      <c r="E18" s="49">
        <v>0.05756122</v>
      </c>
      <c r="F18" s="49">
        <v>-0.001633815</v>
      </c>
      <c r="G18" s="49">
        <v>0.0256237</v>
      </c>
    </row>
    <row r="19" spans="1:7" ht="12.75">
      <c r="A19" t="s">
        <v>27</v>
      </c>
      <c r="B19" s="49">
        <v>-0.2050911</v>
      </c>
      <c r="C19" s="49">
        <v>-0.1912244</v>
      </c>
      <c r="D19" s="49">
        <v>-0.2063816</v>
      </c>
      <c r="E19" s="49">
        <v>-0.1964784</v>
      </c>
      <c r="F19" s="49">
        <v>-0.1536681</v>
      </c>
      <c r="G19" s="49">
        <v>-0.1931292</v>
      </c>
    </row>
    <row r="20" spans="1:7" ht="12.75">
      <c r="A20" t="s">
        <v>28</v>
      </c>
      <c r="B20" s="49">
        <v>-0.001304734</v>
      </c>
      <c r="C20" s="49">
        <v>-0.007499727</v>
      </c>
      <c r="D20" s="49">
        <v>-0.003455386</v>
      </c>
      <c r="E20" s="49">
        <v>-0.003189308</v>
      </c>
      <c r="F20" s="49">
        <v>-0.001739517</v>
      </c>
      <c r="G20" s="49">
        <v>-0.003823913</v>
      </c>
    </row>
    <row r="21" spans="1:7" ht="12.75">
      <c r="A21" t="s">
        <v>29</v>
      </c>
      <c r="B21" s="49">
        <v>-115.1383</v>
      </c>
      <c r="C21" s="49">
        <v>11.66273</v>
      </c>
      <c r="D21" s="49">
        <v>46.81018</v>
      </c>
      <c r="E21" s="49">
        <v>3.79489</v>
      </c>
      <c r="F21" s="49">
        <v>12.85969</v>
      </c>
      <c r="G21" s="49">
        <v>0.009502593</v>
      </c>
    </row>
    <row r="22" spans="1:7" ht="12.75">
      <c r="A22" t="s">
        <v>30</v>
      </c>
      <c r="B22" s="49">
        <v>84.59403</v>
      </c>
      <c r="C22" s="49">
        <v>24.91686</v>
      </c>
      <c r="D22" s="49">
        <v>-6.586886</v>
      </c>
      <c r="E22" s="49">
        <v>-25.8947</v>
      </c>
      <c r="F22" s="49">
        <v>-78.027</v>
      </c>
      <c r="G22" s="49">
        <v>0</v>
      </c>
    </row>
    <row r="23" spans="1:7" ht="12.75">
      <c r="A23" t="s">
        <v>31</v>
      </c>
      <c r="B23" s="49">
        <v>-2.69273</v>
      </c>
      <c r="C23" s="49">
        <v>-1.474843</v>
      </c>
      <c r="D23" s="49">
        <v>1.606966</v>
      </c>
      <c r="E23" s="49">
        <v>3.336676</v>
      </c>
      <c r="F23" s="49">
        <v>7.221946</v>
      </c>
      <c r="G23" s="49">
        <v>1.408009</v>
      </c>
    </row>
    <row r="24" spans="1:7" ht="12.75">
      <c r="A24" t="s">
        <v>32</v>
      </c>
      <c r="B24" s="49">
        <v>-1.373539</v>
      </c>
      <c r="C24" s="49">
        <v>-1.951104</v>
      </c>
      <c r="D24" s="49">
        <v>-3.390707</v>
      </c>
      <c r="E24" s="49">
        <v>-1.769592</v>
      </c>
      <c r="F24" s="49">
        <v>2.153733</v>
      </c>
      <c r="G24" s="49">
        <v>-1.622011</v>
      </c>
    </row>
    <row r="25" spans="1:7" ht="12.75">
      <c r="A25" t="s">
        <v>33</v>
      </c>
      <c r="B25" s="49">
        <v>0.4675649</v>
      </c>
      <c r="C25" s="49">
        <v>0.46841</v>
      </c>
      <c r="D25" s="49">
        <v>0.3731429</v>
      </c>
      <c r="E25" s="49">
        <v>1.005996</v>
      </c>
      <c r="F25" s="49">
        <v>-0.3592803</v>
      </c>
      <c r="G25" s="49">
        <v>0.4642172</v>
      </c>
    </row>
    <row r="26" spans="1:7" ht="12.75">
      <c r="A26" t="s">
        <v>34</v>
      </c>
      <c r="B26" s="49">
        <v>0.4741851</v>
      </c>
      <c r="C26" s="49">
        <v>0.1483838</v>
      </c>
      <c r="D26" s="49">
        <v>0.02277201</v>
      </c>
      <c r="E26" s="49">
        <v>0.3295606</v>
      </c>
      <c r="F26" s="49">
        <v>1.815725</v>
      </c>
      <c r="G26" s="49">
        <v>0.4314962</v>
      </c>
    </row>
    <row r="27" spans="1:7" ht="12.75">
      <c r="A27" t="s">
        <v>35</v>
      </c>
      <c r="B27" s="49">
        <v>-0.2246084</v>
      </c>
      <c r="C27" s="49">
        <v>-0.01813821</v>
      </c>
      <c r="D27" s="49">
        <v>0.3153937</v>
      </c>
      <c r="E27" s="49">
        <v>0.3968476</v>
      </c>
      <c r="F27" s="49">
        <v>0.5290728</v>
      </c>
      <c r="G27" s="49">
        <v>0.2050152</v>
      </c>
    </row>
    <row r="28" spans="1:7" ht="12.75">
      <c r="A28" t="s">
        <v>36</v>
      </c>
      <c r="B28" s="49">
        <v>-0.02664968</v>
      </c>
      <c r="C28" s="49">
        <v>-0.5863861</v>
      </c>
      <c r="D28" s="49">
        <v>-0.5342141</v>
      </c>
      <c r="E28" s="49">
        <v>-0.3822401</v>
      </c>
      <c r="F28" s="49">
        <v>0.2962977</v>
      </c>
      <c r="G28" s="49">
        <v>-0.3258142</v>
      </c>
    </row>
    <row r="29" spans="1:7" ht="12.75">
      <c r="A29" t="s">
        <v>37</v>
      </c>
      <c r="B29" s="49">
        <v>0.1221891</v>
      </c>
      <c r="C29" s="49">
        <v>0.1747477</v>
      </c>
      <c r="D29" s="49">
        <v>0.06238588</v>
      </c>
      <c r="E29" s="49">
        <v>-0.05042254</v>
      </c>
      <c r="F29" s="49">
        <v>-0.0171087</v>
      </c>
      <c r="G29" s="49">
        <v>0.06034085</v>
      </c>
    </row>
    <row r="30" spans="1:7" ht="12.75">
      <c r="A30" t="s">
        <v>38</v>
      </c>
      <c r="B30" s="49">
        <v>0.001359335</v>
      </c>
      <c r="C30" s="49">
        <v>0.07607277</v>
      </c>
      <c r="D30" s="49">
        <v>0.01165899</v>
      </c>
      <c r="E30" s="49">
        <v>-0.05536502</v>
      </c>
      <c r="F30" s="49">
        <v>0.2294646</v>
      </c>
      <c r="G30" s="49">
        <v>0.03861875</v>
      </c>
    </row>
    <row r="31" spans="1:7" ht="12.75">
      <c r="A31" t="s">
        <v>39</v>
      </c>
      <c r="B31" s="49">
        <v>0.01726488</v>
      </c>
      <c r="C31" s="49">
        <v>0.01082883</v>
      </c>
      <c r="D31" s="49">
        <v>-0.001964649</v>
      </c>
      <c r="E31" s="49">
        <v>-0.01766009</v>
      </c>
      <c r="F31" s="49">
        <v>0.01001027</v>
      </c>
      <c r="G31" s="49">
        <v>0.00172307</v>
      </c>
    </row>
    <row r="32" spans="1:7" ht="12.75">
      <c r="A32" t="s">
        <v>40</v>
      </c>
      <c r="B32" s="49">
        <v>0.02559335</v>
      </c>
      <c r="C32" s="49">
        <v>-0.05356077</v>
      </c>
      <c r="D32" s="49">
        <v>-0.02977267</v>
      </c>
      <c r="E32" s="49">
        <v>-0.01940427</v>
      </c>
      <c r="F32" s="49">
        <v>0.03639643</v>
      </c>
      <c r="G32" s="49">
        <v>-0.0161477</v>
      </c>
    </row>
    <row r="33" spans="1:7" ht="12.75">
      <c r="A33" t="s">
        <v>41</v>
      </c>
      <c r="B33" s="49">
        <v>0.1489363</v>
      </c>
      <c r="C33" s="49">
        <v>0.121452</v>
      </c>
      <c r="D33" s="49">
        <v>0.1214367</v>
      </c>
      <c r="E33" s="49">
        <v>0.1088742</v>
      </c>
      <c r="F33" s="49">
        <v>0.09208637</v>
      </c>
      <c r="G33" s="49">
        <v>0.1184847</v>
      </c>
    </row>
    <row r="34" spans="1:7" ht="12.75">
      <c r="A34" t="s">
        <v>42</v>
      </c>
      <c r="B34" s="49">
        <v>-0.01626738</v>
      </c>
      <c r="C34" s="49">
        <v>-0.00189241</v>
      </c>
      <c r="D34" s="49">
        <v>-0.005614238</v>
      </c>
      <c r="E34" s="49">
        <v>-0.003831993</v>
      </c>
      <c r="F34" s="49">
        <v>-0.02559874</v>
      </c>
      <c r="G34" s="49">
        <v>-0.008497727</v>
      </c>
    </row>
    <row r="35" spans="1:7" ht="12.75">
      <c r="A35" t="s">
        <v>43</v>
      </c>
      <c r="B35" s="49">
        <v>-0.001096237</v>
      </c>
      <c r="C35" s="49">
        <v>0.002756015</v>
      </c>
      <c r="D35" s="49">
        <v>0.00135701</v>
      </c>
      <c r="E35" s="49">
        <v>-0.003957154</v>
      </c>
      <c r="F35" s="49">
        <v>-0.003813781</v>
      </c>
      <c r="G35" s="49">
        <v>-0.0006302564</v>
      </c>
    </row>
    <row r="36" spans="1:6" ht="12.75">
      <c r="A36" t="s">
        <v>44</v>
      </c>
      <c r="B36" s="49">
        <v>21.62476</v>
      </c>
      <c r="C36" s="49">
        <v>21.61865</v>
      </c>
      <c r="D36" s="49">
        <v>21.62476</v>
      </c>
      <c r="E36" s="49">
        <v>21.6217</v>
      </c>
      <c r="F36" s="49">
        <v>21.62781</v>
      </c>
    </row>
    <row r="37" spans="1:6" ht="12.75">
      <c r="A37" t="s">
        <v>45</v>
      </c>
      <c r="B37" s="49">
        <v>-0.1017253</v>
      </c>
      <c r="C37" s="49">
        <v>0.04679362</v>
      </c>
      <c r="D37" s="49">
        <v>0.1215617</v>
      </c>
      <c r="E37" s="49">
        <v>0.1658122</v>
      </c>
      <c r="F37" s="49">
        <v>0.197347</v>
      </c>
    </row>
    <row r="38" spans="1:7" ht="12.75">
      <c r="A38" t="s">
        <v>55</v>
      </c>
      <c r="B38" s="49">
        <v>-0.0001263201</v>
      </c>
      <c r="C38" s="49">
        <v>1.362724E-05</v>
      </c>
      <c r="D38" s="49">
        <v>1.630464E-05</v>
      </c>
      <c r="E38" s="49">
        <v>0.0001207225</v>
      </c>
      <c r="F38" s="49">
        <v>-0.0001323806</v>
      </c>
      <c r="G38" s="49">
        <v>0.0002409495</v>
      </c>
    </row>
    <row r="39" spans="1:7" ht="12.75">
      <c r="A39" t="s">
        <v>56</v>
      </c>
      <c r="B39" s="49">
        <v>0.0001968037</v>
      </c>
      <c r="C39" s="49">
        <v>-1.986059E-05</v>
      </c>
      <c r="D39" s="49">
        <v>-7.956656E-05</v>
      </c>
      <c r="E39" s="49">
        <v>0</v>
      </c>
      <c r="F39" s="49">
        <v>-2.289439E-05</v>
      </c>
      <c r="G39" s="49">
        <v>0.001108988</v>
      </c>
    </row>
    <row r="40" spans="2:5" ht="12.75">
      <c r="B40" t="s">
        <v>46</v>
      </c>
      <c r="C40">
        <v>-0.003757</v>
      </c>
      <c r="D40" t="s">
        <v>47</v>
      </c>
      <c r="E40">
        <v>3.117535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-0.0001263200831687406</v>
      </c>
      <c r="C50">
        <f>-0.017/(C7*C7+C22*C22)*(C21*C22+C6*C7)</f>
        <v>1.3627241431476806E-05</v>
      </c>
      <c r="D50">
        <f>-0.017/(D7*D7+D22*D22)*(D21*D22+D6*D7)</f>
        <v>1.630464079017546E-05</v>
      </c>
      <c r="E50">
        <f>-0.017/(E7*E7+E22*E22)*(E21*E22+E6*E7)</f>
        <v>0.00012072247499443719</v>
      </c>
      <c r="F50">
        <f>-0.017/(F7*F7+F22*F22)*(F21*F22+F6*F7)</f>
        <v>-0.00013238057887336922</v>
      </c>
      <c r="G50">
        <f>(B50*B$4+C50*C$4+D50*D$4+E50*E$4+F50*F$4)/SUM(B$4:F$4)</f>
        <v>2.644143350825667E-07</v>
      </c>
    </row>
    <row r="51" spans="1:7" ht="12.75">
      <c r="A51" t="s">
        <v>59</v>
      </c>
      <c r="B51">
        <f>-0.017/(B7*B7+B22*B22)*(B21*B7-B6*B22)</f>
        <v>0.0001968037024905179</v>
      </c>
      <c r="C51">
        <f>-0.017/(C7*C7+C22*C22)*(C21*C7-C6*C22)</f>
        <v>-1.9860595806693434E-05</v>
      </c>
      <c r="D51">
        <f>-0.017/(D7*D7+D22*D22)*(D21*D7-D6*D22)</f>
        <v>-7.956656631898443E-05</v>
      </c>
      <c r="E51">
        <f>-0.017/(E7*E7+E22*E22)*(E21*E7-E6*E22)</f>
        <v>-6.1387057726761554E-06</v>
      </c>
      <c r="F51">
        <f>-0.017/(F7*F7+F22*F22)*(F21*F7-F6*F22)</f>
        <v>-2.289439894277524E-05</v>
      </c>
      <c r="G51">
        <f>(B51*B$4+C51*C$4+D51*D$4+E51*E$4+F51*F$4)/SUM(B$4:F$4)</f>
        <v>6.919119128957556E-08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10000.044656566797</v>
      </c>
      <c r="C62">
        <f>C7+(2/0.017)*(C8*C50-C23*C51)</f>
        <v>9999.996351954293</v>
      </c>
      <c r="D62">
        <f>D7+(2/0.017)*(D8*D50-D23*D51)</f>
        <v>10000.014942134185</v>
      </c>
      <c r="E62">
        <f>E7+(2/0.017)*(E8*E50-E23*E51)</f>
        <v>10000.030164102322</v>
      </c>
      <c r="F62">
        <f>F7+(2/0.017)*(F8*F50-F23*F51)</f>
        <v>10000.006954176193</v>
      </c>
    </row>
    <row r="63" spans="1:6" ht="12.75">
      <c r="A63" t="s">
        <v>67</v>
      </c>
      <c r="B63">
        <f>B8+(3/0.017)*(B9*B50-B24*B51)</f>
        <v>1.2168466782605005</v>
      </c>
      <c r="C63">
        <f>C8+(3/0.017)*(C9*C50-C24*C51)</f>
        <v>-0.13333904648798478</v>
      </c>
      <c r="D63">
        <f>D8+(3/0.017)*(D9*D50-D24*D51)</f>
        <v>-0.09862688335317267</v>
      </c>
      <c r="E63">
        <f>E8+(3/0.017)*(E9*E50-E24*E51)</f>
        <v>1.9523606914307918</v>
      </c>
      <c r="F63">
        <f>F8+(3/0.017)*(F9*F50-F24*F51)</f>
        <v>0.8425971635462192</v>
      </c>
    </row>
    <row r="64" spans="1:6" ht="12.75">
      <c r="A64" t="s">
        <v>68</v>
      </c>
      <c r="B64">
        <f>B9+(4/0.017)*(B10*B50-B25*B51)</f>
        <v>0.9240200222279917</v>
      </c>
      <c r="C64">
        <f>C9+(4/0.017)*(C10*C50-C25*C51)</f>
        <v>-0.20210272508456184</v>
      </c>
      <c r="D64">
        <f>D9+(4/0.017)*(D10*D50-D25*D51)</f>
        <v>0.45012320968255803</v>
      </c>
      <c r="E64">
        <f>E9+(4/0.017)*(E10*E50-E25*E51)</f>
        <v>-0.009655451868441665</v>
      </c>
      <c r="F64">
        <f>F9+(4/0.017)*(F10*F50-F25*F51)</f>
        <v>-1.3147756371153614</v>
      </c>
    </row>
    <row r="65" spans="1:6" ht="12.75">
      <c r="A65" t="s">
        <v>69</v>
      </c>
      <c r="B65">
        <f>B10+(5/0.017)*(B11*B50-B26*B51)</f>
        <v>-0.014343265867616875</v>
      </c>
      <c r="C65">
        <f>C10+(5/0.017)*(C11*C50-C26*C51)</f>
        <v>0.3341148796473168</v>
      </c>
      <c r="D65">
        <f>D10+(5/0.017)*(D11*D50-D26*D51)</f>
        <v>-0.07825028667992358</v>
      </c>
      <c r="E65">
        <f>E10+(5/0.017)*(E11*E50-E26*E51)</f>
        <v>-0.5108109005062661</v>
      </c>
      <c r="F65">
        <f>F10+(5/0.017)*(F11*F50-F26*F51)</f>
        <v>-1.5603690863383943</v>
      </c>
    </row>
    <row r="66" spans="1:6" ht="12.75">
      <c r="A66" t="s">
        <v>70</v>
      </c>
      <c r="B66">
        <f>B11+(6/0.017)*(B12*B50-B27*B51)</f>
        <v>2.608658331043538</v>
      </c>
      <c r="C66">
        <f>C11+(6/0.017)*(C12*C50-C27*C51)</f>
        <v>1.8114813905996505</v>
      </c>
      <c r="D66">
        <f>D11+(6/0.017)*(D12*D50-D27*D51)</f>
        <v>2.609700530274321</v>
      </c>
      <c r="E66">
        <f>E11+(6/0.017)*(E12*E50-E27*E51)</f>
        <v>1.6984344866270207</v>
      </c>
      <c r="F66">
        <f>F11+(6/0.017)*(F12*F50-F27*F51)</f>
        <v>13.762125736031518</v>
      </c>
    </row>
    <row r="67" spans="1:6" ht="12.75">
      <c r="A67" t="s">
        <v>71</v>
      </c>
      <c r="B67">
        <f>B12+(7/0.017)*(B13*B50-B28*B51)</f>
        <v>0.18966034042550817</v>
      </c>
      <c r="C67">
        <f>C12+(7/0.017)*(C13*C50-C28*C51)</f>
        <v>0.13245761729689504</v>
      </c>
      <c r="D67">
        <f>D12+(7/0.017)*(D13*D50-D28*D51)</f>
        <v>-0.116443927490657</v>
      </c>
      <c r="E67">
        <f>E12+(7/0.017)*(E13*E50-E28*E51)</f>
        <v>-0.4437815476932962</v>
      </c>
      <c r="F67">
        <f>F12+(7/0.017)*(F13*F50-F28*F51)</f>
        <v>-0.16291126028725453</v>
      </c>
    </row>
    <row r="68" spans="1:6" ht="12.75">
      <c r="A68" t="s">
        <v>72</v>
      </c>
      <c r="B68">
        <f>B13+(8/0.017)*(B14*B50-B29*B51)</f>
        <v>0.03311717743695948</v>
      </c>
      <c r="C68">
        <f>C13+(8/0.017)*(C14*C50-C29*C51)</f>
        <v>0.13484872388930294</v>
      </c>
      <c r="D68">
        <f>D13+(8/0.017)*(D14*D50-D29*D51)</f>
        <v>0.18570305831594586</v>
      </c>
      <c r="E68">
        <f>E13+(8/0.017)*(E14*E50-E29*E51)</f>
        <v>-0.1762860563709801</v>
      </c>
      <c r="F68">
        <f>F13+(8/0.017)*(F14*F50-F29*F51)</f>
        <v>0.06976131380204646</v>
      </c>
    </row>
    <row r="69" spans="1:6" ht="12.75">
      <c r="A69" t="s">
        <v>73</v>
      </c>
      <c r="B69">
        <f>B14+(9/0.017)*(B15*B50-B30*B51)</f>
        <v>-0.06352062517792091</v>
      </c>
      <c r="C69">
        <f>C14+(9/0.017)*(C15*C50-C30*C51)</f>
        <v>-0.03681416441574087</v>
      </c>
      <c r="D69">
        <f>D14+(9/0.017)*(D15*D50-D30*D51)</f>
        <v>-0.01376621636500399</v>
      </c>
      <c r="E69">
        <f>E14+(9/0.017)*(E15*E50-E30*E51)</f>
        <v>-0.07701840258201838</v>
      </c>
      <c r="F69">
        <f>F14+(9/0.017)*(F15*F50-F30*F51)</f>
        <v>-0.005844148743175508</v>
      </c>
    </row>
    <row r="70" spans="1:6" ht="12.75">
      <c r="A70" t="s">
        <v>74</v>
      </c>
      <c r="B70">
        <f>B15+(10/0.017)*(B16*B50-B31*B51)</f>
        <v>-0.41101899638310974</v>
      </c>
      <c r="C70">
        <f>C15+(10/0.017)*(C16*C50-C31*C51)</f>
        <v>-0.13436104396151202</v>
      </c>
      <c r="D70">
        <f>D15+(10/0.017)*(D16*D50-D31*D51)</f>
        <v>-0.07022113638252744</v>
      </c>
      <c r="E70">
        <f>E15+(10/0.017)*(E16*E50-E31*E51)</f>
        <v>-0.17253504771723932</v>
      </c>
      <c r="F70">
        <f>F15+(10/0.017)*(F16*F50-F31*F51)</f>
        <v>-0.46884584578867833</v>
      </c>
    </row>
    <row r="71" spans="1:6" ht="12.75">
      <c r="A71" t="s">
        <v>75</v>
      </c>
      <c r="B71">
        <f>B16+(11/0.017)*(B17*B50-B32*B51)</f>
        <v>0.022811366050277452</v>
      </c>
      <c r="C71">
        <f>C16+(11/0.017)*(C17*C50-C32*C51)</f>
        <v>-0.018969921823927684</v>
      </c>
      <c r="D71">
        <f>D16+(11/0.017)*(D17*D50-D32*D51)</f>
        <v>-0.022901599347692016</v>
      </c>
      <c r="E71">
        <f>E16+(11/0.017)*(E17*E50-E32*E51)</f>
        <v>-0.049749410112864795</v>
      </c>
      <c r="F71">
        <f>F16+(11/0.017)*(F17*F50-F32*F51)</f>
        <v>-0.052861980943843825</v>
      </c>
    </row>
    <row r="72" spans="1:6" ht="12.75">
      <c r="A72" t="s">
        <v>76</v>
      </c>
      <c r="B72">
        <f>B17+(12/0.017)*(B18*B50-B33*B51)</f>
        <v>-0.07394943312359803</v>
      </c>
      <c r="C72">
        <f>C17+(12/0.017)*(C18*C50-C33*C51)</f>
        <v>-0.0446866064090063</v>
      </c>
      <c r="D72">
        <f>D17+(12/0.017)*(D18*D50-D33*D51)</f>
        <v>-0.04632677663656728</v>
      </c>
      <c r="E72">
        <f>E17+(12/0.017)*(E18*E50-E33*E51)</f>
        <v>-0.045696996737316614</v>
      </c>
      <c r="F72">
        <f>F17+(12/0.017)*(F18*F50-F33*F51)</f>
        <v>-0.017720452964157175</v>
      </c>
    </row>
    <row r="73" spans="1:6" ht="12.75">
      <c r="A73" t="s">
        <v>77</v>
      </c>
      <c r="B73">
        <f>B18+(13/0.017)*(B19*B50-B34*B51)</f>
        <v>0.02165227459405018</v>
      </c>
      <c r="C73">
        <f>C18+(13/0.017)*(C19*C50-C34*C51)</f>
        <v>0.01708385170973542</v>
      </c>
      <c r="D73">
        <f>D18+(13/0.017)*(D19*D50-D34*D51)</f>
        <v>0.02821043321057823</v>
      </c>
      <c r="E73">
        <f>E18+(13/0.017)*(E19*E50-E34*E51)</f>
        <v>0.03940489831114937</v>
      </c>
      <c r="F73">
        <f>F18+(13/0.017)*(F19*F50-F34*F51)</f>
        <v>0.013474176497818782</v>
      </c>
    </row>
    <row r="74" spans="1:6" ht="12.75">
      <c r="A74" t="s">
        <v>78</v>
      </c>
      <c r="B74">
        <f>B19+(14/0.017)*(B20*B50-B35*B51)</f>
        <v>-0.20477769961710574</v>
      </c>
      <c r="C74">
        <f>C19+(14/0.017)*(C20*C50-C35*C51)</f>
        <v>-0.19126348840397986</v>
      </c>
      <c r="D74">
        <f>D19+(14/0.017)*(D20*D50-D35*D51)</f>
        <v>-0.20633907804817955</v>
      </c>
      <c r="E74">
        <f>E19+(14/0.017)*(E20*E50-E35*E51)</f>
        <v>-0.1968154812606681</v>
      </c>
      <c r="F74">
        <f>F19+(14/0.017)*(F20*F50-F35*F51)</f>
        <v>-0.15355036490516707</v>
      </c>
    </row>
    <row r="75" spans="1:6" ht="12.75">
      <c r="A75" t="s">
        <v>79</v>
      </c>
      <c r="B75" s="49">
        <f>B20</f>
        <v>-0.001304734</v>
      </c>
      <c r="C75" s="49">
        <f>C20</f>
        <v>-0.007499727</v>
      </c>
      <c r="D75" s="49">
        <f>D20</f>
        <v>-0.003455386</v>
      </c>
      <c r="E75" s="49">
        <f>E20</f>
        <v>-0.003189308</v>
      </c>
      <c r="F75" s="49">
        <f>F20</f>
        <v>-0.001739517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84.66160655696639</v>
      </c>
      <c r="C82">
        <f>C22+(2/0.017)*(C8*C51+C23*C50)</f>
        <v>24.914789944995444</v>
      </c>
      <c r="D82">
        <f>D22+(2/0.017)*(D8*D51+D23*D50)</f>
        <v>-6.583314021736372</v>
      </c>
      <c r="E82">
        <f>E22+(2/0.017)*(E8*E51+E23*E50)</f>
        <v>-25.84872167969504</v>
      </c>
      <c r="F82">
        <f>F22+(2/0.017)*(F8*F51+F23*F50)</f>
        <v>-78.14163735178289</v>
      </c>
    </row>
    <row r="83" spans="1:6" ht="12.75">
      <c r="A83" t="s">
        <v>82</v>
      </c>
      <c r="B83">
        <f>B23+(3/0.017)*(B9*B51+B24*B50)</f>
        <v>-2.629154842418788</v>
      </c>
      <c r="C83">
        <f>C23+(3/0.017)*(C9*C51+C24*C50)</f>
        <v>-1.4788153621336741</v>
      </c>
      <c r="D83">
        <f>D23+(3/0.017)*(D9*D51+D24*D50)</f>
        <v>1.5909828757811544</v>
      </c>
      <c r="E83">
        <f>E23+(3/0.017)*(E9*E51+E24*E50)</f>
        <v>3.2989710940659696</v>
      </c>
      <c r="F83">
        <f>F23+(3/0.017)*(F9*F51+F24*F50)</f>
        <v>7.177066694177129</v>
      </c>
    </row>
    <row r="84" spans="1:6" ht="12.75">
      <c r="A84" t="s">
        <v>83</v>
      </c>
      <c r="B84">
        <f>B24+(4/0.017)*(B10*B51+B25*B50)</f>
        <v>-1.3823536061075765</v>
      </c>
      <c r="C84">
        <f>C24+(4/0.017)*(C10*C51+C25*C50)</f>
        <v>-1.951125462469644</v>
      </c>
      <c r="D84">
        <f>D24+(4/0.017)*(D10*D51+D25*D50)</f>
        <v>-3.3875669841542706</v>
      </c>
      <c r="E84">
        <f>E24+(4/0.017)*(E10*E51+E25*E50)</f>
        <v>-1.7401897078731705</v>
      </c>
      <c r="F84">
        <f>F24+(4/0.017)*(F10*F51+F25*F50)</f>
        <v>2.170511425494593</v>
      </c>
    </row>
    <row r="85" spans="1:6" ht="12.75">
      <c r="A85" t="s">
        <v>84</v>
      </c>
      <c r="B85">
        <f>B25+(5/0.017)*(B11*B51+B26*B50)</f>
        <v>0.6005316965840065</v>
      </c>
      <c r="C85">
        <f>C25+(5/0.017)*(C11*C51+C26*C50)</f>
        <v>0.4584263165205285</v>
      </c>
      <c r="D85">
        <f>D25+(5/0.017)*(D11*D51+D26*D50)</f>
        <v>0.31237385073223173</v>
      </c>
      <c r="E85">
        <f>E25+(5/0.017)*(E11*E51+E26*E50)</f>
        <v>1.0145991998548218</v>
      </c>
      <c r="F85">
        <f>F25+(5/0.017)*(F11*F51+F26*F50)</f>
        <v>-0.5225659242557976</v>
      </c>
    </row>
    <row r="86" spans="1:6" ht="12.75">
      <c r="A86" t="s">
        <v>85</v>
      </c>
      <c r="B86">
        <f>B26+(6/0.017)*(B12*B51+B27*B50)</f>
        <v>0.49736383837684234</v>
      </c>
      <c r="C86">
        <f>C26+(6/0.017)*(C12*C51+C27*C50)</f>
        <v>0.14733971934979265</v>
      </c>
      <c r="D86">
        <f>D26+(6/0.017)*(D12*D51+D27*D50)</f>
        <v>0.02740006922134677</v>
      </c>
      <c r="E86">
        <f>E26+(6/0.017)*(E12*E51+E27*E50)</f>
        <v>0.3474102939627873</v>
      </c>
      <c r="F86">
        <f>F26+(6/0.017)*(F12*F51+F27*F50)</f>
        <v>1.7923146590493482</v>
      </c>
    </row>
    <row r="87" spans="1:6" ht="12.75">
      <c r="A87" t="s">
        <v>86</v>
      </c>
      <c r="B87">
        <f>B27+(7/0.017)*(B13*B51+B28*B50)</f>
        <v>-0.22005804427033157</v>
      </c>
      <c r="C87">
        <f>C27+(7/0.017)*(C13*C51+C28*C50)</f>
        <v>-0.02251989351660251</v>
      </c>
      <c r="D87">
        <f>D27+(7/0.017)*(D13*D51+D28*D50)</f>
        <v>0.3057961243098842</v>
      </c>
      <c r="E87">
        <f>E27+(7/0.017)*(E13*E51+E28*E50)</f>
        <v>0.3782824792252846</v>
      </c>
      <c r="F87">
        <f>F27+(7/0.017)*(F13*F51+F28*F50)</f>
        <v>0.5122868757168011</v>
      </c>
    </row>
    <row r="88" spans="1:6" ht="12.75">
      <c r="A88" t="s">
        <v>87</v>
      </c>
      <c r="B88">
        <f>B28+(8/0.017)*(B14*B51+B29*B50)</f>
        <v>-0.04230622988543738</v>
      </c>
      <c r="C88">
        <f>C28+(8/0.017)*(C14*C51+C29*C50)</f>
        <v>-0.5849229861847913</v>
      </c>
      <c r="D88">
        <f>D28+(8/0.017)*(D14*D51+D29*D50)</f>
        <v>-0.5332241902654146</v>
      </c>
      <c r="E88">
        <f>E28+(8/0.017)*(E14*E51+E29*E50)</f>
        <v>-0.38491390660483277</v>
      </c>
      <c r="F88">
        <f>F28+(8/0.017)*(F14*F51+F29*F50)</f>
        <v>0.2978137962146265</v>
      </c>
    </row>
    <row r="89" spans="1:6" ht="12.75">
      <c r="A89" t="s">
        <v>88</v>
      </c>
      <c r="B89">
        <f>B29+(9/0.017)*(B15*B51+B30*B50)</f>
        <v>0.07965038947917968</v>
      </c>
      <c r="C89">
        <f>C29+(9/0.017)*(C15*C51+C30*C50)</f>
        <v>0.1767090752117329</v>
      </c>
      <c r="D89">
        <f>D29+(9/0.017)*(D15*D51+D30*D50)</f>
        <v>0.06543219882381361</v>
      </c>
      <c r="E89">
        <f>E29+(9/0.017)*(E15*E51+E30*E50)</f>
        <v>-0.053411051545696725</v>
      </c>
      <c r="F89">
        <f>F29+(9/0.017)*(F15*F51+F30*F50)</f>
        <v>-0.027454181788879574</v>
      </c>
    </row>
    <row r="90" spans="1:6" ht="12.75">
      <c r="A90" t="s">
        <v>89</v>
      </c>
      <c r="B90">
        <f>B30+(10/0.017)*(B16*B51+B31*B50)</f>
        <v>0.0025900833118805673</v>
      </c>
      <c r="C90">
        <f>C30+(10/0.017)*(C16*C51+C31*C50)</f>
        <v>0.07636835517380121</v>
      </c>
      <c r="D90">
        <f>D30+(10/0.017)*(D16*D51+D31*D50)</f>
        <v>0.01261386824928271</v>
      </c>
      <c r="E90">
        <f>E30+(10/0.017)*(E16*E51+E31*E50)</f>
        <v>-0.05645415940967586</v>
      </c>
      <c r="F90">
        <f>F30+(10/0.017)*(F16*F51+F31*F50)</f>
        <v>0.22942659490570286</v>
      </c>
    </row>
    <row r="91" spans="1:6" ht="12.75">
      <c r="A91" t="s">
        <v>90</v>
      </c>
      <c r="B91">
        <f>B31+(11/0.017)*(B17*B51+B32*B50)</f>
        <v>0.008383861181970244</v>
      </c>
      <c r="C91">
        <f>C31+(11/0.017)*(C17*C51+C32*C50)</f>
        <v>0.010955060161904727</v>
      </c>
      <c r="D91">
        <f>D31+(11/0.017)*(D17*D51+D32*D50)</f>
        <v>0.0004759353945596699</v>
      </c>
      <c r="E91">
        <f>E31+(11/0.017)*(E17*E51+E32*E50)</f>
        <v>-0.01897297484741585</v>
      </c>
      <c r="F91">
        <f>F31+(11/0.017)*(F17*F51+F32*F50)</f>
        <v>0.00717944270068103</v>
      </c>
    </row>
    <row r="92" spans="1:6" ht="12.75">
      <c r="A92" t="s">
        <v>91</v>
      </c>
      <c r="B92">
        <f>B32+(12/0.017)*(B18*B51+B33*B50)</f>
        <v>0.012228770494024824</v>
      </c>
      <c r="C92">
        <f>C32+(12/0.017)*(C18*C51+C33*C50)</f>
        <v>-0.05266033737411943</v>
      </c>
      <c r="D92">
        <f>D32+(12/0.017)*(D18*D51+D33*D50)</f>
        <v>-0.030123174114876944</v>
      </c>
      <c r="E92">
        <f>E32+(12/0.017)*(E18*E51+E33*E50)</f>
        <v>-0.01037588541632254</v>
      </c>
      <c r="F92">
        <f>F32+(12/0.017)*(F18*F51+F33*F50)</f>
        <v>0.02781781229091395</v>
      </c>
    </row>
    <row r="93" spans="1:6" ht="12.75">
      <c r="A93" t="s">
        <v>92</v>
      </c>
      <c r="B93">
        <f>B33+(13/0.017)*(B19*B51+B34*B50)</f>
        <v>0.11964210685687635</v>
      </c>
      <c r="C93">
        <f>C33+(13/0.017)*(C19*C51+C34*C50)</f>
        <v>0.12433650285027421</v>
      </c>
      <c r="D93">
        <f>D33+(13/0.017)*(D19*D51+D34*D50)</f>
        <v>0.13392399309904285</v>
      </c>
      <c r="E93">
        <f>E33+(13/0.017)*(E19*E51+E34*E50)</f>
        <v>0.1094427706070084</v>
      </c>
      <c r="F93">
        <f>F33+(13/0.017)*(F19*F51+F34*F50)</f>
        <v>0.09736812838091136</v>
      </c>
    </row>
    <row r="94" spans="1:6" ht="12.75">
      <c r="A94" t="s">
        <v>93</v>
      </c>
      <c r="B94">
        <f>B34+(14/0.017)*(B20*B51+B35*B50)</f>
        <v>-0.01636480330949039</v>
      </c>
      <c r="C94">
        <f>C34+(14/0.017)*(C20*C51+C35*C50)</f>
        <v>-0.0017388168824930329</v>
      </c>
      <c r="D94">
        <f>D34+(14/0.017)*(D20*D51+D35*D50)</f>
        <v>-0.0053696013741791095</v>
      </c>
      <c r="E94">
        <f>E34+(14/0.017)*(E20*E51+E35*E50)</f>
        <v>-0.004209284107021867</v>
      </c>
      <c r="F94">
        <f>F34+(14/0.017)*(F20*F51+F35*F50)</f>
        <v>-0.025150167043706588</v>
      </c>
    </row>
    <row r="95" spans="1:6" ht="12.75">
      <c r="A95" t="s">
        <v>94</v>
      </c>
      <c r="B95" s="49">
        <f>B35</f>
        <v>-0.001096237</v>
      </c>
      <c r="C95" s="49">
        <f>C35</f>
        <v>0.002756015</v>
      </c>
      <c r="D95" s="49">
        <f>D35</f>
        <v>0.00135701</v>
      </c>
      <c r="E95" s="49">
        <f>E35</f>
        <v>-0.003957154</v>
      </c>
      <c r="F95" s="49">
        <f>F35</f>
        <v>-0.003813781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1.2168412442652699</v>
      </c>
      <c r="C103">
        <f>C63*10000/C62</f>
        <v>-0.13333909513069614</v>
      </c>
      <c r="D103">
        <f>D63*10000/D62</f>
        <v>-0.09862673598378034</v>
      </c>
      <c r="E103">
        <f>E63*10000/E62</f>
        <v>1.9523548023277892</v>
      </c>
      <c r="F103">
        <f>F63*10000/F62</f>
        <v>0.8425965775897132</v>
      </c>
      <c r="G103">
        <f>AVERAGE(C103:E103)</f>
        <v>0.5734629904044376</v>
      </c>
      <c r="H103">
        <f>STDEV(C103:E103)</f>
        <v>1.1942814612608428</v>
      </c>
      <c r="I103">
        <f>(B103*B4+C103*C4+D103*D4+E103*E4+F103*F4)/SUM(B4:F4)</f>
        <v>0.7026053045992783</v>
      </c>
      <c r="K103">
        <f>(LN(H103)+LN(H123))/2-LN(K114*K115^3)</f>
        <v>-3.347683911235581</v>
      </c>
    </row>
    <row r="104" spans="1:11" ht="12.75">
      <c r="A104" t="s">
        <v>68</v>
      </c>
      <c r="B104">
        <f>B64*10000/B62</f>
        <v>0.924015895890234</v>
      </c>
      <c r="C104">
        <f>C64*10000/C62</f>
        <v>-0.2021027988125866</v>
      </c>
      <c r="D104">
        <f>D64*10000/D62</f>
        <v>0.4501225371034231</v>
      </c>
      <c r="E104">
        <f>E64*10000/E62</f>
        <v>-0.009655422743725705</v>
      </c>
      <c r="F104">
        <f>F64*10000/F62</f>
        <v>-1.3147747227978537</v>
      </c>
      <c r="G104">
        <f>AVERAGE(C104:E104)</f>
        <v>0.07945477184903692</v>
      </c>
      <c r="H104">
        <f>STDEV(C104:E104)</f>
        <v>0.33511929560674053</v>
      </c>
      <c r="I104">
        <f>(B104*B4+C104*C4+D104*D4+E104*E4+F104*F4)/SUM(B4:F4)</f>
        <v>0.015662025964572255</v>
      </c>
      <c r="K104">
        <f>(LN(H104)+LN(H124))/2-LN(K114*K115^4)</f>
        <v>-3.888530437897779</v>
      </c>
    </row>
    <row r="105" spans="1:11" ht="12.75">
      <c r="A105" t="s">
        <v>69</v>
      </c>
      <c r="B105">
        <f>B65*10000/B62</f>
        <v>-0.014343201815801879</v>
      </c>
      <c r="C105">
        <f>C65*10000/C62</f>
        <v>0.3341150015339965</v>
      </c>
      <c r="D105">
        <f>D65*10000/D62</f>
        <v>-0.07825016975746993</v>
      </c>
      <c r="E105">
        <f>E65*10000/E62</f>
        <v>-0.5108093596956869</v>
      </c>
      <c r="F105">
        <f>F65*10000/F62</f>
        <v>-1.5603680012309937</v>
      </c>
      <c r="G105">
        <f>AVERAGE(C105:E105)</f>
        <v>-0.08498150930638677</v>
      </c>
      <c r="H105">
        <f>STDEV(C105:E105)</f>
        <v>0.42250239910435916</v>
      </c>
      <c r="I105">
        <f>(B105*B4+C105*C4+D105*D4+E105*E4+F105*F4)/SUM(B4:F4)</f>
        <v>-0.2716716930979432</v>
      </c>
      <c r="K105">
        <f>(LN(H105)+LN(H125))/2-LN(K114*K115^5)</f>
        <v>-3.6231098216237982</v>
      </c>
    </row>
    <row r="106" spans="1:11" ht="12.75">
      <c r="A106" t="s">
        <v>70</v>
      </c>
      <c r="B106">
        <f>B66*10000/B62</f>
        <v>2.6086466817230587</v>
      </c>
      <c r="C106">
        <f>C66*10000/C62</f>
        <v>1.8114820514365828</v>
      </c>
      <c r="D106">
        <f>D66*10000/D62</f>
        <v>2.609696630830597</v>
      </c>
      <c r="E106">
        <f>E66*10000/E62</f>
        <v>1.6984293634673102</v>
      </c>
      <c r="F106">
        <f>F66*10000/F62</f>
        <v>13.762116165613458</v>
      </c>
      <c r="G106">
        <f>AVERAGE(C106:E106)</f>
        <v>2.0398693485781636</v>
      </c>
      <c r="H106">
        <f>STDEV(C106:E106)</f>
        <v>0.49671176376613474</v>
      </c>
      <c r="I106">
        <f>(B106*B4+C106*C4+D106*D4+E106*E4+F106*F4)/SUM(B4:F4)</f>
        <v>3.6870445521024666</v>
      </c>
      <c r="K106">
        <f>(LN(H106)+LN(H126))/2-LN(K114*K115^6)</f>
        <v>-3.365589861422831</v>
      </c>
    </row>
    <row r="107" spans="1:11" ht="12.75">
      <c r="A107" t="s">
        <v>71</v>
      </c>
      <c r="B107">
        <f>B67*10000/B62</f>
        <v>0.18965949347132427</v>
      </c>
      <c r="C107">
        <f>C67*10000/C62</f>
        <v>0.13245766561805689</v>
      </c>
      <c r="D107">
        <f>D67*10000/D62</f>
        <v>-0.11644375349883802</v>
      </c>
      <c r="E107">
        <f>E67*10000/E62</f>
        <v>-0.44378020907013277</v>
      </c>
      <c r="F107">
        <f>F67*10000/F62</f>
        <v>-0.16291114699597253</v>
      </c>
      <c r="G107">
        <f>AVERAGE(C107:E107)</f>
        <v>-0.14258876565030462</v>
      </c>
      <c r="H107">
        <f>STDEV(C107:E107)</f>
        <v>0.28900725475598477</v>
      </c>
      <c r="I107">
        <f>(B107*B4+C107*C4+D107*D4+E107*E4+F107*F4)/SUM(B4:F4)</f>
        <v>-0.09714702503274618</v>
      </c>
      <c r="K107">
        <f>(LN(H107)+LN(H127))/2-LN(K114*K115^7)</f>
        <v>-2.9058332829786435</v>
      </c>
    </row>
    <row r="108" spans="1:9" ht="12.75">
      <c r="A108" t="s">
        <v>72</v>
      </c>
      <c r="B108">
        <f>B68*10000/B62</f>
        <v>0.033117029547675265</v>
      </c>
      <c r="C108">
        <f>C68*10000/C62</f>
        <v>0.13484877308275173</v>
      </c>
      <c r="D108">
        <f>D68*10000/D62</f>
        <v>0.18570278083635888</v>
      </c>
      <c r="E108">
        <f>E68*10000/E62</f>
        <v>-0.17628552462151986</v>
      </c>
      <c r="F108">
        <f>F68*10000/F62</f>
        <v>0.06976126528883343</v>
      </c>
      <c r="G108">
        <f>AVERAGE(C108:E108)</f>
        <v>0.04808867643253025</v>
      </c>
      <c r="H108">
        <f>STDEV(C108:E108)</f>
        <v>0.1959703270909488</v>
      </c>
      <c r="I108">
        <f>(B108*B4+C108*C4+D108*D4+E108*E4+F108*F4)/SUM(B4:F4)</f>
        <v>0.04880931519667722</v>
      </c>
    </row>
    <row r="109" spans="1:9" ht="12.75">
      <c r="A109" t="s">
        <v>73</v>
      </c>
      <c r="B109">
        <f>B69*10000/B62</f>
        <v>-0.06352034151788351</v>
      </c>
      <c r="C109">
        <f>C69*10000/C62</f>
        <v>-0.03681417784572121</v>
      </c>
      <c r="D109">
        <f>D69*10000/D62</f>
        <v>-0.013766195795369512</v>
      </c>
      <c r="E109">
        <f>E69*10000/E62</f>
        <v>-0.07701817026362154</v>
      </c>
      <c r="F109">
        <f>F69*10000/F62</f>
        <v>-0.005844144679054328</v>
      </c>
      <c r="G109">
        <f>AVERAGE(C109:E109)</f>
        <v>-0.04253284796823742</v>
      </c>
      <c r="H109">
        <f>STDEV(C109:E109)</f>
        <v>0.032011411395168464</v>
      </c>
      <c r="I109">
        <f>(B109*B4+C109*C4+D109*D4+E109*E4+F109*F4)/SUM(B4:F4)</f>
        <v>-0.04067753069612991</v>
      </c>
    </row>
    <row r="110" spans="1:11" ht="12.75">
      <c r="A110" t="s">
        <v>74</v>
      </c>
      <c r="B110">
        <f>B70*10000/B62</f>
        <v>-0.4110171609215795</v>
      </c>
      <c r="C110">
        <f>C70*10000/C62</f>
        <v>-0.13436109297705287</v>
      </c>
      <c r="D110">
        <f>D70*10000/D62</f>
        <v>-0.07022103145731999</v>
      </c>
      <c r="E110">
        <f>E70*10000/E62</f>
        <v>-0.17253452728232582</v>
      </c>
      <c r="F110">
        <f>F70*10000/F62</f>
        <v>-0.4688455197452432</v>
      </c>
      <c r="G110">
        <f>AVERAGE(C110:E110)</f>
        <v>-0.1257055505722329</v>
      </c>
      <c r="H110">
        <f>STDEV(C110:E110)</f>
        <v>0.051703014106767524</v>
      </c>
      <c r="I110">
        <f>(B110*B4+C110*C4+D110*D4+E110*E4+F110*F4)/SUM(B4:F4)</f>
        <v>-0.212853969165473</v>
      </c>
      <c r="K110">
        <f>EXP(AVERAGE(K103:K107))</f>
        <v>0.03251188828877766</v>
      </c>
    </row>
    <row r="111" spans="1:9" ht="12.75">
      <c r="A111" t="s">
        <v>75</v>
      </c>
      <c r="B111">
        <f>B71*10000/B62</f>
        <v>0.02281126418300318</v>
      </c>
      <c r="C111">
        <f>C71*10000/C62</f>
        <v>-0.018969928744244396</v>
      </c>
      <c r="D111">
        <f>D71*10000/D62</f>
        <v>-0.0229015651278661</v>
      </c>
      <c r="E111">
        <f>E71*10000/E62</f>
        <v>-0.049749260048687745</v>
      </c>
      <c r="F111">
        <f>F71*10000/F62</f>
        <v>-0.05286194418271645</v>
      </c>
      <c r="G111">
        <f>AVERAGE(C111:E111)</f>
        <v>-0.030540251306932747</v>
      </c>
      <c r="H111">
        <f>STDEV(C111:E111)</f>
        <v>0.016751237380977845</v>
      </c>
      <c r="I111">
        <f>(B111*B4+C111*C4+D111*D4+E111*E4+F111*F4)/SUM(B4:F4)</f>
        <v>-0.025789775505402582</v>
      </c>
    </row>
    <row r="112" spans="1:9" ht="12.75">
      <c r="A112" t="s">
        <v>76</v>
      </c>
      <c r="B112">
        <f>B72*10000/B62</f>
        <v>-0.07394910289229274</v>
      </c>
      <c r="C112">
        <f>C72*10000/C62</f>
        <v>-0.044686622710890515</v>
      </c>
      <c r="D112">
        <f>D72*10000/D62</f>
        <v>-0.04632670741457943</v>
      </c>
      <c r="E112">
        <f>E72*10000/E62</f>
        <v>-0.045696858896843856</v>
      </c>
      <c r="F112">
        <f>F72*10000/F62</f>
        <v>-0.017720440641050533</v>
      </c>
      <c r="G112">
        <f>AVERAGE(C112:E112)</f>
        <v>-0.04557006300743793</v>
      </c>
      <c r="H112">
        <f>STDEV(C112:E112)</f>
        <v>0.0008273616845105332</v>
      </c>
      <c r="I112">
        <f>(B112*B4+C112*C4+D112*D4+E112*E4+F112*F4)/SUM(B4:F4)</f>
        <v>-0.04596404882860478</v>
      </c>
    </row>
    <row r="113" spans="1:9" ht="12.75">
      <c r="A113" t="s">
        <v>77</v>
      </c>
      <c r="B113">
        <f>B73*10000/B62</f>
        <v>0.021652177902857297</v>
      </c>
      <c r="C113">
        <f>C73*10000/C62</f>
        <v>0.017083857942004885</v>
      </c>
      <c r="D113">
        <f>D73*10000/D62</f>
        <v>0.02821039105823337</v>
      </c>
      <c r="E113">
        <f>E73*10000/E62</f>
        <v>0.039404779450169444</v>
      </c>
      <c r="F113">
        <f>F73*10000/F62</f>
        <v>0.013474167127645558</v>
      </c>
      <c r="G113">
        <f>AVERAGE(C113:E113)</f>
        <v>0.02823300948346923</v>
      </c>
      <c r="H113">
        <f>STDEV(C113:E113)</f>
        <v>0.01116047794398972</v>
      </c>
      <c r="I113">
        <f>(B113*B4+C113*C4+D113*D4+E113*E4+F113*F4)/SUM(B4:F4)</f>
        <v>0.02530863950383331</v>
      </c>
    </row>
    <row r="114" spans="1:11" ht="12.75">
      <c r="A114" t="s">
        <v>78</v>
      </c>
      <c r="B114">
        <f>B74*10000/B62</f>
        <v>-0.20477678515428727</v>
      </c>
      <c r="C114">
        <f>C74*10000/C62</f>
        <v>-0.1912635581778001</v>
      </c>
      <c r="D114">
        <f>D74*10000/D62</f>
        <v>-0.20633876973402104</v>
      </c>
      <c r="E114">
        <f>E74*10000/E62</f>
        <v>-0.19681488758622737</v>
      </c>
      <c r="F114">
        <f>F74*10000/F62</f>
        <v>-0.15355025812361212</v>
      </c>
      <c r="G114">
        <f>AVERAGE(C114:E114)</f>
        <v>-0.19813907183268284</v>
      </c>
      <c r="H114">
        <f>STDEV(C114:E114)</f>
        <v>0.007624342516251487</v>
      </c>
      <c r="I114">
        <f>(B114*B4+C114*C4+D114*D4+E114*E4+F114*F4)/SUM(B4:F4)</f>
        <v>-0.19314761229313626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-0.0013047281735319167</v>
      </c>
      <c r="C115">
        <f>C75*10000/C62</f>
        <v>-0.007499729735935687</v>
      </c>
      <c r="D115">
        <f>D75*10000/D62</f>
        <v>-0.0034553808369235874</v>
      </c>
      <c r="E115">
        <f>E75*10000/E62</f>
        <v>-0.003189298379767734</v>
      </c>
      <c r="F115">
        <f>F75*10000/F62</f>
        <v>-0.0017395157903100703</v>
      </c>
      <c r="G115">
        <f>AVERAGE(C115:E115)</f>
        <v>-0.004714802984209003</v>
      </c>
      <c r="H115">
        <f>STDEV(C115:E115)</f>
        <v>0.0024154839531372843</v>
      </c>
      <c r="I115">
        <f>(B115*B4+C115*C4+D115*D4+E115*E4+F115*F4)/SUM(B4:F4)</f>
        <v>-0.0038238094028694484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84.66122848898587</v>
      </c>
      <c r="C122">
        <f>C82*10000/C62</f>
        <v>24.91479903402801</v>
      </c>
      <c r="D122">
        <f>D82*10000/D62</f>
        <v>-6.583304184874921</v>
      </c>
      <c r="E122">
        <f>E82*10000/E62</f>
        <v>-25.848643709581665</v>
      </c>
      <c r="F122">
        <f>F82*10000/F62</f>
        <v>-78.14158301074926</v>
      </c>
      <c r="G122">
        <f>AVERAGE(C122:E122)</f>
        <v>-2.5057162868095255</v>
      </c>
      <c r="H122">
        <f>STDEV(C122:E122)</f>
        <v>25.626194061853422</v>
      </c>
      <c r="I122">
        <f>(B122*B4+C122*C4+D122*D4+E122*E4+F122*F4)/SUM(B4:F4)</f>
        <v>0.028985807526186402</v>
      </c>
    </row>
    <row r="123" spans="1:9" ht="12.75">
      <c r="A123" t="s">
        <v>82</v>
      </c>
      <c r="B123">
        <f>B83*10000/B62</f>
        <v>-2.629143101568334</v>
      </c>
      <c r="C123">
        <f>C83*10000/C62</f>
        <v>-1.4788159016124744</v>
      </c>
      <c r="D123">
        <f>D83*10000/D62</f>
        <v>1.5909804985167448</v>
      </c>
      <c r="E123">
        <f>E83*10000/E62</f>
        <v>3.298961143045822</v>
      </c>
      <c r="F123">
        <f>F83*10000/F62</f>
        <v>7.177061703121965</v>
      </c>
      <c r="G123">
        <f>AVERAGE(C123:E123)</f>
        <v>1.1370419133166976</v>
      </c>
      <c r="H123">
        <f>STDEV(C123:E123)</f>
        <v>2.421019114229792</v>
      </c>
      <c r="I123">
        <f>(B123*B4+C123*C4+D123*D4+E123*E4+F123*F4)/SUM(B4:F4)</f>
        <v>1.3974615801749488</v>
      </c>
    </row>
    <row r="124" spans="1:9" ht="12.75">
      <c r="A124" t="s">
        <v>83</v>
      </c>
      <c r="B124">
        <f>B84*10000/B62</f>
        <v>-1.3823474330185286</v>
      </c>
      <c r="C124">
        <f>C84*10000/C62</f>
        <v>-1.9511261742493902</v>
      </c>
      <c r="D124">
        <f>D84*10000/D62</f>
        <v>-3.3875619224137905</v>
      </c>
      <c r="E124">
        <f>E84*10000/E62</f>
        <v>-1.7401844587629631</v>
      </c>
      <c r="F124">
        <f>F84*10000/F62</f>
        <v>2.1705099160837547</v>
      </c>
      <c r="G124">
        <f>AVERAGE(C124:E124)</f>
        <v>-2.359624185142048</v>
      </c>
      <c r="H124">
        <f>STDEV(C124:E124)</f>
        <v>0.8964463707403809</v>
      </c>
      <c r="I124">
        <f>(B124*B4+C124*C4+D124*D4+E124*E4+F124*F4)/SUM(B4:F4)</f>
        <v>-1.613203586713244</v>
      </c>
    </row>
    <row r="125" spans="1:9" ht="12.75">
      <c r="A125" t="s">
        <v>84</v>
      </c>
      <c r="B125">
        <f>B85*10000/B62</f>
        <v>0.6005290148276</v>
      </c>
      <c r="C125">
        <f>C85*10000/C62</f>
        <v>0.4584264837566051</v>
      </c>
      <c r="D125">
        <f>D85*10000/D62</f>
        <v>0.3123733839797298</v>
      </c>
      <c r="E125">
        <f>E85*10000/E62</f>
        <v>1.0145961394166454</v>
      </c>
      <c r="F125">
        <f>F85*10000/F62</f>
        <v>-0.5225655608544993</v>
      </c>
      <c r="G125">
        <f>AVERAGE(C125:E125)</f>
        <v>0.5951320023843268</v>
      </c>
      <c r="H125">
        <f>STDEV(C125:E125)</f>
        <v>0.37053407222657575</v>
      </c>
      <c r="I125">
        <f>(B125*B4+C125*C4+D125*D4+E125*E4+F125*F4)/SUM(B4:F4)</f>
        <v>0.4467204570168865</v>
      </c>
    </row>
    <row r="126" spans="1:9" ht="12.75">
      <c r="A126" t="s">
        <v>85</v>
      </c>
      <c r="B126">
        <f>B86*10000/B62</f>
        <v>0.4973616173306137</v>
      </c>
      <c r="C126">
        <f>C86*10000/C62</f>
        <v>0.14733977310001534</v>
      </c>
      <c r="D126">
        <f>D86*10000/D62</f>
        <v>0.027400028279856846</v>
      </c>
      <c r="E126">
        <f>E86*10000/E62</f>
        <v>0.34740924603398277</v>
      </c>
      <c r="F126">
        <f>F86*10000/F62</f>
        <v>1.7923134126430216</v>
      </c>
      <c r="G126">
        <f>AVERAGE(C126:E126)</f>
        <v>0.17404968247128497</v>
      </c>
      <c r="H126">
        <f>STDEV(C126:E126)</f>
        <v>0.1616679909749236</v>
      </c>
      <c r="I126">
        <f>(B126*B4+C126*C4+D126*D4+E126*E4+F126*F4)/SUM(B4:F4)</f>
        <v>0.4369253291669475</v>
      </c>
    </row>
    <row r="127" spans="1:9" ht="12.75">
      <c r="A127" t="s">
        <v>86</v>
      </c>
      <c r="B127">
        <f>B87*10000/B62</f>
        <v>-0.22005706157104465</v>
      </c>
      <c r="C127">
        <f>C87*10000/C62</f>
        <v>-0.022519901731965594</v>
      </c>
      <c r="D127">
        <f>D87*10000/D62</f>
        <v>0.30579566738589464</v>
      </c>
      <c r="E127">
        <f>E87*10000/E62</f>
        <v>0.3782813381735855</v>
      </c>
      <c r="F127">
        <f>F87*10000/F62</f>
        <v>0.5122865194637294</v>
      </c>
      <c r="G127">
        <f>AVERAGE(C127:E127)</f>
        <v>0.22051903460917152</v>
      </c>
      <c r="H127">
        <f>STDEV(C127:E127)</f>
        <v>0.21357548209183294</v>
      </c>
      <c r="I127">
        <f>(B127*B4+C127*C4+D127*D4+E127*E4+F127*F4)/SUM(B4:F4)</f>
        <v>0.19561239427988064</v>
      </c>
    </row>
    <row r="128" spans="1:9" ht="12.75">
      <c r="A128" t="s">
        <v>87</v>
      </c>
      <c r="B128">
        <f>B88*10000/B62</f>
        <v>-0.04230604096118296</v>
      </c>
      <c r="C128">
        <f>C88*10000/C62</f>
        <v>-0.5849231995674481</v>
      </c>
      <c r="D128">
        <f>D88*10000/D62</f>
        <v>-0.5332233935158649</v>
      </c>
      <c r="E128">
        <f>E88*10000/E62</f>
        <v>-0.3849127455500886</v>
      </c>
      <c r="F128">
        <f>F88*10000/F62</f>
        <v>0.2978135891098094</v>
      </c>
      <c r="G128">
        <f>AVERAGE(C128:E128)</f>
        <v>-0.5010197795444672</v>
      </c>
      <c r="H128">
        <f>STDEV(C128:E128)</f>
        <v>0.1038212405708566</v>
      </c>
      <c r="I128">
        <f>(B128*B4+C128*C4+D128*D4+E128*E4+F128*F4)/SUM(B4:F4)</f>
        <v>-0.32792386660176365</v>
      </c>
    </row>
    <row r="129" spans="1:9" ht="12.75">
      <c r="A129" t="s">
        <v>88</v>
      </c>
      <c r="B129">
        <f>B89*10000/B62</f>
        <v>0.07965003378947424</v>
      </c>
      <c r="C129">
        <f>C89*10000/C62</f>
        <v>0.17670913967603474</v>
      </c>
      <c r="D129">
        <f>D89*10000/D62</f>
        <v>0.06543210105429022</v>
      </c>
      <c r="E129">
        <f>E89*10000/E62</f>
        <v>-0.053410890436540306</v>
      </c>
      <c r="F129">
        <f>F89*10000/F62</f>
        <v>-0.02745416269677111</v>
      </c>
      <c r="G129">
        <f>AVERAGE(C129:E129)</f>
        <v>0.06291011676459489</v>
      </c>
      <c r="H129">
        <f>STDEV(C129:E129)</f>
        <v>0.11508074282138266</v>
      </c>
      <c r="I129">
        <f>(B129*B4+C129*C4+D129*D4+E129*E4+F129*F4)/SUM(B4:F4)</f>
        <v>0.05327980666721194</v>
      </c>
    </row>
    <row r="130" spans="1:9" ht="12.75">
      <c r="A130" t="s">
        <v>89</v>
      </c>
      <c r="B130">
        <f>B90*10000/B62</f>
        <v>0.0025900717455093762</v>
      </c>
      <c r="C130">
        <f>C90*10000/C62</f>
        <v>0.0763683830333364</v>
      </c>
      <c r="D130">
        <f>D90*10000/D62</f>
        <v>0.012613849401499674</v>
      </c>
      <c r="E130">
        <f>E90*10000/E62</f>
        <v>-0.05645398912128542</v>
      </c>
      <c r="F130">
        <f>F90*10000/F62</f>
        <v>0.22942643535851737</v>
      </c>
      <c r="G130">
        <f>AVERAGE(C130:E130)</f>
        <v>0.010842747771183553</v>
      </c>
      <c r="H130">
        <f>STDEV(C130:E130)</f>
        <v>0.06642889609901624</v>
      </c>
      <c r="I130">
        <f>(B130*B4+C130*C4+D130*D4+E130*E4+F130*F4)/SUM(B4:F4)</f>
        <v>0.03883013091396619</v>
      </c>
    </row>
    <row r="131" spans="1:9" ht="12.75">
      <c r="A131" t="s">
        <v>90</v>
      </c>
      <c r="B131">
        <f>B91*10000/B62</f>
        <v>0.008383823742691745</v>
      </c>
      <c r="C131">
        <f>C91*10000/C62</f>
        <v>0.010955064158362204</v>
      </c>
      <c r="D131">
        <f>D91*10000/D62</f>
        <v>0.0004759346834116796</v>
      </c>
      <c r="E131">
        <f>E91*10000/E62</f>
        <v>-0.018972917617313016</v>
      </c>
      <c r="F131">
        <f>F91*10000/F62</f>
        <v>0.007179437707973551</v>
      </c>
      <c r="G131">
        <f>AVERAGE(C131:E131)</f>
        <v>-0.0025139729251797104</v>
      </c>
      <c r="H131">
        <f>STDEV(C131:E131)</f>
        <v>0.015186365066144746</v>
      </c>
      <c r="I131">
        <f>(B131*B4+C131*C4+D131*D4+E131*E4+F131*F4)/SUM(B4:F4)</f>
        <v>0.0003596396082086371</v>
      </c>
    </row>
    <row r="132" spans="1:9" ht="12.75">
      <c r="A132" t="s">
        <v>91</v>
      </c>
      <c r="B132">
        <f>B92*10000/B62</f>
        <v>0.012228715884778049</v>
      </c>
      <c r="C132">
        <f>C92*10000/C62</f>
        <v>-0.052660356584858216</v>
      </c>
      <c r="D132">
        <f>D92*10000/D62</f>
        <v>-0.030123129104493232</v>
      </c>
      <c r="E132">
        <f>E92*10000/E62</f>
        <v>-0.01037585411849001</v>
      </c>
      <c r="F132">
        <f>F92*10000/F62</f>
        <v>0.027817792945930606</v>
      </c>
      <c r="G132">
        <f>AVERAGE(C132:E132)</f>
        <v>-0.03105311326928049</v>
      </c>
      <c r="H132">
        <f>STDEV(C132:E132)</f>
        <v>0.021157585876397635</v>
      </c>
      <c r="I132">
        <f>(B132*B4+C132*C4+D132*D4+E132*E4+F132*F4)/SUM(B4:F4)</f>
        <v>-0.016924802775211134</v>
      </c>
    </row>
    <row r="133" spans="1:9" ht="12.75">
      <c r="A133" t="s">
        <v>92</v>
      </c>
      <c r="B133">
        <f>B93*10000/B62</f>
        <v>0.1196415725786886</v>
      </c>
      <c r="C133">
        <f>C93*10000/C62</f>
        <v>0.12433654820881532</v>
      </c>
      <c r="D133">
        <f>D93*10000/D62</f>
        <v>0.1339237929883143</v>
      </c>
      <c r="E133">
        <f>E93*10000/E62</f>
        <v>0.1094424404837111</v>
      </c>
      <c r="F133">
        <f>F93*10000/F62</f>
        <v>0.09736806066944641</v>
      </c>
      <c r="G133">
        <f>AVERAGE(C133:E133)</f>
        <v>0.12256759389361356</v>
      </c>
      <c r="H133">
        <f>STDEV(C133:E133)</f>
        <v>0.012336168555942164</v>
      </c>
      <c r="I133">
        <f>(B133*B4+C133*C4+D133*D4+E133*E4+F133*F4)/SUM(B4:F4)</f>
        <v>0.11877911830280474</v>
      </c>
    </row>
    <row r="134" spans="1:9" ht="12.75">
      <c r="A134" t="s">
        <v>93</v>
      </c>
      <c r="B134">
        <f>B94*10000/B62</f>
        <v>-0.016364730230223525</v>
      </c>
      <c r="C134">
        <f>C94*10000/C62</f>
        <v>-0.0017388175168216106</v>
      </c>
      <c r="D134">
        <f>D94*10000/D62</f>
        <v>-0.005369593350860673</v>
      </c>
      <c r="E134">
        <f>E94*10000/E62</f>
        <v>-0.004209271410132515</v>
      </c>
      <c r="F134">
        <f>F94*10000/F62</f>
        <v>-0.02515014955384946</v>
      </c>
      <c r="G134">
        <f>AVERAGE(C134:E134)</f>
        <v>-0.0037725607592715995</v>
      </c>
      <c r="H134">
        <f>STDEV(C134:E134)</f>
        <v>0.0018543652374039053</v>
      </c>
      <c r="I134">
        <f>(B134*B4+C134*C4+D134*D4+E134*E4+F134*F4)/SUM(B4:F4)</f>
        <v>-0.008450499255566176</v>
      </c>
    </row>
    <row r="135" spans="1:9" ht="12.75">
      <c r="A135" t="s">
        <v>94</v>
      </c>
      <c r="B135">
        <f>B95*10000/B62</f>
        <v>-0.0010962321046037796</v>
      </c>
      <c r="C135">
        <f>C95*10000/C62</f>
        <v>0.002756016005407236</v>
      </c>
      <c r="D135">
        <f>D95*10000/D62</f>
        <v>0.0013570079723404787</v>
      </c>
      <c r="E135">
        <f>E95*10000/E62</f>
        <v>-0.003957142063636189</v>
      </c>
      <c r="F135">
        <f>F95*10000/F62</f>
        <v>-0.003813778347831341</v>
      </c>
      <c r="G135">
        <f>AVERAGE(C135:E135)</f>
        <v>5.196063803717538E-05</v>
      </c>
      <c r="H135">
        <f>STDEV(C135:E135)</f>
        <v>0.003541748752180175</v>
      </c>
      <c r="I135">
        <f>(B135*B4+C135*C4+D135*D4+E135*E4+F135*F4)/SUM(B4:F4)</f>
        <v>-0.0006303510947305607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2004-11-17T12:51:05Z</cp:lastPrinted>
  <dcterms:created xsi:type="dcterms:W3CDTF">2004-11-17T12:51:05Z</dcterms:created>
  <dcterms:modified xsi:type="dcterms:W3CDTF">2004-11-17T14:03:30Z</dcterms:modified>
  <cp:category/>
  <cp:version/>
  <cp:contentType/>
  <cp:contentStatus/>
</cp:coreProperties>
</file>