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<sst xmlns="http://schemas.openxmlformats.org/spreadsheetml/2006/main" count="203" uniqueCount="98">
  <si>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17/11/2004       13:07:48</t>
  </si>
  <si>
    <t>LISSNER</t>
  </si>
  <si>
    <t>HCMQAP397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</si>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</sst>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-0.003756</v>
      </c>
      <c r="D4" s="12">
        <v>-0.003755</v>
      </c>
      <c r="E4" s="12">
        <v>-0.003757</v>
      </c>
      <c r="F4" s="24">
        <v>-0.002085</v>
      </c>
      <c r="G4" s="34">
        <v>-0.011709</v>
      </c>
    </row>
    <row r="5" spans="1:7" ht="12.75" thickBot="1">
      <c r="A5" s="44" t="s">
        <v>13</v>
      </c>
      <c r="B5" s="45">
        <v>2.88639</v>
      </c>
      <c r="C5" s="46">
        <v>0.919011</v>
      </c>
      <c r="D5" s="46">
        <v>0.548299</v>
      </c>
      <c r="E5" s="46">
        <v>-1.505281</v>
      </c>
      <c r="F5" s="47">
        <v>-3.058531</v>
      </c>
      <c r="G5" s="48">
        <v>5.492978</v>
      </c>
    </row>
    <row r="6" spans="1:7" ht="12.75" thickTop="1">
      <c r="A6" s="6" t="s">
        <v>14</v>
      </c>
      <c r="B6" s="39">
        <v>-70.14166</v>
      </c>
      <c r="C6" s="40">
        <v>79.13083</v>
      </c>
      <c r="D6" s="40">
        <v>2.802875</v>
      </c>
      <c r="E6" s="40">
        <v>-3.670254</v>
      </c>
      <c r="F6" s="41">
        <v>-64.87314</v>
      </c>
      <c r="G6" s="42">
        <v>0.0055052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2.431042</v>
      </c>
      <c r="C8" s="13">
        <v>-0.1648982</v>
      </c>
      <c r="D8" s="13">
        <v>1.157164</v>
      </c>
      <c r="E8" s="13">
        <v>2.133442</v>
      </c>
      <c r="F8" s="25">
        <v>0.2877363</v>
      </c>
      <c r="G8" s="35">
        <v>1.142444</v>
      </c>
    </row>
    <row r="9" spans="1:7" ht="12">
      <c r="A9" s="20" t="s">
        <v>17</v>
      </c>
      <c r="B9" s="29">
        <v>0.5235132</v>
      </c>
      <c r="C9" s="13">
        <v>-0.2338763</v>
      </c>
      <c r="D9" s="13">
        <v>-0.4836974</v>
      </c>
      <c r="E9" s="13">
        <v>-0.2446901</v>
      </c>
      <c r="F9" s="25">
        <v>-1.849581</v>
      </c>
      <c r="G9" s="35">
        <v>-0.4026392</v>
      </c>
    </row>
    <row r="10" spans="1:7" ht="12">
      <c r="A10" s="20" t="s">
        <v>18</v>
      </c>
      <c r="B10" s="29">
        <v>-0.3983566</v>
      </c>
      <c r="C10" s="13">
        <v>-0.3754025</v>
      </c>
      <c r="D10" s="13">
        <v>-1.490383</v>
      </c>
      <c r="E10" s="13">
        <v>-1.438277</v>
      </c>
      <c r="F10" s="25">
        <v>-0.7140886</v>
      </c>
      <c r="G10" s="35">
        <v>-0.9478821</v>
      </c>
    </row>
    <row r="11" spans="1:7" ht="12">
      <c r="A11" s="21" t="s">
        <v>19</v>
      </c>
      <c r="B11" s="31">
        <v>4.055038</v>
      </c>
      <c r="C11" s="15">
        <v>3.053639</v>
      </c>
      <c r="D11" s="15">
        <v>2.479222</v>
      </c>
      <c r="E11" s="15">
        <v>1.759884</v>
      </c>
      <c r="F11" s="27">
        <v>14.48775</v>
      </c>
      <c r="G11" s="37">
        <v>4.275924</v>
      </c>
    </row>
    <row r="12" spans="1:7" ht="12">
      <c r="A12" s="20" t="s">
        <v>20</v>
      </c>
      <c r="B12" s="29">
        <v>0.1571069</v>
      </c>
      <c r="C12" s="13">
        <v>0.03697165</v>
      </c>
      <c r="D12" s="13">
        <v>-0.1733305</v>
      </c>
      <c r="E12" s="13">
        <v>-0.1539841</v>
      </c>
      <c r="F12" s="25">
        <v>-0.1549819</v>
      </c>
      <c r="G12" s="35">
        <v>-0.06779409</v>
      </c>
    </row>
    <row r="13" spans="1:7" ht="12">
      <c r="A13" s="20" t="s">
        <v>21</v>
      </c>
      <c r="B13" s="29">
        <v>0.06883707</v>
      </c>
      <c r="C13" s="13">
        <v>-0.09220845</v>
      </c>
      <c r="D13" s="13">
        <v>-0.1023282</v>
      </c>
      <c r="E13" s="13">
        <v>-0.08932915</v>
      </c>
      <c r="F13" s="25">
        <v>0.04966881</v>
      </c>
      <c r="G13" s="35">
        <v>-0.05168655</v>
      </c>
    </row>
    <row r="14" spans="1:7" ht="12">
      <c r="A14" s="20" t="s">
        <v>22</v>
      </c>
      <c r="B14" s="29">
        <v>0.08093433</v>
      </c>
      <c r="C14" s="13">
        <v>-0.06547035</v>
      </c>
      <c r="D14" s="13">
        <v>-0.02900465</v>
      </c>
      <c r="E14" s="13">
        <v>-0.04316279</v>
      </c>
      <c r="F14" s="25">
        <v>0.1661285</v>
      </c>
      <c r="G14" s="35">
        <v>0.0007920821</v>
      </c>
    </row>
    <row r="15" spans="1:7" ht="12">
      <c r="A15" s="21" t="s">
        <v>23</v>
      </c>
      <c r="B15" s="31">
        <v>-0.3199462</v>
      </c>
      <c r="C15" s="15">
        <v>-0.06043127</v>
      </c>
      <c r="D15" s="15">
        <v>-0.05756432</v>
      </c>
      <c r="E15" s="15">
        <v>-0.06703615</v>
      </c>
      <c r="F15" s="27">
        <v>-0.341978</v>
      </c>
      <c r="G15" s="37">
        <v>-0.1365019</v>
      </c>
    </row>
    <row r="16" spans="1:7" ht="12">
      <c r="A16" s="20" t="s">
        <v>24</v>
      </c>
      <c r="B16" s="29">
        <v>-0.0610253</v>
      </c>
      <c r="C16" s="13">
        <v>-0.01362541</v>
      </c>
      <c r="D16" s="13">
        <v>-0.02607151</v>
      </c>
      <c r="E16" s="13">
        <v>-0.0571837</v>
      </c>
      <c r="F16" s="25">
        <v>-0.07383021</v>
      </c>
      <c r="G16" s="35">
        <v>-0.04200221</v>
      </c>
    </row>
    <row r="17" spans="1:7" ht="12">
      <c r="A17" s="20" t="s">
        <v>25</v>
      </c>
      <c r="B17" s="29">
        <v>-0.05090966</v>
      </c>
      <c r="C17" s="13">
        <v>-0.04556605</v>
      </c>
      <c r="D17" s="13">
        <v>-0.03230825</v>
      </c>
      <c r="E17" s="13">
        <v>-0.02349245</v>
      </c>
      <c r="F17" s="25">
        <v>-0.04354273</v>
      </c>
      <c r="G17" s="35">
        <v>-0.03756941</v>
      </c>
    </row>
    <row r="18" spans="1:7" ht="12">
      <c r="A18" s="20" t="s">
        <v>26</v>
      </c>
      <c r="B18" s="29">
        <v>0.05743632</v>
      </c>
      <c r="C18" s="13">
        <v>0.01292408</v>
      </c>
      <c r="D18" s="13">
        <v>0.05113594</v>
      </c>
      <c r="E18" s="13">
        <v>0.05552059</v>
      </c>
      <c r="F18" s="25">
        <v>0.02082061</v>
      </c>
      <c r="G18" s="35">
        <v>0.03986479</v>
      </c>
    </row>
    <row r="19" spans="1:7" ht="12">
      <c r="A19" s="21" t="s">
        <v>27</v>
      </c>
      <c r="B19" s="31">
        <v>-0.2102396</v>
      </c>
      <c r="C19" s="15">
        <v>-0.2019807</v>
      </c>
      <c r="D19" s="15">
        <v>-0.1952429</v>
      </c>
      <c r="E19" s="15">
        <v>-0.1818272</v>
      </c>
      <c r="F19" s="27">
        <v>-0.1534715</v>
      </c>
      <c r="G19" s="37">
        <v>-0.1902295</v>
      </c>
    </row>
    <row r="20" spans="1:7" ht="12.75" thickBot="1">
      <c r="A20" s="44" t="s">
        <v>28</v>
      </c>
      <c r="B20" s="45">
        <v>-0.009740644</v>
      </c>
      <c r="C20" s="46">
        <v>-0.002529239</v>
      </c>
      <c r="D20" s="46">
        <v>-0.001575023</v>
      </c>
      <c r="E20" s="46">
        <v>-0.007825212</v>
      </c>
      <c r="F20" s="47">
        <v>-0.0007558893</v>
      </c>
      <c r="G20" s="48">
        <v>-0.004381447</v>
      </c>
    </row>
    <row r="21" spans="1:7" ht="12.75" thickTop="1">
      <c r="A21" s="6" t="s">
        <v>29</v>
      </c>
      <c r="B21" s="39">
        <v>-103.0787</v>
      </c>
      <c r="C21" s="40">
        <v>64.1208</v>
      </c>
      <c r="D21" s="40">
        <v>72.60503</v>
      </c>
      <c r="E21" s="40">
        <v>1.909873</v>
      </c>
      <c r="F21" s="41">
        <v>-137.8171</v>
      </c>
      <c r="G21" s="43">
        <v>0.01829546</v>
      </c>
    </row>
    <row r="22" spans="1:7" ht="12">
      <c r="A22" s="20" t="s">
        <v>30</v>
      </c>
      <c r="B22" s="29">
        <v>57.72844</v>
      </c>
      <c r="C22" s="13">
        <v>18.38023</v>
      </c>
      <c r="D22" s="13">
        <v>10.96598</v>
      </c>
      <c r="E22" s="13">
        <v>-30.10572</v>
      </c>
      <c r="F22" s="25">
        <v>-61.17139</v>
      </c>
      <c r="G22" s="36">
        <v>0</v>
      </c>
    </row>
    <row r="23" spans="1:7" ht="12">
      <c r="A23" s="20" t="s">
        <v>31</v>
      </c>
      <c r="B23" s="29">
        <v>-1.431149</v>
      </c>
      <c r="C23" s="13">
        <v>-0.2457566</v>
      </c>
      <c r="D23" s="13">
        <v>-3.370744</v>
      </c>
      <c r="E23" s="13">
        <v>-2.269124</v>
      </c>
      <c r="F23" s="25">
        <v>4.991644</v>
      </c>
      <c r="G23" s="35">
        <v>-0.9565878</v>
      </c>
    </row>
    <row r="24" spans="1:7" ht="12">
      <c r="A24" s="20" t="s">
        <v>32</v>
      </c>
      <c r="B24" s="29">
        <v>-1.002788</v>
      </c>
      <c r="C24" s="13">
        <v>-3.029321</v>
      </c>
      <c r="D24" s="13">
        <v>-3.886366</v>
      </c>
      <c r="E24" s="13">
        <v>-4.185036</v>
      </c>
      <c r="F24" s="25">
        <v>-1.48189</v>
      </c>
      <c r="G24" s="35">
        <v>-3.013486</v>
      </c>
    </row>
    <row r="25" spans="1:7" ht="12">
      <c r="A25" s="20" t="s">
        <v>33</v>
      </c>
      <c r="B25" s="29">
        <v>-0.5480143</v>
      </c>
      <c r="C25" s="13">
        <v>0.3330064</v>
      </c>
      <c r="D25" s="13">
        <v>-0.7558158</v>
      </c>
      <c r="E25" s="13">
        <v>-0.7579287</v>
      </c>
      <c r="F25" s="25">
        <v>-2.773151</v>
      </c>
      <c r="G25" s="35">
        <v>-0.7337064</v>
      </c>
    </row>
    <row r="26" spans="1:7" ht="12">
      <c r="A26" s="21" t="s">
        <v>34</v>
      </c>
      <c r="B26" s="31">
        <v>0.3215058</v>
      </c>
      <c r="C26" s="15">
        <v>0.08518406</v>
      </c>
      <c r="D26" s="15">
        <v>0.3902122</v>
      </c>
      <c r="E26" s="15">
        <v>0.9702028</v>
      </c>
      <c r="F26" s="27">
        <v>2.976078</v>
      </c>
      <c r="G26" s="37">
        <v>0.7917213</v>
      </c>
    </row>
    <row r="27" spans="1:7" ht="12">
      <c r="A27" s="20" t="s">
        <v>35</v>
      </c>
      <c r="B27" s="29">
        <v>0.2272445</v>
      </c>
      <c r="C27" s="13">
        <v>0.3469144</v>
      </c>
      <c r="D27" s="13">
        <v>-0.2760328</v>
      </c>
      <c r="E27" s="13">
        <v>0.4362846</v>
      </c>
      <c r="F27" s="25">
        <v>0.44635</v>
      </c>
      <c r="G27" s="35">
        <v>0.2145288</v>
      </c>
    </row>
    <row r="28" spans="1:7" ht="12">
      <c r="A28" s="20" t="s">
        <v>36</v>
      </c>
      <c r="B28" s="29">
        <v>-0.05119119</v>
      </c>
      <c r="C28" s="13">
        <v>-0.2208779</v>
      </c>
      <c r="D28" s="13">
        <v>-0.1524186</v>
      </c>
      <c r="E28" s="13">
        <v>-0.1797996</v>
      </c>
      <c r="F28" s="25">
        <v>-0.2101921</v>
      </c>
      <c r="G28" s="35">
        <v>-0.1685296</v>
      </c>
    </row>
    <row r="29" spans="1:7" ht="12">
      <c r="A29" s="20" t="s">
        <v>37</v>
      </c>
      <c r="B29" s="29">
        <v>-0.02601376</v>
      </c>
      <c r="C29" s="13">
        <v>0.06189806</v>
      </c>
      <c r="D29" s="13">
        <v>-0.03664585</v>
      </c>
      <c r="E29" s="13">
        <v>0.07806177</v>
      </c>
      <c r="F29" s="25">
        <v>-0.1302553</v>
      </c>
      <c r="G29" s="35">
        <v>0.003697369</v>
      </c>
    </row>
    <row r="30" spans="1:7" ht="12">
      <c r="A30" s="21" t="s">
        <v>38</v>
      </c>
      <c r="B30" s="31">
        <v>0.1016534</v>
      </c>
      <c r="C30" s="15">
        <v>0.1542619</v>
      </c>
      <c r="D30" s="15">
        <v>0.09342849</v>
      </c>
      <c r="E30" s="15">
        <v>0.05485551</v>
      </c>
      <c r="F30" s="27">
        <v>0.3467699</v>
      </c>
      <c r="G30" s="37">
        <v>0.1337983</v>
      </c>
    </row>
    <row r="31" spans="1:7" ht="12">
      <c r="A31" s="20" t="s">
        <v>39</v>
      </c>
      <c r="B31" s="29">
        <v>0.01743341</v>
      </c>
      <c r="C31" s="13">
        <v>0.04295404</v>
      </c>
      <c r="D31" s="13">
        <v>-0.02162169</v>
      </c>
      <c r="E31" s="13">
        <v>0.01116163</v>
      </c>
      <c r="F31" s="25">
        <v>0.01232816</v>
      </c>
      <c r="G31" s="35">
        <v>0.01198722</v>
      </c>
    </row>
    <row r="32" spans="1:7" ht="12">
      <c r="A32" s="20" t="s">
        <v>40</v>
      </c>
      <c r="B32" s="29">
        <v>0.02513896</v>
      </c>
      <c r="C32" s="13">
        <v>0.02244085</v>
      </c>
      <c r="D32" s="13">
        <v>0.02320898</v>
      </c>
      <c r="E32" s="13">
        <v>0.01844243</v>
      </c>
      <c r="F32" s="25">
        <v>0.01641786</v>
      </c>
      <c r="G32" s="35">
        <v>0.02125013</v>
      </c>
    </row>
    <row r="33" spans="1:7" ht="12">
      <c r="A33" s="20" t="s">
        <v>41</v>
      </c>
      <c r="B33" s="29">
        <v>0.1484546</v>
      </c>
      <c r="C33" s="13">
        <v>0.1056109</v>
      </c>
      <c r="D33" s="13">
        <v>0.08800851</v>
      </c>
      <c r="E33" s="13">
        <v>0.1163632</v>
      </c>
      <c r="F33" s="25">
        <v>0.1103453</v>
      </c>
      <c r="G33" s="35">
        <v>0.1107999</v>
      </c>
    </row>
    <row r="34" spans="1:7" ht="12">
      <c r="A34" s="21" t="s">
        <v>42</v>
      </c>
      <c r="B34" s="31">
        <v>0.001167305</v>
      </c>
      <c r="C34" s="15">
        <v>0.005105487</v>
      </c>
      <c r="D34" s="15">
        <v>-0.0009024745</v>
      </c>
      <c r="E34" s="15">
        <v>0.008806198</v>
      </c>
      <c r="F34" s="27">
        <v>-0.02221955</v>
      </c>
      <c r="G34" s="37">
        <v>0.0003327779</v>
      </c>
    </row>
    <row r="35" spans="1:7" ht="12.75" thickBot="1">
      <c r="A35" s="22" t="s">
        <v>43</v>
      </c>
      <c r="B35" s="32">
        <v>0.0004343767</v>
      </c>
      <c r="C35" s="16">
        <v>-0.0001044732</v>
      </c>
      <c r="D35" s="16">
        <v>-0.004148423</v>
      </c>
      <c r="E35" s="16">
        <v>-0.007021016</v>
      </c>
      <c r="F35" s="28">
        <v>0.0003887312</v>
      </c>
      <c r="G35" s="38">
        <v>-0.002597494</v>
      </c>
    </row>
    <row r="36" spans="1:7" ht="12">
      <c r="A36" s="4" t="s">
        <v>44</v>
      </c>
      <c r="B36" s="3">
        <v>21.95129</v>
      </c>
      <c r="C36" s="3">
        <v>21.94519</v>
      </c>
      <c r="D36" s="3">
        <v>21.95129</v>
      </c>
      <c r="E36" s="3">
        <v>21.95129</v>
      </c>
      <c r="F36" s="3">
        <v>21.9574</v>
      </c>
      <c r="G36" s="3"/>
    </row>
    <row r="37" spans="1:6" ht="12">
      <c r="A37" s="4" t="s">
        <v>45</v>
      </c>
      <c r="B37" s="2">
        <v>0.356547</v>
      </c>
      <c r="C37" s="2">
        <v>0.3377279</v>
      </c>
      <c r="D37" s="2">
        <v>0.3306071</v>
      </c>
      <c r="E37" s="2">
        <v>0.3300985</v>
      </c>
      <c r="F37" s="2">
        <v>0.3265381</v>
      </c>
    </row>
    <row r="38" spans="1:7" ht="12">
      <c r="A38" s="4" t="s">
        <v>53</v>
      </c>
      <c r="B38" s="2">
        <v>0.0001202484</v>
      </c>
      <c r="C38" s="2">
        <v>-0.0001347223</v>
      </c>
      <c r="D38" s="2">
        <v>0</v>
      </c>
      <c r="E38" s="2">
        <v>0</v>
      </c>
      <c r="F38" s="2">
        <v>0.0001088471</v>
      </c>
      <c r="G38" s="2">
        <v>0.0003117527</v>
      </c>
    </row>
    <row r="39" spans="1:7" ht="12.75" thickBot="1">
      <c r="A39" s="4" t="s">
        <v>54</v>
      </c>
      <c r="B39" s="2">
        <v>0.0001745397</v>
      </c>
      <c r="C39" s="2">
        <v>-0.0001087577</v>
      </c>
      <c r="D39" s="2">
        <v>-0.0001234232</v>
      </c>
      <c r="E39" s="2">
        <v>0</v>
      </c>
      <c r="F39" s="2">
        <v>0.000234955</v>
      </c>
      <c r="G39" s="2">
        <v>0.0010532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3.117386</v>
      </c>
      <c r="F40" s="17" t="s">
        <v>52</v>
      </c>
      <c r="G40" s="8">
        <v>55.074278774423576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0.003756</v>
      </c>
      <c r="D4">
        <v>0.003755</v>
      </c>
      <c r="E4">
        <v>0.003757</v>
      </c>
      <c r="F4">
        <v>0.002085</v>
      </c>
      <c r="G4">
        <v>0.011709</v>
      </c>
    </row>
    <row r="5" spans="1:7" ht="12.75">
      <c r="A5" t="s">
        <v>13</v>
      </c>
      <c r="B5">
        <v>2.88639</v>
      </c>
      <c r="C5">
        <v>0.919011</v>
      </c>
      <c r="D5">
        <v>0.548299</v>
      </c>
      <c r="E5">
        <v>-1.505281</v>
      </c>
      <c r="F5">
        <v>-3.058531</v>
      </c>
      <c r="G5">
        <v>5.492978</v>
      </c>
    </row>
    <row r="6" spans="1:7" ht="12.75">
      <c r="A6" t="s">
        <v>14</v>
      </c>
      <c r="B6" s="49">
        <v>-70.14166</v>
      </c>
      <c r="C6" s="49">
        <v>79.13083</v>
      </c>
      <c r="D6" s="49">
        <v>2.802875</v>
      </c>
      <c r="E6" s="49">
        <v>-3.670254</v>
      </c>
      <c r="F6" s="49">
        <v>-64.87314</v>
      </c>
      <c r="G6" s="49">
        <v>0.0055052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2.431042</v>
      </c>
      <c r="C8" s="49">
        <v>-0.1648982</v>
      </c>
      <c r="D8" s="49">
        <v>1.157164</v>
      </c>
      <c r="E8" s="49">
        <v>2.133442</v>
      </c>
      <c r="F8" s="49">
        <v>0.2877363</v>
      </c>
      <c r="G8" s="49">
        <v>1.142444</v>
      </c>
    </row>
    <row r="9" spans="1:7" ht="12.75">
      <c r="A9" t="s">
        <v>17</v>
      </c>
      <c r="B9" s="49">
        <v>0.5235132</v>
      </c>
      <c r="C9" s="49">
        <v>-0.2338763</v>
      </c>
      <c r="D9" s="49">
        <v>-0.4836974</v>
      </c>
      <c r="E9" s="49">
        <v>-0.2446901</v>
      </c>
      <c r="F9" s="49">
        <v>-1.849581</v>
      </c>
      <c r="G9" s="49">
        <v>-0.4026392</v>
      </c>
    </row>
    <row r="10" spans="1:7" ht="12.75">
      <c r="A10" t="s">
        <v>18</v>
      </c>
      <c r="B10" s="49">
        <v>-0.3983566</v>
      </c>
      <c r="C10" s="49">
        <v>-0.3754025</v>
      </c>
      <c r="D10" s="49">
        <v>-1.490383</v>
      </c>
      <c r="E10" s="49">
        <v>-1.438277</v>
      </c>
      <c r="F10" s="49">
        <v>-0.7140886</v>
      </c>
      <c r="G10" s="49">
        <v>-0.9478821</v>
      </c>
    </row>
    <row r="11" spans="1:7" ht="12.75">
      <c r="A11" t="s">
        <v>19</v>
      </c>
      <c r="B11" s="49">
        <v>4.055038</v>
      </c>
      <c r="C11" s="49">
        <v>3.053639</v>
      </c>
      <c r="D11" s="49">
        <v>2.479222</v>
      </c>
      <c r="E11" s="49">
        <v>1.759884</v>
      </c>
      <c r="F11" s="49">
        <v>14.48775</v>
      </c>
      <c r="G11" s="49">
        <v>4.275924</v>
      </c>
    </row>
    <row r="12" spans="1:7" ht="12.75">
      <c r="A12" t="s">
        <v>20</v>
      </c>
      <c r="B12" s="49">
        <v>0.1571069</v>
      </c>
      <c r="C12" s="49">
        <v>0.03697165</v>
      </c>
      <c r="D12" s="49">
        <v>-0.1733305</v>
      </c>
      <c r="E12" s="49">
        <v>-0.1539841</v>
      </c>
      <c r="F12" s="49">
        <v>-0.1549819</v>
      </c>
      <c r="G12" s="49">
        <v>-0.06779409</v>
      </c>
    </row>
    <row r="13" spans="1:7" ht="12.75">
      <c r="A13" t="s">
        <v>21</v>
      </c>
      <c r="B13" s="49">
        <v>0.06883707</v>
      </c>
      <c r="C13" s="49">
        <v>-0.09220845</v>
      </c>
      <c r="D13" s="49">
        <v>-0.1023282</v>
      </c>
      <c r="E13" s="49">
        <v>-0.08932915</v>
      </c>
      <c r="F13" s="49">
        <v>0.04966881</v>
      </c>
      <c r="G13" s="49">
        <v>-0.05168655</v>
      </c>
    </row>
    <row r="14" spans="1:7" ht="12.75">
      <c r="A14" t="s">
        <v>22</v>
      </c>
      <c r="B14" s="49">
        <v>0.08093433</v>
      </c>
      <c r="C14" s="49">
        <v>-0.06547035</v>
      </c>
      <c r="D14" s="49">
        <v>-0.02900465</v>
      </c>
      <c r="E14" s="49">
        <v>-0.04316279</v>
      </c>
      <c r="F14" s="49">
        <v>0.1661285</v>
      </c>
      <c r="G14" s="49">
        <v>0.0007920821</v>
      </c>
    </row>
    <row r="15" spans="1:7" ht="12.75">
      <c r="A15" t="s">
        <v>23</v>
      </c>
      <c r="B15" s="49">
        <v>-0.3199462</v>
      </c>
      <c r="C15" s="49">
        <v>-0.06043127</v>
      </c>
      <c r="D15" s="49">
        <v>-0.05756432</v>
      </c>
      <c r="E15" s="49">
        <v>-0.06703615</v>
      </c>
      <c r="F15" s="49">
        <v>-0.341978</v>
      </c>
      <c r="G15" s="49">
        <v>-0.1365019</v>
      </c>
    </row>
    <row r="16" spans="1:7" ht="12.75">
      <c r="A16" t="s">
        <v>24</v>
      </c>
      <c r="B16" s="49">
        <v>-0.0610253</v>
      </c>
      <c r="C16" s="49">
        <v>-0.01362541</v>
      </c>
      <c r="D16" s="49">
        <v>-0.02607151</v>
      </c>
      <c r="E16" s="49">
        <v>-0.0571837</v>
      </c>
      <c r="F16" s="49">
        <v>-0.07383021</v>
      </c>
      <c r="G16" s="49">
        <v>-0.04200221</v>
      </c>
    </row>
    <row r="17" spans="1:7" ht="12.75">
      <c r="A17" t="s">
        <v>25</v>
      </c>
      <c r="B17" s="49">
        <v>-0.05090966</v>
      </c>
      <c r="C17" s="49">
        <v>-0.04556605</v>
      </c>
      <c r="D17" s="49">
        <v>-0.03230825</v>
      </c>
      <c r="E17" s="49">
        <v>-0.02349245</v>
      </c>
      <c r="F17" s="49">
        <v>-0.04354273</v>
      </c>
      <c r="G17" s="49">
        <v>-0.03756941</v>
      </c>
    </row>
    <row r="18" spans="1:7" ht="12.75">
      <c r="A18" t="s">
        <v>26</v>
      </c>
      <c r="B18" s="49">
        <v>0.05743632</v>
      </c>
      <c r="C18" s="49">
        <v>0.01292408</v>
      </c>
      <c r="D18" s="49">
        <v>0.05113594</v>
      </c>
      <c r="E18" s="49">
        <v>0.05552059</v>
      </c>
      <c r="F18" s="49">
        <v>0.02082061</v>
      </c>
      <c r="G18" s="49">
        <v>0.03986479</v>
      </c>
    </row>
    <row r="19" spans="1:7" ht="12.75">
      <c r="A19" t="s">
        <v>27</v>
      </c>
      <c r="B19" s="49">
        <v>-0.2102396</v>
      </c>
      <c r="C19" s="49">
        <v>-0.2019807</v>
      </c>
      <c r="D19" s="49">
        <v>-0.1952429</v>
      </c>
      <c r="E19" s="49">
        <v>-0.1818272</v>
      </c>
      <c r="F19" s="49">
        <v>-0.1534715</v>
      </c>
      <c r="G19" s="49">
        <v>-0.1902295</v>
      </c>
    </row>
    <row r="20" spans="1:7" ht="12.75">
      <c r="A20" t="s">
        <v>28</v>
      </c>
      <c r="B20" s="49">
        <v>-0.009740644</v>
      </c>
      <c r="C20" s="49">
        <v>-0.002529239</v>
      </c>
      <c r="D20" s="49">
        <v>-0.001575023</v>
      </c>
      <c r="E20" s="49">
        <v>-0.007825212</v>
      </c>
      <c r="F20" s="49">
        <v>-0.0007558893</v>
      </c>
      <c r="G20" s="49">
        <v>-0.004381447</v>
      </c>
    </row>
    <row r="21" spans="1:7" ht="12.75">
      <c r="A21" t="s">
        <v>29</v>
      </c>
      <c r="B21" s="49">
        <v>-103.0787</v>
      </c>
      <c r="C21" s="49">
        <v>64.1208</v>
      </c>
      <c r="D21" s="49">
        <v>72.60503</v>
      </c>
      <c r="E21" s="49">
        <v>1.909873</v>
      </c>
      <c r="F21" s="49">
        <v>-137.8171</v>
      </c>
      <c r="G21" s="49">
        <v>0.01829546</v>
      </c>
    </row>
    <row r="22" spans="1:7" ht="12.75">
      <c r="A22" t="s">
        <v>30</v>
      </c>
      <c r="B22" s="49">
        <v>57.72844</v>
      </c>
      <c r="C22" s="49">
        <v>18.38023</v>
      </c>
      <c r="D22" s="49">
        <v>10.96598</v>
      </c>
      <c r="E22" s="49">
        <v>-30.10572</v>
      </c>
      <c r="F22" s="49">
        <v>-61.17139</v>
      </c>
      <c r="G22" s="49">
        <v>0</v>
      </c>
    </row>
    <row r="23" spans="1:7" ht="12.75">
      <c r="A23" t="s">
        <v>31</v>
      </c>
      <c r="B23" s="49">
        <v>-1.431149</v>
      </c>
      <c r="C23" s="49">
        <v>-0.2457566</v>
      </c>
      <c r="D23" s="49">
        <v>-3.370744</v>
      </c>
      <c r="E23" s="49">
        <v>-2.269124</v>
      </c>
      <c r="F23" s="49">
        <v>4.991644</v>
      </c>
      <c r="G23" s="49">
        <v>-0.9565878</v>
      </c>
    </row>
    <row r="24" spans="1:7" ht="12.75">
      <c r="A24" t="s">
        <v>32</v>
      </c>
      <c r="B24" s="49">
        <v>-1.002788</v>
      </c>
      <c r="C24" s="49">
        <v>-3.029321</v>
      </c>
      <c r="D24" s="49">
        <v>-3.886366</v>
      </c>
      <c r="E24" s="49">
        <v>-4.185036</v>
      </c>
      <c r="F24" s="49">
        <v>-1.48189</v>
      </c>
      <c r="G24" s="49">
        <v>-3.013486</v>
      </c>
    </row>
    <row r="25" spans="1:7" ht="12.75">
      <c r="A25" t="s">
        <v>33</v>
      </c>
      <c r="B25" s="49">
        <v>-0.5480143</v>
      </c>
      <c r="C25" s="49">
        <v>0.3330064</v>
      </c>
      <c r="D25" s="49">
        <v>-0.7558158</v>
      </c>
      <c r="E25" s="49">
        <v>-0.7579287</v>
      </c>
      <c r="F25" s="49">
        <v>-2.773151</v>
      </c>
      <c r="G25" s="49">
        <v>-0.7337064</v>
      </c>
    </row>
    <row r="26" spans="1:7" ht="12.75">
      <c r="A26" t="s">
        <v>34</v>
      </c>
      <c r="B26" s="49">
        <v>0.3215058</v>
      </c>
      <c r="C26" s="49">
        <v>0.08518406</v>
      </c>
      <c r="D26" s="49">
        <v>0.3902122</v>
      </c>
      <c r="E26" s="49">
        <v>0.9702028</v>
      </c>
      <c r="F26" s="49">
        <v>2.976078</v>
      </c>
      <c r="G26" s="49">
        <v>0.7917213</v>
      </c>
    </row>
    <row r="27" spans="1:7" ht="12.75">
      <c r="A27" t="s">
        <v>35</v>
      </c>
      <c r="B27" s="49">
        <v>0.2272445</v>
      </c>
      <c r="C27" s="49">
        <v>0.3469144</v>
      </c>
      <c r="D27" s="49">
        <v>-0.2760328</v>
      </c>
      <c r="E27" s="49">
        <v>0.4362846</v>
      </c>
      <c r="F27" s="49">
        <v>0.44635</v>
      </c>
      <c r="G27" s="49">
        <v>0.2145288</v>
      </c>
    </row>
    <row r="28" spans="1:7" ht="12.75">
      <c r="A28" t="s">
        <v>36</v>
      </c>
      <c r="B28" s="49">
        <v>-0.05119119</v>
      </c>
      <c r="C28" s="49">
        <v>-0.2208779</v>
      </c>
      <c r="D28" s="49">
        <v>-0.1524186</v>
      </c>
      <c r="E28" s="49">
        <v>-0.1797996</v>
      </c>
      <c r="F28" s="49">
        <v>-0.2101921</v>
      </c>
      <c r="G28" s="49">
        <v>-0.1685296</v>
      </c>
    </row>
    <row r="29" spans="1:7" ht="12.75">
      <c r="A29" t="s">
        <v>37</v>
      </c>
      <c r="B29" s="49">
        <v>-0.02601376</v>
      </c>
      <c r="C29" s="49">
        <v>0.06189806</v>
      </c>
      <c r="D29" s="49">
        <v>-0.03664585</v>
      </c>
      <c r="E29" s="49">
        <v>0.07806177</v>
      </c>
      <c r="F29" s="49">
        <v>-0.1302553</v>
      </c>
      <c r="G29" s="49">
        <v>0.003697369</v>
      </c>
    </row>
    <row r="30" spans="1:7" ht="12.75">
      <c r="A30" t="s">
        <v>38</v>
      </c>
      <c r="B30" s="49">
        <v>0.1016534</v>
      </c>
      <c r="C30" s="49">
        <v>0.1542619</v>
      </c>
      <c r="D30" s="49">
        <v>0.09342849</v>
      </c>
      <c r="E30" s="49">
        <v>0.05485551</v>
      </c>
      <c r="F30" s="49">
        <v>0.3467699</v>
      </c>
      <c r="G30" s="49">
        <v>0.1337983</v>
      </c>
    </row>
    <row r="31" spans="1:7" ht="12.75">
      <c r="A31" t="s">
        <v>39</v>
      </c>
      <c r="B31" s="49">
        <v>0.01743341</v>
      </c>
      <c r="C31" s="49">
        <v>0.04295404</v>
      </c>
      <c r="D31" s="49">
        <v>-0.02162169</v>
      </c>
      <c r="E31" s="49">
        <v>0.01116163</v>
      </c>
      <c r="F31" s="49">
        <v>0.01232816</v>
      </c>
      <c r="G31" s="49">
        <v>0.01198722</v>
      </c>
    </row>
    <row r="32" spans="1:7" ht="12.75">
      <c r="A32" t="s">
        <v>40</v>
      </c>
      <c r="B32" s="49">
        <v>0.02513896</v>
      </c>
      <c r="C32" s="49">
        <v>0.02244085</v>
      </c>
      <c r="D32" s="49">
        <v>0.02320898</v>
      </c>
      <c r="E32" s="49">
        <v>0.01844243</v>
      </c>
      <c r="F32" s="49">
        <v>0.01641786</v>
      </c>
      <c r="G32" s="49">
        <v>0.02125013</v>
      </c>
    </row>
    <row r="33" spans="1:7" ht="12.75">
      <c r="A33" t="s">
        <v>41</v>
      </c>
      <c r="B33" s="49">
        <v>0.1484546</v>
      </c>
      <c r="C33" s="49">
        <v>0.1056109</v>
      </c>
      <c r="D33" s="49">
        <v>0.08800851</v>
      </c>
      <c r="E33" s="49">
        <v>0.1163632</v>
      </c>
      <c r="F33" s="49">
        <v>0.1103453</v>
      </c>
      <c r="G33" s="49">
        <v>0.1107999</v>
      </c>
    </row>
    <row r="34" spans="1:7" ht="12.75">
      <c r="A34" t="s">
        <v>42</v>
      </c>
      <c r="B34" s="49">
        <v>0.001167305</v>
      </c>
      <c r="C34" s="49">
        <v>0.005105487</v>
      </c>
      <c r="D34" s="49">
        <v>-0.0009024745</v>
      </c>
      <c r="E34" s="49">
        <v>0.008806198</v>
      </c>
      <c r="F34" s="49">
        <v>-0.02221955</v>
      </c>
      <c r="G34" s="49">
        <v>0.0003327779</v>
      </c>
    </row>
    <row r="35" spans="1:7" ht="12.75">
      <c r="A35" t="s">
        <v>43</v>
      </c>
      <c r="B35" s="49">
        <v>0.0004343767</v>
      </c>
      <c r="C35" s="49">
        <v>-0.0001044732</v>
      </c>
      <c r="D35" s="49">
        <v>-0.004148423</v>
      </c>
      <c r="E35" s="49">
        <v>-0.007021016</v>
      </c>
      <c r="F35" s="49">
        <v>0.0003887312</v>
      </c>
      <c r="G35" s="49">
        <v>-0.002597494</v>
      </c>
    </row>
    <row r="36" spans="1:6" ht="12.75">
      <c r="A36" t="s">
        <v>44</v>
      </c>
      <c r="B36" s="49">
        <v>21.95129</v>
      </c>
      <c r="C36" s="49">
        <v>21.94519</v>
      </c>
      <c r="D36" s="49">
        <v>21.95129</v>
      </c>
      <c r="E36" s="49">
        <v>21.95129</v>
      </c>
      <c r="F36" s="49">
        <v>21.9574</v>
      </c>
    </row>
    <row r="37" spans="1:6" ht="12.75">
      <c r="A37" t="s">
        <v>45</v>
      </c>
      <c r="B37" s="49">
        <v>0.356547</v>
      </c>
      <c r="C37" s="49">
        <v>0.3377279</v>
      </c>
      <c r="D37" s="49">
        <v>0.3306071</v>
      </c>
      <c r="E37" s="49">
        <v>0.3300985</v>
      </c>
      <c r="F37" s="49">
        <v>0.3265381</v>
      </c>
    </row>
    <row r="38" spans="1:7" ht="12.75">
      <c r="A38" t="s">
        <v>55</v>
      </c>
      <c r="B38" s="49">
        <v>0.0001202484</v>
      </c>
      <c r="C38" s="49">
        <v>-0.0001347223</v>
      </c>
      <c r="D38" s="49">
        <v>0</v>
      </c>
      <c r="E38" s="49">
        <v>0</v>
      </c>
      <c r="F38" s="49">
        <v>0.0001088471</v>
      </c>
      <c r="G38" s="49">
        <v>0.0003117527</v>
      </c>
    </row>
    <row r="39" spans="1:7" ht="12.75">
      <c r="A39" t="s">
        <v>56</v>
      </c>
      <c r="B39" s="49">
        <v>0.0001745397</v>
      </c>
      <c r="C39" s="49">
        <v>-0.0001087577</v>
      </c>
      <c r="D39" s="49">
        <v>-0.0001234232</v>
      </c>
      <c r="E39" s="49">
        <v>0</v>
      </c>
      <c r="F39" s="49">
        <v>0.000234955</v>
      </c>
      <c r="G39" s="49">
        <v>0.0010532</v>
      </c>
    </row>
    <row r="40" spans="2:5" ht="12.75">
      <c r="B40" t="s">
        <v>46</v>
      </c>
      <c r="C40">
        <v>-0.003756</v>
      </c>
      <c r="D40" t="s">
        <v>47</v>
      </c>
      <c r="E40">
        <v>3.117386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0.00012024841196734735</v>
      </c>
      <c r="C50">
        <f>-0.017/(C7*C7+C22*C22)*(C21*C22+C6*C7)</f>
        <v>-0.00013472231022257654</v>
      </c>
      <c r="D50">
        <f>-0.017/(D7*D7+D22*D22)*(D21*D22+D6*D7)</f>
        <v>-4.900233109506027E-06</v>
      </c>
      <c r="E50">
        <f>-0.017/(E7*E7+E22*E22)*(E21*E22+E6*E7)</f>
        <v>6.249149837858443E-06</v>
      </c>
      <c r="F50">
        <f>-0.017/(F7*F7+F22*F22)*(F21*F22+F6*F7)</f>
        <v>0.00010884708620110985</v>
      </c>
      <c r="G50">
        <f>(B50*B$4+C50*C$4+D50*D$4+E50*E$4+F50*F$4)/SUM(B$4:F$4)</f>
        <v>-1.352300751807353E-07</v>
      </c>
    </row>
    <row r="51" spans="1:7" ht="12.75">
      <c r="A51" t="s">
        <v>59</v>
      </c>
      <c r="B51">
        <f>-0.017/(B7*B7+B22*B22)*(B21*B7-B6*B22)</f>
        <v>0.0001745396146764648</v>
      </c>
      <c r="C51">
        <f>-0.017/(C7*C7+C22*C22)*(C21*C7-C6*C22)</f>
        <v>-0.00010875773729519776</v>
      </c>
      <c r="D51">
        <f>-0.017/(D7*D7+D22*D22)*(D21*D7-D6*D22)</f>
        <v>-0.0001234231774141726</v>
      </c>
      <c r="E51">
        <f>-0.017/(E7*E7+E22*E22)*(E21*E7-E6*E22)</f>
        <v>-3.2279705844743387E-06</v>
      </c>
      <c r="F51">
        <f>-0.017/(F7*F7+F22*F22)*(F21*F7-F6*F22)</f>
        <v>0.00023495490275603716</v>
      </c>
      <c r="G51">
        <f>(B51*B$4+C51*C$4+D51*D$4+E51*E$4+F51*F$4)/SUM(B$4:F$4)</f>
        <v>2.8145451067842842E-08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10000.06377895705</v>
      </c>
      <c r="C62">
        <f>C7+(2/0.017)*(C8*C50-C23*C51)</f>
        <v>9999.99946912173</v>
      </c>
      <c r="D62">
        <f>D7+(2/0.017)*(D8*D50-D23*D51)</f>
        <v>9999.950388434345</v>
      </c>
      <c r="E62">
        <f>E7+(2/0.017)*(E8*E50-E23*E51)</f>
        <v>10000.000706768613</v>
      </c>
      <c r="F62">
        <f>F7+(2/0.017)*(F8*F50-F23*F51)</f>
        <v>9999.865706826733</v>
      </c>
    </row>
    <row r="63" spans="1:6" ht="12.75">
      <c r="A63" t="s">
        <v>67</v>
      </c>
      <c r="B63">
        <f>B8+(3/0.017)*(B9*B50-B24*B51)</f>
        <v>2.4730380933057874</v>
      </c>
      <c r="C63">
        <f>C8+(3/0.017)*(C9*C50-C24*C51)</f>
        <v>-0.21747827212797366</v>
      </c>
      <c r="D63">
        <f>D8+(3/0.017)*(D9*D50-D24*D51)</f>
        <v>1.072935045241186</v>
      </c>
      <c r="E63">
        <f>E8+(3/0.017)*(E9*E50-E24*E51)</f>
        <v>2.1307881861996987</v>
      </c>
      <c r="F63">
        <f>F8+(3/0.017)*(F9*F50-F24*F51)</f>
        <v>0.31365203264156627</v>
      </c>
    </row>
    <row r="64" spans="1:6" ht="12.75">
      <c r="A64" t="s">
        <v>68</v>
      </c>
      <c r="B64">
        <f>B9+(4/0.017)*(B10*B50-B25*B51)</f>
        <v>0.5347481308735249</v>
      </c>
      <c r="C64">
        <f>C9+(4/0.017)*(C10*C50-C25*C51)</f>
        <v>-0.21345462596890583</v>
      </c>
      <c r="D64">
        <f>D9+(4/0.017)*(D10*D50-D25*D51)</f>
        <v>-0.5039284502243271</v>
      </c>
      <c r="E64">
        <f>E9+(4/0.017)*(E10*E50-E25*E51)</f>
        <v>-0.24738058941884103</v>
      </c>
      <c r="F64">
        <f>F9+(4/0.017)*(F10*F50-F25*F51)</f>
        <v>-1.714560068203911</v>
      </c>
    </row>
    <row r="65" spans="1:6" ht="12.75">
      <c r="A65" t="s">
        <v>69</v>
      </c>
      <c r="B65">
        <f>B10+(5/0.017)*(B11*B50-B26*B51)</f>
        <v>-0.2714458995532354</v>
      </c>
      <c r="C65">
        <f>C10+(5/0.017)*(C11*C50-C26*C51)</f>
        <v>-0.4936756985431</v>
      </c>
      <c r="D65">
        <f>D10+(5/0.017)*(D11*D50-D26*D51)</f>
        <v>-1.4797910988648357</v>
      </c>
      <c r="E65">
        <f>E10+(5/0.017)*(E11*E50-E26*E51)</f>
        <v>-1.434121245613934</v>
      </c>
      <c r="F65">
        <f>F10+(5/0.017)*(F11*F50-F26*F51)</f>
        <v>-0.4559399952865448</v>
      </c>
    </row>
    <row r="66" spans="1:6" ht="12.75">
      <c r="A66" t="s">
        <v>70</v>
      </c>
      <c r="B66">
        <f>B11+(6/0.017)*(B12*B50-B27*B51)</f>
        <v>4.047706948623564</v>
      </c>
      <c r="C66">
        <f>C11+(6/0.017)*(C12*C50-C27*C51)</f>
        <v>3.0651973714394285</v>
      </c>
      <c r="D66">
        <f>D11+(6/0.017)*(D12*D50-D27*D51)</f>
        <v>2.4674974757441612</v>
      </c>
      <c r="E66">
        <f>E11+(6/0.017)*(E12*E50-E27*E51)</f>
        <v>1.7600414273441334</v>
      </c>
      <c r="F66">
        <f>F11+(6/0.017)*(F12*F50-F27*F51)</f>
        <v>14.444782429738565</v>
      </c>
    </row>
    <row r="67" spans="1:6" ht="12.75">
      <c r="A67" t="s">
        <v>71</v>
      </c>
      <c r="B67">
        <f>B12+(7/0.017)*(B13*B50-B28*B51)</f>
        <v>0.16419437485328844</v>
      </c>
      <c r="C67">
        <f>C12+(7/0.017)*(C13*C50-C28*C51)</f>
        <v>0.03219532549909976</v>
      </c>
      <c r="D67">
        <f>D12+(7/0.017)*(D13*D50-D28*D51)</f>
        <v>-0.18087014065455326</v>
      </c>
      <c r="E67">
        <f>E12+(7/0.017)*(E13*E50-E28*E51)</f>
        <v>-0.15445294314364538</v>
      </c>
      <c r="F67">
        <f>F12+(7/0.017)*(F13*F50-F28*F51)</f>
        <v>-0.13242050072857964</v>
      </c>
    </row>
    <row r="68" spans="1:6" ht="12.75">
      <c r="A68" t="s">
        <v>72</v>
      </c>
      <c r="B68">
        <f>B13+(8/0.017)*(B14*B50-B29*B51)</f>
        <v>0.07555361414250696</v>
      </c>
      <c r="C68">
        <f>C13+(8/0.017)*(C14*C50-C29*C51)</f>
        <v>-0.08488976305805032</v>
      </c>
      <c r="D68">
        <f>D13+(8/0.017)*(D14*D50-D29*D51)</f>
        <v>-0.10438976127048635</v>
      </c>
      <c r="E68">
        <f>E13+(8/0.017)*(E14*E50-E29*E51)</f>
        <v>-0.0893375027740226</v>
      </c>
      <c r="F68">
        <f>F13+(8/0.017)*(F14*F50-F29*F51)</f>
        <v>0.07258020976702095</v>
      </c>
    </row>
    <row r="69" spans="1:6" ht="12.75">
      <c r="A69" t="s">
        <v>73</v>
      </c>
      <c r="B69">
        <f>B14+(9/0.017)*(B15*B50-B30*B51)</f>
        <v>0.05117314708330243</v>
      </c>
      <c r="C69">
        <f>C14+(9/0.017)*(C15*C50-C30*C51)</f>
        <v>-0.052278141794677574</v>
      </c>
      <c r="D69">
        <f>D14+(9/0.017)*(D15*D50-D30*D51)</f>
        <v>-0.02275053957927141</v>
      </c>
      <c r="E69">
        <f>E14+(9/0.017)*(E15*E50-E30*E51)</f>
        <v>-0.043290826632884784</v>
      </c>
      <c r="F69">
        <f>F14+(9/0.017)*(F15*F50-F30*F51)</f>
        <v>0.10328806630570973</v>
      </c>
    </row>
    <row r="70" spans="1:6" ht="12.75">
      <c r="A70" t="s">
        <v>74</v>
      </c>
      <c r="B70">
        <f>B15+(10/0.017)*(B16*B50-B31*B51)</f>
        <v>-0.3260526800463105</v>
      </c>
      <c r="C70">
        <f>C15+(10/0.017)*(C16*C50-C31*C51)</f>
        <v>-0.05660348711116635</v>
      </c>
      <c r="D70">
        <f>D15+(10/0.017)*(D16*D50-D31*D51)</f>
        <v>-0.05905894423785143</v>
      </c>
      <c r="E70">
        <f>E15+(10/0.017)*(E16*E50-E31*E51)</f>
        <v>-0.06722516182133433</v>
      </c>
      <c r="F70">
        <f>F15+(10/0.017)*(F16*F50-F31*F51)</f>
        <v>-0.3484090381565158</v>
      </c>
    </row>
    <row r="71" spans="1:6" ht="12.75">
      <c r="A71" t="s">
        <v>75</v>
      </c>
      <c r="B71">
        <f>B16+(11/0.017)*(B17*B50-B32*B51)</f>
        <v>-0.0678255971627183</v>
      </c>
      <c r="C71">
        <f>C16+(11/0.017)*(C17*C50-C32*C51)</f>
        <v>-0.008074046734136347</v>
      </c>
      <c r="D71">
        <f>D16+(11/0.017)*(D17*D50-D32*D51)</f>
        <v>-0.02411555210955741</v>
      </c>
      <c r="E71">
        <f>E16+(11/0.017)*(E17*E50-E32*E51)</f>
        <v>-0.05724017284730493</v>
      </c>
      <c r="F71">
        <f>F16+(11/0.017)*(F17*F50-F32*F51)</f>
        <v>-0.07939294622591427</v>
      </c>
    </row>
    <row r="72" spans="1:6" ht="12.75">
      <c r="A72" t="s">
        <v>76</v>
      </c>
      <c r="B72">
        <f>B17+(12/0.017)*(B18*B50-B33*B51)</f>
        <v>-0.06432465934943551</v>
      </c>
      <c r="C72">
        <f>C17+(12/0.017)*(C18*C50-C33*C51)</f>
        <v>-0.03868733898639435</v>
      </c>
      <c r="D72">
        <f>D17+(12/0.017)*(D18*D50-D33*D51)</f>
        <v>-0.024817629823002396</v>
      </c>
      <c r="E72">
        <f>E17+(12/0.017)*(E18*E50-E33*E51)</f>
        <v>-0.022982398136909454</v>
      </c>
      <c r="F72">
        <f>F17+(12/0.017)*(F18*F50-F33*F51)</f>
        <v>-0.06024384047034545</v>
      </c>
    </row>
    <row r="73" spans="1:6" ht="12.75">
      <c r="A73" t="s">
        <v>77</v>
      </c>
      <c r="B73">
        <f>B18+(13/0.017)*(B19*B50-B34*B51)</f>
        <v>0.037948005472453944</v>
      </c>
      <c r="C73">
        <f>C18+(13/0.017)*(C19*C50-C34*C51)</f>
        <v>0.03415733768221657</v>
      </c>
      <c r="D73">
        <f>D18+(13/0.017)*(D19*D50-D34*D51)</f>
        <v>0.05178238369908583</v>
      </c>
      <c r="E73">
        <f>E18+(13/0.017)*(E19*E50-E34*E51)</f>
        <v>0.05467341879406991</v>
      </c>
      <c r="F73">
        <f>F18+(13/0.017)*(F19*F50-F34*F51)</f>
        <v>0.012038472709120621</v>
      </c>
    </row>
    <row r="74" spans="1:6" ht="12.75">
      <c r="A74" t="s">
        <v>78</v>
      </c>
      <c r="B74">
        <f>B19+(14/0.017)*(B20*B50-B35*B51)</f>
        <v>-0.21126663416478494</v>
      </c>
      <c r="C74">
        <f>C19+(14/0.017)*(C20*C50-C35*C51)</f>
        <v>-0.20170944369806879</v>
      </c>
      <c r="D74">
        <f>D19+(14/0.017)*(D20*D50-D35*D51)</f>
        <v>-0.19565820058546546</v>
      </c>
      <c r="E74">
        <f>E19+(14/0.017)*(E20*E50-E35*E51)</f>
        <v>-0.18188613551622998</v>
      </c>
      <c r="F74">
        <f>F19+(14/0.017)*(F20*F50-F35*F51)</f>
        <v>-0.15361447347572105</v>
      </c>
    </row>
    <row r="75" spans="1:6" ht="12.75">
      <c r="A75" t="s">
        <v>79</v>
      </c>
      <c r="B75" s="49">
        <f>B20</f>
        <v>-0.009740644</v>
      </c>
      <c r="C75" s="49">
        <f>C20</f>
        <v>-0.002529239</v>
      </c>
      <c r="D75" s="49">
        <f>D20</f>
        <v>-0.001575023</v>
      </c>
      <c r="E75" s="49">
        <f>E20</f>
        <v>-0.007825212</v>
      </c>
      <c r="F75" s="49">
        <f>F20</f>
        <v>-0.0007558893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57.75811291051807</v>
      </c>
      <c r="C82">
        <f>C22+(2/0.017)*(C8*C51+C23*C50)</f>
        <v>18.386235041414178</v>
      </c>
      <c r="D82">
        <f>D22+(2/0.017)*(D8*D51+D23*D50)</f>
        <v>10.951120773374491</v>
      </c>
      <c r="E82">
        <f>E22+(2/0.017)*(E8*E51+E23*E50)</f>
        <v>-30.10819844516428</v>
      </c>
      <c r="F82">
        <f>F22+(2/0.017)*(F8*F51+F23*F50)</f>
        <v>-61.09951576951305</v>
      </c>
    </row>
    <row r="83" spans="1:6" ht="12.75">
      <c r="A83" t="s">
        <v>82</v>
      </c>
      <c r="B83">
        <f>B23+(3/0.017)*(B9*B51+B24*B50)</f>
        <v>-1.4363036833530358</v>
      </c>
      <c r="C83">
        <f>C23+(3/0.017)*(C9*C51+C24*C50)</f>
        <v>-0.1692472504610461</v>
      </c>
      <c r="D83">
        <f>D23+(3/0.017)*(D9*D51+D24*D50)</f>
        <v>-3.356848075994618</v>
      </c>
      <c r="E83">
        <f>E23+(3/0.017)*(E9*E51+E24*E50)</f>
        <v>-2.2735998349286564</v>
      </c>
      <c r="F83">
        <f>F23+(3/0.017)*(F9*F51+F24*F50)</f>
        <v>4.886490906017945</v>
      </c>
    </row>
    <row r="84" spans="1:6" ht="12.75">
      <c r="A84" t="s">
        <v>83</v>
      </c>
      <c r="B84">
        <f>B24+(4/0.017)*(B10*B51+B25*B50)</f>
        <v>-1.0346531427713468</v>
      </c>
      <c r="C84">
        <f>C24+(4/0.017)*(C10*C51+C25*C50)</f>
        <v>-3.0302705211886924</v>
      </c>
      <c r="D84">
        <f>D24+(4/0.017)*(D10*D51+D25*D50)</f>
        <v>-3.8422127108160202</v>
      </c>
      <c r="E84">
        <f>E24+(4/0.017)*(E10*E51+E25*E50)</f>
        <v>-4.1850580456857385</v>
      </c>
      <c r="F84">
        <f>F24+(4/0.017)*(F10*F51+F25*F50)</f>
        <v>-1.5923907114159737</v>
      </c>
    </row>
    <row r="85" spans="1:6" ht="12.75">
      <c r="A85" t="s">
        <v>84</v>
      </c>
      <c r="B85">
        <f>B25+(5/0.017)*(B11*B51+B26*B50)</f>
        <v>-0.3284774376744959</v>
      </c>
      <c r="C85">
        <f>C25+(5/0.017)*(C11*C51+C26*C50)</f>
        <v>0.23195255837832088</v>
      </c>
      <c r="D85">
        <f>D25+(5/0.017)*(D11*D51+D26*D50)</f>
        <v>-0.8463762669109686</v>
      </c>
      <c r="E85">
        <f>E25+(5/0.017)*(E11*E51+E26*E50)</f>
        <v>-0.7578163209158169</v>
      </c>
      <c r="F85">
        <f>F25+(5/0.017)*(F11*F51+F26*F50)</f>
        <v>-1.6767082614673516</v>
      </c>
    </row>
    <row r="86" spans="1:6" ht="12.75">
      <c r="A86" t="s">
        <v>85</v>
      </c>
      <c r="B86">
        <f>B26+(6/0.017)*(B12*B51+B27*B50)</f>
        <v>0.34082832989729217</v>
      </c>
      <c r="C86">
        <f>C26+(6/0.017)*(C12*C51+C27*C50)</f>
        <v>0.06726944973568859</v>
      </c>
      <c r="D86">
        <f>D26+(6/0.017)*(D12*D51+D27*D50)</f>
        <v>0.3982400680418789</v>
      </c>
      <c r="E86">
        <f>E26+(6/0.017)*(E12*E51+E27*E50)</f>
        <v>0.9713404931703389</v>
      </c>
      <c r="F86">
        <f>F26+(6/0.017)*(F12*F51+F27*F50)</f>
        <v>2.9803733434173245</v>
      </c>
    </row>
    <row r="87" spans="1:6" ht="12.75">
      <c r="A87" t="s">
        <v>86</v>
      </c>
      <c r="B87">
        <f>B27+(7/0.017)*(B13*B51+B28*B50)</f>
        <v>0.22965708556372155</v>
      </c>
      <c r="C87">
        <f>C27+(7/0.017)*(C13*C51+C28*C50)</f>
        <v>0.36329669078978005</v>
      </c>
      <c r="D87">
        <f>D27+(7/0.017)*(D13*D51+D28*D50)</f>
        <v>-0.2705248054251128</v>
      </c>
      <c r="E87">
        <f>E27+(7/0.017)*(E13*E51+E28*E50)</f>
        <v>0.43594067650537904</v>
      </c>
      <c r="F87">
        <f>F27+(7/0.017)*(F13*F51+F28*F50)</f>
        <v>0.4417345840924977</v>
      </c>
    </row>
    <row r="88" spans="1:6" ht="12.75">
      <c r="A88" t="s">
        <v>87</v>
      </c>
      <c r="B88">
        <f>B28+(8/0.017)*(B14*B51+B29*B50)</f>
        <v>-0.046015597791530284</v>
      </c>
      <c r="C88">
        <f>C28+(8/0.017)*(C14*C51+C29*C50)</f>
        <v>-0.22145137883085694</v>
      </c>
      <c r="D88">
        <f>D28+(8/0.017)*(D14*D51+D29*D50)</f>
        <v>-0.1506494615198673</v>
      </c>
      <c r="E88">
        <f>E28+(8/0.017)*(E14*E51+E29*E50)</f>
        <v>-0.1795044715699754</v>
      </c>
      <c r="F88">
        <f>F28+(8/0.017)*(F14*F51+F29*F50)</f>
        <v>-0.19849572555517417</v>
      </c>
    </row>
    <row r="89" spans="1:6" ht="12.75">
      <c r="A89" t="s">
        <v>88</v>
      </c>
      <c r="B89">
        <f>B29+(9/0.017)*(B15*B51+B30*B50)</f>
        <v>-0.049106503464532845</v>
      </c>
      <c r="C89">
        <f>C29+(9/0.017)*(C15*C51+C30*C50)</f>
        <v>0.054375038691632925</v>
      </c>
      <c r="D89">
        <f>D29+(9/0.017)*(D15*D51+D30*D50)</f>
        <v>-0.033126876523520386</v>
      </c>
      <c r="E89">
        <f>E29+(9/0.017)*(E15*E51+E30*E50)</f>
        <v>0.07835781230561571</v>
      </c>
      <c r="F89">
        <f>F29+(9/0.017)*(F15*F51+F30*F50)</f>
        <v>-0.15281063122571084</v>
      </c>
    </row>
    <row r="90" spans="1:6" ht="12.75">
      <c r="A90" t="s">
        <v>89</v>
      </c>
      <c r="B90">
        <f>B30+(10/0.017)*(B16*B51+B31*B50)</f>
        <v>0.09662105148244707</v>
      </c>
      <c r="C90">
        <f>C30+(10/0.017)*(C16*C51+C31*C50)</f>
        <v>0.15172954779948614</v>
      </c>
      <c r="D90">
        <f>D30+(10/0.017)*(D16*D51+D31*D50)</f>
        <v>0.09538365466200403</v>
      </c>
      <c r="E90">
        <f>E30+(10/0.017)*(E16*E51+E31*E50)</f>
        <v>0.05500512058812714</v>
      </c>
      <c r="F90">
        <f>F30+(10/0.017)*(F16*F51+F31*F50)</f>
        <v>0.3373552614607137</v>
      </c>
    </row>
    <row r="91" spans="1:6" ht="12.75">
      <c r="A91" t="s">
        <v>90</v>
      </c>
      <c r="B91">
        <f>B31+(11/0.017)*(B17*B51+B32*B50)</f>
        <v>0.013639812550988773</v>
      </c>
      <c r="C91">
        <f>C31+(11/0.017)*(C17*C51+C32*C50)</f>
        <v>0.044204401808313934</v>
      </c>
      <c r="D91">
        <f>D31+(11/0.017)*(D17*D51+D32*D50)</f>
        <v>-0.01911507634976274</v>
      </c>
      <c r="E91">
        <f>E31+(11/0.017)*(E17*E51+E32*E50)</f>
        <v>0.011285271582706822</v>
      </c>
      <c r="F91">
        <f>F31+(11/0.017)*(F17*F51+F32*F50)</f>
        <v>0.006864691860442887</v>
      </c>
    </row>
    <row r="92" spans="1:6" ht="12.75">
      <c r="A92" t="s">
        <v>91</v>
      </c>
      <c r="B92">
        <f>B32+(12/0.017)*(B18*B51+B33*B50)</f>
        <v>0.0448163786309284</v>
      </c>
      <c r="C92">
        <f>C32+(12/0.017)*(C18*C51+C33*C50)</f>
        <v>0.011405270143453437</v>
      </c>
      <c r="D92">
        <f>D32+(12/0.017)*(D18*D51+D33*D50)</f>
        <v>0.018449481828601805</v>
      </c>
      <c r="E92">
        <f>E32+(12/0.017)*(E18*E51+E33*E50)</f>
        <v>0.018829219817218842</v>
      </c>
      <c r="F92">
        <f>F32+(12/0.017)*(F18*F51+F33*F50)</f>
        <v>0.02834915560860614</v>
      </c>
    </row>
    <row r="93" spans="1:6" ht="12.75">
      <c r="A93" t="s">
        <v>92</v>
      </c>
      <c r="B93">
        <f>B33+(13/0.017)*(B19*B51+B34*B50)</f>
        <v>0.12050095066966864</v>
      </c>
      <c r="C93">
        <f>C33+(13/0.017)*(C19*C51+C34*C50)</f>
        <v>0.12188318422211968</v>
      </c>
      <c r="D93">
        <f>D33+(13/0.017)*(D19*D51+D34*D50)</f>
        <v>0.10643939108663401</v>
      </c>
      <c r="E93">
        <f>E33+(13/0.017)*(E19*E51+E34*E50)</f>
        <v>0.11685411372648208</v>
      </c>
      <c r="F93">
        <f>F33+(13/0.017)*(F19*F51+F34*F50)</f>
        <v>0.0809213946927765</v>
      </c>
    </row>
    <row r="94" spans="1:6" ht="12.75">
      <c r="A94" t="s">
        <v>93</v>
      </c>
      <c r="B94">
        <f>B34+(14/0.017)*(B20*B51+B35*B50)</f>
        <v>-0.0001897851170152955</v>
      </c>
      <c r="C94">
        <f>C34+(14/0.017)*(C20*C51+C35*C50)</f>
        <v>0.005343609855418093</v>
      </c>
      <c r="D94">
        <f>D34+(14/0.017)*(D20*D51+D35*D50)</f>
        <v>-0.0007256441376140387</v>
      </c>
      <c r="E94">
        <f>E34+(14/0.017)*(E20*E51+E35*E50)</f>
        <v>0.008790867319069048</v>
      </c>
      <c r="F94">
        <f>F34+(14/0.017)*(F20*F51+F35*F50)</f>
        <v>-0.022330963349386185</v>
      </c>
    </row>
    <row r="95" spans="1:6" ht="12.75">
      <c r="A95" t="s">
        <v>94</v>
      </c>
      <c r="B95" s="49">
        <f>B35</f>
        <v>0.0004343767</v>
      </c>
      <c r="C95" s="49">
        <f>C35</f>
        <v>-0.0001044732</v>
      </c>
      <c r="D95" s="49">
        <f>D35</f>
        <v>-0.004148423</v>
      </c>
      <c r="E95" s="49">
        <f>E35</f>
        <v>-0.007021016</v>
      </c>
      <c r="F95" s="49">
        <f>F35</f>
        <v>0.0003887312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2.4730223206273503</v>
      </c>
      <c r="C103">
        <f>C63*10000/C62</f>
        <v>-0.21747828367342315</v>
      </c>
      <c r="D103">
        <f>D63*10000/D62</f>
        <v>1.0729403682663385</v>
      </c>
      <c r="E103">
        <f>E63*10000/E62</f>
        <v>2.130788035602288</v>
      </c>
      <c r="F103">
        <f>F63*10000/F62</f>
        <v>0.3136562448308096</v>
      </c>
      <c r="G103">
        <f>AVERAGE(C103:E103)</f>
        <v>0.9954167067317345</v>
      </c>
      <c r="H103">
        <f>STDEV(C103:E103)</f>
        <v>1.1760510682510656</v>
      </c>
      <c r="I103">
        <f>(B103*B4+C103*C4+D103*D4+E103*E4+F103*F4)/SUM(B4:F4)</f>
        <v>1.1184123246145252</v>
      </c>
      <c r="K103">
        <f>(LN(H103)+LN(H123))/2-LN(K114*K115^3)</f>
        <v>-3.5559982061633573</v>
      </c>
    </row>
    <row r="104" spans="1:11" ht="12.75">
      <c r="A104" t="s">
        <v>68</v>
      </c>
      <c r="B104">
        <f>B64*10000/B62</f>
        <v>0.5347447203274699</v>
      </c>
      <c r="C104">
        <f>C64*10000/C62</f>
        <v>-0.21345463730074868</v>
      </c>
      <c r="D104">
        <f>D64*10000/D62</f>
        <v>-0.5039309503046698</v>
      </c>
      <c r="E104">
        <f>E64*10000/E62</f>
        <v>-0.24738057193475865</v>
      </c>
      <c r="F104">
        <f>F64*10000/F62</f>
        <v>-1.714583093884362</v>
      </c>
      <c r="G104">
        <f>AVERAGE(C104:E104)</f>
        <v>-0.3215887198467257</v>
      </c>
      <c r="H104">
        <f>STDEV(C104:E104)</f>
        <v>0.15882146900366237</v>
      </c>
      <c r="I104">
        <f>(B104*B4+C104*C4+D104*D4+E104*E4+F104*F4)/SUM(B4:F4)</f>
        <v>-0.38358223920475354</v>
      </c>
      <c r="K104">
        <f>(LN(H104)+LN(H124))/2-LN(K114*K115^4)</f>
        <v>-4.468452122240131</v>
      </c>
    </row>
    <row r="105" spans="1:11" ht="12.75">
      <c r="A105" t="s">
        <v>69</v>
      </c>
      <c r="B105">
        <f>B65*10000/B62</f>
        <v>-0.27144416831064017</v>
      </c>
      <c r="C105">
        <f>C65*10000/C62</f>
        <v>-0.49367572475127147</v>
      </c>
      <c r="D105">
        <f>D65*10000/D62</f>
        <v>-1.4797984403765838</v>
      </c>
      <c r="E105">
        <f>E65*10000/E62</f>
        <v>-1.434121144254753</v>
      </c>
      <c r="F105">
        <f>F65*10000/F62</f>
        <v>-0.4559461183316517</v>
      </c>
      <c r="G105">
        <f>AVERAGE(C105:E105)</f>
        <v>-1.135865103127536</v>
      </c>
      <c r="H105">
        <f>STDEV(C105:E105)</f>
        <v>0.5566210579197671</v>
      </c>
      <c r="I105">
        <f>(B105*B4+C105*C4+D105*D4+E105*E4+F105*F4)/SUM(B4:F4)</f>
        <v>-0.9198965816585631</v>
      </c>
      <c r="K105">
        <f>(LN(H105)+LN(H125))/2-LN(K114*K115^5)</f>
        <v>-3.2453995137084255</v>
      </c>
    </row>
    <row r="106" spans="1:11" ht="12.75">
      <c r="A106" t="s">
        <v>70</v>
      </c>
      <c r="B106">
        <f>B66*10000/B62</f>
        <v>4.047681132935452</v>
      </c>
      <c r="C106">
        <f>C66*10000/C62</f>
        <v>3.0651975341641045</v>
      </c>
      <c r="D106">
        <f>D66*10000/D62</f>
        <v>2.4675097174461964</v>
      </c>
      <c r="E106">
        <f>E66*10000/E62</f>
        <v>1.7600413029499382</v>
      </c>
      <c r="F106">
        <f>F66*10000/F62</f>
        <v>14.444976415910629</v>
      </c>
      <c r="G106">
        <f>AVERAGE(C106:E106)</f>
        <v>2.430916184853413</v>
      </c>
      <c r="H106">
        <f>STDEV(C106:E106)</f>
        <v>0.6533471603519869</v>
      </c>
      <c r="I106">
        <f>(B106*B4+C106*C4+D106*D4+E106*E4+F106*F4)/SUM(B4:F4)</f>
        <v>4.269273662818912</v>
      </c>
      <c r="K106">
        <f>(LN(H106)+LN(H126))/2-LN(K114*K115^6)</f>
        <v>-2.7085257168344192</v>
      </c>
    </row>
    <row r="107" spans="1:11" ht="12.75">
      <c r="A107" t="s">
        <v>71</v>
      </c>
      <c r="B107">
        <f>B67*10000/B62</f>
        <v>0.16419332764536926</v>
      </c>
      <c r="C107">
        <f>C67*10000/C62</f>
        <v>0.03219532720827972</v>
      </c>
      <c r="D107">
        <f>D67*10000/D62</f>
        <v>-0.18087103798409085</v>
      </c>
      <c r="E107">
        <f>E67*10000/E62</f>
        <v>-0.15445293222739692</v>
      </c>
      <c r="F107">
        <f>F67*10000/F62</f>
        <v>-0.1324222790693864</v>
      </c>
      <c r="G107">
        <f>AVERAGE(C107:E107)</f>
        <v>-0.10104288100106935</v>
      </c>
      <c r="H107">
        <f>STDEV(C107:E107)</f>
        <v>0.11614126817402742</v>
      </c>
      <c r="I107">
        <f>(B107*B4+C107*C4+D107*D4+E107*E4+F107*F4)/SUM(B4:F4)</f>
        <v>-0.0668236264293444</v>
      </c>
      <c r="K107">
        <f>(LN(H107)+LN(H127))/2-LN(K114*K115^7)</f>
        <v>-3.0623632534087117</v>
      </c>
    </row>
    <row r="108" spans="1:9" ht="12.75">
      <c r="A108" t="s">
        <v>72</v>
      </c>
      <c r="B108">
        <f>B68*10000/B62</f>
        <v>0.07555313227250914</v>
      </c>
      <c r="C108">
        <f>C68*10000/C62</f>
        <v>-0.08488976756466361</v>
      </c>
      <c r="D108">
        <f>D68*10000/D62</f>
        <v>-0.10439027916700523</v>
      </c>
      <c r="E108">
        <f>E68*10000/E62</f>
        <v>-0.08933749645992875</v>
      </c>
      <c r="F108">
        <f>F68*10000/F62</f>
        <v>0.07258118448277931</v>
      </c>
      <c r="G108">
        <f>AVERAGE(C108:E108)</f>
        <v>-0.0928725143971992</v>
      </c>
      <c r="H108">
        <f>STDEV(C108:E108)</f>
        <v>0.010219576901754932</v>
      </c>
      <c r="I108">
        <f>(B108*B4+C108*C4+D108*D4+E108*E4+F108*F4)/SUM(B4:F4)</f>
        <v>-0.04638882014411396</v>
      </c>
    </row>
    <row r="109" spans="1:9" ht="12.75">
      <c r="A109" t="s">
        <v>73</v>
      </c>
      <c r="B109">
        <f>B69*10000/B62</f>
        <v>0.051172820708389015</v>
      </c>
      <c r="C109">
        <f>C69*10000/C62</f>
        <v>-0.05227814457001066</v>
      </c>
      <c r="D109">
        <f>D69*10000/D62</f>
        <v>-0.022750652448820175</v>
      </c>
      <c r="E109">
        <f>E69*10000/E62</f>
        <v>-0.04329082357322525</v>
      </c>
      <c r="F109">
        <f>F69*10000/F62</f>
        <v>0.1032894534125561</v>
      </c>
      <c r="G109">
        <f>AVERAGE(C109:E109)</f>
        <v>-0.039439873530685364</v>
      </c>
      <c r="H109">
        <f>STDEV(C109:E109)</f>
        <v>0.015135737838451908</v>
      </c>
      <c r="I109">
        <f>(B109*B4+C109*C4+D109*D4+E109*E4+F109*F4)/SUM(B4:F4)</f>
        <v>-0.0072607132783425125</v>
      </c>
    </row>
    <row r="110" spans="1:11" ht="12.75">
      <c r="A110" t="s">
        <v>74</v>
      </c>
      <c r="B110">
        <f>B70*10000/B62</f>
        <v>-0.32605060052958573</v>
      </c>
      <c r="C110">
        <f>C70*10000/C62</f>
        <v>-0.05660349011612264</v>
      </c>
      <c r="D110">
        <f>D70*10000/D62</f>
        <v>-0.05905923723997401</v>
      </c>
      <c r="E110">
        <f>E70*10000/E62</f>
        <v>-0.06722515707007122</v>
      </c>
      <c r="F110">
        <f>F70*10000/F62</f>
        <v>-0.34841371711488395</v>
      </c>
      <c r="G110">
        <f>AVERAGE(C110:E110)</f>
        <v>-0.06096262814205596</v>
      </c>
      <c r="H110">
        <f>STDEV(C110:E110)</f>
        <v>0.005560766576178775</v>
      </c>
      <c r="I110">
        <f>(B110*B4+C110*C4+D110*D4+E110*E4+F110*F4)/SUM(B4:F4)</f>
        <v>-0.13773396104819027</v>
      </c>
      <c r="K110">
        <f>EXP(AVERAGE(K103:K107))</f>
        <v>0.03310245724084491</v>
      </c>
    </row>
    <row r="111" spans="1:9" ht="12.75">
      <c r="A111" t="s">
        <v>75</v>
      </c>
      <c r="B111">
        <f>B71*10000/B62</f>
        <v>-0.06782516458089242</v>
      </c>
      <c r="C111">
        <f>C71*10000/C62</f>
        <v>-0.008074047162769965</v>
      </c>
      <c r="D111">
        <f>D71*10000/D62</f>
        <v>-0.02411567175118065</v>
      </c>
      <c r="E111">
        <f>E71*10000/E62</f>
        <v>-0.057240168801749466</v>
      </c>
      <c r="F111">
        <f>F71*10000/F62</f>
        <v>-0.07939401243330106</v>
      </c>
      <c r="G111">
        <f>AVERAGE(C111:E111)</f>
        <v>-0.029809962571900026</v>
      </c>
      <c r="H111">
        <f>STDEV(C111:E111)</f>
        <v>0.025072805790695398</v>
      </c>
      <c r="I111">
        <f>(B111*B4+C111*C4+D111*D4+E111*E4+F111*F4)/SUM(B4:F4)</f>
        <v>-0.04193806813103949</v>
      </c>
    </row>
    <row r="112" spans="1:9" ht="12.75">
      <c r="A112" t="s">
        <v>76</v>
      </c>
      <c r="B112">
        <f>B72*10000/B62</f>
        <v>-0.06432424909608347</v>
      </c>
      <c r="C112">
        <f>C72*10000/C62</f>
        <v>-0.038687341040221215</v>
      </c>
      <c r="D112">
        <f>D72*10000/D62</f>
        <v>-0.024817752947760376</v>
      </c>
      <c r="E112">
        <f>E72*10000/E62</f>
        <v>-0.022982396512585802</v>
      </c>
      <c r="F112">
        <f>F72*10000/F62</f>
        <v>-0.06024464951486102</v>
      </c>
      <c r="G112">
        <f>AVERAGE(C112:E112)</f>
        <v>-0.02882916350018913</v>
      </c>
      <c r="H112">
        <f>STDEV(C112:E112)</f>
        <v>0.008586610601344927</v>
      </c>
      <c r="I112">
        <f>(B112*B4+C112*C4+D112*D4+E112*E4+F112*F4)/SUM(B4:F4)</f>
        <v>-0.038163981068811706</v>
      </c>
    </row>
    <row r="113" spans="1:9" ht="12.75">
      <c r="A113" t="s">
        <v>77</v>
      </c>
      <c r="B113">
        <f>B73*10000/B62</f>
        <v>0.03794776344557645</v>
      </c>
      <c r="C113">
        <f>C73*10000/C62</f>
        <v>0.034157339495555494</v>
      </c>
      <c r="D113">
        <f>D73*10000/D62</f>
        <v>0.05178264060087323</v>
      </c>
      <c r="E113">
        <f>E73*10000/E62</f>
        <v>0.05467341492992454</v>
      </c>
      <c r="F113">
        <f>F73*10000/F62</f>
        <v>0.012038634379761888</v>
      </c>
      <c r="G113">
        <f>AVERAGE(C113:E113)</f>
        <v>0.04687113167545109</v>
      </c>
      <c r="H113">
        <f>STDEV(C113:E113)</f>
        <v>0.011104932586493092</v>
      </c>
      <c r="I113">
        <f>(B113*B4+C113*C4+D113*D4+E113*E4+F113*F4)/SUM(B4:F4)</f>
        <v>0.04092783709014755</v>
      </c>
    </row>
    <row r="114" spans="1:11" ht="12.75">
      <c r="A114" t="s">
        <v>78</v>
      </c>
      <c r="B114">
        <f>B74*10000/B62</f>
        <v>-0.21126528673682005</v>
      </c>
      <c r="C114">
        <f>C74*10000/C62</f>
        <v>-0.20170945440638538</v>
      </c>
      <c r="D114">
        <f>D74*10000/D62</f>
        <v>-0.19565917128124766</v>
      </c>
      <c r="E114">
        <f>E74*10000/E62</f>
        <v>-0.18188612266108972</v>
      </c>
      <c r="F114">
        <f>F74*10000/F62</f>
        <v>-0.15361653644093554</v>
      </c>
      <c r="G114">
        <f>AVERAGE(C114:E114)</f>
        <v>-0.1930849161162409</v>
      </c>
      <c r="H114">
        <f>STDEV(C114:E114)</f>
        <v>0.010159291934576336</v>
      </c>
      <c r="I114">
        <f>(B114*B4+C114*C4+D114*D4+E114*E4+F114*F4)/SUM(B4:F4)</f>
        <v>-0.19044628881391593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-0.009740581875584691</v>
      </c>
      <c r="C115">
        <f>C75*10000/C62</f>
        <v>-0.0025292391342718093</v>
      </c>
      <c r="D115">
        <f>D75*10000/D62</f>
        <v>-0.0015750308139744636</v>
      </c>
      <c r="E115">
        <f>E75*10000/E62</f>
        <v>-0.007825211446938617</v>
      </c>
      <c r="F115">
        <f>F75*10000/F62</f>
        <v>-0.0007558994512135975</v>
      </c>
      <c r="G115">
        <f>AVERAGE(C115:E115)</f>
        <v>-0.003976493798394963</v>
      </c>
      <c r="H115">
        <f>STDEV(C115:E115)</f>
        <v>0.003367060889453844</v>
      </c>
      <c r="I115">
        <f>(B115*B4+C115*C4+D115*D4+E115*E4+F115*F4)/SUM(B4:F4)</f>
        <v>-0.00438150943239559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57.757744537647255</v>
      </c>
      <c r="C122">
        <f>C82*10000/C62</f>
        <v>18.386236017499492</v>
      </c>
      <c r="D122">
        <f>D82*10000/D62</f>
        <v>10.951175103868758</v>
      </c>
      <c r="E122">
        <f>E82*10000/E62</f>
        <v>-30.108196317211462</v>
      </c>
      <c r="F122">
        <f>F82*10000/F62</f>
        <v>-61.10033630531806</v>
      </c>
      <c r="G122">
        <f>AVERAGE(C122:E122)</f>
        <v>-0.2569283986144046</v>
      </c>
      <c r="H122">
        <f>STDEV(C122:E122)</f>
        <v>26.117880464506424</v>
      </c>
      <c r="I122">
        <f>(B122*B4+C122*C4+D122*D4+E122*E4+F122*F4)/SUM(B4:F4)</f>
        <v>0.016647280390938504</v>
      </c>
    </row>
    <row r="123" spans="1:9" ht="12.75">
      <c r="A123" t="s">
        <v>82</v>
      </c>
      <c r="B123">
        <f>B83*10000/B62</f>
        <v>-1.4362945228163675</v>
      </c>
      <c r="C123">
        <f>C83*10000/C62</f>
        <v>-0.16924725944601532</v>
      </c>
      <c r="D123">
        <f>D83*10000/D62</f>
        <v>-3.3568647299261123</v>
      </c>
      <c r="E123">
        <f>E83*10000/E62</f>
        <v>-2.2735996742377678</v>
      </c>
      <c r="F123">
        <f>F83*10000/F62</f>
        <v>4.88655652913621</v>
      </c>
      <c r="G123">
        <f>AVERAGE(C123:E123)</f>
        <v>-1.9332372212032984</v>
      </c>
      <c r="H123">
        <f>STDEV(C123:E123)</f>
        <v>1.620836584638999</v>
      </c>
      <c r="I123">
        <f>(B123*B4+C123*C4+D123*D4+E123*E4+F123*F4)/SUM(B4:F4)</f>
        <v>-0.9505331943321306</v>
      </c>
    </row>
    <row r="124" spans="1:9" ht="12.75">
      <c r="A124" t="s">
        <v>83</v>
      </c>
      <c r="B124">
        <f>B84*10000/B62</f>
        <v>-1.0346465439035981</v>
      </c>
      <c r="C124">
        <f>C84*10000/C62</f>
        <v>-3.030270682059178</v>
      </c>
      <c r="D124">
        <f>D84*10000/D62</f>
        <v>-3.8422317727294057</v>
      </c>
      <c r="E124">
        <f>E84*10000/E62</f>
        <v>-4.185057749898992</v>
      </c>
      <c r="F124">
        <f>F84*10000/F62</f>
        <v>-1.5924120964233313</v>
      </c>
      <c r="G124">
        <f>AVERAGE(C124:E124)</f>
        <v>-3.6858534015625253</v>
      </c>
      <c r="H124">
        <f>STDEV(C124:E124)</f>
        <v>0.5930631831762294</v>
      </c>
      <c r="I124">
        <f>(B124*B4+C124*C4+D124*D4+E124*E4+F124*F4)/SUM(B4:F4)</f>
        <v>-3.0224192398867933</v>
      </c>
    </row>
    <row r="125" spans="1:9" ht="12.75">
      <c r="A125" t="s">
        <v>84</v>
      </c>
      <c r="B125">
        <f>B85*10000/B62</f>
        <v>-0.32847534269301853</v>
      </c>
      <c r="C125">
        <f>C85*10000/C62</f>
        <v>0.2319525706921788</v>
      </c>
      <c r="D125">
        <f>D85*10000/D62</f>
        <v>-0.846380465936974</v>
      </c>
      <c r="E125">
        <f>E85*10000/E62</f>
        <v>-0.7578162673557417</v>
      </c>
      <c r="F125">
        <f>F85*10000/F62</f>
        <v>-1.6767307788170518</v>
      </c>
      <c r="G125">
        <f>AVERAGE(C125:E125)</f>
        <v>-0.4574147208668456</v>
      </c>
      <c r="H125">
        <f>STDEV(C125:E125)</f>
        <v>0.5986496064653787</v>
      </c>
      <c r="I125">
        <f>(B125*B4+C125*C4+D125*D4+E125*E4+F125*F4)/SUM(B4:F4)</f>
        <v>-0.601558020634783</v>
      </c>
    </row>
    <row r="126" spans="1:9" ht="12.75">
      <c r="A126" t="s">
        <v>85</v>
      </c>
      <c r="B126">
        <f>B86*10000/B62</f>
        <v>0.3408261561436148</v>
      </c>
      <c r="C126">
        <f>C86*10000/C62</f>
        <v>0.06726945330687768</v>
      </c>
      <c r="D126">
        <f>D86*10000/D62</f>
        <v>0.39824204378300904</v>
      </c>
      <c r="E126">
        <f>E86*10000/E62</f>
        <v>0.9713404245190466</v>
      </c>
      <c r="F126">
        <f>F86*10000/F62</f>
        <v>2.980413368334213</v>
      </c>
      <c r="G126">
        <f>AVERAGE(C126:E126)</f>
        <v>0.4789506405363111</v>
      </c>
      <c r="H126">
        <f>STDEV(C126:E126)</f>
        <v>0.45740735503437624</v>
      </c>
      <c r="I126">
        <f>(B126*B4+C126*C4+D126*D4+E126*E4+F126*F4)/SUM(B4:F4)</f>
        <v>0.793016442164816</v>
      </c>
    </row>
    <row r="127" spans="1:9" ht="12.75">
      <c r="A127" t="s">
        <v>86</v>
      </c>
      <c r="B127">
        <f>B87*10000/B62</f>
        <v>0.22965562084412375</v>
      </c>
      <c r="C127">
        <f>C87*10000/C62</f>
        <v>0.3632967100764129</v>
      </c>
      <c r="D127">
        <f>D87*10000/D62</f>
        <v>-0.27052614754768584</v>
      </c>
      <c r="E127">
        <f>E87*10000/E62</f>
        <v>0.43594064569446256</v>
      </c>
      <c r="F127">
        <f>F87*10000/F62</f>
        <v>0.44174051636606804</v>
      </c>
      <c r="G127">
        <f>AVERAGE(C127:E127)</f>
        <v>0.17623706940772987</v>
      </c>
      <c r="H127">
        <f>STDEV(C127:E127)</f>
        <v>0.3886094625247611</v>
      </c>
      <c r="I127">
        <f>(B127*B4+C127*C4+D127*D4+E127*E4+F127*F4)/SUM(B4:F4)</f>
        <v>0.21947137826510554</v>
      </c>
    </row>
    <row r="128" spans="1:9" ht="12.75">
      <c r="A128" t="s">
        <v>87</v>
      </c>
      <c r="B128">
        <f>B88*10000/B62</f>
        <v>-0.046015304310718555</v>
      </c>
      <c r="C128">
        <f>C88*10000/C62</f>
        <v>-0.22145139058723004</v>
      </c>
      <c r="D128">
        <f>D88*10000/D62</f>
        <v>-0.15065020891914038</v>
      </c>
      <c r="E128">
        <f>E88*10000/E62</f>
        <v>-0.17950445888316366</v>
      </c>
      <c r="F128">
        <f>F88*10000/F62</f>
        <v>-0.19849839125305913</v>
      </c>
      <c r="G128">
        <f>AVERAGE(C128:E128)</f>
        <v>-0.18386868612984472</v>
      </c>
      <c r="H128">
        <f>STDEV(C128:E128)</f>
        <v>0.035601779323440476</v>
      </c>
      <c r="I128">
        <f>(B128*B4+C128*C4+D128*D4+E128*E4+F128*F4)/SUM(B4:F4)</f>
        <v>-0.16586210825990885</v>
      </c>
    </row>
    <row r="129" spans="1:9" ht="12.75">
      <c r="A129" t="s">
        <v>88</v>
      </c>
      <c r="B129">
        <f>B89*10000/B62</f>
        <v>-0.04910619027037283</v>
      </c>
      <c r="C129">
        <f>C89*10000/C62</f>
        <v>0.054375041578285724</v>
      </c>
      <c r="D129">
        <f>D89*10000/D62</f>
        <v>-0.033127040871956705</v>
      </c>
      <c r="E129">
        <f>E89*10000/E62</f>
        <v>0.07835780676753187</v>
      </c>
      <c r="F129">
        <f>F89*10000/F62</f>
        <v>-0.1528126833957277</v>
      </c>
      <c r="G129">
        <f>AVERAGE(C129:E129)</f>
        <v>0.0332019358246203</v>
      </c>
      <c r="H129">
        <f>STDEV(C129:E129)</f>
        <v>0.05868085819704685</v>
      </c>
      <c r="I129">
        <f>(B129*B4+C129*C4+D129*D4+E129*E4+F129*F4)/SUM(B4:F4)</f>
        <v>-0.0035489076061191436</v>
      </c>
    </row>
    <row r="130" spans="1:9" ht="12.75">
      <c r="A130" t="s">
        <v>89</v>
      </c>
      <c r="B130">
        <f>B90*10000/B62</f>
        <v>0.09662043524738809</v>
      </c>
      <c r="C130">
        <f>C90*10000/C62</f>
        <v>0.15172955585447853</v>
      </c>
      <c r="D130">
        <f>D90*10000/D62</f>
        <v>0.0953841278775963</v>
      </c>
      <c r="E130">
        <f>E90*10000/E62</f>
        <v>0.05500511670053814</v>
      </c>
      <c r="F130">
        <f>F90*10000/F62</f>
        <v>0.3373597919724134</v>
      </c>
      <c r="G130">
        <f>AVERAGE(C130:E130)</f>
        <v>0.10070626681087098</v>
      </c>
      <c r="H130">
        <f>STDEV(C130:E130)</f>
        <v>0.04858135603840113</v>
      </c>
      <c r="I130">
        <f>(B130*B4+C130*C4+D130*D4+E130*E4+F130*F4)/SUM(B4:F4)</f>
        <v>0.13171332174782527</v>
      </c>
    </row>
    <row r="131" spans="1:9" ht="12.75">
      <c r="A131" t="s">
        <v>90</v>
      </c>
      <c r="B131">
        <f>B91*10000/B62</f>
        <v>0.013639725558241719</v>
      </c>
      <c r="C131">
        <f>C91*10000/C62</f>
        <v>0.04420440415502969</v>
      </c>
      <c r="D131">
        <f>D91*10000/D62</f>
        <v>-0.01911517118311976</v>
      </c>
      <c r="E131">
        <f>E91*10000/E62</f>
        <v>0.011285270785099303</v>
      </c>
      <c r="F131">
        <f>F91*10000/F62</f>
        <v>0.006864784049806272</v>
      </c>
      <c r="G131">
        <f>AVERAGE(C131:E131)</f>
        <v>0.012124834585669745</v>
      </c>
      <c r="H131">
        <f>STDEV(C131:E131)</f>
        <v>0.03166813549583109</v>
      </c>
      <c r="I131">
        <f>(B131*B4+C131*C4+D131*D4+E131*E4+F131*F4)/SUM(B4:F4)</f>
        <v>0.011643751171021233</v>
      </c>
    </row>
    <row r="132" spans="1:9" ht="12.75">
      <c r="A132" t="s">
        <v>91</v>
      </c>
      <c r="B132">
        <f>B92*10000/B62</f>
        <v>0.04481609279856262</v>
      </c>
      <c r="C132">
        <f>C92*10000/C62</f>
        <v>0.011405270748934477</v>
      </c>
      <c r="D132">
        <f>D92*10000/D62</f>
        <v>0.01844957335982381</v>
      </c>
      <c r="E132">
        <f>E92*10000/E62</f>
        <v>0.018829218486428777</v>
      </c>
      <c r="F132">
        <f>F92*10000/F62</f>
        <v>0.028349536323525493</v>
      </c>
      <c r="G132">
        <f>AVERAGE(C132:E132)</f>
        <v>0.016228020865062354</v>
      </c>
      <c r="H132">
        <f>STDEV(C132:E132)</f>
        <v>0.004180935495495864</v>
      </c>
      <c r="I132">
        <f>(B132*B4+C132*C4+D132*D4+E132*E4+F132*F4)/SUM(B4:F4)</f>
        <v>0.021986402446826564</v>
      </c>
    </row>
    <row r="133" spans="1:9" ht="12.75">
      <c r="A133" t="s">
        <v>92</v>
      </c>
      <c r="B133">
        <f>B93*10000/B62</f>
        <v>0.12050018213207457</v>
      </c>
      <c r="C133">
        <f>C93*10000/C62</f>
        <v>0.1218831906926334</v>
      </c>
      <c r="D133">
        <f>D93*10000/D62</f>
        <v>0.10643991915173774</v>
      </c>
      <c r="E133">
        <f>E93*10000/E62</f>
        <v>0.11685410546760067</v>
      </c>
      <c r="F133">
        <f>F93*10000/F62</f>
        <v>0.08092248142645843</v>
      </c>
      <c r="G133">
        <f>AVERAGE(C133:E133)</f>
        <v>0.11505907177065727</v>
      </c>
      <c r="H133">
        <f>STDEV(C133:E133)</f>
        <v>0.00787656450816788</v>
      </c>
      <c r="I133">
        <f>(B133*B4+C133*C4+D133*D4+E133*E4+F133*F4)/SUM(B4:F4)</f>
        <v>0.11128924814095484</v>
      </c>
    </row>
    <row r="134" spans="1:9" ht="12.75">
      <c r="A134" t="s">
        <v>93</v>
      </c>
      <c r="B134">
        <f>B94*10000/B62</f>
        <v>-0.00018978390659333275</v>
      </c>
      <c r="C134">
        <f>C94*10000/C62</f>
        <v>0.005343610139098743</v>
      </c>
      <c r="D134">
        <f>D94*10000/D62</f>
        <v>-0.0007256477376660767</v>
      </c>
      <c r="E134">
        <f>E94*10000/E62</f>
        <v>0.008790866697758182</v>
      </c>
      <c r="F134">
        <f>F94*10000/F62</f>
        <v>-0.022331263243006584</v>
      </c>
      <c r="G134">
        <f>AVERAGE(C134:E134)</f>
        <v>0.004469609699730283</v>
      </c>
      <c r="H134">
        <f>STDEV(C134:E134)</f>
        <v>0.004818082536229716</v>
      </c>
      <c r="I134">
        <f>(B134*B4+C134*C4+D134*D4+E134*E4+F134*F4)/SUM(B4:F4)</f>
        <v>0.00021668331859356918</v>
      </c>
    </row>
    <row r="135" spans="1:9" ht="12.75">
      <c r="A135" t="s">
        <v>94</v>
      </c>
      <c r="B135">
        <f>B95*10000/B62</f>
        <v>0.00043437392960837996</v>
      </c>
      <c r="C135">
        <f>C95*10000/C62</f>
        <v>-0.00010447320554625546</v>
      </c>
      <c r="D135">
        <f>D95*10000/D62</f>
        <v>-0.004148443581078109</v>
      </c>
      <c r="E135">
        <f>E95*10000/E62</f>
        <v>-0.007021015503776661</v>
      </c>
      <c r="F135">
        <f>F95*10000/F62</f>
        <v>0.00038873642046474683</v>
      </c>
      <c r="G135">
        <f>AVERAGE(C135:E135)</f>
        <v>-0.0037579774301336757</v>
      </c>
      <c r="H135">
        <f>STDEV(C135:E135)</f>
        <v>0.003474764337631777</v>
      </c>
      <c r="I135">
        <f>(B135*B4+C135*C4+D135*D4+E135*E4+F135*F4)/SUM(B4:F4)</f>
        <v>-0.002597356690351954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2004-11-17T13:00:48Z</cp:lastPrinted>
  <dcterms:created xsi:type="dcterms:W3CDTF">2004-11-17T13:00:48Z</dcterms:created>
  <dcterms:modified xsi:type="dcterms:W3CDTF">2004-11-17T14:03:55Z</dcterms:modified>
  <cp:category/>
  <cp:version/>
  <cp:contentType/>
  <cp:contentStatus/>
</cp:coreProperties>
</file>