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<sst xmlns="http://schemas.openxmlformats.org/spreadsheetml/2006/main" count="711" uniqueCount="166">
  <si>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</si>
  <si>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</si>
  <si>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</si>
  <si>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</si>
  <si>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</si>
  <si>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</si>
  <si>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</si>
  <si>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</si>
  <si>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</si>
  <si>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</si>
  <si>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</si>
  <si>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</si>
  <si>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</si>
  <si>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</si>
  <si>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</si>
  <si>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</si>
  <si>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</si>
  <si>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</si>
  <si>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</si>
  <si>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</si>
  <si>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</si>
  <si>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</si>
  <si>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</si>
  <si>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</si>
  <si>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</si>
  <si>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</si>
  <si>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</si>
  <si>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</si>
  <si>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</si>
  <si>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</si>
  <si>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</si>
  <si>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</si>
  <si>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</si>
  <si>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</si>
  <si>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</si>
  <si>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</si>
  <si>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</si>
  <si>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</si>
  <si>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</si>
  <si>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</si>
  <si>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</si>
  <si>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</si>
  <si>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</si>
  <si>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</si>
  <si>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</si>
  <si>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</si>
  <si>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</si>
  <si>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</si>
  <si>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</si>
  <si>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</si>
  <si>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</si>
  <si>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</si>
  <si>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</si>
  <si>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</si>
  <si>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</si>
  <si>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</si>
  <si>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</si>
  <si>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</si>
  <si>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</si>
  <si>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</si>
  <si>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</si>
  <si>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</si>
  <si>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</si>
  <si>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</si>
  <si>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</si>
  <si>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</si>
  <si>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</si>
  <si>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</si>
  <si>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</si>
  <si>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</si>
  <si>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</si>
  <si>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</si>
  <si>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</si>
  <si>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</si>
  <si>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</si>
  <si>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</si>
  <si>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</si>
  <si>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</si>
  <si>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</si>
  <si>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</si>
  <si>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</si>
  <si>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</si>
  <si>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</si>
  <si>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</si>
  <si>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</si>
  <si>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</si>
  <si>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</si>
  <si>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</si>
  <si>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</si>
  <si>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</si>
  <si>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</si>
  <si>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</si>
  <si>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</si>
  <si>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</si>
  <si>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</si>
  <si>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</si>
  <si>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</si>
  <si>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</si>
  <si>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</si>
  <si>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</si>
  <si>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</si>
  <si>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</si>
  <si>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</si>
  <si>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</si>
  <si>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</si>
  <si>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</si>
  <si>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</si>
  <si>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</si>
  <si>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</si>
  <si>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</si>
  <si>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</si>
  <si>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</si>
  <si>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</si>
  <si>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</si>
  <si>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</si>
  <si>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</si>
  <si>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</si>
  <si>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</si>
  <si>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</si>
  <si>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</si>
  <si>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</si>
  <si>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</si>
  <si>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</si>
  <si>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</si>
  <si>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</si>
  <si>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</si>
  <si>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</si>
  <si>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</si>
  <si>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</si>
  <si>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</si>
  <si>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</si>
  <si>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</si>
  <si>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</si>
  <si>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</si>
  <si>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</si>
  <si>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</si>
  <si>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</si>
  <si>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</si>
  <si>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</si>
  <si>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</si>
  <si>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</si>
  <si>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</si>
  <si>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</si>
  <si>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</si>
  <si>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</si>
  <si>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</si>
  <si>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</si>
  <si>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</si>
  <si>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</si>
  <si>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</si>
  <si>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</si>
  <si>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</si>
  <si>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</si>
  <si>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</si>
  <si>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</si>
  <si>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</si>
  <si>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</si>
  <si>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</si>
  <si>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</si>
  <si>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</si>
  <si>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</si>
  <si>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</si>
  <si>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</si>
  <si>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AP 401</t>
  </si>
  <si>
    <t>4E14469D-1</t>
  </si>
  <si>
    <t>Perm. 1,007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</si>
</sst>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96.61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92.95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74.71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99.61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73.36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13.067294737000942</v>
      </c>
      <c r="C41" s="2">
        <f aca="true" t="shared" si="0" ref="C41:C55">($B$41*H41+$B$42*J41+$B$43*L41+$B$44*N41+$B$45*P41+$B$46*R41+$B$47*T41+$B$48*V41)/100</f>
        <v>-4.661895546181592E-08</v>
      </c>
      <c r="D41" s="2">
        <f aca="true" t="shared" si="1" ref="D41:D55">($B$41*I41+$B$42*K41+$B$43*M41+$B$44*O41+$B$45*Q41+$B$46*S41+$B$47*U41+$B$48*W41)/100</f>
        <v>-3.7889981320935795E-08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-11.545797641713222</v>
      </c>
      <c r="C42" s="2">
        <f t="shared" si="0"/>
        <v>-3.341906806011251E-11</v>
      </c>
      <c r="D42" s="2">
        <f t="shared" si="1"/>
        <v>-1.2456170801637157E-08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1.1793631098913977</v>
      </c>
      <c r="C43" s="2">
        <f t="shared" si="0"/>
        <v>0.5592079636922237</v>
      </c>
      <c r="D43" s="2">
        <f t="shared" si="1"/>
        <v>-0.45941557471558087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3.0397484434405726</v>
      </c>
      <c r="C44" s="2">
        <f t="shared" si="0"/>
        <v>-0.002420361470771766</v>
      </c>
      <c r="D44" s="2">
        <f t="shared" si="1"/>
        <v>-0.44492597706152603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13.067294737000942</v>
      </c>
      <c r="C45" s="2">
        <f t="shared" si="0"/>
        <v>-0.13361247174193586</v>
      </c>
      <c r="D45" s="2">
        <f t="shared" si="1"/>
        <v>-0.10724824738189812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-11.545797641713222</v>
      </c>
      <c r="C46" s="2">
        <f t="shared" si="0"/>
        <v>-0.00023153310844640054</v>
      </c>
      <c r="D46" s="2">
        <f t="shared" si="1"/>
        <v>-0.02243187688825129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1.1793631098913977</v>
      </c>
      <c r="C47" s="2">
        <f t="shared" si="0"/>
        <v>0.022258545364526386</v>
      </c>
      <c r="D47" s="2">
        <f t="shared" si="1"/>
        <v>-0.018692365668157174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3.0397484434405726</v>
      </c>
      <c r="C48" s="2">
        <f t="shared" si="0"/>
        <v>-0.0002770315481210736</v>
      </c>
      <c r="D48" s="2">
        <f t="shared" si="1"/>
        <v>-0.01276079738661587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-0.002816257019825779</v>
      </c>
      <c r="D49" s="2">
        <f t="shared" si="1"/>
        <v>-0.002141530441899729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-1.8616670753861433E-05</v>
      </c>
      <c r="D50" s="2">
        <f t="shared" si="1"/>
        <v>-0.0003448576726799259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0.00027479122597100035</v>
      </c>
      <c r="D51" s="2">
        <f t="shared" si="1"/>
        <v>-0.000264422709942699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-1.9736892027812078E-05</v>
      </c>
      <c r="D52" s="2">
        <f t="shared" si="1"/>
        <v>-0.00018676423408850364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-6.510438527722345E-05</v>
      </c>
      <c r="D53" s="2">
        <f t="shared" si="1"/>
        <v>-4.1808304714012815E-05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-1.4652056235663437E-06</v>
      </c>
      <c r="D54" s="2">
        <f t="shared" si="1"/>
        <v>-1.274142911790512E-05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1.6572546908487454E-05</v>
      </c>
      <c r="D55" s="2">
        <f t="shared" si="1"/>
        <v>-1.7049916988655336E-05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1513</v>
      </c>
      <c r="B3" s="31">
        <v>92.95333333333333</v>
      </c>
      <c r="C3" s="31">
        <v>100.13666666666666</v>
      </c>
      <c r="D3" s="31">
        <v>8.978589264796943</v>
      </c>
      <c r="E3" s="31">
        <v>9.345219355782616</v>
      </c>
      <c r="F3" s="32" t="s">
        <v>69</v>
      </c>
      <c r="H3" s="34">
        <v>0.0625</v>
      </c>
    </row>
    <row r="4" spans="1:9" ht="16.5" customHeight="1">
      <c r="A4" s="35">
        <v>1516</v>
      </c>
      <c r="B4" s="36">
        <v>73.36</v>
      </c>
      <c r="C4" s="36">
        <v>74.71</v>
      </c>
      <c r="D4" s="36">
        <v>9.65135978504299</v>
      </c>
      <c r="E4" s="36">
        <v>9.777337276775015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1514</v>
      </c>
      <c r="B5" s="41">
        <v>99.61333333333333</v>
      </c>
      <c r="C5" s="41">
        <v>104.26333333333334</v>
      </c>
      <c r="D5" s="41">
        <v>8.925426326565727</v>
      </c>
      <c r="E5" s="41">
        <v>9.120579709531766</v>
      </c>
      <c r="F5" s="37" t="s">
        <v>71</v>
      </c>
      <c r="I5" s="42">
        <v>2858</v>
      </c>
    </row>
    <row r="6" spans="1:6" s="33" customFormat="1" ht="13.5" thickBot="1">
      <c r="A6" s="43">
        <v>1515</v>
      </c>
      <c r="B6" s="44">
        <v>100.96666666666668</v>
      </c>
      <c r="C6" s="44">
        <v>96.61666666666666</v>
      </c>
      <c r="D6" s="44">
        <v>9.366194357300625</v>
      </c>
      <c r="E6" s="44">
        <v>9.812014651652623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22" t="s">
        <v>115</v>
      </c>
      <c r="B9" s="123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163</v>
      </c>
      <c r="B13" s="124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 t="s">
        <v>165</v>
      </c>
      <c r="D15" s="55"/>
      <c r="E15" s="55"/>
      <c r="F15" s="42">
        <v>2865</v>
      </c>
      <c r="K15" s="42">
        <v>2851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13.067294737000942</v>
      </c>
      <c r="C19" s="62">
        <v>18.927294737000942</v>
      </c>
      <c r="D19" s="63">
        <v>7.6911019522396495</v>
      </c>
      <c r="K19" s="64" t="s">
        <v>93</v>
      </c>
    </row>
    <row r="20" spans="1:11" ht="12.75">
      <c r="A20" s="61" t="s">
        <v>57</v>
      </c>
      <c r="B20" s="62">
        <v>-11.545797641713222</v>
      </c>
      <c r="C20" s="62">
        <v>20.567535691620105</v>
      </c>
      <c r="D20" s="63">
        <v>7.720456294796322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1.1793631098913977</v>
      </c>
      <c r="C21" s="62">
        <v>34.64602977655808</v>
      </c>
      <c r="D21" s="63">
        <v>13.646574855204014</v>
      </c>
      <c r="F21" s="39" t="s">
        <v>96</v>
      </c>
    </row>
    <row r="22" spans="1:11" ht="16.5" thickBot="1">
      <c r="A22" s="67" t="s">
        <v>59</v>
      </c>
      <c r="B22" s="68">
        <v>3.0397484434405726</v>
      </c>
      <c r="C22" s="68">
        <v>28.493081776773902</v>
      </c>
      <c r="D22" s="69">
        <v>10.762196811146975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5.179958560249149</v>
      </c>
      <c r="I23" s="42">
        <v>3173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0.5592079636922237</v>
      </c>
      <c r="C27" s="78">
        <v>-0.002420361470771766</v>
      </c>
      <c r="D27" s="78">
        <v>-0.13361247174193586</v>
      </c>
      <c r="E27" s="78">
        <v>-0.00023153310844640054</v>
      </c>
      <c r="F27" s="78">
        <v>0.022258545364526386</v>
      </c>
      <c r="G27" s="78">
        <v>-0.0002770315481210736</v>
      </c>
      <c r="H27" s="78">
        <v>-0.002816257019825779</v>
      </c>
      <c r="I27" s="79">
        <v>-1.8616670753861433E-05</v>
      </c>
    </row>
    <row r="28" spans="1:9" ht="13.5" thickBot="1">
      <c r="A28" s="80" t="s">
        <v>61</v>
      </c>
      <c r="B28" s="81">
        <v>-0.45941557471558087</v>
      </c>
      <c r="C28" s="81">
        <v>-0.44492597706152603</v>
      </c>
      <c r="D28" s="81">
        <v>-0.10724824738189812</v>
      </c>
      <c r="E28" s="81">
        <v>-0.02243187688825129</v>
      </c>
      <c r="F28" s="81">
        <v>-0.018692365668157174</v>
      </c>
      <c r="G28" s="81">
        <v>-0.01276079738661587</v>
      </c>
      <c r="H28" s="81">
        <v>-0.002141530441899729</v>
      </c>
      <c r="I28" s="82">
        <v>-0.0003448576726799259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1513</v>
      </c>
      <c r="B39" s="89">
        <v>92.95333333333333</v>
      </c>
      <c r="C39" s="89">
        <v>100.13666666666666</v>
      </c>
      <c r="D39" s="89">
        <v>8.978589264796943</v>
      </c>
      <c r="E39" s="89">
        <v>9.345219355782616</v>
      </c>
      <c r="F39" s="90">
        <f>I39*D39/(23678+B39)*1000</f>
        <v>10.762196811146975</v>
      </c>
      <c r="G39" s="91" t="s">
        <v>59</v>
      </c>
      <c r="H39" s="92">
        <f>I39-B39+X39</f>
        <v>3.0397484434405726</v>
      </c>
      <c r="I39" s="92">
        <f>(B39+C42-2*X39)*(23678+B39)*E42/((23678+C42)*D39+E42*(23678+B39))</f>
        <v>28.493081776773902</v>
      </c>
      <c r="J39" s="39" t="s">
        <v>73</v>
      </c>
      <c r="K39" s="39">
        <f>(K40*K40+L40*L40+M40*M40+N40*N40+O40*O40+P40*P40+Q40*Q40+R40*R40+S40*S40+T40*T40+U40*U40+V40*V40+W40*W40)</f>
        <v>0.7526195082600763</v>
      </c>
      <c r="M39" s="39" t="s">
        <v>68</v>
      </c>
      <c r="N39" s="39">
        <f>(K44*K44+L44*L44+M44*M44+N44*N44+O44*O44+P44*P44+Q44*Q44+R44*R44+S44*S44+T44*T44+U44*U44+V44*V44+W44*W44)</f>
        <v>0.47400349194034075</v>
      </c>
      <c r="X39" s="28">
        <f>(1-$H$2)*1000</f>
        <v>67.5</v>
      </c>
    </row>
    <row r="40" spans="1:24" ht="12.75">
      <c r="A40" s="86">
        <v>1516</v>
      </c>
      <c r="B40" s="89">
        <v>73.36</v>
      </c>
      <c r="C40" s="89">
        <v>74.71</v>
      </c>
      <c r="D40" s="89">
        <v>9.65135978504299</v>
      </c>
      <c r="E40" s="89">
        <v>9.777337276775015</v>
      </c>
      <c r="F40" s="90">
        <f>I40*D40/(23678+B40)*1000</f>
        <v>7.6911019522396495</v>
      </c>
      <c r="G40" s="91" t="s">
        <v>56</v>
      </c>
      <c r="H40" s="92">
        <f>I40-B40+X40</f>
        <v>13.067294737000942</v>
      </c>
      <c r="I40" s="92">
        <f>(B40+C39-2*X40)*(23678+B40)*E39/((23678+C39)*D40+E39*(23678+B40))</f>
        <v>18.927294737000942</v>
      </c>
      <c r="J40" s="39" t="s">
        <v>62</v>
      </c>
      <c r="K40" s="73">
        <f aca="true" t="shared" si="0" ref="K40:W40">SQRT(K41*K41+K42*K42)</f>
        <v>0.7237238540686985</v>
      </c>
      <c r="L40" s="73">
        <f t="shared" si="0"/>
        <v>0.44493256029852746</v>
      </c>
      <c r="M40" s="73">
        <f t="shared" si="0"/>
        <v>0.17133148914160065</v>
      </c>
      <c r="N40" s="73">
        <f t="shared" si="0"/>
        <v>0.022433071753773917</v>
      </c>
      <c r="O40" s="73">
        <f t="shared" si="0"/>
        <v>0.02906625837662598</v>
      </c>
      <c r="P40" s="73">
        <f t="shared" si="0"/>
        <v>0.01276380415162019</v>
      </c>
      <c r="Q40" s="73">
        <f t="shared" si="0"/>
        <v>0.0035380017291263763</v>
      </c>
      <c r="R40" s="73">
        <f t="shared" si="0"/>
        <v>0.00034535980489363926</v>
      </c>
      <c r="S40" s="73">
        <f t="shared" si="0"/>
        <v>0.00038135231401433255</v>
      </c>
      <c r="T40" s="73">
        <f t="shared" si="0"/>
        <v>0.00018780421731575385</v>
      </c>
      <c r="U40" s="73">
        <f t="shared" si="0"/>
        <v>7.737257476254034E-05</v>
      </c>
      <c r="V40" s="73">
        <f t="shared" si="0"/>
        <v>1.2825398375330525E-05</v>
      </c>
      <c r="W40" s="73">
        <f t="shared" si="0"/>
        <v>2.377706837173277E-05</v>
      </c>
      <c r="X40" s="28">
        <f>(1-$H$2)*1000</f>
        <v>67.5</v>
      </c>
    </row>
    <row r="41" spans="1:24" ht="12.75">
      <c r="A41" s="86">
        <v>1514</v>
      </c>
      <c r="B41" s="89">
        <v>99.61333333333333</v>
      </c>
      <c r="C41" s="89">
        <v>104.26333333333334</v>
      </c>
      <c r="D41" s="89">
        <v>8.925426326565727</v>
      </c>
      <c r="E41" s="89">
        <v>9.120579709531766</v>
      </c>
      <c r="F41" s="90">
        <f>I41*D41/(23678+B41)*1000</f>
        <v>7.720456294796322</v>
      </c>
      <c r="G41" s="91" t="s">
        <v>57</v>
      </c>
      <c r="H41" s="92">
        <f>I41-B41+X41</f>
        <v>-11.545797641713222</v>
      </c>
      <c r="I41" s="92">
        <f>(B41+C40-2*X41)*(23678+B41)*E40/((23678+C40)*D41+E40*(23678+B41))</f>
        <v>20.567535691620105</v>
      </c>
      <c r="J41" s="39" t="s">
        <v>60</v>
      </c>
      <c r="K41" s="73">
        <f>'calcul config'!C43</f>
        <v>0.5592079636922237</v>
      </c>
      <c r="L41" s="73">
        <f>'calcul config'!C44</f>
        <v>-0.002420361470771766</v>
      </c>
      <c r="M41" s="73">
        <f>'calcul config'!C45</f>
        <v>-0.13361247174193586</v>
      </c>
      <c r="N41" s="73">
        <f>'calcul config'!C46</f>
        <v>-0.00023153310844640054</v>
      </c>
      <c r="O41" s="73">
        <f>'calcul config'!C47</f>
        <v>0.022258545364526386</v>
      </c>
      <c r="P41" s="73">
        <f>'calcul config'!C48</f>
        <v>-0.0002770315481210736</v>
      </c>
      <c r="Q41" s="73">
        <f>'calcul config'!C49</f>
        <v>-0.002816257019825779</v>
      </c>
      <c r="R41" s="73">
        <f>'calcul config'!C50</f>
        <v>-1.8616670753861433E-05</v>
      </c>
      <c r="S41" s="73">
        <f>'calcul config'!C51</f>
        <v>0.00027479122597100035</v>
      </c>
      <c r="T41" s="73">
        <f>'calcul config'!C52</f>
        <v>-1.9736892027812078E-05</v>
      </c>
      <c r="U41" s="73">
        <f>'calcul config'!C53</f>
        <v>-6.510438527722345E-05</v>
      </c>
      <c r="V41" s="73">
        <f>'calcul config'!C54</f>
        <v>-1.4652056235663437E-06</v>
      </c>
      <c r="W41" s="73">
        <f>'calcul config'!C55</f>
        <v>1.6572546908487454E-05</v>
      </c>
      <c r="X41" s="28">
        <f>(1-$H$2)*1000</f>
        <v>67.5</v>
      </c>
    </row>
    <row r="42" spans="1:24" ht="12.75">
      <c r="A42" s="86">
        <v>1515</v>
      </c>
      <c r="B42" s="89">
        <v>100.96666666666668</v>
      </c>
      <c r="C42" s="89">
        <v>96.61666666666666</v>
      </c>
      <c r="D42" s="89">
        <v>9.366194357300625</v>
      </c>
      <c r="E42" s="89">
        <v>9.812014651652623</v>
      </c>
      <c r="F42" s="90">
        <f>I42*D42/(23678+B42)*1000</f>
        <v>13.646574855204014</v>
      </c>
      <c r="G42" s="91" t="s">
        <v>58</v>
      </c>
      <c r="H42" s="92">
        <f>I42-B42+X42</f>
        <v>1.1793631098913977</v>
      </c>
      <c r="I42" s="92">
        <f>(B42+C41-2*X42)*(23678+B42)*E41/((23678+C41)*D42+E41*(23678+B42))</f>
        <v>34.64602977655808</v>
      </c>
      <c r="J42" s="39" t="s">
        <v>61</v>
      </c>
      <c r="K42" s="73">
        <f>'calcul config'!D43</f>
        <v>-0.45941557471558087</v>
      </c>
      <c r="L42" s="73">
        <f>'calcul config'!D44</f>
        <v>-0.44492597706152603</v>
      </c>
      <c r="M42" s="73">
        <f>'calcul config'!D45</f>
        <v>-0.10724824738189812</v>
      </c>
      <c r="N42" s="73">
        <f>'calcul config'!D46</f>
        <v>-0.02243187688825129</v>
      </c>
      <c r="O42" s="73">
        <f>'calcul config'!D47</f>
        <v>-0.018692365668157174</v>
      </c>
      <c r="P42" s="73">
        <f>'calcul config'!D48</f>
        <v>-0.01276079738661587</v>
      </c>
      <c r="Q42" s="73">
        <f>'calcul config'!D49</f>
        <v>-0.002141530441899729</v>
      </c>
      <c r="R42" s="73">
        <f>'calcul config'!D50</f>
        <v>-0.0003448576726799259</v>
      </c>
      <c r="S42" s="73">
        <f>'calcul config'!D51</f>
        <v>-0.000264422709942699</v>
      </c>
      <c r="T42" s="73">
        <f>'calcul config'!D52</f>
        <v>-0.00018676423408850364</v>
      </c>
      <c r="U42" s="73">
        <f>'calcul config'!D53</f>
        <v>-4.1808304714012815E-05</v>
      </c>
      <c r="V42" s="73">
        <f>'calcul config'!D54</f>
        <v>-1.274142911790512E-05</v>
      </c>
      <c r="W42" s="73">
        <f>'calcul config'!D55</f>
        <v>-1.7049916988655336E-05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0.48248256937913236</v>
      </c>
      <c r="L44" s="73">
        <f>L40/(L43*1.5)</f>
        <v>0.4237452955224072</v>
      </c>
      <c r="M44" s="73">
        <f aca="true" t="shared" si="1" ref="M44:W44">M40/(M43*1.5)</f>
        <v>0.1903683212684452</v>
      </c>
      <c r="N44" s="73">
        <f t="shared" si="1"/>
        <v>0.02991076233836522</v>
      </c>
      <c r="O44" s="73">
        <f t="shared" si="1"/>
        <v>0.12918337056278215</v>
      </c>
      <c r="P44" s="73">
        <f t="shared" si="1"/>
        <v>0.08509202767746793</v>
      </c>
      <c r="Q44" s="73">
        <f t="shared" si="1"/>
        <v>0.02358667819417584</v>
      </c>
      <c r="R44" s="73">
        <f t="shared" si="1"/>
        <v>0.0007674662330969763</v>
      </c>
      <c r="S44" s="73">
        <f t="shared" si="1"/>
        <v>0.0050846975201911</v>
      </c>
      <c r="T44" s="73">
        <f t="shared" si="1"/>
        <v>0.0025040562308767176</v>
      </c>
      <c r="U44" s="73">
        <f t="shared" si="1"/>
        <v>0.0010316343301672044</v>
      </c>
      <c r="V44" s="73">
        <f t="shared" si="1"/>
        <v>0.00017100531167107364</v>
      </c>
      <c r="W44" s="73">
        <f t="shared" si="1"/>
        <v>0.00031702757828977024</v>
      </c>
      <c r="X44" s="73"/>
      <c r="Y44" s="73"/>
    </row>
    <row r="45" s="101" customFormat="1" ht="12.75"/>
    <row r="46" spans="1:24" s="101" customFormat="1" ht="12.75">
      <c r="A46" s="101">
        <v>1516</v>
      </c>
      <c r="B46" s="101">
        <v>70.26</v>
      </c>
      <c r="C46" s="101">
        <v>69.26</v>
      </c>
      <c r="D46" s="101">
        <v>9.71627393211228</v>
      </c>
      <c r="E46" s="101">
        <v>9.918588686549953</v>
      </c>
      <c r="F46" s="101">
        <v>8.492619471033112</v>
      </c>
      <c r="G46" s="101" t="s">
        <v>59</v>
      </c>
      <c r="H46" s="101">
        <v>17.997436100333502</v>
      </c>
      <c r="I46" s="101">
        <v>20.757436100333504</v>
      </c>
      <c r="J46" s="101" t="s">
        <v>73</v>
      </c>
      <c r="K46" s="101">
        <v>1.3731098135634738</v>
      </c>
      <c r="M46" s="101" t="s">
        <v>68</v>
      </c>
      <c r="N46" s="101">
        <v>1.0462651659466542</v>
      </c>
      <c r="X46" s="101">
        <v>67.5</v>
      </c>
    </row>
    <row r="47" spans="1:24" s="101" customFormat="1" ht="12.75">
      <c r="A47" s="101">
        <v>1513</v>
      </c>
      <c r="B47" s="101">
        <v>107.08000183105469</v>
      </c>
      <c r="C47" s="101">
        <v>118.18000030517578</v>
      </c>
      <c r="D47" s="101">
        <v>8.796527862548828</v>
      </c>
      <c r="E47" s="101">
        <v>9.170470237731934</v>
      </c>
      <c r="F47" s="101">
        <v>8.108848800350776</v>
      </c>
      <c r="G47" s="101" t="s">
        <v>56</v>
      </c>
      <c r="H47" s="101">
        <v>-17.65434884014718</v>
      </c>
      <c r="I47" s="101">
        <v>21.92565299090751</v>
      </c>
      <c r="J47" s="101" t="s">
        <v>62</v>
      </c>
      <c r="K47" s="101">
        <v>0.7440568575906512</v>
      </c>
      <c r="L47" s="101">
        <v>0.8863395169702126</v>
      </c>
      <c r="M47" s="101">
        <v>0.1761456371824887</v>
      </c>
      <c r="N47" s="101">
        <v>0.03620574764860013</v>
      </c>
      <c r="O47" s="101">
        <v>0.02988284801954813</v>
      </c>
      <c r="P47" s="101">
        <v>0.02542633265718992</v>
      </c>
      <c r="Q47" s="101">
        <v>0.0036373933545814125</v>
      </c>
      <c r="R47" s="101">
        <v>0.0005572333154045602</v>
      </c>
      <c r="S47" s="101">
        <v>0.00039211131627097144</v>
      </c>
      <c r="T47" s="101">
        <v>0.00037415029409736713</v>
      </c>
      <c r="U47" s="101">
        <v>7.955191594213052E-05</v>
      </c>
      <c r="V47" s="101">
        <v>2.067737087421926E-05</v>
      </c>
      <c r="W47" s="101">
        <v>2.4459450300421233E-05</v>
      </c>
      <c r="X47" s="101">
        <v>67.5</v>
      </c>
    </row>
    <row r="48" spans="1:24" s="101" customFormat="1" ht="12.75">
      <c r="A48" s="101">
        <v>1515</v>
      </c>
      <c r="B48" s="101">
        <v>99.08000183105469</v>
      </c>
      <c r="C48" s="101">
        <v>106.9800033569336</v>
      </c>
      <c r="D48" s="101">
        <v>9.276166915893555</v>
      </c>
      <c r="E48" s="101">
        <v>9.550288200378418</v>
      </c>
      <c r="F48" s="101">
        <v>15.947688912299745</v>
      </c>
      <c r="G48" s="101" t="s">
        <v>57</v>
      </c>
      <c r="H48" s="101">
        <v>9.297817482693453</v>
      </c>
      <c r="I48" s="101">
        <v>40.87781931374814</v>
      </c>
      <c r="J48" s="101" t="s">
        <v>60</v>
      </c>
      <c r="K48" s="101">
        <v>0.33718817181619587</v>
      </c>
      <c r="L48" s="101">
        <v>0.004822746586433171</v>
      </c>
      <c r="M48" s="101">
        <v>-0.07803466242350275</v>
      </c>
      <c r="N48" s="101">
        <v>-0.00037471250910968033</v>
      </c>
      <c r="O48" s="101">
        <v>0.013828349071618532</v>
      </c>
      <c r="P48" s="101">
        <v>0.0005516976427179985</v>
      </c>
      <c r="Q48" s="101">
        <v>-0.0015252617610140493</v>
      </c>
      <c r="R48" s="101">
        <v>-3.009372358036735E-05</v>
      </c>
      <c r="S48" s="101">
        <v>0.00020450676856281633</v>
      </c>
      <c r="T48" s="101">
        <v>3.928442190859854E-05</v>
      </c>
      <c r="U48" s="101">
        <v>-2.75496499684352E-05</v>
      </c>
      <c r="V48" s="101">
        <v>-2.3691880872070443E-06</v>
      </c>
      <c r="W48" s="101">
        <v>1.344582700846057E-05</v>
      </c>
      <c r="X48" s="101">
        <v>67.5</v>
      </c>
    </row>
    <row r="49" spans="1:24" s="101" customFormat="1" ht="12.75">
      <c r="A49" s="101">
        <v>1514</v>
      </c>
      <c r="B49" s="101">
        <v>111.58000183105469</v>
      </c>
      <c r="C49" s="101">
        <v>108.08000183105469</v>
      </c>
      <c r="D49" s="101">
        <v>8.710954666137695</v>
      </c>
      <c r="E49" s="101">
        <v>8.94522476196289</v>
      </c>
      <c r="F49" s="101">
        <v>16.003082427281516</v>
      </c>
      <c r="G49" s="101" t="s">
        <v>58</v>
      </c>
      <c r="H49" s="101">
        <v>-0.37565204725424906</v>
      </c>
      <c r="I49" s="101">
        <v>43.70434978380043</v>
      </c>
      <c r="J49" s="101" t="s">
        <v>61</v>
      </c>
      <c r="K49" s="101">
        <v>0.663268229387573</v>
      </c>
      <c r="L49" s="101">
        <v>0.8863263961195971</v>
      </c>
      <c r="M49" s="101">
        <v>0.1579173105105166</v>
      </c>
      <c r="N49" s="101">
        <v>-0.036203808547301077</v>
      </c>
      <c r="O49" s="101">
        <v>0.02649077891857615</v>
      </c>
      <c r="P49" s="101">
        <v>0.025420346616541287</v>
      </c>
      <c r="Q49" s="101">
        <v>0.003302151870574905</v>
      </c>
      <c r="R49" s="101">
        <v>-0.0005564201071113682</v>
      </c>
      <c r="S49" s="101">
        <v>0.0003345568202260245</v>
      </c>
      <c r="T49" s="101">
        <v>0.0003720822177536217</v>
      </c>
      <c r="U49" s="101">
        <v>7.462924437966994E-05</v>
      </c>
      <c r="V49" s="101">
        <v>-2.0541193102579197E-05</v>
      </c>
      <c r="W49" s="101">
        <v>2.0432191391461873E-05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1516</v>
      </c>
      <c r="B56" s="116">
        <v>76.98</v>
      </c>
      <c r="C56" s="116">
        <v>81.58</v>
      </c>
      <c r="D56" s="116">
        <v>9.698987725573808</v>
      </c>
      <c r="E56" s="116">
        <v>9.80408225430851</v>
      </c>
      <c r="F56" s="116">
        <v>10.685838443967894</v>
      </c>
      <c r="G56" s="116" t="s">
        <v>59</v>
      </c>
      <c r="H56" s="116">
        <v>16.691997088971533</v>
      </c>
      <c r="I56" s="116">
        <v>26.17199708897154</v>
      </c>
      <c r="J56" s="116" t="s">
        <v>73</v>
      </c>
      <c r="K56" s="116">
        <v>0.49559842486749794</v>
      </c>
      <c r="M56" s="116" t="s">
        <v>68</v>
      </c>
      <c r="N56" s="116">
        <v>0.3529411231696737</v>
      </c>
      <c r="X56" s="116">
        <v>67.5</v>
      </c>
    </row>
    <row r="57" spans="1:24" s="116" customFormat="1" ht="12.75">
      <c r="A57" s="116">
        <v>1514</v>
      </c>
      <c r="B57" s="116">
        <v>88.26000213623047</v>
      </c>
      <c r="C57" s="116">
        <v>100.76000213623047</v>
      </c>
      <c r="D57" s="116">
        <v>9.312732696533203</v>
      </c>
      <c r="E57" s="116">
        <v>9.503891944885254</v>
      </c>
      <c r="F57" s="116">
        <v>7.002374689229623</v>
      </c>
      <c r="G57" s="116" t="s">
        <v>56</v>
      </c>
      <c r="H57" s="116">
        <v>-2.8898169908368487</v>
      </c>
      <c r="I57" s="116">
        <v>17.87018514539362</v>
      </c>
      <c r="J57" s="116" t="s">
        <v>62</v>
      </c>
      <c r="K57" s="116">
        <v>0.5117209587602596</v>
      </c>
      <c r="L57" s="116">
        <v>0.46268264898903677</v>
      </c>
      <c r="M57" s="116">
        <v>0.12114280619522262</v>
      </c>
      <c r="N57" s="116">
        <v>0.06620670374585184</v>
      </c>
      <c r="O57" s="116">
        <v>0.020551491469852988</v>
      </c>
      <c r="P57" s="116">
        <v>0.013272856846917615</v>
      </c>
      <c r="Q57" s="116">
        <v>0.002501564408508768</v>
      </c>
      <c r="R57" s="116">
        <v>0.001019078040870198</v>
      </c>
      <c r="S57" s="116">
        <v>0.0002696543783016688</v>
      </c>
      <c r="T57" s="116">
        <v>0.00019531345708748656</v>
      </c>
      <c r="U57" s="116">
        <v>5.472253939371987E-05</v>
      </c>
      <c r="V57" s="116">
        <v>3.7820683417213656E-05</v>
      </c>
      <c r="W57" s="116">
        <v>1.681885928771377E-05</v>
      </c>
      <c r="X57" s="116">
        <v>67.5</v>
      </c>
    </row>
    <row r="58" spans="1:24" s="116" customFormat="1" ht="12.75">
      <c r="A58" s="116">
        <v>1515</v>
      </c>
      <c r="B58" s="116">
        <v>93.68000030517578</v>
      </c>
      <c r="C58" s="116">
        <v>94.68000030517578</v>
      </c>
      <c r="D58" s="116">
        <v>9.456733703613281</v>
      </c>
      <c r="E58" s="116">
        <v>9.872954368591309</v>
      </c>
      <c r="F58" s="116">
        <v>11.850711375105398</v>
      </c>
      <c r="G58" s="116" t="s">
        <v>57</v>
      </c>
      <c r="H58" s="116">
        <v>3.6094943992531086</v>
      </c>
      <c r="I58" s="116">
        <v>29.78949470442889</v>
      </c>
      <c r="J58" s="116" t="s">
        <v>60</v>
      </c>
      <c r="K58" s="116">
        <v>0.5035388700801398</v>
      </c>
      <c r="L58" s="116">
        <v>0.00251819422917265</v>
      </c>
      <c r="M58" s="116">
        <v>-0.11895276576165933</v>
      </c>
      <c r="N58" s="116">
        <v>-0.0006846554756094787</v>
      </c>
      <c r="O58" s="116">
        <v>0.020261162228968295</v>
      </c>
      <c r="P58" s="116">
        <v>0.00028797948058704634</v>
      </c>
      <c r="Q58" s="116">
        <v>-0.0024430771282789396</v>
      </c>
      <c r="R58" s="116">
        <v>-5.5018435476824415E-05</v>
      </c>
      <c r="S58" s="116">
        <v>0.00026828623627367186</v>
      </c>
      <c r="T58" s="116">
        <v>2.049901062152171E-05</v>
      </c>
      <c r="U58" s="116">
        <v>-5.2346805949741945E-05</v>
      </c>
      <c r="V58" s="116">
        <v>-4.335738938101595E-06</v>
      </c>
      <c r="W58" s="116">
        <v>1.6780202920442323E-05</v>
      </c>
      <c r="X58" s="116">
        <v>67.5</v>
      </c>
    </row>
    <row r="59" spans="1:24" s="116" customFormat="1" ht="12.75">
      <c r="A59" s="116">
        <v>1513</v>
      </c>
      <c r="B59" s="116">
        <v>98.37999725341797</v>
      </c>
      <c r="C59" s="116">
        <v>111.37999725341797</v>
      </c>
      <c r="D59" s="116">
        <v>8.977789878845215</v>
      </c>
      <c r="E59" s="116">
        <v>9.350061416625977</v>
      </c>
      <c r="F59" s="116">
        <v>11.482898699708333</v>
      </c>
      <c r="G59" s="116" t="s">
        <v>58</v>
      </c>
      <c r="H59" s="116">
        <v>-0.469198310844547</v>
      </c>
      <c r="I59" s="116">
        <v>30.410798942573425</v>
      </c>
      <c r="J59" s="116" t="s">
        <v>61</v>
      </c>
      <c r="K59" s="116">
        <v>0.0911424486884976</v>
      </c>
      <c r="L59" s="116">
        <v>0.46267579618274435</v>
      </c>
      <c r="M59" s="116">
        <v>0.022930743784384183</v>
      </c>
      <c r="N59" s="116">
        <v>-0.06620316357826649</v>
      </c>
      <c r="O59" s="116">
        <v>0.003442253152641261</v>
      </c>
      <c r="P59" s="116">
        <v>0.013269732352143682</v>
      </c>
      <c r="Q59" s="116">
        <v>0.0005377719174502805</v>
      </c>
      <c r="R59" s="116">
        <v>-0.0010175917772572277</v>
      </c>
      <c r="S59" s="116">
        <v>2.7128935905542232E-05</v>
      </c>
      <c r="T59" s="116">
        <v>0.0001942347473625772</v>
      </c>
      <c r="U59" s="116">
        <v>1.5948925498518226E-05</v>
      </c>
      <c r="V59" s="116">
        <v>-3.757133830469351E-05</v>
      </c>
      <c r="W59" s="116">
        <v>1.139656829354645E-06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1516</v>
      </c>
      <c r="B61" s="116">
        <v>71.36</v>
      </c>
      <c r="C61" s="116">
        <v>78.06</v>
      </c>
      <c r="D61" s="116">
        <v>9.713305373200528</v>
      </c>
      <c r="E61" s="116">
        <v>9.670742120650496</v>
      </c>
      <c r="F61" s="116">
        <v>5.91356096165786</v>
      </c>
      <c r="G61" s="116" t="s">
        <v>59</v>
      </c>
      <c r="H61" s="116">
        <v>10.598856461761045</v>
      </c>
      <c r="I61" s="116">
        <v>14.458856461761044</v>
      </c>
      <c r="J61" s="116" t="s">
        <v>73</v>
      </c>
      <c r="K61" s="116">
        <v>1.0027379936180507</v>
      </c>
      <c r="M61" s="116" t="s">
        <v>68</v>
      </c>
      <c r="N61" s="116">
        <v>0.5366660605288549</v>
      </c>
      <c r="X61" s="116">
        <v>67.5</v>
      </c>
    </row>
    <row r="62" spans="1:24" s="116" customFormat="1" ht="12.75">
      <c r="A62" s="116">
        <v>1514</v>
      </c>
      <c r="B62" s="116">
        <v>99.94000244140625</v>
      </c>
      <c r="C62" s="116">
        <v>98.44000244140625</v>
      </c>
      <c r="D62" s="116">
        <v>8.970840454101562</v>
      </c>
      <c r="E62" s="116">
        <v>9.280838012695312</v>
      </c>
      <c r="F62" s="116">
        <v>8.419702859255226</v>
      </c>
      <c r="G62" s="116" t="s">
        <v>56</v>
      </c>
      <c r="H62" s="116">
        <v>-10.122897321760504</v>
      </c>
      <c r="I62" s="116">
        <v>22.317105119645742</v>
      </c>
      <c r="J62" s="116" t="s">
        <v>62</v>
      </c>
      <c r="K62" s="116">
        <v>0.9558158699570289</v>
      </c>
      <c r="L62" s="116">
        <v>0.18149026461411316</v>
      </c>
      <c r="M62" s="116">
        <v>0.22627676098681204</v>
      </c>
      <c r="N62" s="116">
        <v>0.05908036161482173</v>
      </c>
      <c r="O62" s="116">
        <v>0.038387488834562694</v>
      </c>
      <c r="P62" s="116">
        <v>0.0052064304876842955</v>
      </c>
      <c r="Q62" s="116">
        <v>0.004672605698105203</v>
      </c>
      <c r="R62" s="116">
        <v>0.0009093607859361688</v>
      </c>
      <c r="S62" s="116">
        <v>0.0005036624362725012</v>
      </c>
      <c r="T62" s="116">
        <v>7.66243897169922E-05</v>
      </c>
      <c r="U62" s="116">
        <v>0.00010219520424698035</v>
      </c>
      <c r="V62" s="116">
        <v>3.375249233258912E-05</v>
      </c>
      <c r="W62" s="116">
        <v>3.14115273420183E-05</v>
      </c>
      <c r="X62" s="116">
        <v>67.5</v>
      </c>
    </row>
    <row r="63" spans="1:24" s="116" customFormat="1" ht="12.75">
      <c r="A63" s="116">
        <v>1515</v>
      </c>
      <c r="B63" s="116">
        <v>94.19999694824219</v>
      </c>
      <c r="C63" s="116">
        <v>103.9000015258789</v>
      </c>
      <c r="D63" s="116">
        <v>9.619481086730957</v>
      </c>
      <c r="E63" s="116">
        <v>9.915547370910645</v>
      </c>
      <c r="F63" s="116">
        <v>11.452093122370693</v>
      </c>
      <c r="G63" s="116" t="s">
        <v>57</v>
      </c>
      <c r="H63" s="116">
        <v>1.6010564697222662</v>
      </c>
      <c r="I63" s="116">
        <v>28.301053417964457</v>
      </c>
      <c r="J63" s="116" t="s">
        <v>60</v>
      </c>
      <c r="K63" s="116">
        <v>0.3495378790005216</v>
      </c>
      <c r="L63" s="116">
        <v>0.0009878617900758954</v>
      </c>
      <c r="M63" s="116">
        <v>-0.08034915049143639</v>
      </c>
      <c r="N63" s="116">
        <v>-0.0006110625600633934</v>
      </c>
      <c r="O63" s="116">
        <v>0.01442251990733401</v>
      </c>
      <c r="P63" s="116">
        <v>0.00011290312822308238</v>
      </c>
      <c r="Q63" s="116">
        <v>-0.0015439893616332637</v>
      </c>
      <c r="R63" s="116">
        <v>-4.911470047390792E-05</v>
      </c>
      <c r="S63" s="116">
        <v>0.00022031882933122408</v>
      </c>
      <c r="T63" s="116">
        <v>8.035449747643572E-06</v>
      </c>
      <c r="U63" s="116">
        <v>-2.6022759973044615E-05</v>
      </c>
      <c r="V63" s="116">
        <v>-3.870759320334571E-06</v>
      </c>
      <c r="W63" s="116">
        <v>1.4671798467237951E-05</v>
      </c>
      <c r="X63" s="116">
        <v>67.5</v>
      </c>
    </row>
    <row r="64" spans="1:24" s="116" customFormat="1" ht="12.75">
      <c r="A64" s="116">
        <v>1513</v>
      </c>
      <c r="B64" s="116">
        <v>79.9000015258789</v>
      </c>
      <c r="C64" s="116">
        <v>93.4000015258789</v>
      </c>
      <c r="D64" s="116">
        <v>9.09431266784668</v>
      </c>
      <c r="E64" s="116">
        <v>9.18713092803955</v>
      </c>
      <c r="F64" s="116">
        <v>9.73889362097843</v>
      </c>
      <c r="G64" s="116" t="s">
        <v>58</v>
      </c>
      <c r="H64" s="116">
        <v>13.041795916465702</v>
      </c>
      <c r="I64" s="116">
        <v>25.44179744234461</v>
      </c>
      <c r="J64" s="116" t="s">
        <v>61</v>
      </c>
      <c r="K64" s="116">
        <v>0.8896107285805005</v>
      </c>
      <c r="L64" s="116">
        <v>0.18148757610036154</v>
      </c>
      <c r="M64" s="116">
        <v>0.21153058071585626</v>
      </c>
      <c r="N64" s="116">
        <v>-0.05907720144933907</v>
      </c>
      <c r="O64" s="116">
        <v>0.03557513483525016</v>
      </c>
      <c r="P64" s="116">
        <v>0.005205206173315902</v>
      </c>
      <c r="Q64" s="116">
        <v>0.00441014068495876</v>
      </c>
      <c r="R64" s="116">
        <v>-0.0009080334714071971</v>
      </c>
      <c r="S64" s="116">
        <v>0.0004529188262305623</v>
      </c>
      <c r="T64" s="116">
        <v>7.620189398469433E-05</v>
      </c>
      <c r="U64" s="116">
        <v>9.882649307987883E-05</v>
      </c>
      <c r="V64" s="116">
        <v>-3.352980705201762E-05</v>
      </c>
      <c r="W64" s="116">
        <v>2.7774491529011248E-05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1516</v>
      </c>
      <c r="B66" s="116">
        <v>80.94</v>
      </c>
      <c r="C66" s="116">
        <v>73.34</v>
      </c>
      <c r="D66" s="116">
        <v>9.392213389612724</v>
      </c>
      <c r="E66" s="116">
        <v>9.6164423222999</v>
      </c>
      <c r="F66" s="116">
        <v>7.363718500681784</v>
      </c>
      <c r="G66" s="116" t="s">
        <v>59</v>
      </c>
      <c r="H66" s="116">
        <v>5.18757358431381</v>
      </c>
      <c r="I66" s="116">
        <v>18.627573584313808</v>
      </c>
      <c r="J66" s="116" t="s">
        <v>73</v>
      </c>
      <c r="K66" s="116">
        <v>0.42664091302355134</v>
      </c>
      <c r="M66" s="116" t="s">
        <v>68</v>
      </c>
      <c r="N66" s="116">
        <v>0.22073245260552973</v>
      </c>
      <c r="X66" s="116">
        <v>67.5</v>
      </c>
    </row>
    <row r="67" spans="1:24" s="116" customFormat="1" ht="12.75">
      <c r="A67" s="116">
        <v>1514</v>
      </c>
      <c r="B67" s="116">
        <v>87.95999908447266</v>
      </c>
      <c r="C67" s="116">
        <v>106.86000061035156</v>
      </c>
      <c r="D67" s="116">
        <v>9.114836692810059</v>
      </c>
      <c r="E67" s="116">
        <v>9.103541374206543</v>
      </c>
      <c r="F67" s="116">
        <v>5.179958560249149</v>
      </c>
      <c r="G67" s="116" t="s">
        <v>56</v>
      </c>
      <c r="H67" s="116">
        <v>-6.953812184063878</v>
      </c>
      <c r="I67" s="116">
        <v>13.506186900408778</v>
      </c>
      <c r="J67" s="116" t="s">
        <v>62</v>
      </c>
      <c r="K67" s="116">
        <v>0.6346901187674691</v>
      </c>
      <c r="L67" s="116">
        <v>0.023935275344692534</v>
      </c>
      <c r="M67" s="116">
        <v>0.15025458958135288</v>
      </c>
      <c r="N67" s="116">
        <v>0.0002342166493808252</v>
      </c>
      <c r="O67" s="116">
        <v>0.025490320938671488</v>
      </c>
      <c r="P67" s="116">
        <v>0.000686671806049359</v>
      </c>
      <c r="Q67" s="116">
        <v>0.0031027771402783537</v>
      </c>
      <c r="R67" s="116">
        <v>3.5895365050797777E-06</v>
      </c>
      <c r="S67" s="116">
        <v>0.00033443643055609004</v>
      </c>
      <c r="T67" s="116">
        <v>1.0120424705906341E-05</v>
      </c>
      <c r="U67" s="116">
        <v>6.786236755659171E-05</v>
      </c>
      <c r="V67" s="116">
        <v>1.3900691577511387E-07</v>
      </c>
      <c r="W67" s="116">
        <v>2.085424264964636E-05</v>
      </c>
      <c r="X67" s="116">
        <v>67.5</v>
      </c>
    </row>
    <row r="68" spans="1:24" s="116" customFormat="1" ht="12.75">
      <c r="A68" s="116">
        <v>1515</v>
      </c>
      <c r="B68" s="116">
        <v>117.23999786376953</v>
      </c>
      <c r="C68" s="116">
        <v>93.94000244140625</v>
      </c>
      <c r="D68" s="116">
        <v>8.84778881072998</v>
      </c>
      <c r="E68" s="116">
        <v>10.011600494384766</v>
      </c>
      <c r="F68" s="116">
        <v>16.804650133633263</v>
      </c>
      <c r="G68" s="116" t="s">
        <v>57</v>
      </c>
      <c r="H68" s="116">
        <v>-4.545577928587349</v>
      </c>
      <c r="I68" s="116">
        <v>45.19441993518218</v>
      </c>
      <c r="J68" s="116" t="s">
        <v>60</v>
      </c>
      <c r="K68" s="116">
        <v>0.3763485334106791</v>
      </c>
      <c r="L68" s="116">
        <v>0.00013012413669646197</v>
      </c>
      <c r="M68" s="116">
        <v>-0.08771452100010765</v>
      </c>
      <c r="N68" s="116">
        <v>-2.368460040062404E-06</v>
      </c>
      <c r="O68" s="116">
        <v>0.015335296459647166</v>
      </c>
      <c r="P68" s="116">
        <v>1.4814363428743997E-05</v>
      </c>
      <c r="Q68" s="116">
        <v>-0.0017445632805538596</v>
      </c>
      <c r="R68" s="116">
        <v>-1.8554163117569784E-07</v>
      </c>
      <c r="S68" s="116">
        <v>0.00021877396852337087</v>
      </c>
      <c r="T68" s="116">
        <v>1.0523957780933917E-06</v>
      </c>
      <c r="U68" s="116">
        <v>-3.3584573040217636E-05</v>
      </c>
      <c r="V68" s="116">
        <v>-1.0594499012231496E-08</v>
      </c>
      <c r="W68" s="116">
        <v>1.4157899693227657E-05</v>
      </c>
      <c r="X68" s="116">
        <v>67.5</v>
      </c>
    </row>
    <row r="69" spans="1:24" s="116" customFormat="1" ht="12.75">
      <c r="A69" s="116">
        <v>1513</v>
      </c>
      <c r="B69" s="116">
        <v>82.76000213623047</v>
      </c>
      <c r="C69" s="116">
        <v>90.95999908447266</v>
      </c>
      <c r="D69" s="116">
        <v>9.283581733703613</v>
      </c>
      <c r="E69" s="116">
        <v>9.578801155090332</v>
      </c>
      <c r="F69" s="116">
        <v>8.45176980803064</v>
      </c>
      <c r="G69" s="116" t="s">
        <v>58</v>
      </c>
      <c r="H69" s="116">
        <v>6.371786085426223</v>
      </c>
      <c r="I69" s="116">
        <v>21.63178822165669</v>
      </c>
      <c r="J69" s="116" t="s">
        <v>61</v>
      </c>
      <c r="K69" s="116">
        <v>0.5110707663921846</v>
      </c>
      <c r="L69" s="116">
        <v>0.023934921632111007</v>
      </c>
      <c r="M69" s="116">
        <v>0.12199428058717535</v>
      </c>
      <c r="N69" s="116">
        <v>-0.00023420467383085896</v>
      </c>
      <c r="O69" s="116">
        <v>0.02036136400271866</v>
      </c>
      <c r="P69" s="116">
        <v>0.0006865119837696132</v>
      </c>
      <c r="Q69" s="116">
        <v>0.00256587703181136</v>
      </c>
      <c r="R69" s="116">
        <v>-3.584738013356207E-06</v>
      </c>
      <c r="S69" s="116">
        <v>0.0002529539024795498</v>
      </c>
      <c r="T69" s="116">
        <v>1.0065558074650935E-05</v>
      </c>
      <c r="U69" s="116">
        <v>5.8969291873756105E-05</v>
      </c>
      <c r="V69" s="116">
        <v>-1.3860259457885133E-07</v>
      </c>
      <c r="W69" s="116">
        <v>1.531186836303243E-05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1516</v>
      </c>
      <c r="B71" s="116">
        <v>72.26</v>
      </c>
      <c r="C71" s="116">
        <v>70.46</v>
      </c>
      <c r="D71" s="116">
        <v>9.919844494848508</v>
      </c>
      <c r="E71" s="116">
        <v>10.038033217686984</v>
      </c>
      <c r="F71" s="116">
        <v>5.870794309355027</v>
      </c>
      <c r="G71" s="116" t="s">
        <v>59</v>
      </c>
      <c r="H71" s="116">
        <v>9.295955345480607</v>
      </c>
      <c r="I71" s="116">
        <v>14.055955345480612</v>
      </c>
      <c r="J71" s="116" t="s">
        <v>73</v>
      </c>
      <c r="K71" s="116">
        <v>0.7496107624209991</v>
      </c>
      <c r="M71" s="116" t="s">
        <v>68</v>
      </c>
      <c r="N71" s="116">
        <v>0.4155308886302409</v>
      </c>
      <c r="X71" s="116">
        <v>67.5</v>
      </c>
    </row>
    <row r="72" spans="1:24" s="116" customFormat="1" ht="12.75">
      <c r="A72" s="116">
        <v>1514</v>
      </c>
      <c r="B72" s="116">
        <v>96.55999755859375</v>
      </c>
      <c r="C72" s="116">
        <v>99.45999908447266</v>
      </c>
      <c r="D72" s="116">
        <v>8.810225486755371</v>
      </c>
      <c r="E72" s="116">
        <v>8.943094253540039</v>
      </c>
      <c r="F72" s="116">
        <v>6.322606299337356</v>
      </c>
      <c r="G72" s="116" t="s">
        <v>56</v>
      </c>
      <c r="H72" s="116">
        <v>-11.99832495662534</v>
      </c>
      <c r="I72" s="116">
        <v>17.061672601968407</v>
      </c>
      <c r="J72" s="116" t="s">
        <v>62</v>
      </c>
      <c r="K72" s="116">
        <v>0.8041547487174472</v>
      </c>
      <c r="L72" s="116">
        <v>0.25572694961215675</v>
      </c>
      <c r="M72" s="116">
        <v>0.19037314232784583</v>
      </c>
      <c r="N72" s="116">
        <v>0.01396881190269338</v>
      </c>
      <c r="O72" s="116">
        <v>0.03229629628969559</v>
      </c>
      <c r="P72" s="116">
        <v>0.007336061446713413</v>
      </c>
      <c r="Q72" s="116">
        <v>0.0039312325960392585</v>
      </c>
      <c r="R72" s="116">
        <v>0.0002150450293840912</v>
      </c>
      <c r="S72" s="116">
        <v>0.00042373881967598713</v>
      </c>
      <c r="T72" s="116">
        <v>0.00010797000050838332</v>
      </c>
      <c r="U72" s="116">
        <v>8.598197714732307E-05</v>
      </c>
      <c r="V72" s="116">
        <v>7.974892476331995E-06</v>
      </c>
      <c r="W72" s="116">
        <v>2.6423676037936166E-05</v>
      </c>
      <c r="X72" s="116">
        <v>67.5</v>
      </c>
    </row>
    <row r="73" spans="1:24" s="116" customFormat="1" ht="12.75">
      <c r="A73" s="116">
        <v>1515</v>
      </c>
      <c r="B73" s="116">
        <v>105.73999786376953</v>
      </c>
      <c r="C73" s="116">
        <v>88.94000244140625</v>
      </c>
      <c r="D73" s="116">
        <v>9.691241264343262</v>
      </c>
      <c r="E73" s="116">
        <v>9.838173866271973</v>
      </c>
      <c r="F73" s="116">
        <v>13.72997954470873</v>
      </c>
      <c r="G73" s="116" t="s">
        <v>57</v>
      </c>
      <c r="H73" s="116">
        <v>-4.544596546209874</v>
      </c>
      <c r="I73" s="116">
        <v>33.69540131755965</v>
      </c>
      <c r="J73" s="116" t="s">
        <v>60</v>
      </c>
      <c r="K73" s="116">
        <v>0.5346773471751797</v>
      </c>
      <c r="L73" s="116">
        <v>0.001391138489155004</v>
      </c>
      <c r="M73" s="116">
        <v>-0.12495325543844146</v>
      </c>
      <c r="N73" s="116">
        <v>0.0001444810547869024</v>
      </c>
      <c r="O73" s="116">
        <v>0.021732432831382837</v>
      </c>
      <c r="P73" s="116">
        <v>0.00015907654979877058</v>
      </c>
      <c r="Q73" s="116">
        <v>-0.002501552216437768</v>
      </c>
      <c r="R73" s="116">
        <v>1.1628408655890153E-05</v>
      </c>
      <c r="S73" s="116">
        <v>0.0003056403904925356</v>
      </c>
      <c r="T73" s="116">
        <v>1.1325233614770836E-05</v>
      </c>
      <c r="U73" s="116">
        <v>-4.928233910220584E-05</v>
      </c>
      <c r="V73" s="116">
        <v>9.234690637244554E-07</v>
      </c>
      <c r="W73" s="116">
        <v>1.9656537506146433E-05</v>
      </c>
      <c r="X73" s="116">
        <v>67.5</v>
      </c>
    </row>
    <row r="74" spans="1:24" s="116" customFormat="1" ht="12.75">
      <c r="A74" s="116">
        <v>1513</v>
      </c>
      <c r="B74" s="116">
        <v>83.23999786376953</v>
      </c>
      <c r="C74" s="116">
        <v>91.54000091552734</v>
      </c>
      <c r="D74" s="116">
        <v>9.002433776855469</v>
      </c>
      <c r="E74" s="116">
        <v>9.464571952819824</v>
      </c>
      <c r="F74" s="116">
        <v>7.354785889634279</v>
      </c>
      <c r="G74" s="116" t="s">
        <v>58</v>
      </c>
      <c r="H74" s="116">
        <v>3.672400715133982</v>
      </c>
      <c r="I74" s="116">
        <v>19.412398578903513</v>
      </c>
      <c r="J74" s="116" t="s">
        <v>61</v>
      </c>
      <c r="K74" s="116">
        <v>0.6006538057005325</v>
      </c>
      <c r="L74" s="116">
        <v>0.25572316573130904</v>
      </c>
      <c r="M74" s="116">
        <v>0.14362665934677254</v>
      </c>
      <c r="N74" s="116">
        <v>0.013968064690487223</v>
      </c>
      <c r="O74" s="116">
        <v>0.023890418942773658</v>
      </c>
      <c r="P74" s="116">
        <v>0.007334336520862608</v>
      </c>
      <c r="Q74" s="116">
        <v>0.0030326269524286794</v>
      </c>
      <c r="R74" s="116">
        <v>0.00021473040021137264</v>
      </c>
      <c r="S74" s="116">
        <v>0.0002934936779557085</v>
      </c>
      <c r="T74" s="116">
        <v>0.00010737439216755156</v>
      </c>
      <c r="U74" s="116">
        <v>7.045673457362314E-05</v>
      </c>
      <c r="V74" s="116">
        <v>7.921244529579966E-06</v>
      </c>
      <c r="W74" s="116">
        <v>1.7658742555098887E-05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1516</v>
      </c>
      <c r="B76" s="116">
        <v>68.36</v>
      </c>
      <c r="C76" s="116">
        <v>75.56</v>
      </c>
      <c r="D76" s="116">
        <v>9.467533794910096</v>
      </c>
      <c r="E76" s="116">
        <v>9.616135059154242</v>
      </c>
      <c r="F76" s="116">
        <v>5.677121795994496</v>
      </c>
      <c r="G76" s="116" t="s">
        <v>59</v>
      </c>
      <c r="H76" s="116">
        <v>13.379291968940052</v>
      </c>
      <c r="I76" s="116">
        <v>14.239291968940051</v>
      </c>
      <c r="J76" s="116" t="s">
        <v>73</v>
      </c>
      <c r="K76" s="116">
        <v>1.008059471789168</v>
      </c>
      <c r="M76" s="116" t="s">
        <v>68</v>
      </c>
      <c r="N76" s="116">
        <v>0.8373821310762196</v>
      </c>
      <c r="X76" s="116">
        <v>67.5</v>
      </c>
    </row>
    <row r="77" spans="1:24" s="116" customFormat="1" ht="12.75">
      <c r="A77" s="116">
        <v>1514</v>
      </c>
      <c r="B77" s="116">
        <v>113.37999725341797</v>
      </c>
      <c r="C77" s="116">
        <v>111.9800033569336</v>
      </c>
      <c r="D77" s="116">
        <v>8.63296890258789</v>
      </c>
      <c r="E77" s="116">
        <v>8.946887969970703</v>
      </c>
      <c r="F77" s="116">
        <v>10.32136618332586</v>
      </c>
      <c r="G77" s="116" t="s">
        <v>56</v>
      </c>
      <c r="H77" s="116">
        <v>-17.43560602148665</v>
      </c>
      <c r="I77" s="116">
        <v>28.444391231931316</v>
      </c>
      <c r="J77" s="116" t="s">
        <v>62</v>
      </c>
      <c r="K77" s="116">
        <v>0.501120980155905</v>
      </c>
      <c r="L77" s="116">
        <v>0.8612413889470779</v>
      </c>
      <c r="M77" s="116">
        <v>0.11863380713524609</v>
      </c>
      <c r="N77" s="116">
        <v>0.010238763323357079</v>
      </c>
      <c r="O77" s="116">
        <v>0.02012602553018208</v>
      </c>
      <c r="P77" s="116">
        <v>0.024706358467095957</v>
      </c>
      <c r="Q77" s="116">
        <v>0.0024498013318052653</v>
      </c>
      <c r="R77" s="116">
        <v>0.00015766096958726823</v>
      </c>
      <c r="S77" s="116">
        <v>0.0002640961393166469</v>
      </c>
      <c r="T77" s="116">
        <v>0.0003635551711788543</v>
      </c>
      <c r="U77" s="116">
        <v>5.35795063442266E-05</v>
      </c>
      <c r="V77" s="116">
        <v>5.854713662606487E-06</v>
      </c>
      <c r="W77" s="116">
        <v>1.647420541316018E-05</v>
      </c>
      <c r="X77" s="116">
        <v>67.5</v>
      </c>
    </row>
    <row r="78" spans="1:24" s="116" customFormat="1" ht="12.75">
      <c r="A78" s="116">
        <v>1515</v>
      </c>
      <c r="B78" s="116">
        <v>95.86000061035156</v>
      </c>
      <c r="C78" s="116">
        <v>91.26000213623047</v>
      </c>
      <c r="D78" s="116">
        <v>9.305754661560059</v>
      </c>
      <c r="E78" s="116">
        <v>9.683523178100586</v>
      </c>
      <c r="F78" s="116">
        <v>13.970694630525653</v>
      </c>
      <c r="G78" s="116" t="s">
        <v>57</v>
      </c>
      <c r="H78" s="116">
        <v>7.331606393793834</v>
      </c>
      <c r="I78" s="116">
        <v>35.691607004145396</v>
      </c>
      <c r="J78" s="116" t="s">
        <v>60</v>
      </c>
      <c r="K78" s="116">
        <v>0.23433129398293537</v>
      </c>
      <c r="L78" s="116">
        <v>0.004685754273856237</v>
      </c>
      <c r="M78" s="116">
        <v>-0.054279191018439754</v>
      </c>
      <c r="N78" s="116">
        <v>0.00010560310745596878</v>
      </c>
      <c r="O78" s="116">
        <v>0.009602263232257663</v>
      </c>
      <c r="P78" s="116">
        <v>0.0005360824948698471</v>
      </c>
      <c r="Q78" s="116">
        <v>-0.0010633018769283476</v>
      </c>
      <c r="R78" s="116">
        <v>8.516818541104197E-06</v>
      </c>
      <c r="S78" s="116">
        <v>0.00014138052230841633</v>
      </c>
      <c r="T78" s="116">
        <v>3.817566648158858E-05</v>
      </c>
      <c r="U78" s="116">
        <v>-1.937236411612493E-05</v>
      </c>
      <c r="V78" s="116">
        <v>6.760608854521679E-07</v>
      </c>
      <c r="W78" s="116">
        <v>9.279322964898425E-06</v>
      </c>
      <c r="X78" s="116">
        <v>67.5</v>
      </c>
    </row>
    <row r="79" spans="1:24" s="116" customFormat="1" ht="12.75">
      <c r="A79" s="116">
        <v>1513</v>
      </c>
      <c r="B79" s="116">
        <v>106.36000061035156</v>
      </c>
      <c r="C79" s="116">
        <v>95.36000061035156</v>
      </c>
      <c r="D79" s="116">
        <v>8.716890335083008</v>
      </c>
      <c r="E79" s="116">
        <v>9.320280075073242</v>
      </c>
      <c r="F79" s="116">
        <v>12.081466279966829</v>
      </c>
      <c r="G79" s="116" t="s">
        <v>58</v>
      </c>
      <c r="H79" s="116">
        <v>-5.8952698070438885</v>
      </c>
      <c r="I79" s="116">
        <v>32.964730803307674</v>
      </c>
      <c r="J79" s="116" t="s">
        <v>61</v>
      </c>
      <c r="K79" s="116">
        <v>0.4429572004299039</v>
      </c>
      <c r="L79" s="116">
        <v>0.8612286419658701</v>
      </c>
      <c r="M79" s="116">
        <v>0.10548814918172797</v>
      </c>
      <c r="N79" s="116">
        <v>0.010238218711056027</v>
      </c>
      <c r="O79" s="116">
        <v>0.017687663623553382</v>
      </c>
      <c r="P79" s="116">
        <v>0.02470054178076542</v>
      </c>
      <c r="Q79" s="116">
        <v>0.0022070151072966183</v>
      </c>
      <c r="R79" s="116">
        <v>0.00015743076298212945</v>
      </c>
      <c r="S79" s="116">
        <v>0.00022306572734007602</v>
      </c>
      <c r="T79" s="116">
        <v>0.00036154526823009667</v>
      </c>
      <c r="U79" s="116">
        <v>4.995472959233484E-05</v>
      </c>
      <c r="V79" s="116">
        <v>5.8155493076985175E-06</v>
      </c>
      <c r="W79" s="116">
        <v>1.3612259522507821E-05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1516</v>
      </c>
      <c r="B81" s="116">
        <v>70.26</v>
      </c>
      <c r="C81" s="116">
        <v>69.26</v>
      </c>
      <c r="D81" s="116">
        <v>9.71627393211228</v>
      </c>
      <c r="E81" s="116">
        <v>9.918588686549953</v>
      </c>
      <c r="F81" s="116">
        <v>10.605186740399512</v>
      </c>
      <c r="G81" s="116" t="s">
        <v>59</v>
      </c>
      <c r="H81" s="116">
        <v>23.160917197196376</v>
      </c>
      <c r="I81" s="116">
        <v>25.92091719719638</v>
      </c>
      <c r="J81" s="116" t="s">
        <v>73</v>
      </c>
      <c r="K81" s="116">
        <v>2.0682215525267784</v>
      </c>
      <c r="M81" s="116" t="s">
        <v>68</v>
      </c>
      <c r="N81" s="116">
        <v>1.4017408513727037</v>
      </c>
      <c r="X81" s="116">
        <v>67.5</v>
      </c>
    </row>
    <row r="82" spans="1:24" s="116" customFormat="1" ht="12.75">
      <c r="A82" s="116">
        <v>1514</v>
      </c>
      <c r="B82" s="116">
        <v>111.58000183105469</v>
      </c>
      <c r="C82" s="116">
        <v>108.08000183105469</v>
      </c>
      <c r="D82" s="116">
        <v>8.710954666137695</v>
      </c>
      <c r="E82" s="116">
        <v>8.94522476196289</v>
      </c>
      <c r="F82" s="116">
        <v>8.944018231979522</v>
      </c>
      <c r="G82" s="116" t="s">
        <v>56</v>
      </c>
      <c r="H82" s="116">
        <v>-19.65392622597369</v>
      </c>
      <c r="I82" s="116">
        <v>24.42607560508099</v>
      </c>
      <c r="J82" s="116" t="s">
        <v>62</v>
      </c>
      <c r="K82" s="116">
        <v>1.1040764277643234</v>
      </c>
      <c r="L82" s="116">
        <v>0.8815153591585257</v>
      </c>
      <c r="M82" s="116">
        <v>0.261375553736188</v>
      </c>
      <c r="N82" s="116">
        <v>0.03485261104238227</v>
      </c>
      <c r="O82" s="116">
        <v>0.04434172655443304</v>
      </c>
      <c r="P82" s="116">
        <v>0.02528794633524968</v>
      </c>
      <c r="Q82" s="116">
        <v>0.005397393512222955</v>
      </c>
      <c r="R82" s="116">
        <v>0.0005364075291472756</v>
      </c>
      <c r="S82" s="116">
        <v>0.0005818081494766649</v>
      </c>
      <c r="T82" s="116">
        <v>0.00037212762403294975</v>
      </c>
      <c r="U82" s="116">
        <v>0.00011805024533080302</v>
      </c>
      <c r="V82" s="116">
        <v>1.990961900985028E-05</v>
      </c>
      <c r="W82" s="116">
        <v>3.6287781968208955E-05</v>
      </c>
      <c r="X82" s="116">
        <v>67.5</v>
      </c>
    </row>
    <row r="83" spans="1:24" s="116" customFormat="1" ht="12.75">
      <c r="A83" s="116">
        <v>1515</v>
      </c>
      <c r="B83" s="116">
        <v>99.08000183105469</v>
      </c>
      <c r="C83" s="116">
        <v>106.9800033569336</v>
      </c>
      <c r="D83" s="116">
        <v>9.276166915893555</v>
      </c>
      <c r="E83" s="116">
        <v>9.550288200378418</v>
      </c>
      <c r="F83" s="116">
        <v>13.817600040831605</v>
      </c>
      <c r="G83" s="116" t="s">
        <v>57</v>
      </c>
      <c r="H83" s="116">
        <v>3.837879777052329</v>
      </c>
      <c r="I83" s="116">
        <v>35.41788160810702</v>
      </c>
      <c r="J83" s="116" t="s">
        <v>60</v>
      </c>
      <c r="K83" s="116">
        <v>0.7463750328125306</v>
      </c>
      <c r="L83" s="116">
        <v>0.004796505305494199</v>
      </c>
      <c r="M83" s="116">
        <v>-0.17449340212297584</v>
      </c>
      <c r="N83" s="116">
        <v>-0.0003605786940699055</v>
      </c>
      <c r="O83" s="116">
        <v>0.03032614947016897</v>
      </c>
      <c r="P83" s="116">
        <v>0.0005486237291262464</v>
      </c>
      <c r="Q83" s="116">
        <v>-0.0034965622633933375</v>
      </c>
      <c r="R83" s="116">
        <v>-2.895216194652366E-05</v>
      </c>
      <c r="S83" s="116">
        <v>0.00042564872524695064</v>
      </c>
      <c r="T83" s="116">
        <v>3.906168966320179E-05</v>
      </c>
      <c r="U83" s="116">
        <v>-6.912254269749811E-05</v>
      </c>
      <c r="V83" s="116">
        <v>-2.2752733344191196E-06</v>
      </c>
      <c r="W83" s="116">
        <v>2.7355143117054447E-05</v>
      </c>
      <c r="X83" s="116">
        <v>67.5</v>
      </c>
    </row>
    <row r="84" spans="1:24" s="116" customFormat="1" ht="12.75">
      <c r="A84" s="116">
        <v>1513</v>
      </c>
      <c r="B84" s="116">
        <v>107.08000183105469</v>
      </c>
      <c r="C84" s="116">
        <v>118.18000030517578</v>
      </c>
      <c r="D84" s="116">
        <v>8.796527862548828</v>
      </c>
      <c r="E84" s="116">
        <v>9.170470237731934</v>
      </c>
      <c r="F84" s="116">
        <v>15.220192688696528</v>
      </c>
      <c r="G84" s="116" t="s">
        <v>58</v>
      </c>
      <c r="H84" s="116">
        <v>1.5741338007099444</v>
      </c>
      <c r="I84" s="116">
        <v>41.154135631764625</v>
      </c>
      <c r="J84" s="116" t="s">
        <v>61</v>
      </c>
      <c r="K84" s="116">
        <v>0.8135779426329863</v>
      </c>
      <c r="L84" s="116">
        <v>0.8815023096789021</v>
      </c>
      <c r="M84" s="116">
        <v>0.19460018680990093</v>
      </c>
      <c r="N84" s="116">
        <v>-0.034850745752092155</v>
      </c>
      <c r="O84" s="116">
        <v>0.0323498589199564</v>
      </c>
      <c r="P84" s="116">
        <v>0.02528199442010672</v>
      </c>
      <c r="Q84" s="116">
        <v>0.004111679591602453</v>
      </c>
      <c r="R84" s="116">
        <v>-0.0005356256245219301</v>
      </c>
      <c r="S84" s="116">
        <v>0.00039664075117555326</v>
      </c>
      <c r="T84" s="116">
        <v>0.0003700718213658858</v>
      </c>
      <c r="U84" s="116">
        <v>9.569709772869463E-05</v>
      </c>
      <c r="V84" s="116">
        <v>-1.977918250006994E-05</v>
      </c>
      <c r="W84" s="116">
        <v>2.3843222626518832E-05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5.179958560249149</v>
      </c>
      <c r="G85" s="117"/>
      <c r="H85" s="117"/>
      <c r="I85" s="118"/>
      <c r="J85" s="118" t="s">
        <v>159</v>
      </c>
      <c r="K85" s="117">
        <f>AVERAGE(K83,K78,K73,K68,K63,K58)</f>
        <v>0.457468159410331</v>
      </c>
      <c r="L85" s="117">
        <f>AVERAGE(L83,L78,L73,L68,L63,L58)</f>
        <v>0.002418263037408408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16.804650133633263</v>
      </c>
      <c r="G86" s="117"/>
      <c r="H86" s="117"/>
      <c r="I86" s="118"/>
      <c r="J86" s="118" t="s">
        <v>160</v>
      </c>
      <c r="K86" s="117">
        <f>AVERAGE(K84,K79,K74,K69,K64,K59)</f>
        <v>0.5581688154041009</v>
      </c>
      <c r="L86" s="117">
        <f>AVERAGE(L84,L79,L74,L69,L64,L59)</f>
        <v>0.444425401881883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0.28591759963145685</v>
      </c>
      <c r="L87" s="117">
        <f>ABS(L85/$H$33)</f>
        <v>0.006717397326134467</v>
      </c>
      <c r="M87" s="118" t="s">
        <v>111</v>
      </c>
      <c r="N87" s="117">
        <f>K87+L87+L88+K88</f>
        <v>0.887542245522462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0.3171413723886937</v>
      </c>
      <c r="L88" s="117">
        <f>ABS(L86/$H$34)</f>
        <v>0.2777658761761769</v>
      </c>
      <c r="M88" s="117"/>
      <c r="N88" s="117"/>
    </row>
    <row r="89" s="101" customFormat="1" ht="12.75"/>
    <row r="90" s="119" customFormat="1" ht="12.75" hidden="1">
      <c r="A90" s="119" t="s">
        <v>117</v>
      </c>
    </row>
    <row r="91" spans="1:24" s="119" customFormat="1" ht="12.75" hidden="1">
      <c r="A91" s="119">
        <v>1516</v>
      </c>
      <c r="B91" s="119">
        <v>76.98</v>
      </c>
      <c r="C91" s="119">
        <v>81.58</v>
      </c>
      <c r="D91" s="119">
        <v>9.698987725573808</v>
      </c>
      <c r="E91" s="119">
        <v>9.80408225430851</v>
      </c>
      <c r="F91" s="119">
        <v>7.54774262146423</v>
      </c>
      <c r="G91" s="119" t="s">
        <v>59</v>
      </c>
      <c r="H91" s="119">
        <v>9.006101858369227</v>
      </c>
      <c r="I91" s="119">
        <v>18.48610185836923</v>
      </c>
      <c r="J91" s="119" t="s">
        <v>73</v>
      </c>
      <c r="K91" s="119">
        <v>0.297866725157672</v>
      </c>
      <c r="M91" s="119" t="s">
        <v>68</v>
      </c>
      <c r="N91" s="119">
        <v>0.16409610489121546</v>
      </c>
      <c r="X91" s="119">
        <v>67.5</v>
      </c>
    </row>
    <row r="92" spans="1:24" s="119" customFormat="1" ht="12.75" hidden="1">
      <c r="A92" s="119">
        <v>1514</v>
      </c>
      <c r="B92" s="119">
        <v>88.26000213623047</v>
      </c>
      <c r="C92" s="119">
        <v>100.76000213623047</v>
      </c>
      <c r="D92" s="119">
        <v>9.312732696533203</v>
      </c>
      <c r="E92" s="119">
        <v>9.503891944885254</v>
      </c>
      <c r="F92" s="119">
        <v>7.002374689229623</v>
      </c>
      <c r="G92" s="119" t="s">
        <v>56</v>
      </c>
      <c r="H92" s="119">
        <v>-2.8898169908368487</v>
      </c>
      <c r="I92" s="119">
        <v>17.87018514539362</v>
      </c>
      <c r="J92" s="119" t="s">
        <v>62</v>
      </c>
      <c r="K92" s="119">
        <v>0.5168441531397022</v>
      </c>
      <c r="L92" s="119">
        <v>0.1047940875568321</v>
      </c>
      <c r="M92" s="119">
        <v>0.12235600084063544</v>
      </c>
      <c r="N92" s="119">
        <v>0.065868438319749</v>
      </c>
      <c r="O92" s="119">
        <v>0.020757498327266987</v>
      </c>
      <c r="P92" s="119">
        <v>0.0030062060876261355</v>
      </c>
      <c r="Q92" s="119">
        <v>0.0025266172790105765</v>
      </c>
      <c r="R92" s="119">
        <v>0.0010138691771078567</v>
      </c>
      <c r="S92" s="119">
        <v>0.0002723507446675344</v>
      </c>
      <c r="T92" s="119">
        <v>4.424131918110021E-05</v>
      </c>
      <c r="U92" s="119">
        <v>5.525884853671843E-05</v>
      </c>
      <c r="V92" s="119">
        <v>3.762918444644696E-05</v>
      </c>
      <c r="W92" s="119">
        <v>1.6987110109884384E-05</v>
      </c>
      <c r="X92" s="119">
        <v>67.5</v>
      </c>
    </row>
    <row r="93" spans="1:24" s="119" customFormat="1" ht="12.75" hidden="1">
      <c r="A93" s="119">
        <v>1513</v>
      </c>
      <c r="B93" s="119">
        <v>98.37999725341797</v>
      </c>
      <c r="C93" s="119">
        <v>111.37999725341797</v>
      </c>
      <c r="D93" s="119">
        <v>8.977789878845215</v>
      </c>
      <c r="E93" s="119">
        <v>9.350061416625977</v>
      </c>
      <c r="F93" s="119">
        <v>12.453503257039602</v>
      </c>
      <c r="G93" s="119" t="s">
        <v>57</v>
      </c>
      <c r="H93" s="119">
        <v>2.10130769270458</v>
      </c>
      <c r="I93" s="119">
        <v>32.98130494612255</v>
      </c>
      <c r="J93" s="119" t="s">
        <v>60</v>
      </c>
      <c r="K93" s="119">
        <v>0.26729594423480885</v>
      </c>
      <c r="L93" s="119">
        <v>0.0005707728759043831</v>
      </c>
      <c r="M93" s="119">
        <v>-0.062084145018539524</v>
      </c>
      <c r="N93" s="119">
        <v>-0.0006811900679874144</v>
      </c>
      <c r="O93" s="119">
        <v>0.01092601718744932</v>
      </c>
      <c r="P93" s="119">
        <v>6.519858146124708E-05</v>
      </c>
      <c r="Q93" s="119">
        <v>-0.0012244427532339557</v>
      </c>
      <c r="R93" s="119">
        <v>-5.47545419407616E-05</v>
      </c>
      <c r="S93" s="119">
        <v>0.0001586689953271156</v>
      </c>
      <c r="T93" s="119">
        <v>4.6374787751105054E-06</v>
      </c>
      <c r="U93" s="119">
        <v>-2.287056226857614E-05</v>
      </c>
      <c r="V93" s="119">
        <v>-4.317178896388076E-06</v>
      </c>
      <c r="W93" s="119">
        <v>1.0349361416317012E-05</v>
      </c>
      <c r="X93" s="119">
        <v>67.5</v>
      </c>
    </row>
    <row r="94" spans="1:24" s="119" customFormat="1" ht="12.75" hidden="1">
      <c r="A94" s="119">
        <v>1515</v>
      </c>
      <c r="B94" s="119">
        <v>93.68000030517578</v>
      </c>
      <c r="C94" s="119">
        <v>94.68000030517578</v>
      </c>
      <c r="D94" s="119">
        <v>9.456733703613281</v>
      </c>
      <c r="E94" s="119">
        <v>9.872954368591309</v>
      </c>
      <c r="F94" s="119">
        <v>13.851235123614567</v>
      </c>
      <c r="G94" s="119" t="s">
        <v>58</v>
      </c>
      <c r="H94" s="119">
        <v>8.63827197436877</v>
      </c>
      <c r="I94" s="119">
        <v>34.81827227954455</v>
      </c>
      <c r="J94" s="119" t="s">
        <v>61</v>
      </c>
      <c r="K94" s="119">
        <v>0.4423581770808786</v>
      </c>
      <c r="L94" s="119">
        <v>0.10479253315572214</v>
      </c>
      <c r="M94" s="119">
        <v>0.10543505052415224</v>
      </c>
      <c r="N94" s="119">
        <v>-0.06586491590197209</v>
      </c>
      <c r="O94" s="119">
        <v>0.017649246024293894</v>
      </c>
      <c r="P94" s="119">
        <v>0.0030054989912252305</v>
      </c>
      <c r="Q94" s="119">
        <v>0.002210098373070226</v>
      </c>
      <c r="R94" s="119">
        <v>-0.0010123895734479983</v>
      </c>
      <c r="S94" s="119">
        <v>0.00022135735371304986</v>
      </c>
      <c r="T94" s="119">
        <v>4.399759213291547E-05</v>
      </c>
      <c r="U94" s="119">
        <v>5.030385395894801E-05</v>
      </c>
      <c r="V94" s="119">
        <v>-3.7380710112052545E-05</v>
      </c>
      <c r="W94" s="119">
        <v>1.3470435336683999E-05</v>
      </c>
      <c r="X94" s="119">
        <v>67.5</v>
      </c>
    </row>
    <row r="95" s="119" customFormat="1" ht="12.75" hidden="1">
      <c r="A95" s="119" t="s">
        <v>123</v>
      </c>
    </row>
    <row r="96" spans="1:24" s="119" customFormat="1" ht="12.75" hidden="1">
      <c r="A96" s="119">
        <v>1516</v>
      </c>
      <c r="B96" s="119">
        <v>71.36</v>
      </c>
      <c r="C96" s="119">
        <v>78.06</v>
      </c>
      <c r="D96" s="119">
        <v>9.713305373200528</v>
      </c>
      <c r="E96" s="119">
        <v>9.670742120650496</v>
      </c>
      <c r="F96" s="119">
        <v>8.312206775771932</v>
      </c>
      <c r="G96" s="119" t="s">
        <v>59</v>
      </c>
      <c r="H96" s="119">
        <v>16.46362656453789</v>
      </c>
      <c r="I96" s="119">
        <v>20.32362656453789</v>
      </c>
      <c r="J96" s="119" t="s">
        <v>73</v>
      </c>
      <c r="K96" s="119">
        <v>0.7357195714145319</v>
      </c>
      <c r="M96" s="119" t="s">
        <v>68</v>
      </c>
      <c r="N96" s="119">
        <v>0.6085531500373185</v>
      </c>
      <c r="X96" s="119">
        <v>67.5</v>
      </c>
    </row>
    <row r="97" spans="1:24" s="119" customFormat="1" ht="12.75" hidden="1">
      <c r="A97" s="119">
        <v>1514</v>
      </c>
      <c r="B97" s="119">
        <v>99.94000244140625</v>
      </c>
      <c r="C97" s="119">
        <v>98.44000244140625</v>
      </c>
      <c r="D97" s="119">
        <v>8.970840454101562</v>
      </c>
      <c r="E97" s="119">
        <v>9.280838012695312</v>
      </c>
      <c r="F97" s="119">
        <v>8.419702859255226</v>
      </c>
      <c r="G97" s="119" t="s">
        <v>56</v>
      </c>
      <c r="H97" s="119">
        <v>-10.122897321760504</v>
      </c>
      <c r="I97" s="119">
        <v>22.317105119645742</v>
      </c>
      <c r="J97" s="119" t="s">
        <v>62</v>
      </c>
      <c r="K97" s="119">
        <v>0.44172948128103734</v>
      </c>
      <c r="L97" s="119">
        <v>0.7249504719435367</v>
      </c>
      <c r="M97" s="119">
        <v>0.10457355447438704</v>
      </c>
      <c r="N97" s="119">
        <v>0.05790494947651523</v>
      </c>
      <c r="O97" s="119">
        <v>0.017740736672977084</v>
      </c>
      <c r="P97" s="119">
        <v>0.020796539681945357</v>
      </c>
      <c r="Q97" s="119">
        <v>0.0021594016983459666</v>
      </c>
      <c r="R97" s="119">
        <v>0.0008912619401343769</v>
      </c>
      <c r="S97" s="119">
        <v>0.00023279833936455752</v>
      </c>
      <c r="T97" s="119">
        <v>0.0003060177169777496</v>
      </c>
      <c r="U97" s="119">
        <v>4.722886306300766E-05</v>
      </c>
      <c r="V97" s="119">
        <v>3.307317064423661E-05</v>
      </c>
      <c r="W97" s="119">
        <v>1.4525228742658769E-05</v>
      </c>
      <c r="X97" s="119">
        <v>67.5</v>
      </c>
    </row>
    <row r="98" spans="1:24" s="119" customFormat="1" ht="12.75" hidden="1">
      <c r="A98" s="119">
        <v>1513</v>
      </c>
      <c r="B98" s="119">
        <v>79.9000015258789</v>
      </c>
      <c r="C98" s="119">
        <v>93.4000015258789</v>
      </c>
      <c r="D98" s="119">
        <v>9.09431266784668</v>
      </c>
      <c r="E98" s="119">
        <v>9.18713092803955</v>
      </c>
      <c r="F98" s="119">
        <v>8.376051877772614</v>
      </c>
      <c r="G98" s="119" t="s">
        <v>57</v>
      </c>
      <c r="H98" s="119">
        <v>9.48152049648111</v>
      </c>
      <c r="I98" s="119">
        <v>21.88152202236002</v>
      </c>
      <c r="J98" s="119" t="s">
        <v>60</v>
      </c>
      <c r="K98" s="119">
        <v>0.2699086742638817</v>
      </c>
      <c r="L98" s="119">
        <v>0.003944962417635899</v>
      </c>
      <c r="M98" s="119">
        <v>-0.0629519157230705</v>
      </c>
      <c r="N98" s="119">
        <v>-0.0005990327007646563</v>
      </c>
      <c r="O98" s="119">
        <v>0.010990644848170486</v>
      </c>
      <c r="P98" s="119">
        <v>0.0004512654793103623</v>
      </c>
      <c r="Q98" s="119">
        <v>-0.0012542361583019134</v>
      </c>
      <c r="R98" s="119">
        <v>-4.813158414265149E-05</v>
      </c>
      <c r="S98" s="119">
        <v>0.00015623072573295508</v>
      </c>
      <c r="T98" s="119">
        <v>3.2130850850048545E-05</v>
      </c>
      <c r="U98" s="119">
        <v>-2.4317688270761854E-05</v>
      </c>
      <c r="V98" s="119">
        <v>-3.7936857782972155E-06</v>
      </c>
      <c r="W98" s="119">
        <v>1.010088888599662E-05</v>
      </c>
      <c r="X98" s="119">
        <v>67.5</v>
      </c>
    </row>
    <row r="99" spans="1:24" s="119" customFormat="1" ht="12.75" hidden="1">
      <c r="A99" s="119">
        <v>1515</v>
      </c>
      <c r="B99" s="119">
        <v>94.19999694824219</v>
      </c>
      <c r="C99" s="119">
        <v>103.9000015258789</v>
      </c>
      <c r="D99" s="119">
        <v>9.619481086730957</v>
      </c>
      <c r="E99" s="119">
        <v>9.915547370910645</v>
      </c>
      <c r="F99" s="119">
        <v>10.397880395388231</v>
      </c>
      <c r="G99" s="119" t="s">
        <v>58</v>
      </c>
      <c r="H99" s="119">
        <v>-1.004173018147327</v>
      </c>
      <c r="I99" s="119">
        <v>25.695823930094864</v>
      </c>
      <c r="J99" s="119" t="s">
        <v>61</v>
      </c>
      <c r="K99" s="119">
        <v>0.3496773401150382</v>
      </c>
      <c r="L99" s="119">
        <v>0.7249397382146188</v>
      </c>
      <c r="M99" s="119">
        <v>0.08350260236784854</v>
      </c>
      <c r="N99" s="119">
        <v>-0.05790185086593688</v>
      </c>
      <c r="O99" s="119">
        <v>0.013926214974690631</v>
      </c>
      <c r="P99" s="119">
        <v>0.020791643085862902</v>
      </c>
      <c r="Q99" s="119">
        <v>0.0017578132307010045</v>
      </c>
      <c r="R99" s="119">
        <v>-0.0008899613455313734</v>
      </c>
      <c r="S99" s="119">
        <v>0.0001725891860686812</v>
      </c>
      <c r="T99" s="119">
        <v>0.0003043262255013951</v>
      </c>
      <c r="U99" s="119">
        <v>4.04872269165274E-05</v>
      </c>
      <c r="V99" s="119">
        <v>-3.2854871247325554E-05</v>
      </c>
      <c r="W99" s="119">
        <v>1.0438118304527422E-05</v>
      </c>
      <c r="X99" s="119">
        <v>67.5</v>
      </c>
    </row>
    <row r="100" s="119" customFormat="1" ht="12.75" hidden="1">
      <c r="A100" s="119" t="s">
        <v>129</v>
      </c>
    </row>
    <row r="101" spans="1:24" s="119" customFormat="1" ht="12.75" hidden="1">
      <c r="A101" s="119">
        <v>1516</v>
      </c>
      <c r="B101" s="119">
        <v>80.94</v>
      </c>
      <c r="C101" s="119">
        <v>73.34</v>
      </c>
      <c r="D101" s="119">
        <v>9.392213389612724</v>
      </c>
      <c r="E101" s="119">
        <v>9.6164423222999</v>
      </c>
      <c r="F101" s="119">
        <v>8.132001879813973</v>
      </c>
      <c r="G101" s="119" t="s">
        <v>59</v>
      </c>
      <c r="H101" s="119">
        <v>7.1310556955684845</v>
      </c>
      <c r="I101" s="119">
        <v>20.571055695568482</v>
      </c>
      <c r="J101" s="119" t="s">
        <v>73</v>
      </c>
      <c r="K101" s="119">
        <v>0.6072365522594547</v>
      </c>
      <c r="M101" s="119" t="s">
        <v>68</v>
      </c>
      <c r="N101" s="119">
        <v>0.5433875622462963</v>
      </c>
      <c r="X101" s="119">
        <v>67.5</v>
      </c>
    </row>
    <row r="102" spans="1:24" s="119" customFormat="1" ht="12.75" hidden="1">
      <c r="A102" s="119">
        <v>1514</v>
      </c>
      <c r="B102" s="119">
        <v>87.95999908447266</v>
      </c>
      <c r="C102" s="119">
        <v>106.86000061035156</v>
      </c>
      <c r="D102" s="119">
        <v>9.114836692810059</v>
      </c>
      <c r="E102" s="119">
        <v>9.103541374206543</v>
      </c>
      <c r="F102" s="119">
        <v>5.179958560249149</v>
      </c>
      <c r="G102" s="119" t="s">
        <v>56</v>
      </c>
      <c r="H102" s="119">
        <v>-6.953812184063878</v>
      </c>
      <c r="I102" s="119">
        <v>13.506186900408778</v>
      </c>
      <c r="J102" s="119" t="s">
        <v>62</v>
      </c>
      <c r="K102" s="119">
        <v>0.2543459289525918</v>
      </c>
      <c r="L102" s="119">
        <v>0.7337362253041043</v>
      </c>
      <c r="M102" s="119">
        <v>0.06021313754181816</v>
      </c>
      <c r="N102" s="119">
        <v>0.0010866568172065423</v>
      </c>
      <c r="O102" s="119">
        <v>0.010214996274073974</v>
      </c>
      <c r="P102" s="119">
        <v>0.021048572363498597</v>
      </c>
      <c r="Q102" s="119">
        <v>0.0012434207565015457</v>
      </c>
      <c r="R102" s="119">
        <v>1.669228934264359E-05</v>
      </c>
      <c r="S102" s="119">
        <v>0.00013398801319108435</v>
      </c>
      <c r="T102" s="119">
        <v>0.00030971282653568133</v>
      </c>
      <c r="U102" s="119">
        <v>2.7191758001755565E-05</v>
      </c>
      <c r="V102" s="119">
        <v>6.101745622360912E-07</v>
      </c>
      <c r="W102" s="119">
        <v>8.348461362924243E-06</v>
      </c>
      <c r="X102" s="119">
        <v>67.5</v>
      </c>
    </row>
    <row r="103" spans="1:24" s="119" customFormat="1" ht="12.75" hidden="1">
      <c r="A103" s="119">
        <v>1513</v>
      </c>
      <c r="B103" s="119">
        <v>82.76000213623047</v>
      </c>
      <c r="C103" s="119">
        <v>90.95999908447266</v>
      </c>
      <c r="D103" s="119">
        <v>9.283581733703613</v>
      </c>
      <c r="E103" s="119">
        <v>9.578801155090332</v>
      </c>
      <c r="F103" s="119">
        <v>10.560420090264568</v>
      </c>
      <c r="G103" s="119" t="s">
        <v>57</v>
      </c>
      <c r="H103" s="119">
        <v>11.768747594657093</v>
      </c>
      <c r="I103" s="119">
        <v>27.02874973088756</v>
      </c>
      <c r="J103" s="119" t="s">
        <v>60</v>
      </c>
      <c r="K103" s="119">
        <v>-0.17907972940473038</v>
      </c>
      <c r="L103" s="119">
        <v>0.003992265927369284</v>
      </c>
      <c r="M103" s="119">
        <v>0.0419061123297102</v>
      </c>
      <c r="N103" s="119">
        <v>-1.1532644563485692E-05</v>
      </c>
      <c r="O103" s="119">
        <v>-0.007270148846651665</v>
      </c>
      <c r="P103" s="119">
        <v>0.00045680971800621755</v>
      </c>
      <c r="Q103" s="119">
        <v>0.0008416366542246443</v>
      </c>
      <c r="R103" s="119">
        <v>-9.077824223227551E-07</v>
      </c>
      <c r="S103" s="119">
        <v>-0.00010150278620615</v>
      </c>
      <c r="T103" s="119">
        <v>3.253235395088974E-05</v>
      </c>
      <c r="U103" s="119">
        <v>1.6744832325587488E-05</v>
      </c>
      <c r="V103" s="119">
        <v>-7.225466240099594E-08</v>
      </c>
      <c r="W103" s="119">
        <v>-6.5008676044538865E-06</v>
      </c>
      <c r="X103" s="119">
        <v>67.5</v>
      </c>
    </row>
    <row r="104" spans="1:24" s="119" customFormat="1" ht="12.75" hidden="1">
      <c r="A104" s="119">
        <v>1515</v>
      </c>
      <c r="B104" s="119">
        <v>117.23999786376953</v>
      </c>
      <c r="C104" s="119">
        <v>93.94000244140625</v>
      </c>
      <c r="D104" s="119">
        <v>8.84778881072998</v>
      </c>
      <c r="E104" s="119">
        <v>10.011600494384766</v>
      </c>
      <c r="F104" s="119">
        <v>14.156382109595416</v>
      </c>
      <c r="G104" s="119" t="s">
        <v>58</v>
      </c>
      <c r="H104" s="119">
        <v>-11.667828985735923</v>
      </c>
      <c r="I104" s="119">
        <v>38.07216887803361</v>
      </c>
      <c r="J104" s="119" t="s">
        <v>61</v>
      </c>
      <c r="K104" s="119">
        <v>-0.18061645022280065</v>
      </c>
      <c r="L104" s="119">
        <v>0.733725364244879</v>
      </c>
      <c r="M104" s="119">
        <v>-0.04323771134136985</v>
      </c>
      <c r="N104" s="119">
        <v>-0.0010865956177395642</v>
      </c>
      <c r="O104" s="119">
        <v>-0.0071757288568391865</v>
      </c>
      <c r="P104" s="119">
        <v>0.02104361478983523</v>
      </c>
      <c r="Q104" s="119">
        <v>-0.0009152829726179892</v>
      </c>
      <c r="R104" s="119">
        <v>-1.66675869450936E-05</v>
      </c>
      <c r="S104" s="119">
        <v>-8.746411876468431E-05</v>
      </c>
      <c r="T104" s="119">
        <v>0.0003079994819267316</v>
      </c>
      <c r="U104" s="119">
        <v>-2.1424338813928384E-05</v>
      </c>
      <c r="V104" s="119">
        <v>-6.058813911660628E-07</v>
      </c>
      <c r="W104" s="119">
        <v>-5.237893423658111E-06</v>
      </c>
      <c r="X104" s="119">
        <v>67.5</v>
      </c>
    </row>
    <row r="105" s="119" customFormat="1" ht="12.75" hidden="1">
      <c r="A105" s="119" t="s">
        <v>135</v>
      </c>
    </row>
    <row r="106" spans="1:24" s="119" customFormat="1" ht="12.75" hidden="1">
      <c r="A106" s="119">
        <v>1516</v>
      </c>
      <c r="B106" s="119">
        <v>72.26</v>
      </c>
      <c r="C106" s="119">
        <v>70.46</v>
      </c>
      <c r="D106" s="119">
        <v>9.919844494848508</v>
      </c>
      <c r="E106" s="119">
        <v>10.038033217686984</v>
      </c>
      <c r="F106" s="119">
        <v>5.446980602028188</v>
      </c>
      <c r="G106" s="119" t="s">
        <v>59</v>
      </c>
      <c r="H106" s="119">
        <v>8.281253376533051</v>
      </c>
      <c r="I106" s="119">
        <v>13.041253376533058</v>
      </c>
      <c r="J106" s="119" t="s">
        <v>73</v>
      </c>
      <c r="K106" s="119">
        <v>0.5219523989794737</v>
      </c>
      <c r="M106" s="119" t="s">
        <v>68</v>
      </c>
      <c r="N106" s="119">
        <v>0.47847527414187263</v>
      </c>
      <c r="X106" s="119">
        <v>67.5</v>
      </c>
    </row>
    <row r="107" spans="1:24" s="119" customFormat="1" ht="12.75" hidden="1">
      <c r="A107" s="119">
        <v>1514</v>
      </c>
      <c r="B107" s="119">
        <v>96.55999755859375</v>
      </c>
      <c r="C107" s="119">
        <v>99.45999908447266</v>
      </c>
      <c r="D107" s="119">
        <v>8.810225486755371</v>
      </c>
      <c r="E107" s="119">
        <v>8.943094253540039</v>
      </c>
      <c r="F107" s="119">
        <v>6.322606299337356</v>
      </c>
      <c r="G107" s="119" t="s">
        <v>56</v>
      </c>
      <c r="H107" s="119">
        <v>-11.99832495662534</v>
      </c>
      <c r="I107" s="119">
        <v>17.061672601968407</v>
      </c>
      <c r="J107" s="119" t="s">
        <v>62</v>
      </c>
      <c r="K107" s="119">
        <v>0.17486725574639497</v>
      </c>
      <c r="L107" s="119">
        <v>0.6993250987565829</v>
      </c>
      <c r="M107" s="119">
        <v>0.04139750927929636</v>
      </c>
      <c r="N107" s="119">
        <v>0.012322511829963918</v>
      </c>
      <c r="O107" s="119">
        <v>0.007023151963906131</v>
      </c>
      <c r="P107" s="119">
        <v>0.020061468018982506</v>
      </c>
      <c r="Q107" s="119">
        <v>0.0008548667880134526</v>
      </c>
      <c r="R107" s="119">
        <v>0.0001897198736267712</v>
      </c>
      <c r="S107" s="119">
        <v>9.217529591359833E-05</v>
      </c>
      <c r="T107" s="119">
        <v>0.00029519857767097376</v>
      </c>
      <c r="U107" s="119">
        <v>1.868996731081092E-05</v>
      </c>
      <c r="V107" s="119">
        <v>7.0463670069373774E-06</v>
      </c>
      <c r="W107" s="119">
        <v>5.7509161839264925E-06</v>
      </c>
      <c r="X107" s="119">
        <v>67.5</v>
      </c>
    </row>
    <row r="108" spans="1:24" s="119" customFormat="1" ht="12.75" hidden="1">
      <c r="A108" s="119">
        <v>1513</v>
      </c>
      <c r="B108" s="119">
        <v>83.23999786376953</v>
      </c>
      <c r="C108" s="119">
        <v>91.54000091552734</v>
      </c>
      <c r="D108" s="119">
        <v>9.002433776855469</v>
      </c>
      <c r="E108" s="119">
        <v>9.464571952819824</v>
      </c>
      <c r="F108" s="119">
        <v>9.003099655130036</v>
      </c>
      <c r="G108" s="119" t="s">
        <v>57</v>
      </c>
      <c r="H108" s="119">
        <v>8.022999669210137</v>
      </c>
      <c r="I108" s="119">
        <v>23.762997532979664</v>
      </c>
      <c r="J108" s="119" t="s">
        <v>60</v>
      </c>
      <c r="K108" s="119">
        <v>0.010611743157984277</v>
      </c>
      <c r="L108" s="119">
        <v>0.0038048059507495313</v>
      </c>
      <c r="M108" s="119">
        <v>-0.0020422918689069493</v>
      </c>
      <c r="N108" s="119">
        <v>0.000127165430102831</v>
      </c>
      <c r="O108" s="119">
        <v>0.0005015979890173122</v>
      </c>
      <c r="P108" s="119">
        <v>0.000435333242364195</v>
      </c>
      <c r="Q108" s="119">
        <v>-1.97466003073809E-05</v>
      </c>
      <c r="R108" s="119">
        <v>1.0242908332468216E-05</v>
      </c>
      <c r="S108" s="119">
        <v>1.2787104146311315E-05</v>
      </c>
      <c r="T108" s="119">
        <v>3.1002709620602574E-05</v>
      </c>
      <c r="U108" s="119">
        <v>1.037080759514864E-06</v>
      </c>
      <c r="V108" s="119">
        <v>8.096523013908655E-07</v>
      </c>
      <c r="W108" s="119">
        <v>9.912810869256106E-07</v>
      </c>
      <c r="X108" s="119">
        <v>67.5</v>
      </c>
    </row>
    <row r="109" spans="1:24" s="119" customFormat="1" ht="12.75" hidden="1">
      <c r="A109" s="119">
        <v>1515</v>
      </c>
      <c r="B109" s="119">
        <v>105.73999786376953</v>
      </c>
      <c r="C109" s="119">
        <v>88.94000244140625</v>
      </c>
      <c r="D109" s="119">
        <v>9.691241264343262</v>
      </c>
      <c r="E109" s="119">
        <v>9.838173866271973</v>
      </c>
      <c r="F109" s="119">
        <v>12.542365045559956</v>
      </c>
      <c r="G109" s="119" t="s">
        <v>58</v>
      </c>
      <c r="H109" s="119">
        <v>-7.459178248903854</v>
      </c>
      <c r="I109" s="119">
        <v>30.78081961486568</v>
      </c>
      <c r="J109" s="119" t="s">
        <v>61</v>
      </c>
      <c r="K109" s="119">
        <v>0.17454497426000004</v>
      </c>
      <c r="L109" s="119">
        <v>0.6993147483090726</v>
      </c>
      <c r="M109" s="119">
        <v>0.04134710169348784</v>
      </c>
      <c r="N109" s="119">
        <v>0.012321855653796123</v>
      </c>
      <c r="O109" s="119">
        <v>0.007005216839294294</v>
      </c>
      <c r="P109" s="119">
        <v>0.0200567441037859</v>
      </c>
      <c r="Q109" s="119">
        <v>0.0008546386938494757</v>
      </c>
      <c r="R109" s="119">
        <v>0.00018944316635300065</v>
      </c>
      <c r="S109" s="119">
        <v>9.128403553913908E-05</v>
      </c>
      <c r="T109" s="119">
        <v>0.00029356606114322296</v>
      </c>
      <c r="U109" s="119">
        <v>1.8661172031183484E-05</v>
      </c>
      <c r="V109" s="119">
        <v>6.999696503942731E-06</v>
      </c>
      <c r="W109" s="119">
        <v>5.664838811586013E-06</v>
      </c>
      <c r="X109" s="119">
        <v>67.5</v>
      </c>
    </row>
    <row r="110" s="119" customFormat="1" ht="12.75" hidden="1">
      <c r="A110" s="119" t="s">
        <v>141</v>
      </c>
    </row>
    <row r="111" spans="1:24" s="119" customFormat="1" ht="12.75" hidden="1">
      <c r="A111" s="119">
        <v>1516</v>
      </c>
      <c r="B111" s="119">
        <v>68.36</v>
      </c>
      <c r="C111" s="119">
        <v>75.56</v>
      </c>
      <c r="D111" s="119">
        <v>9.467533794910096</v>
      </c>
      <c r="E111" s="119">
        <v>9.616135059154242</v>
      </c>
      <c r="F111" s="119">
        <v>4.960912353436797</v>
      </c>
      <c r="G111" s="119" t="s">
        <v>59</v>
      </c>
      <c r="H111" s="119">
        <v>11.58290363520969</v>
      </c>
      <c r="I111" s="119">
        <v>12.442903635209689</v>
      </c>
      <c r="J111" s="119" t="s">
        <v>73</v>
      </c>
      <c r="K111" s="119">
        <v>0.9761248833634786</v>
      </c>
      <c r="M111" s="119" t="s">
        <v>68</v>
      </c>
      <c r="N111" s="119">
        <v>0.6778351436979877</v>
      </c>
      <c r="X111" s="119">
        <v>67.5</v>
      </c>
    </row>
    <row r="112" spans="1:24" s="119" customFormat="1" ht="12.75" hidden="1">
      <c r="A112" s="119">
        <v>1514</v>
      </c>
      <c r="B112" s="119">
        <v>113.37999725341797</v>
      </c>
      <c r="C112" s="119">
        <v>111.9800033569336</v>
      </c>
      <c r="D112" s="119">
        <v>8.63296890258789</v>
      </c>
      <c r="E112" s="119">
        <v>8.946887969970703</v>
      </c>
      <c r="F112" s="119">
        <v>10.32136618332586</v>
      </c>
      <c r="G112" s="119" t="s">
        <v>56</v>
      </c>
      <c r="H112" s="119">
        <v>-17.43560602148665</v>
      </c>
      <c r="I112" s="119">
        <v>28.444391231931316</v>
      </c>
      <c r="J112" s="119" t="s">
        <v>62</v>
      </c>
      <c r="K112" s="119">
        <v>0.733738250460302</v>
      </c>
      <c r="L112" s="119">
        <v>0.6373778206389153</v>
      </c>
      <c r="M112" s="119">
        <v>0.17370288973416598</v>
      </c>
      <c r="N112" s="119">
        <v>0.010679669146221888</v>
      </c>
      <c r="O112" s="119">
        <v>0.029468369546708187</v>
      </c>
      <c r="P112" s="119">
        <v>0.018284437712203477</v>
      </c>
      <c r="Q112" s="119">
        <v>0.003586992461916311</v>
      </c>
      <c r="R112" s="119">
        <v>0.00016444377694790237</v>
      </c>
      <c r="S112" s="119">
        <v>0.0003866592350620713</v>
      </c>
      <c r="T112" s="119">
        <v>0.0002690643912718398</v>
      </c>
      <c r="U112" s="119">
        <v>7.845243624360751E-05</v>
      </c>
      <c r="V112" s="119">
        <v>6.102711444354701E-06</v>
      </c>
      <c r="W112" s="119">
        <v>2.4115112921923794E-05</v>
      </c>
      <c r="X112" s="119">
        <v>67.5</v>
      </c>
    </row>
    <row r="113" spans="1:24" s="119" customFormat="1" ht="12.75" hidden="1">
      <c r="A113" s="119">
        <v>1513</v>
      </c>
      <c r="B113" s="119">
        <v>106.36000061035156</v>
      </c>
      <c r="C113" s="119">
        <v>95.36000061035156</v>
      </c>
      <c r="D113" s="119">
        <v>8.716890335083008</v>
      </c>
      <c r="E113" s="119">
        <v>9.320280075073242</v>
      </c>
      <c r="F113" s="119">
        <v>15.468969552738422</v>
      </c>
      <c r="G113" s="119" t="s">
        <v>57</v>
      </c>
      <c r="H113" s="119">
        <v>3.3476590638833557</v>
      </c>
      <c r="I113" s="119">
        <v>42.20765967423491</v>
      </c>
      <c r="J113" s="119" t="s">
        <v>60</v>
      </c>
      <c r="K113" s="119">
        <v>0.31931690732961576</v>
      </c>
      <c r="L113" s="119">
        <v>0.003467658675505259</v>
      </c>
      <c r="M113" s="119">
        <v>-0.07381148699551432</v>
      </c>
      <c r="N113" s="119">
        <v>0.00011023644660255783</v>
      </c>
      <c r="O113" s="119">
        <v>0.013109569068507439</v>
      </c>
      <c r="P113" s="119">
        <v>0.00039669543391516516</v>
      </c>
      <c r="Q113" s="119">
        <v>-0.0014384604574506643</v>
      </c>
      <c r="R113" s="119">
        <v>8.883438480734994E-06</v>
      </c>
      <c r="S113" s="119">
        <v>0.0001949956133009988</v>
      </c>
      <c r="T113" s="119">
        <v>2.8249150359610857E-05</v>
      </c>
      <c r="U113" s="119">
        <v>-2.5675129965560724E-05</v>
      </c>
      <c r="V113" s="119">
        <v>7.056542650570391E-07</v>
      </c>
      <c r="W113" s="119">
        <v>1.2848482237765643E-05</v>
      </c>
      <c r="X113" s="119">
        <v>67.5</v>
      </c>
    </row>
    <row r="114" spans="1:24" s="119" customFormat="1" ht="12.75" hidden="1">
      <c r="A114" s="119">
        <v>1515</v>
      </c>
      <c r="B114" s="119">
        <v>95.86000061035156</v>
      </c>
      <c r="C114" s="119">
        <v>91.26000213623047</v>
      </c>
      <c r="D114" s="119">
        <v>9.305754661560059</v>
      </c>
      <c r="E114" s="119">
        <v>9.683523178100586</v>
      </c>
      <c r="F114" s="119">
        <v>11.011737912124829</v>
      </c>
      <c r="G114" s="119" t="s">
        <v>58</v>
      </c>
      <c r="H114" s="119">
        <v>-0.22778296575043555</v>
      </c>
      <c r="I114" s="119">
        <v>28.13221764460112</v>
      </c>
      <c r="J114" s="119" t="s">
        <v>61</v>
      </c>
      <c r="K114" s="119">
        <v>0.6606122409416847</v>
      </c>
      <c r="L114" s="119">
        <v>0.6373683876579725</v>
      </c>
      <c r="M114" s="119">
        <v>0.15724044737125</v>
      </c>
      <c r="N114" s="119">
        <v>0.010679100196112226</v>
      </c>
      <c r="O114" s="119">
        <v>0.026391741181274714</v>
      </c>
      <c r="P114" s="119">
        <v>0.018280133894043545</v>
      </c>
      <c r="Q114" s="119">
        <v>0.0032859315930486538</v>
      </c>
      <c r="R114" s="119">
        <v>0.00016420365494607743</v>
      </c>
      <c r="S114" s="119">
        <v>0.00033388931527102427</v>
      </c>
      <c r="T114" s="119">
        <v>0.0002675773386414586</v>
      </c>
      <c r="U114" s="119">
        <v>7.413212835072838E-05</v>
      </c>
      <c r="V114" s="119">
        <v>6.061776887288466E-06</v>
      </c>
      <c r="W114" s="119">
        <v>2.0407233409332013E-05</v>
      </c>
      <c r="X114" s="119">
        <v>67.5</v>
      </c>
    </row>
    <row r="115" s="119" customFormat="1" ht="12.75" hidden="1">
      <c r="A115" s="119" t="s">
        <v>147</v>
      </c>
    </row>
    <row r="116" spans="1:24" s="119" customFormat="1" ht="12.75" hidden="1">
      <c r="A116" s="119">
        <v>1516</v>
      </c>
      <c r="B116" s="119">
        <v>70.26</v>
      </c>
      <c r="C116" s="119">
        <v>69.26</v>
      </c>
      <c r="D116" s="119">
        <v>9.71627393211228</v>
      </c>
      <c r="E116" s="119">
        <v>9.918588686549953</v>
      </c>
      <c r="F116" s="119">
        <v>8.559839702582767</v>
      </c>
      <c r="G116" s="119" t="s">
        <v>59</v>
      </c>
      <c r="H116" s="119">
        <v>18.161734014045607</v>
      </c>
      <c r="I116" s="119">
        <v>20.921734014045615</v>
      </c>
      <c r="J116" s="119" t="s">
        <v>73</v>
      </c>
      <c r="K116" s="119">
        <v>2.1121257486265055</v>
      </c>
      <c r="M116" s="119" t="s">
        <v>68</v>
      </c>
      <c r="N116" s="119">
        <v>1.233477253467078</v>
      </c>
      <c r="X116" s="119">
        <v>67.5</v>
      </c>
    </row>
    <row r="117" spans="1:24" s="119" customFormat="1" ht="12.75" hidden="1">
      <c r="A117" s="119">
        <v>1514</v>
      </c>
      <c r="B117" s="119">
        <v>111.58000183105469</v>
      </c>
      <c r="C117" s="119">
        <v>108.08000183105469</v>
      </c>
      <c r="D117" s="119">
        <v>8.710954666137695</v>
      </c>
      <c r="E117" s="119">
        <v>8.94522476196289</v>
      </c>
      <c r="F117" s="119">
        <v>8.944018231979522</v>
      </c>
      <c r="G117" s="119" t="s">
        <v>56</v>
      </c>
      <c r="H117" s="119">
        <v>-19.65392622597369</v>
      </c>
      <c r="I117" s="119">
        <v>24.42607560508099</v>
      </c>
      <c r="J117" s="119" t="s">
        <v>62</v>
      </c>
      <c r="K117" s="119">
        <v>1.297728352938254</v>
      </c>
      <c r="L117" s="119">
        <v>0.5739982144959606</v>
      </c>
      <c r="M117" s="119">
        <v>0.30722013161066936</v>
      </c>
      <c r="N117" s="119">
        <v>0.03376521084020343</v>
      </c>
      <c r="O117" s="119">
        <v>0.05211926345609932</v>
      </c>
      <c r="P117" s="119">
        <v>0.016466282226735417</v>
      </c>
      <c r="Q117" s="119">
        <v>0.006344107406407776</v>
      </c>
      <c r="R117" s="119">
        <v>0.0005196707878323356</v>
      </c>
      <c r="S117" s="119">
        <v>0.0006838408795810768</v>
      </c>
      <c r="T117" s="119">
        <v>0.0002423219646398804</v>
      </c>
      <c r="U117" s="119">
        <v>0.00013875432981813392</v>
      </c>
      <c r="V117" s="119">
        <v>1.9291460372178068E-05</v>
      </c>
      <c r="W117" s="119">
        <v>4.264815536908251E-05</v>
      </c>
      <c r="X117" s="119">
        <v>67.5</v>
      </c>
    </row>
    <row r="118" spans="1:24" s="119" customFormat="1" ht="12.75" hidden="1">
      <c r="A118" s="119">
        <v>1513</v>
      </c>
      <c r="B118" s="119">
        <v>107.08000183105469</v>
      </c>
      <c r="C118" s="119">
        <v>118.18000030517578</v>
      </c>
      <c r="D118" s="119">
        <v>8.796527862548828</v>
      </c>
      <c r="E118" s="119">
        <v>9.170470237731934</v>
      </c>
      <c r="F118" s="119">
        <v>14.946863876063123</v>
      </c>
      <c r="G118" s="119" t="s">
        <v>57</v>
      </c>
      <c r="H118" s="119">
        <v>0.8350754157567479</v>
      </c>
      <c r="I118" s="119">
        <v>40.415077246811435</v>
      </c>
      <c r="J118" s="119" t="s">
        <v>60</v>
      </c>
      <c r="K118" s="119">
        <v>0.6707465329623744</v>
      </c>
      <c r="L118" s="119">
        <v>0.0031231916530333106</v>
      </c>
      <c r="M118" s="119">
        <v>-0.15579048819065983</v>
      </c>
      <c r="N118" s="119">
        <v>-0.00034930931394981706</v>
      </c>
      <c r="O118" s="119">
        <v>0.027417841798278574</v>
      </c>
      <c r="P118" s="119">
        <v>0.0003571791633980939</v>
      </c>
      <c r="Q118" s="119">
        <v>-0.003072448424692406</v>
      </c>
      <c r="R118" s="119">
        <v>-2.8057011731370225E-05</v>
      </c>
      <c r="S118" s="119">
        <v>0.00039818063359335827</v>
      </c>
      <c r="T118" s="119">
        <v>2.542992911366901E-05</v>
      </c>
      <c r="U118" s="119">
        <v>-5.737400303211239E-05</v>
      </c>
      <c r="V118" s="119">
        <v>-2.2054524110584967E-06</v>
      </c>
      <c r="W118" s="119">
        <v>2.5971453436570785E-05</v>
      </c>
      <c r="X118" s="119">
        <v>67.5</v>
      </c>
    </row>
    <row r="119" spans="1:24" s="119" customFormat="1" ht="12.75" hidden="1">
      <c r="A119" s="119">
        <v>1515</v>
      </c>
      <c r="B119" s="119">
        <v>99.08000183105469</v>
      </c>
      <c r="C119" s="119">
        <v>106.9800033569336</v>
      </c>
      <c r="D119" s="119">
        <v>9.276166915893555</v>
      </c>
      <c r="E119" s="119">
        <v>9.550288200378418</v>
      </c>
      <c r="F119" s="119">
        <v>15.947688912299745</v>
      </c>
      <c r="G119" s="119" t="s">
        <v>58</v>
      </c>
      <c r="H119" s="119">
        <v>9.297817482693453</v>
      </c>
      <c r="I119" s="119">
        <v>40.87781931374814</v>
      </c>
      <c r="J119" s="119" t="s">
        <v>61</v>
      </c>
      <c r="K119" s="119">
        <v>1.110944628025532</v>
      </c>
      <c r="L119" s="119">
        <v>0.5739897176069003</v>
      </c>
      <c r="M119" s="119">
        <v>0.26478960148803593</v>
      </c>
      <c r="N119" s="119">
        <v>-0.033763403946974586</v>
      </c>
      <c r="O119" s="119">
        <v>0.0443247061392499</v>
      </c>
      <c r="P119" s="119">
        <v>0.016462407886325043</v>
      </c>
      <c r="Q119" s="119">
        <v>0.005550473805148814</v>
      </c>
      <c r="R119" s="119">
        <v>-0.0005189128364368972</v>
      </c>
      <c r="S119" s="119">
        <v>0.0005559591096631232</v>
      </c>
      <c r="T119" s="119">
        <v>0.0002409839273731865</v>
      </c>
      <c r="U119" s="119">
        <v>0.00012633680310721276</v>
      </c>
      <c r="V119" s="119">
        <v>-1.916497907522659E-05</v>
      </c>
      <c r="W119" s="119">
        <v>3.382822435152985E-05</v>
      </c>
      <c r="X119" s="119">
        <v>67.5</v>
      </c>
    </row>
    <row r="120" spans="1:14" s="119" customFormat="1" ht="12.75">
      <c r="A120" s="119" t="s">
        <v>153</v>
      </c>
      <c r="E120" s="120" t="s">
        <v>106</v>
      </c>
      <c r="F120" s="120">
        <f>MIN(F91:F119)</f>
        <v>4.960912353436797</v>
      </c>
      <c r="G120" s="120"/>
      <c r="H120" s="120"/>
      <c r="I120" s="121"/>
      <c r="J120" s="121" t="s">
        <v>159</v>
      </c>
      <c r="K120" s="120">
        <f>AVERAGE(K118,K113,K108,K103,K98,K93)</f>
        <v>0.2264666787573224</v>
      </c>
      <c r="L120" s="120">
        <f>AVERAGE(L118,L113,L108,L103,L98,L93)</f>
        <v>0.003150609583366278</v>
      </c>
      <c r="M120" s="121" t="s">
        <v>108</v>
      </c>
      <c r="N120" s="120" t="e">
        <f>Mittelwert(K116,K111,K106,K101,K96,K91)</f>
        <v>#NAME?</v>
      </c>
    </row>
    <row r="121" spans="5:14" s="119" customFormat="1" ht="12.75">
      <c r="E121" s="120" t="s">
        <v>107</v>
      </c>
      <c r="F121" s="120">
        <f>MAX(F91:F119)</f>
        <v>15.947688912299745</v>
      </c>
      <c r="G121" s="120"/>
      <c r="H121" s="120"/>
      <c r="I121" s="121"/>
      <c r="J121" s="121" t="s">
        <v>160</v>
      </c>
      <c r="K121" s="120">
        <f>AVERAGE(K119,K114,K109,K104,K99,K94)</f>
        <v>0.4262534850333888</v>
      </c>
      <c r="L121" s="120">
        <f>AVERAGE(L119,L114,L109,L104,L99,L94)</f>
        <v>0.5790217481981942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112</v>
      </c>
      <c r="K122" s="120">
        <f>ABS(K120/$G$33)</f>
        <v>0.1415416742233265</v>
      </c>
      <c r="L122" s="120">
        <f>ABS(L120/$H$33)</f>
        <v>0.00875169328712855</v>
      </c>
      <c r="M122" s="121" t="s">
        <v>111</v>
      </c>
      <c r="N122" s="120">
        <f>K122+L122+L123+K123</f>
        <v>0.7543714402669337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0.24218948013260727</v>
      </c>
      <c r="L123" s="120">
        <f>ABS(L121/$H$34)</f>
        <v>0.36188859262387135</v>
      </c>
      <c r="M123" s="120"/>
      <c r="N123" s="120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1516</v>
      </c>
      <c r="B126" s="101">
        <v>76.98</v>
      </c>
      <c r="C126" s="101">
        <v>81.58</v>
      </c>
      <c r="D126" s="101">
        <v>9.698987725573808</v>
      </c>
      <c r="E126" s="101">
        <v>9.80408225430851</v>
      </c>
      <c r="F126" s="101">
        <v>10.685838443967894</v>
      </c>
      <c r="G126" s="101" t="s">
        <v>59</v>
      </c>
      <c r="H126" s="101">
        <v>16.691997088971533</v>
      </c>
      <c r="I126" s="101">
        <v>26.17199708897154</v>
      </c>
      <c r="J126" s="101" t="s">
        <v>73</v>
      </c>
      <c r="K126" s="101">
        <v>0.5787215918245331</v>
      </c>
      <c r="M126" s="101" t="s">
        <v>68</v>
      </c>
      <c r="N126" s="101">
        <v>0.3999952579927606</v>
      </c>
      <c r="X126" s="101">
        <v>67.5</v>
      </c>
    </row>
    <row r="127" spans="1:24" s="101" customFormat="1" ht="12.75" hidden="1">
      <c r="A127" s="101">
        <v>1515</v>
      </c>
      <c r="B127" s="101">
        <v>93.68000030517578</v>
      </c>
      <c r="C127" s="101">
        <v>94.68000030517578</v>
      </c>
      <c r="D127" s="101">
        <v>9.456733703613281</v>
      </c>
      <c r="E127" s="101">
        <v>9.872954368591309</v>
      </c>
      <c r="F127" s="101">
        <v>8.154472512051058</v>
      </c>
      <c r="G127" s="101" t="s">
        <v>56</v>
      </c>
      <c r="H127" s="101">
        <v>-5.681853989212925</v>
      </c>
      <c r="I127" s="101">
        <v>20.498146315962863</v>
      </c>
      <c r="J127" s="101" t="s">
        <v>62</v>
      </c>
      <c r="K127" s="101">
        <v>0.5757011154526955</v>
      </c>
      <c r="L127" s="101">
        <v>0.472826358353383</v>
      </c>
      <c r="M127" s="101">
        <v>0.13628946440836065</v>
      </c>
      <c r="N127" s="101">
        <v>0.06650235144055967</v>
      </c>
      <c r="O127" s="101">
        <v>0.023121140372432947</v>
      </c>
      <c r="P127" s="101">
        <v>0.01356387122451936</v>
      </c>
      <c r="Q127" s="101">
        <v>0.002814335640686036</v>
      </c>
      <c r="R127" s="101">
        <v>0.0010236189211545671</v>
      </c>
      <c r="S127" s="101">
        <v>0.00030337463178621316</v>
      </c>
      <c r="T127" s="101">
        <v>0.00019959745969069478</v>
      </c>
      <c r="U127" s="101">
        <v>6.155779741349261E-05</v>
      </c>
      <c r="V127" s="101">
        <v>3.7989680198088824E-05</v>
      </c>
      <c r="W127" s="101">
        <v>1.892325059674293E-05</v>
      </c>
      <c r="X127" s="101">
        <v>67.5</v>
      </c>
    </row>
    <row r="128" spans="1:24" s="101" customFormat="1" ht="12.75" hidden="1">
      <c r="A128" s="101">
        <v>1514</v>
      </c>
      <c r="B128" s="101">
        <v>88.26000213623047</v>
      </c>
      <c r="C128" s="101">
        <v>100.76000213623047</v>
      </c>
      <c r="D128" s="101">
        <v>9.312732696533203</v>
      </c>
      <c r="E128" s="101">
        <v>9.503891944885254</v>
      </c>
      <c r="F128" s="101">
        <v>9.66556347176557</v>
      </c>
      <c r="G128" s="101" t="s">
        <v>57</v>
      </c>
      <c r="H128" s="101">
        <v>3.906688299611787</v>
      </c>
      <c r="I128" s="101">
        <v>24.66669043584226</v>
      </c>
      <c r="J128" s="101" t="s">
        <v>60</v>
      </c>
      <c r="K128" s="101">
        <v>0.4929106522746274</v>
      </c>
      <c r="L128" s="101">
        <v>0.0025733158488405994</v>
      </c>
      <c r="M128" s="101">
        <v>-0.1158817626222047</v>
      </c>
      <c r="N128" s="101">
        <v>-0.0006877569521892712</v>
      </c>
      <c r="O128" s="101">
        <v>0.019923698830331658</v>
      </c>
      <c r="P128" s="101">
        <v>0.00029428400814890854</v>
      </c>
      <c r="Q128" s="101">
        <v>-0.002353233911807959</v>
      </c>
      <c r="R128" s="101">
        <v>-5.526811295541104E-05</v>
      </c>
      <c r="S128" s="101">
        <v>0.0002712130465716182</v>
      </c>
      <c r="T128" s="101">
        <v>2.0948638300309276E-05</v>
      </c>
      <c r="U128" s="101">
        <v>-4.8643962738269255E-05</v>
      </c>
      <c r="V128" s="101">
        <v>-4.3552604416001165E-06</v>
      </c>
      <c r="W128" s="101">
        <v>1.7188358068832365E-05</v>
      </c>
      <c r="X128" s="101">
        <v>67.5</v>
      </c>
    </row>
    <row r="129" spans="1:24" s="101" customFormat="1" ht="12.75" hidden="1">
      <c r="A129" s="101">
        <v>1513</v>
      </c>
      <c r="B129" s="101">
        <v>98.37999725341797</v>
      </c>
      <c r="C129" s="101">
        <v>111.37999725341797</v>
      </c>
      <c r="D129" s="101">
        <v>8.977789878845215</v>
      </c>
      <c r="E129" s="101">
        <v>9.350061416625977</v>
      </c>
      <c r="F129" s="101">
        <v>12.453503257039602</v>
      </c>
      <c r="G129" s="101" t="s">
        <v>58</v>
      </c>
      <c r="H129" s="101">
        <v>2.10130769270458</v>
      </c>
      <c r="I129" s="101">
        <v>32.98130494612255</v>
      </c>
      <c r="J129" s="101" t="s">
        <v>61</v>
      </c>
      <c r="K129" s="101">
        <v>0.2974405204535509</v>
      </c>
      <c r="L129" s="101">
        <v>0.47281935577899503</v>
      </c>
      <c r="M129" s="101">
        <v>0.0717372650739405</v>
      </c>
      <c r="N129" s="101">
        <v>-0.0664987950078678</v>
      </c>
      <c r="O129" s="101">
        <v>0.011731724384760736</v>
      </c>
      <c r="P129" s="101">
        <v>0.013560678431328283</v>
      </c>
      <c r="Q129" s="101">
        <v>0.0015436240652285424</v>
      </c>
      <c r="R129" s="101">
        <v>-0.001022125790417201</v>
      </c>
      <c r="S129" s="101">
        <v>0.0001359398785521072</v>
      </c>
      <c r="T129" s="101">
        <v>0.00019849508928016668</v>
      </c>
      <c r="U129" s="101">
        <v>3.772435965683805E-05</v>
      </c>
      <c r="V129" s="101">
        <v>-3.773920386069234E-05</v>
      </c>
      <c r="W129" s="101">
        <v>7.915160140182698E-06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1516</v>
      </c>
      <c r="B131" s="101">
        <v>71.36</v>
      </c>
      <c r="C131" s="101">
        <v>78.06</v>
      </c>
      <c r="D131" s="101">
        <v>9.713305373200528</v>
      </c>
      <c r="E131" s="101">
        <v>9.670742120650496</v>
      </c>
      <c r="F131" s="101">
        <v>5.91356096165786</v>
      </c>
      <c r="G131" s="101" t="s">
        <v>59</v>
      </c>
      <c r="H131" s="101">
        <v>10.598856461761045</v>
      </c>
      <c r="I131" s="101">
        <v>14.458856461761044</v>
      </c>
      <c r="J131" s="101" t="s">
        <v>73</v>
      </c>
      <c r="K131" s="101">
        <v>0.6202344142751798</v>
      </c>
      <c r="M131" s="101" t="s">
        <v>68</v>
      </c>
      <c r="N131" s="101">
        <v>0.35216979507704405</v>
      </c>
      <c r="X131" s="101">
        <v>67.5</v>
      </c>
    </row>
    <row r="132" spans="1:24" s="101" customFormat="1" ht="12.75" hidden="1">
      <c r="A132" s="101">
        <v>1515</v>
      </c>
      <c r="B132" s="101">
        <v>94.19999694824219</v>
      </c>
      <c r="C132" s="101">
        <v>103.9000015258789</v>
      </c>
      <c r="D132" s="101">
        <v>9.619481086730957</v>
      </c>
      <c r="E132" s="101">
        <v>9.915547370910645</v>
      </c>
      <c r="F132" s="101">
        <v>7.561269166651179</v>
      </c>
      <c r="G132" s="101" t="s">
        <v>56</v>
      </c>
      <c r="H132" s="101">
        <v>-8.014165431994073</v>
      </c>
      <c r="I132" s="101">
        <v>18.68583151624812</v>
      </c>
      <c r="J132" s="101" t="s">
        <v>62</v>
      </c>
      <c r="K132" s="101">
        <v>0.723363345578919</v>
      </c>
      <c r="L132" s="101">
        <v>0.2508980111814437</v>
      </c>
      <c r="M132" s="101">
        <v>0.17124668968606277</v>
      </c>
      <c r="N132" s="101">
        <v>0.06160573699794306</v>
      </c>
      <c r="O132" s="101">
        <v>0.02905175880096497</v>
      </c>
      <c r="P132" s="101">
        <v>0.007197497344223961</v>
      </c>
      <c r="Q132" s="101">
        <v>0.003536221345253123</v>
      </c>
      <c r="R132" s="101">
        <v>0.0009482372023569198</v>
      </c>
      <c r="S132" s="101">
        <v>0.00038117909438315607</v>
      </c>
      <c r="T132" s="101">
        <v>0.00010591709970095087</v>
      </c>
      <c r="U132" s="101">
        <v>7.733957855456926E-05</v>
      </c>
      <c r="V132" s="101">
        <v>3.519296184429947E-05</v>
      </c>
      <c r="W132" s="101">
        <v>2.3774394667942207E-05</v>
      </c>
      <c r="X132" s="101">
        <v>67.5</v>
      </c>
    </row>
    <row r="133" spans="1:24" s="101" customFormat="1" ht="12.75" hidden="1">
      <c r="A133" s="101">
        <v>1514</v>
      </c>
      <c r="B133" s="101">
        <v>99.94000244140625</v>
      </c>
      <c r="C133" s="101">
        <v>98.44000244140625</v>
      </c>
      <c r="D133" s="101">
        <v>8.970840454101562</v>
      </c>
      <c r="E133" s="101">
        <v>9.280838012695312</v>
      </c>
      <c r="F133" s="101">
        <v>13.634312040262023</v>
      </c>
      <c r="G133" s="101" t="s">
        <v>57</v>
      </c>
      <c r="H133" s="101">
        <v>3.698847126438764</v>
      </c>
      <c r="I133" s="101">
        <v>36.138849567845014</v>
      </c>
      <c r="J133" s="101" t="s">
        <v>60</v>
      </c>
      <c r="K133" s="101">
        <v>0.26800476853475147</v>
      </c>
      <c r="L133" s="101">
        <v>0.0013655933001430645</v>
      </c>
      <c r="M133" s="101">
        <v>-0.06163435004170706</v>
      </c>
      <c r="N133" s="101">
        <v>-0.0006371976532609781</v>
      </c>
      <c r="O133" s="101">
        <v>0.011053871070940422</v>
      </c>
      <c r="P133" s="101">
        <v>0.00015613733664257906</v>
      </c>
      <c r="Q133" s="101">
        <v>-0.001185711670995855</v>
      </c>
      <c r="R133" s="101">
        <v>-5.1214295723825264E-05</v>
      </c>
      <c r="S133" s="101">
        <v>0.00016851132349907812</v>
      </c>
      <c r="T133" s="101">
        <v>1.1114422789115677E-05</v>
      </c>
      <c r="U133" s="101">
        <v>-2.0084246308496415E-05</v>
      </c>
      <c r="V133" s="101">
        <v>-4.037311403381068E-06</v>
      </c>
      <c r="W133" s="101">
        <v>1.1213745503739376E-05</v>
      </c>
      <c r="X133" s="101">
        <v>67.5</v>
      </c>
    </row>
    <row r="134" spans="1:24" s="101" customFormat="1" ht="12.75" hidden="1">
      <c r="A134" s="101">
        <v>1513</v>
      </c>
      <c r="B134" s="101">
        <v>79.9000015258789</v>
      </c>
      <c r="C134" s="101">
        <v>93.4000015258789</v>
      </c>
      <c r="D134" s="101">
        <v>9.09431266784668</v>
      </c>
      <c r="E134" s="101">
        <v>9.18713092803955</v>
      </c>
      <c r="F134" s="101">
        <v>8.376051877772614</v>
      </c>
      <c r="G134" s="101" t="s">
        <v>58</v>
      </c>
      <c r="H134" s="101">
        <v>9.48152049648111</v>
      </c>
      <c r="I134" s="101">
        <v>21.88152202236002</v>
      </c>
      <c r="J134" s="101" t="s">
        <v>61</v>
      </c>
      <c r="K134" s="101">
        <v>0.6718838990255391</v>
      </c>
      <c r="L134" s="101">
        <v>0.2508942948130596</v>
      </c>
      <c r="M134" s="101">
        <v>0.15977057183152035</v>
      </c>
      <c r="N134" s="101">
        <v>-0.06160244159293046</v>
      </c>
      <c r="O134" s="101">
        <v>0.026866645190206984</v>
      </c>
      <c r="P134" s="101">
        <v>0.00719580357932435</v>
      </c>
      <c r="Q134" s="101">
        <v>0.0033315085525761484</v>
      </c>
      <c r="R134" s="101">
        <v>-0.0009468531500962494</v>
      </c>
      <c r="S134" s="101">
        <v>0.0003419085197057132</v>
      </c>
      <c r="T134" s="101">
        <v>0.00010533233888567155</v>
      </c>
      <c r="U134" s="101">
        <v>7.468623341164043E-05</v>
      </c>
      <c r="V134" s="101">
        <v>-3.496061612738608E-05</v>
      </c>
      <c r="W134" s="101">
        <v>2.096362930421266E-05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1516</v>
      </c>
      <c r="B136" s="101">
        <v>80.94</v>
      </c>
      <c r="C136" s="101">
        <v>73.34</v>
      </c>
      <c r="D136" s="101">
        <v>9.392213389612724</v>
      </c>
      <c r="E136" s="101">
        <v>9.6164423222999</v>
      </c>
      <c r="F136" s="101">
        <v>7.363718500681784</v>
      </c>
      <c r="G136" s="101" t="s">
        <v>59</v>
      </c>
      <c r="H136" s="101">
        <v>5.18757358431381</v>
      </c>
      <c r="I136" s="101">
        <v>18.627573584313808</v>
      </c>
      <c r="J136" s="101" t="s">
        <v>73</v>
      </c>
      <c r="K136" s="101">
        <v>1.7860575921417006</v>
      </c>
      <c r="M136" s="101" t="s">
        <v>68</v>
      </c>
      <c r="N136" s="101">
        <v>0.9774822172014417</v>
      </c>
      <c r="X136" s="101">
        <v>67.5</v>
      </c>
    </row>
    <row r="137" spans="1:24" s="101" customFormat="1" ht="12.75" hidden="1">
      <c r="A137" s="101">
        <v>1515</v>
      </c>
      <c r="B137" s="101">
        <v>117.23999786376953</v>
      </c>
      <c r="C137" s="101">
        <v>93.94000244140625</v>
      </c>
      <c r="D137" s="101">
        <v>8.84778881072998</v>
      </c>
      <c r="E137" s="101">
        <v>10.011600494384766</v>
      </c>
      <c r="F137" s="101">
        <v>10.772847105939471</v>
      </c>
      <c r="G137" s="101" t="s">
        <v>56</v>
      </c>
      <c r="H137" s="101">
        <v>-20.767506789474496</v>
      </c>
      <c r="I137" s="101">
        <v>28.97249107429504</v>
      </c>
      <c r="J137" s="101" t="s">
        <v>62</v>
      </c>
      <c r="K137" s="101">
        <v>1.2521315567109832</v>
      </c>
      <c r="L137" s="101">
        <v>0.3573277371637773</v>
      </c>
      <c r="M137" s="101">
        <v>0.296425303347184</v>
      </c>
      <c r="N137" s="101">
        <v>0.0010756846627053833</v>
      </c>
      <c r="O137" s="101">
        <v>0.050288191375993364</v>
      </c>
      <c r="P137" s="101">
        <v>0.010250747676953845</v>
      </c>
      <c r="Q137" s="101">
        <v>0.006121234317096736</v>
      </c>
      <c r="R137" s="101">
        <v>1.6484494392203036E-05</v>
      </c>
      <c r="S137" s="101">
        <v>0.0006598084032157308</v>
      </c>
      <c r="T137" s="101">
        <v>0.0001508496286808294</v>
      </c>
      <c r="U137" s="101">
        <v>0.00013388213363663715</v>
      </c>
      <c r="V137" s="101">
        <v>6.132158148334659E-07</v>
      </c>
      <c r="W137" s="101">
        <v>4.114645844483146E-05</v>
      </c>
      <c r="X137" s="101">
        <v>67.5</v>
      </c>
    </row>
    <row r="138" spans="1:24" s="101" customFormat="1" ht="12.75" hidden="1">
      <c r="A138" s="101">
        <v>1514</v>
      </c>
      <c r="B138" s="101">
        <v>87.95999908447266</v>
      </c>
      <c r="C138" s="101">
        <v>106.86000061035156</v>
      </c>
      <c r="D138" s="101">
        <v>9.114836692810059</v>
      </c>
      <c r="E138" s="101">
        <v>9.103541374206543</v>
      </c>
      <c r="F138" s="101">
        <v>9.414207051477172</v>
      </c>
      <c r="G138" s="101" t="s">
        <v>57</v>
      </c>
      <c r="H138" s="101">
        <v>4.086537046557936</v>
      </c>
      <c r="I138" s="101">
        <v>24.54653613103059</v>
      </c>
      <c r="J138" s="101" t="s">
        <v>60</v>
      </c>
      <c r="K138" s="101">
        <v>0.047216118313556175</v>
      </c>
      <c r="L138" s="101">
        <v>0.0019437920962844326</v>
      </c>
      <c r="M138" s="101">
        <v>-0.007810325432406153</v>
      </c>
      <c r="N138" s="101">
        <v>-1.1448764064854266E-05</v>
      </c>
      <c r="O138" s="101">
        <v>0.002438079436780659</v>
      </c>
      <c r="P138" s="101">
        <v>0.00022236771602999417</v>
      </c>
      <c r="Q138" s="101">
        <v>-6.418411573565902E-07</v>
      </c>
      <c r="R138" s="101">
        <v>-9.122480100042814E-07</v>
      </c>
      <c r="S138" s="101">
        <v>7.642183532832645E-05</v>
      </c>
      <c r="T138" s="101">
        <v>1.5838452797379635E-05</v>
      </c>
      <c r="U138" s="101">
        <v>1.0593564425979286E-05</v>
      </c>
      <c r="V138" s="101">
        <v>-6.941118616410747E-08</v>
      </c>
      <c r="W138" s="101">
        <v>6.124381197297009E-06</v>
      </c>
      <c r="X138" s="101">
        <v>67.5</v>
      </c>
    </row>
    <row r="139" spans="1:24" s="101" customFormat="1" ht="12.75" hidden="1">
      <c r="A139" s="101">
        <v>1513</v>
      </c>
      <c r="B139" s="101">
        <v>82.76000213623047</v>
      </c>
      <c r="C139" s="101">
        <v>90.95999908447266</v>
      </c>
      <c r="D139" s="101">
        <v>9.283581733703613</v>
      </c>
      <c r="E139" s="101">
        <v>9.578801155090332</v>
      </c>
      <c r="F139" s="101">
        <v>10.560420090264568</v>
      </c>
      <c r="G139" s="101" t="s">
        <v>58</v>
      </c>
      <c r="H139" s="101">
        <v>11.768747594657093</v>
      </c>
      <c r="I139" s="101">
        <v>27.02874973088756</v>
      </c>
      <c r="J139" s="101" t="s">
        <v>61</v>
      </c>
      <c r="K139" s="101">
        <v>1.2512410133474967</v>
      </c>
      <c r="L139" s="101">
        <v>0.35732245020271525</v>
      </c>
      <c r="M139" s="101">
        <v>0.2963223907859646</v>
      </c>
      <c r="N139" s="101">
        <v>-0.0010756237350398054</v>
      </c>
      <c r="O139" s="101">
        <v>0.05022905494361287</v>
      </c>
      <c r="P139" s="101">
        <v>0.010248335500726069</v>
      </c>
      <c r="Q139" s="101">
        <v>0.006121234283446654</v>
      </c>
      <c r="R139" s="101">
        <v>-1.645923324261542E-05</v>
      </c>
      <c r="S139" s="101">
        <v>0.0006553677075040717</v>
      </c>
      <c r="T139" s="101">
        <v>0.00015001584545016998</v>
      </c>
      <c r="U139" s="101">
        <v>0.00013346236210951383</v>
      </c>
      <c r="V139" s="101">
        <v>-6.092747514850449E-07</v>
      </c>
      <c r="W139" s="101">
        <v>4.068811862819952E-05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1516</v>
      </c>
      <c r="B141" s="101">
        <v>72.26</v>
      </c>
      <c r="C141" s="101">
        <v>70.46</v>
      </c>
      <c r="D141" s="101">
        <v>9.919844494848508</v>
      </c>
      <c r="E141" s="101">
        <v>10.038033217686984</v>
      </c>
      <c r="F141" s="101">
        <v>5.870794309355027</v>
      </c>
      <c r="G141" s="101" t="s">
        <v>59</v>
      </c>
      <c r="H141" s="101">
        <v>9.295955345480607</v>
      </c>
      <c r="I141" s="101">
        <v>14.055955345480612</v>
      </c>
      <c r="J141" s="101" t="s">
        <v>73</v>
      </c>
      <c r="K141" s="101">
        <v>1.314498167367883</v>
      </c>
      <c r="M141" s="101" t="s">
        <v>68</v>
      </c>
      <c r="N141" s="101">
        <v>0.7218196318240842</v>
      </c>
      <c r="X141" s="101">
        <v>67.5</v>
      </c>
    </row>
    <row r="142" spans="1:24" s="101" customFormat="1" ht="12.75" hidden="1">
      <c r="A142" s="101">
        <v>1515</v>
      </c>
      <c r="B142" s="101">
        <v>105.73999786376953</v>
      </c>
      <c r="C142" s="101">
        <v>88.94000244140625</v>
      </c>
      <c r="D142" s="101">
        <v>9.691241264343262</v>
      </c>
      <c r="E142" s="101">
        <v>9.838173866271973</v>
      </c>
      <c r="F142" s="101">
        <v>8.547724703561833</v>
      </c>
      <c r="G142" s="101" t="s">
        <v>56</v>
      </c>
      <c r="H142" s="101">
        <v>-17.262616703028357</v>
      </c>
      <c r="I142" s="101">
        <v>20.977381160741174</v>
      </c>
      <c r="J142" s="101" t="s">
        <v>62</v>
      </c>
      <c r="K142" s="101">
        <v>1.0717681769818115</v>
      </c>
      <c r="L142" s="101">
        <v>0.31525611139611104</v>
      </c>
      <c r="M142" s="101">
        <v>0.2537270308861584</v>
      </c>
      <c r="N142" s="101">
        <v>0.009213962256511159</v>
      </c>
      <c r="O142" s="101">
        <v>0.04304426786739739</v>
      </c>
      <c r="P142" s="101">
        <v>0.009043806839951362</v>
      </c>
      <c r="Q142" s="101">
        <v>0.005239509622864571</v>
      </c>
      <c r="R142" s="101">
        <v>0.0001418766848919493</v>
      </c>
      <c r="S142" s="101">
        <v>0.0005647627332023992</v>
      </c>
      <c r="T142" s="101">
        <v>0.0001330998476368051</v>
      </c>
      <c r="U142" s="101">
        <v>0.00011459744639552178</v>
      </c>
      <c r="V142" s="101">
        <v>5.259744638011588E-06</v>
      </c>
      <c r="W142" s="101">
        <v>3.521882841977668E-05</v>
      </c>
      <c r="X142" s="101">
        <v>67.5</v>
      </c>
    </row>
    <row r="143" spans="1:24" s="101" customFormat="1" ht="12.75" hidden="1">
      <c r="A143" s="101">
        <v>1514</v>
      </c>
      <c r="B143" s="101">
        <v>96.55999755859375</v>
      </c>
      <c r="C143" s="101">
        <v>99.45999908447266</v>
      </c>
      <c r="D143" s="101">
        <v>8.810225486755371</v>
      </c>
      <c r="E143" s="101">
        <v>8.943094253540039</v>
      </c>
      <c r="F143" s="101">
        <v>9.874261234694556</v>
      </c>
      <c r="G143" s="101" t="s">
        <v>57</v>
      </c>
      <c r="H143" s="101">
        <v>-2.414116983944723</v>
      </c>
      <c r="I143" s="101">
        <v>26.645880574649027</v>
      </c>
      <c r="J143" s="101" t="s">
        <v>60</v>
      </c>
      <c r="K143" s="101">
        <v>0.4541739140179321</v>
      </c>
      <c r="L143" s="101">
        <v>0.0017149423975191724</v>
      </c>
      <c r="M143" s="101">
        <v>-0.10490048790126254</v>
      </c>
      <c r="N143" s="101">
        <v>9.51903293581888E-05</v>
      </c>
      <c r="O143" s="101">
        <v>0.018659776321934066</v>
      </c>
      <c r="P143" s="101">
        <v>0.0001961277869103397</v>
      </c>
      <c r="Q143" s="101">
        <v>-0.00204024215589856</v>
      </c>
      <c r="R143" s="101">
        <v>7.66566062103361E-06</v>
      </c>
      <c r="S143" s="101">
        <v>0.0002786218704834234</v>
      </c>
      <c r="T143" s="101">
        <v>1.3965363230267268E-05</v>
      </c>
      <c r="U143" s="101">
        <v>-3.611688197458607E-05</v>
      </c>
      <c r="V143" s="101">
        <v>6.106350469703766E-07</v>
      </c>
      <c r="W143" s="101">
        <v>1.838361766104625E-05</v>
      </c>
      <c r="X143" s="101">
        <v>67.5</v>
      </c>
    </row>
    <row r="144" spans="1:24" s="101" customFormat="1" ht="12.75" hidden="1">
      <c r="A144" s="101">
        <v>1513</v>
      </c>
      <c r="B144" s="101">
        <v>83.23999786376953</v>
      </c>
      <c r="C144" s="101">
        <v>91.54000091552734</v>
      </c>
      <c r="D144" s="101">
        <v>9.002433776855469</v>
      </c>
      <c r="E144" s="101">
        <v>9.464571952819824</v>
      </c>
      <c r="F144" s="101">
        <v>9.003099655130036</v>
      </c>
      <c r="G144" s="101" t="s">
        <v>58</v>
      </c>
      <c r="H144" s="101">
        <v>8.022999669210137</v>
      </c>
      <c r="I144" s="101">
        <v>23.762997532979664</v>
      </c>
      <c r="J144" s="101" t="s">
        <v>61</v>
      </c>
      <c r="K144" s="101">
        <v>0.9707796253612595</v>
      </c>
      <c r="L144" s="101">
        <v>0.3152514468565852</v>
      </c>
      <c r="M144" s="101">
        <v>0.23102660851162285</v>
      </c>
      <c r="N144" s="101">
        <v>0.009213470533170924</v>
      </c>
      <c r="O144" s="101">
        <v>0.03878945402884201</v>
      </c>
      <c r="P144" s="101">
        <v>0.00904167993514218</v>
      </c>
      <c r="Q144" s="101">
        <v>0.0048259582502737045</v>
      </c>
      <c r="R144" s="101">
        <v>0.00014166944399965933</v>
      </c>
      <c r="S144" s="101">
        <v>0.0004912502397989876</v>
      </c>
      <c r="T144" s="101">
        <v>0.00013236516940187635</v>
      </c>
      <c r="U144" s="101">
        <v>0.00010875727817855828</v>
      </c>
      <c r="V144" s="101">
        <v>5.224178260406429E-06</v>
      </c>
      <c r="W144" s="101">
        <v>3.0040114463066514E-05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1516</v>
      </c>
      <c r="B146" s="101">
        <v>68.36</v>
      </c>
      <c r="C146" s="101">
        <v>75.56</v>
      </c>
      <c r="D146" s="101">
        <v>9.467533794910096</v>
      </c>
      <c r="E146" s="101">
        <v>9.616135059154242</v>
      </c>
      <c r="F146" s="101">
        <v>5.677121795994496</v>
      </c>
      <c r="G146" s="101" t="s">
        <v>59</v>
      </c>
      <c r="H146" s="101">
        <v>13.379291968940052</v>
      </c>
      <c r="I146" s="101">
        <v>14.239291968940051</v>
      </c>
      <c r="J146" s="101" t="s">
        <v>73</v>
      </c>
      <c r="K146" s="101">
        <v>1.1041191859947368</v>
      </c>
      <c r="M146" s="101" t="s">
        <v>68</v>
      </c>
      <c r="N146" s="101">
        <v>0.5898183087826806</v>
      </c>
      <c r="X146" s="101">
        <v>67.5</v>
      </c>
    </row>
    <row r="147" spans="1:24" s="101" customFormat="1" ht="12.75" hidden="1">
      <c r="A147" s="101">
        <v>1515</v>
      </c>
      <c r="B147" s="101">
        <v>95.86000061035156</v>
      </c>
      <c r="C147" s="101">
        <v>91.26000213623047</v>
      </c>
      <c r="D147" s="101">
        <v>9.305754661560059</v>
      </c>
      <c r="E147" s="101">
        <v>9.683523178100586</v>
      </c>
      <c r="F147" s="101">
        <v>7.247868547442949</v>
      </c>
      <c r="G147" s="101" t="s">
        <v>56</v>
      </c>
      <c r="H147" s="101">
        <v>-9.843521462076978</v>
      </c>
      <c r="I147" s="101">
        <v>18.516479148274577</v>
      </c>
      <c r="J147" s="101" t="s">
        <v>62</v>
      </c>
      <c r="K147" s="101">
        <v>1.0007047667835596</v>
      </c>
      <c r="L147" s="101">
        <v>0.21174971592023048</v>
      </c>
      <c r="M147" s="101">
        <v>0.23690369444174675</v>
      </c>
      <c r="N147" s="101">
        <v>0.008453971306367268</v>
      </c>
      <c r="O147" s="101">
        <v>0.040190004514491194</v>
      </c>
      <c r="P147" s="101">
        <v>0.00607446658910217</v>
      </c>
      <c r="Q147" s="101">
        <v>0.00489206883619357</v>
      </c>
      <c r="R147" s="101">
        <v>0.00013014333213854875</v>
      </c>
      <c r="S147" s="101">
        <v>0.0005272941469464257</v>
      </c>
      <c r="T147" s="101">
        <v>8.941426324256485E-05</v>
      </c>
      <c r="U147" s="101">
        <v>0.00010699426349534687</v>
      </c>
      <c r="V147" s="101">
        <v>4.8203636680540724E-06</v>
      </c>
      <c r="W147" s="101">
        <v>3.2879549377706204E-05</v>
      </c>
      <c r="X147" s="101">
        <v>67.5</v>
      </c>
    </row>
    <row r="148" spans="1:24" s="101" customFormat="1" ht="12.75" hidden="1">
      <c r="A148" s="101">
        <v>1514</v>
      </c>
      <c r="B148" s="101">
        <v>113.37999725341797</v>
      </c>
      <c r="C148" s="101">
        <v>111.9800033569336</v>
      </c>
      <c r="D148" s="101">
        <v>8.63296890258789</v>
      </c>
      <c r="E148" s="101">
        <v>8.946887969970703</v>
      </c>
      <c r="F148" s="101">
        <v>13.365362727502394</v>
      </c>
      <c r="G148" s="101" t="s">
        <v>57</v>
      </c>
      <c r="H148" s="101">
        <v>-9.04673316557718</v>
      </c>
      <c r="I148" s="101">
        <v>36.83326408784079</v>
      </c>
      <c r="J148" s="101" t="s">
        <v>60</v>
      </c>
      <c r="K148" s="101">
        <v>0.8645192051502018</v>
      </c>
      <c r="L148" s="101">
        <v>0.0011520108993502607</v>
      </c>
      <c r="M148" s="101">
        <v>-0.2032938372397307</v>
      </c>
      <c r="N148" s="101">
        <v>8.76140594101929E-05</v>
      </c>
      <c r="O148" s="101">
        <v>0.034936819299923955</v>
      </c>
      <c r="P148" s="101">
        <v>0.00013165775385288645</v>
      </c>
      <c r="Q148" s="101">
        <v>-0.004130639162784261</v>
      </c>
      <c r="R148" s="101">
        <v>7.060581569540405E-06</v>
      </c>
      <c r="S148" s="101">
        <v>0.00047491669167367697</v>
      </c>
      <c r="T148" s="101">
        <v>9.368567797682214E-06</v>
      </c>
      <c r="U148" s="101">
        <v>-8.551191530496132E-05</v>
      </c>
      <c r="V148" s="101">
        <v>5.658139299141764E-07</v>
      </c>
      <c r="W148" s="101">
        <v>3.007140055708981E-05</v>
      </c>
      <c r="X148" s="101">
        <v>67.5</v>
      </c>
    </row>
    <row r="149" spans="1:24" s="101" customFormat="1" ht="12.75" hidden="1">
      <c r="A149" s="101">
        <v>1513</v>
      </c>
      <c r="B149" s="101">
        <v>106.36000061035156</v>
      </c>
      <c r="C149" s="101">
        <v>95.36000061035156</v>
      </c>
      <c r="D149" s="101">
        <v>8.716890335083008</v>
      </c>
      <c r="E149" s="101">
        <v>9.320280075073242</v>
      </c>
      <c r="F149" s="101">
        <v>15.468969552738422</v>
      </c>
      <c r="G149" s="101" t="s">
        <v>58</v>
      </c>
      <c r="H149" s="101">
        <v>3.3476590638833557</v>
      </c>
      <c r="I149" s="101">
        <v>42.20765967423491</v>
      </c>
      <c r="J149" s="101" t="s">
        <v>61</v>
      </c>
      <c r="K149" s="101">
        <v>0.5040005696324178</v>
      </c>
      <c r="L149" s="101">
        <v>0.2117465821759258</v>
      </c>
      <c r="M149" s="101">
        <v>0.1216346010824814</v>
      </c>
      <c r="N149" s="101">
        <v>0.008453517293143415</v>
      </c>
      <c r="O149" s="101">
        <v>0.019865928623633074</v>
      </c>
      <c r="P149" s="101">
        <v>0.006073039648970602</v>
      </c>
      <c r="Q149" s="101">
        <v>0.0026210985492593096</v>
      </c>
      <c r="R149" s="101">
        <v>0.0001299516644296043</v>
      </c>
      <c r="S149" s="101">
        <v>0.00022911406192918052</v>
      </c>
      <c r="T149" s="101">
        <v>8.892210303760768E-05</v>
      </c>
      <c r="U149" s="101">
        <v>6.430773485195102E-05</v>
      </c>
      <c r="V149" s="101">
        <v>4.787040890676701E-06</v>
      </c>
      <c r="W149" s="101">
        <v>1.3295699899444137E-05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1516</v>
      </c>
      <c r="B151" s="101">
        <v>70.26</v>
      </c>
      <c r="C151" s="101">
        <v>69.26</v>
      </c>
      <c r="D151" s="101">
        <v>9.71627393211228</v>
      </c>
      <c r="E151" s="101">
        <v>9.918588686549953</v>
      </c>
      <c r="F151" s="101">
        <v>10.605186740399512</v>
      </c>
      <c r="G151" s="101" t="s">
        <v>59</v>
      </c>
      <c r="H151" s="101">
        <v>23.160917197196376</v>
      </c>
      <c r="I151" s="101">
        <v>25.92091719719638</v>
      </c>
      <c r="J151" s="101" t="s">
        <v>73</v>
      </c>
      <c r="K151" s="101">
        <v>1.7325555226031089</v>
      </c>
      <c r="M151" s="101" t="s">
        <v>68</v>
      </c>
      <c r="N151" s="101">
        <v>1.1118090815127561</v>
      </c>
      <c r="X151" s="101">
        <v>67.5</v>
      </c>
    </row>
    <row r="152" spans="1:24" s="101" customFormat="1" ht="12.75" hidden="1">
      <c r="A152" s="101">
        <v>1515</v>
      </c>
      <c r="B152" s="101">
        <v>99.08000183105469</v>
      </c>
      <c r="C152" s="101">
        <v>106.9800033569336</v>
      </c>
      <c r="D152" s="101">
        <v>9.276166915893555</v>
      </c>
      <c r="E152" s="101">
        <v>9.550288200378418</v>
      </c>
      <c r="F152" s="101">
        <v>6.725216181546834</v>
      </c>
      <c r="G152" s="101" t="s">
        <v>56</v>
      </c>
      <c r="H152" s="101">
        <v>-14.341631216542694</v>
      </c>
      <c r="I152" s="101">
        <v>17.238370614511997</v>
      </c>
      <c r="J152" s="101" t="s">
        <v>62</v>
      </c>
      <c r="K152" s="101">
        <v>1.077145820625724</v>
      </c>
      <c r="L152" s="101">
        <v>0.7096889305646953</v>
      </c>
      <c r="M152" s="101">
        <v>0.25499997261083557</v>
      </c>
      <c r="N152" s="101">
        <v>0.036258334347273435</v>
      </c>
      <c r="O152" s="101">
        <v>0.04326000098961034</v>
      </c>
      <c r="P152" s="101">
        <v>0.020358753237542514</v>
      </c>
      <c r="Q152" s="101">
        <v>0.0052657259090749834</v>
      </c>
      <c r="R152" s="101">
        <v>0.0005580681603422992</v>
      </c>
      <c r="S152" s="101">
        <v>0.000567599793777507</v>
      </c>
      <c r="T152" s="101">
        <v>0.00029959888635494396</v>
      </c>
      <c r="U152" s="101">
        <v>0.00011517252197779667</v>
      </c>
      <c r="V152" s="101">
        <v>2.071605008139661E-05</v>
      </c>
      <c r="W152" s="101">
        <v>3.5399230988005766E-05</v>
      </c>
      <c r="X152" s="101">
        <v>67.5</v>
      </c>
    </row>
    <row r="153" spans="1:24" s="101" customFormat="1" ht="12.75" hidden="1">
      <c r="A153" s="101">
        <v>1514</v>
      </c>
      <c r="B153" s="101">
        <v>111.58000183105469</v>
      </c>
      <c r="C153" s="101">
        <v>108.08000183105469</v>
      </c>
      <c r="D153" s="101">
        <v>8.710954666137695</v>
      </c>
      <c r="E153" s="101">
        <v>8.94522476196289</v>
      </c>
      <c r="F153" s="101">
        <v>16.003082427281516</v>
      </c>
      <c r="G153" s="101" t="s">
        <v>57</v>
      </c>
      <c r="H153" s="101">
        <v>-0.37565204725424906</v>
      </c>
      <c r="I153" s="101">
        <v>43.70434978380043</v>
      </c>
      <c r="J153" s="101" t="s">
        <v>60</v>
      </c>
      <c r="K153" s="101">
        <v>0.907529708566033</v>
      </c>
      <c r="L153" s="101">
        <v>0.0038617298182619907</v>
      </c>
      <c r="M153" s="101">
        <v>-0.21327007991511457</v>
      </c>
      <c r="N153" s="101">
        <v>-0.00037495059147074953</v>
      </c>
      <c r="O153" s="101">
        <v>0.0366969714846866</v>
      </c>
      <c r="P153" s="101">
        <v>0.00044164670552341467</v>
      </c>
      <c r="Q153" s="101">
        <v>-0.004326726512279506</v>
      </c>
      <c r="R153" s="101">
        <v>-3.01096622129582E-05</v>
      </c>
      <c r="S153" s="101">
        <v>0.0005006719322381325</v>
      </c>
      <c r="T153" s="101">
        <v>3.144105499394415E-05</v>
      </c>
      <c r="U153" s="101">
        <v>-8.914333750748883E-05</v>
      </c>
      <c r="V153" s="101">
        <v>-2.3657332148777223E-06</v>
      </c>
      <c r="W153" s="101">
        <v>3.1760892062597376E-05</v>
      </c>
      <c r="X153" s="101">
        <v>67.5</v>
      </c>
    </row>
    <row r="154" spans="1:24" s="101" customFormat="1" ht="12.75" hidden="1">
      <c r="A154" s="101">
        <v>1513</v>
      </c>
      <c r="B154" s="101">
        <v>107.08000183105469</v>
      </c>
      <c r="C154" s="101">
        <v>118.18000030517578</v>
      </c>
      <c r="D154" s="101">
        <v>8.796527862548828</v>
      </c>
      <c r="E154" s="101">
        <v>9.170470237731934</v>
      </c>
      <c r="F154" s="101">
        <v>14.946863876063123</v>
      </c>
      <c r="G154" s="101" t="s">
        <v>58</v>
      </c>
      <c r="H154" s="101">
        <v>0.8350754157567479</v>
      </c>
      <c r="I154" s="101">
        <v>40.415077246811435</v>
      </c>
      <c r="J154" s="101" t="s">
        <v>61</v>
      </c>
      <c r="K154" s="101">
        <v>0.5802007815933339</v>
      </c>
      <c r="L154" s="101">
        <v>0.7096784238011409</v>
      </c>
      <c r="M154" s="101">
        <v>0.1397886227292033</v>
      </c>
      <c r="N154" s="101">
        <v>-0.03625639559708913</v>
      </c>
      <c r="O154" s="101">
        <v>0.02290763998043417</v>
      </c>
      <c r="P154" s="101">
        <v>0.020353962306505536</v>
      </c>
      <c r="Q154" s="101">
        <v>0.0030012175924849544</v>
      </c>
      <c r="R154" s="101">
        <v>-0.0005572553093773623</v>
      </c>
      <c r="S154" s="101">
        <v>0.00026738949524093744</v>
      </c>
      <c r="T154" s="101">
        <v>0.000297944546461234</v>
      </c>
      <c r="U154" s="101">
        <v>7.292581982228235E-05</v>
      </c>
      <c r="V154" s="101">
        <v>-2.058052568159902E-05</v>
      </c>
      <c r="W154" s="101">
        <v>1.56317398241599E-05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5.677121795994496</v>
      </c>
      <c r="G155" s="102"/>
      <c r="H155" s="102"/>
      <c r="I155" s="115"/>
      <c r="J155" s="115" t="s">
        <v>159</v>
      </c>
      <c r="K155" s="102">
        <f>AVERAGE(K153,K148,K143,K138,K133,K128)</f>
        <v>0.505725727809517</v>
      </c>
      <c r="L155" s="102">
        <f>AVERAGE(L153,L148,L143,L138,L133,L128)</f>
        <v>0.0021018973933999204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16.003082427281516</v>
      </c>
      <c r="G156" s="102"/>
      <c r="H156" s="102"/>
      <c r="I156" s="115"/>
      <c r="J156" s="115" t="s">
        <v>160</v>
      </c>
      <c r="K156" s="102">
        <f>AVERAGE(K154,K149,K144,K139,K134,K129)</f>
        <v>0.7125910682355997</v>
      </c>
      <c r="L156" s="102">
        <f>AVERAGE(L154,L149,L144,L139,L134,L129)</f>
        <v>0.38628542560473694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0.31607857988094806</v>
      </c>
      <c r="L157" s="102">
        <f>ABS(L155/$H$33)</f>
        <v>0.005838603870555335</v>
      </c>
      <c r="M157" s="115" t="s">
        <v>111</v>
      </c>
      <c r="N157" s="102">
        <f>K157+L157+L158+K158</f>
        <v>0.9682268635246911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0.4048812887702271</v>
      </c>
      <c r="L158" s="102">
        <f>ABS(L156/$H$34)</f>
        <v>0.24142839100296057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1516</v>
      </c>
      <c r="B161" s="101">
        <v>76.98</v>
      </c>
      <c r="C161" s="101">
        <v>81.58</v>
      </c>
      <c r="D161" s="101">
        <v>9.698987725573808</v>
      </c>
      <c r="E161" s="101">
        <v>9.80408225430851</v>
      </c>
      <c r="F161" s="101">
        <v>8.632207683907023</v>
      </c>
      <c r="G161" s="101" t="s">
        <v>59</v>
      </c>
      <c r="H161" s="101">
        <v>11.662198205527275</v>
      </c>
      <c r="I161" s="101">
        <v>21.142198205527276</v>
      </c>
      <c r="J161" s="101" t="s">
        <v>73</v>
      </c>
      <c r="K161" s="101">
        <v>0.7131518870970428</v>
      </c>
      <c r="M161" s="101" t="s">
        <v>68</v>
      </c>
      <c r="N161" s="101">
        <v>0.37872734385369217</v>
      </c>
      <c r="X161" s="101">
        <v>67.5</v>
      </c>
    </row>
    <row r="162" spans="1:24" s="101" customFormat="1" ht="12.75" hidden="1">
      <c r="A162" s="101">
        <v>1515</v>
      </c>
      <c r="B162" s="101">
        <v>93.68000030517578</v>
      </c>
      <c r="C162" s="101">
        <v>94.68000030517578</v>
      </c>
      <c r="D162" s="101">
        <v>9.456733703613281</v>
      </c>
      <c r="E162" s="101">
        <v>9.872954368591309</v>
      </c>
      <c r="F162" s="101">
        <v>8.154472512051058</v>
      </c>
      <c r="G162" s="101" t="s">
        <v>56</v>
      </c>
      <c r="H162" s="101">
        <v>-5.681853989212925</v>
      </c>
      <c r="I162" s="101">
        <v>20.498146315962863</v>
      </c>
      <c r="J162" s="101" t="s">
        <v>62</v>
      </c>
      <c r="K162" s="101">
        <v>0.812399673133884</v>
      </c>
      <c r="L162" s="101">
        <v>0.10297453728269393</v>
      </c>
      <c r="M162" s="101">
        <v>0.19232490269628294</v>
      </c>
      <c r="N162" s="101">
        <v>0.06690085543579814</v>
      </c>
      <c r="O162" s="101">
        <v>0.03262753423883329</v>
      </c>
      <c r="P162" s="101">
        <v>0.0029540258727242907</v>
      </c>
      <c r="Q162" s="101">
        <v>0.00397148360377677</v>
      </c>
      <c r="R162" s="101">
        <v>0.001029755507463225</v>
      </c>
      <c r="S162" s="101">
        <v>0.00042808684772496026</v>
      </c>
      <c r="T162" s="101">
        <v>4.348163737125948E-05</v>
      </c>
      <c r="U162" s="101">
        <v>8.686061429338617E-05</v>
      </c>
      <c r="V162" s="101">
        <v>3.8221750342715314E-05</v>
      </c>
      <c r="W162" s="101">
        <v>2.6698062789938495E-05</v>
      </c>
      <c r="X162" s="101">
        <v>67.5</v>
      </c>
    </row>
    <row r="163" spans="1:24" s="101" customFormat="1" ht="12.75" hidden="1">
      <c r="A163" s="101">
        <v>1513</v>
      </c>
      <c r="B163" s="101">
        <v>98.37999725341797</v>
      </c>
      <c r="C163" s="101">
        <v>111.37999725341797</v>
      </c>
      <c r="D163" s="101">
        <v>8.977789878845215</v>
      </c>
      <c r="E163" s="101">
        <v>9.350061416625977</v>
      </c>
      <c r="F163" s="101">
        <v>11.482898699708333</v>
      </c>
      <c r="G163" s="101" t="s">
        <v>57</v>
      </c>
      <c r="H163" s="101">
        <v>-0.469198310844547</v>
      </c>
      <c r="I163" s="101">
        <v>30.410798942573425</v>
      </c>
      <c r="J163" s="101" t="s">
        <v>60</v>
      </c>
      <c r="K163" s="101">
        <v>0.46918281076199825</v>
      </c>
      <c r="L163" s="101">
        <v>0.0005608435918529015</v>
      </c>
      <c r="M163" s="101">
        <v>-0.1092807618263448</v>
      </c>
      <c r="N163" s="101">
        <v>-0.0006918236444782159</v>
      </c>
      <c r="O163" s="101">
        <v>0.019129338633730102</v>
      </c>
      <c r="P163" s="101">
        <v>6.402316413805812E-05</v>
      </c>
      <c r="Q163" s="101">
        <v>-0.0021700860992852258</v>
      </c>
      <c r="R163" s="101">
        <v>-5.560706201838682E-05</v>
      </c>
      <c r="S163" s="101">
        <v>0.00027382872425168043</v>
      </c>
      <c r="T163" s="101">
        <v>4.552185185570824E-06</v>
      </c>
      <c r="U163" s="101">
        <v>-4.1551401977654975E-05</v>
      </c>
      <c r="V163" s="101">
        <v>-4.382365663474935E-06</v>
      </c>
      <c r="W163" s="101">
        <v>1.7749009531044762E-05</v>
      </c>
      <c r="X163" s="101">
        <v>67.5</v>
      </c>
    </row>
    <row r="164" spans="1:24" s="101" customFormat="1" ht="12.75" hidden="1">
      <c r="A164" s="101">
        <v>1514</v>
      </c>
      <c r="B164" s="101">
        <v>88.26000213623047</v>
      </c>
      <c r="C164" s="101">
        <v>100.76000213623047</v>
      </c>
      <c r="D164" s="101">
        <v>9.312732696533203</v>
      </c>
      <c r="E164" s="101">
        <v>9.503891944885254</v>
      </c>
      <c r="F164" s="101">
        <v>12.68366219990595</v>
      </c>
      <c r="G164" s="101" t="s">
        <v>58</v>
      </c>
      <c r="H164" s="101">
        <v>11.608930103653158</v>
      </c>
      <c r="I164" s="101">
        <v>32.36893223988363</v>
      </c>
      <c r="J164" s="101" t="s">
        <v>61</v>
      </c>
      <c r="K164" s="101">
        <v>0.663219962752564</v>
      </c>
      <c r="L164" s="101">
        <v>0.10297300997373243</v>
      </c>
      <c r="M164" s="101">
        <v>0.1582611237537141</v>
      </c>
      <c r="N164" s="101">
        <v>-0.06689727825619292</v>
      </c>
      <c r="O164" s="101">
        <v>0.02643150381537758</v>
      </c>
      <c r="P164" s="101">
        <v>0.002953331998129953</v>
      </c>
      <c r="Q164" s="101">
        <v>0.0033261702206526895</v>
      </c>
      <c r="R164" s="101">
        <v>-0.0010282530135158987</v>
      </c>
      <c r="S164" s="101">
        <v>0.0003290534591366431</v>
      </c>
      <c r="T164" s="101">
        <v>4.324269185101661E-05</v>
      </c>
      <c r="U164" s="101">
        <v>7.627743643513284E-05</v>
      </c>
      <c r="V164" s="101">
        <v>-3.796968620429268E-05</v>
      </c>
      <c r="W164" s="101">
        <v>1.9943901759745524E-05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1516</v>
      </c>
      <c r="B166" s="101">
        <v>71.36</v>
      </c>
      <c r="C166" s="101">
        <v>78.06</v>
      </c>
      <c r="D166" s="101">
        <v>9.713305373200528</v>
      </c>
      <c r="E166" s="101">
        <v>9.670742120650496</v>
      </c>
      <c r="F166" s="101">
        <v>6.950382772584568</v>
      </c>
      <c r="G166" s="101" t="s">
        <v>59</v>
      </c>
      <c r="H166" s="101">
        <v>13.13392083969039</v>
      </c>
      <c r="I166" s="101">
        <v>16.993920839690386</v>
      </c>
      <c r="J166" s="101" t="s">
        <v>73</v>
      </c>
      <c r="K166" s="101">
        <v>0.5712031443471149</v>
      </c>
      <c r="M166" s="101" t="s">
        <v>68</v>
      </c>
      <c r="N166" s="101">
        <v>0.5242152977851966</v>
      </c>
      <c r="X166" s="101">
        <v>67.5</v>
      </c>
    </row>
    <row r="167" spans="1:24" s="101" customFormat="1" ht="12.75" hidden="1">
      <c r="A167" s="101">
        <v>1515</v>
      </c>
      <c r="B167" s="101">
        <v>94.19999694824219</v>
      </c>
      <c r="C167" s="101">
        <v>103.9000015258789</v>
      </c>
      <c r="D167" s="101">
        <v>9.619481086730957</v>
      </c>
      <c r="E167" s="101">
        <v>9.915547370910645</v>
      </c>
      <c r="F167" s="101">
        <v>7.561269166651179</v>
      </c>
      <c r="G167" s="101" t="s">
        <v>56</v>
      </c>
      <c r="H167" s="101">
        <v>-8.014165431994073</v>
      </c>
      <c r="I167" s="101">
        <v>18.68583151624812</v>
      </c>
      <c r="J167" s="101" t="s">
        <v>62</v>
      </c>
      <c r="K167" s="101">
        <v>0.19602049462945703</v>
      </c>
      <c r="L167" s="101">
        <v>0.7256586063186046</v>
      </c>
      <c r="M167" s="101">
        <v>0.04640527276709444</v>
      </c>
      <c r="N167" s="101">
        <v>0.059565599532199226</v>
      </c>
      <c r="O167" s="101">
        <v>0.007872814514928342</v>
      </c>
      <c r="P167" s="101">
        <v>0.02081684465080481</v>
      </c>
      <c r="Q167" s="101">
        <v>0.0009582201913784719</v>
      </c>
      <c r="R167" s="101">
        <v>0.0009168246765318065</v>
      </c>
      <c r="S167" s="101">
        <v>0.00010332191926246982</v>
      </c>
      <c r="T167" s="101">
        <v>0.0003063069839281641</v>
      </c>
      <c r="U167" s="101">
        <v>2.0942891541248305E-05</v>
      </c>
      <c r="V167" s="101">
        <v>3.401834492632303E-05</v>
      </c>
      <c r="W167" s="101">
        <v>6.449407676446071E-06</v>
      </c>
      <c r="X167" s="101">
        <v>67.5</v>
      </c>
    </row>
    <row r="168" spans="1:24" s="101" customFormat="1" ht="12.75" hidden="1">
      <c r="A168" s="101">
        <v>1513</v>
      </c>
      <c r="B168" s="101">
        <v>79.9000015258789</v>
      </c>
      <c r="C168" s="101">
        <v>93.4000015258789</v>
      </c>
      <c r="D168" s="101">
        <v>9.09431266784668</v>
      </c>
      <c r="E168" s="101">
        <v>9.18713092803955</v>
      </c>
      <c r="F168" s="101">
        <v>9.73889362097843</v>
      </c>
      <c r="G168" s="101" t="s">
        <v>57</v>
      </c>
      <c r="H168" s="101">
        <v>13.041795916465702</v>
      </c>
      <c r="I168" s="101">
        <v>25.44179744234461</v>
      </c>
      <c r="J168" s="101" t="s">
        <v>60</v>
      </c>
      <c r="K168" s="101">
        <v>0.0043055544993239004</v>
      </c>
      <c r="L168" s="101">
        <v>0.003948838600754969</v>
      </c>
      <c r="M168" s="101">
        <v>-0.0004916111587473316</v>
      </c>
      <c r="N168" s="101">
        <v>-0.0006162867865252521</v>
      </c>
      <c r="O168" s="101">
        <v>0.0002576087138947329</v>
      </c>
      <c r="P168" s="101">
        <v>0.0004517557988178486</v>
      </c>
      <c r="Q168" s="101">
        <v>1.5015186983256789E-05</v>
      </c>
      <c r="R168" s="101">
        <v>-4.95220388240361E-05</v>
      </c>
      <c r="S168" s="101">
        <v>1.0372006861392503E-05</v>
      </c>
      <c r="T168" s="101">
        <v>3.216805243141693E-05</v>
      </c>
      <c r="U168" s="101">
        <v>1.966656903622372E-06</v>
      </c>
      <c r="V168" s="101">
        <v>-3.905964691963422E-06</v>
      </c>
      <c r="W168" s="101">
        <v>8.668990939434347E-07</v>
      </c>
      <c r="X168" s="101">
        <v>67.5</v>
      </c>
    </row>
    <row r="169" spans="1:24" s="101" customFormat="1" ht="12.75" hidden="1">
      <c r="A169" s="101">
        <v>1514</v>
      </c>
      <c r="B169" s="101">
        <v>99.94000244140625</v>
      </c>
      <c r="C169" s="101">
        <v>98.44000244140625</v>
      </c>
      <c r="D169" s="101">
        <v>8.970840454101562</v>
      </c>
      <c r="E169" s="101">
        <v>9.280838012695312</v>
      </c>
      <c r="F169" s="101">
        <v>11.137736947717622</v>
      </c>
      <c r="G169" s="101" t="s">
        <v>58</v>
      </c>
      <c r="H169" s="101">
        <v>-2.918527585087702</v>
      </c>
      <c r="I169" s="101">
        <v>29.52147485631854</v>
      </c>
      <c r="J169" s="101" t="s">
        <v>61</v>
      </c>
      <c r="K169" s="101">
        <v>0.1959732035642382</v>
      </c>
      <c r="L169" s="101">
        <v>0.7256478619812538</v>
      </c>
      <c r="M169" s="101">
        <v>0.04640266866309558</v>
      </c>
      <c r="N169" s="101">
        <v>-0.05956241128620539</v>
      </c>
      <c r="O169" s="101">
        <v>0.007868598740372513</v>
      </c>
      <c r="P169" s="101">
        <v>0.020811942194662546</v>
      </c>
      <c r="Q169" s="101">
        <v>0.0009581025411328649</v>
      </c>
      <c r="R169" s="101">
        <v>-0.0009154862397482347</v>
      </c>
      <c r="S169" s="101">
        <v>0.00010280000230421962</v>
      </c>
      <c r="T169" s="101">
        <v>0.00030461317241041664</v>
      </c>
      <c r="U169" s="101">
        <v>2.0850346921140766E-05</v>
      </c>
      <c r="V169" s="101">
        <v>-3.3793360758459984E-05</v>
      </c>
      <c r="W169" s="101">
        <v>6.3908798563203765E-06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1516</v>
      </c>
      <c r="B171" s="101">
        <v>80.94</v>
      </c>
      <c r="C171" s="101">
        <v>73.34</v>
      </c>
      <c r="D171" s="101">
        <v>9.392213389612724</v>
      </c>
      <c r="E171" s="101">
        <v>9.6164423222999</v>
      </c>
      <c r="F171" s="101">
        <v>10.267686512426057</v>
      </c>
      <c r="G171" s="101" t="s">
        <v>59</v>
      </c>
      <c r="H171" s="101">
        <v>12.533573817789815</v>
      </c>
      <c r="I171" s="101">
        <v>25.97357381778981</v>
      </c>
      <c r="J171" s="101" t="s">
        <v>73</v>
      </c>
      <c r="K171" s="101">
        <v>1.4154900225809401</v>
      </c>
      <c r="M171" s="101" t="s">
        <v>68</v>
      </c>
      <c r="N171" s="101">
        <v>0.9624128935013976</v>
      </c>
      <c r="X171" s="101">
        <v>67.5</v>
      </c>
    </row>
    <row r="172" spans="1:24" s="101" customFormat="1" ht="12.75" hidden="1">
      <c r="A172" s="101">
        <v>1515</v>
      </c>
      <c r="B172" s="101">
        <v>117.23999786376953</v>
      </c>
      <c r="C172" s="101">
        <v>93.94000244140625</v>
      </c>
      <c r="D172" s="101">
        <v>8.84778881072998</v>
      </c>
      <c r="E172" s="101">
        <v>10.011600494384766</v>
      </c>
      <c r="F172" s="101">
        <v>10.772847105939471</v>
      </c>
      <c r="G172" s="101" t="s">
        <v>56</v>
      </c>
      <c r="H172" s="101">
        <v>-20.767506789474496</v>
      </c>
      <c r="I172" s="101">
        <v>28.97249107429504</v>
      </c>
      <c r="J172" s="101" t="s">
        <v>62</v>
      </c>
      <c r="K172" s="101">
        <v>0.9088110804187206</v>
      </c>
      <c r="L172" s="101">
        <v>0.7358430228410751</v>
      </c>
      <c r="M172" s="101">
        <v>0.21514898345172978</v>
      </c>
      <c r="N172" s="101">
        <v>0.000708749823483447</v>
      </c>
      <c r="O172" s="101">
        <v>0.03649974060670819</v>
      </c>
      <c r="P172" s="101">
        <v>0.021109113711434598</v>
      </c>
      <c r="Q172" s="101">
        <v>0.004442855932639003</v>
      </c>
      <c r="R172" s="101">
        <v>1.083748571890219E-05</v>
      </c>
      <c r="S172" s="101">
        <v>0.0004789184211856086</v>
      </c>
      <c r="T172" s="101">
        <v>0.0003106271476832535</v>
      </c>
      <c r="U172" s="101">
        <v>9.716915244564945E-05</v>
      </c>
      <c r="V172" s="101">
        <v>4.011131326767287E-07</v>
      </c>
      <c r="W172" s="101">
        <v>2.9869203106876252E-05</v>
      </c>
      <c r="X172" s="101">
        <v>67.5</v>
      </c>
    </row>
    <row r="173" spans="1:24" s="101" customFormat="1" ht="12.75" hidden="1">
      <c r="A173" s="101">
        <v>1513</v>
      </c>
      <c r="B173" s="101">
        <v>82.76000213623047</v>
      </c>
      <c r="C173" s="101">
        <v>90.95999908447266</v>
      </c>
      <c r="D173" s="101">
        <v>9.283581733703613</v>
      </c>
      <c r="E173" s="101">
        <v>9.578801155090332</v>
      </c>
      <c r="F173" s="101">
        <v>8.45176980803064</v>
      </c>
      <c r="G173" s="101" t="s">
        <v>57</v>
      </c>
      <c r="H173" s="101">
        <v>6.371786085426223</v>
      </c>
      <c r="I173" s="101">
        <v>21.63178822165669</v>
      </c>
      <c r="J173" s="101" t="s">
        <v>60</v>
      </c>
      <c r="K173" s="101">
        <v>0.24040641590931663</v>
      </c>
      <c r="L173" s="101">
        <v>0.004003435467607139</v>
      </c>
      <c r="M173" s="101">
        <v>-0.054550945838274995</v>
      </c>
      <c r="N173" s="101">
        <v>-7.641652336482234E-06</v>
      </c>
      <c r="O173" s="101">
        <v>0.010034035198333785</v>
      </c>
      <c r="P173" s="101">
        <v>0.0004579968893321549</v>
      </c>
      <c r="Q173" s="101">
        <v>-0.0010132944716357293</v>
      </c>
      <c r="R173" s="101">
        <v>-5.91465684333215E-07</v>
      </c>
      <c r="S173" s="101">
        <v>0.00016245126828802776</v>
      </c>
      <c r="T173" s="101">
        <v>3.261538737683839E-05</v>
      </c>
      <c r="U173" s="101">
        <v>-1.4605958485568875E-05</v>
      </c>
      <c r="V173" s="101">
        <v>-4.2219619987579315E-08</v>
      </c>
      <c r="W173" s="101">
        <v>1.1063456565143072E-05</v>
      </c>
      <c r="X173" s="101">
        <v>67.5</v>
      </c>
    </row>
    <row r="174" spans="1:24" s="101" customFormat="1" ht="12.75" hidden="1">
      <c r="A174" s="101">
        <v>1514</v>
      </c>
      <c r="B174" s="101">
        <v>87.95999908447266</v>
      </c>
      <c r="C174" s="101">
        <v>106.86000061035156</v>
      </c>
      <c r="D174" s="101">
        <v>9.114836692810059</v>
      </c>
      <c r="E174" s="101">
        <v>9.103541374206543</v>
      </c>
      <c r="F174" s="101">
        <v>8.63070846622512</v>
      </c>
      <c r="G174" s="101" t="s">
        <v>58</v>
      </c>
      <c r="H174" s="101">
        <v>2.0436484393349588</v>
      </c>
      <c r="I174" s="101">
        <v>22.503647523807615</v>
      </c>
      <c r="J174" s="101" t="s">
        <v>61</v>
      </c>
      <c r="K174" s="101">
        <v>0.8764372967197819</v>
      </c>
      <c r="L174" s="101">
        <v>0.7358321321934423</v>
      </c>
      <c r="M174" s="101">
        <v>0.2081184263549537</v>
      </c>
      <c r="N174" s="101">
        <v>-0.0007087086266142</v>
      </c>
      <c r="O174" s="101">
        <v>0.03509343531197226</v>
      </c>
      <c r="P174" s="101">
        <v>0.02110414462923428</v>
      </c>
      <c r="Q174" s="101">
        <v>0.004325760413145654</v>
      </c>
      <c r="R174" s="101">
        <v>-1.0821333792636894E-05</v>
      </c>
      <c r="S174" s="101">
        <v>0.0004505246270544233</v>
      </c>
      <c r="T174" s="101">
        <v>0.00030891011861719996</v>
      </c>
      <c r="U174" s="101">
        <v>9.606513500601403E-05</v>
      </c>
      <c r="V174" s="101">
        <v>-3.9888500710586174E-07</v>
      </c>
      <c r="W174" s="101">
        <v>2.774471522778741E-05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1516</v>
      </c>
      <c r="B176" s="101">
        <v>72.26</v>
      </c>
      <c r="C176" s="101">
        <v>70.46</v>
      </c>
      <c r="D176" s="101">
        <v>9.919844494848508</v>
      </c>
      <c r="E176" s="101">
        <v>10.038033217686984</v>
      </c>
      <c r="F176" s="101">
        <v>7.267016131193426</v>
      </c>
      <c r="G176" s="101" t="s">
        <v>59</v>
      </c>
      <c r="H176" s="101">
        <v>12.63881332108258</v>
      </c>
      <c r="I176" s="101">
        <v>17.398813321082585</v>
      </c>
      <c r="J176" s="101" t="s">
        <v>73</v>
      </c>
      <c r="K176" s="101">
        <v>0.9841887956512</v>
      </c>
      <c r="M176" s="101" t="s">
        <v>68</v>
      </c>
      <c r="N176" s="101">
        <v>0.7099899680816247</v>
      </c>
      <c r="X176" s="101">
        <v>67.5</v>
      </c>
    </row>
    <row r="177" spans="1:24" s="101" customFormat="1" ht="12.75" hidden="1">
      <c r="A177" s="101">
        <v>1515</v>
      </c>
      <c r="B177" s="101">
        <v>105.73999786376953</v>
      </c>
      <c r="C177" s="101">
        <v>88.94000244140625</v>
      </c>
      <c r="D177" s="101">
        <v>9.691241264343262</v>
      </c>
      <c r="E177" s="101">
        <v>9.838173866271973</v>
      </c>
      <c r="F177" s="101">
        <v>8.547724703561833</v>
      </c>
      <c r="G177" s="101" t="s">
        <v>56</v>
      </c>
      <c r="H177" s="101">
        <v>-17.262616703028357</v>
      </c>
      <c r="I177" s="101">
        <v>20.977381160741174</v>
      </c>
      <c r="J177" s="101" t="s">
        <v>62</v>
      </c>
      <c r="K177" s="101">
        <v>0.6955975897060477</v>
      </c>
      <c r="L177" s="101">
        <v>0.6869779438454224</v>
      </c>
      <c r="M177" s="101">
        <v>0.16467360422111071</v>
      </c>
      <c r="N177" s="101">
        <v>0.009800945695734318</v>
      </c>
      <c r="O177" s="101">
        <v>0.027936541950068918</v>
      </c>
      <c r="P177" s="101">
        <v>0.019707301351630412</v>
      </c>
      <c r="Q177" s="101">
        <v>0.0034005321893452443</v>
      </c>
      <c r="R177" s="101">
        <v>0.0001509173244355797</v>
      </c>
      <c r="S177" s="101">
        <v>0.0003665627717827442</v>
      </c>
      <c r="T177" s="101">
        <v>0.00029000128842408883</v>
      </c>
      <c r="U177" s="101">
        <v>7.437455619817088E-05</v>
      </c>
      <c r="V177" s="101">
        <v>5.601067451540058E-06</v>
      </c>
      <c r="W177" s="101">
        <v>2.2862411146942496E-05</v>
      </c>
      <c r="X177" s="101">
        <v>67.5</v>
      </c>
    </row>
    <row r="178" spans="1:24" s="101" customFormat="1" ht="12.75" hidden="1">
      <c r="A178" s="101">
        <v>1513</v>
      </c>
      <c r="B178" s="101">
        <v>83.23999786376953</v>
      </c>
      <c r="C178" s="101">
        <v>91.54000091552734</v>
      </c>
      <c r="D178" s="101">
        <v>9.002433776855469</v>
      </c>
      <c r="E178" s="101">
        <v>9.464571952819824</v>
      </c>
      <c r="F178" s="101">
        <v>7.354785889634279</v>
      </c>
      <c r="G178" s="101" t="s">
        <v>57</v>
      </c>
      <c r="H178" s="101">
        <v>3.672400715133982</v>
      </c>
      <c r="I178" s="101">
        <v>19.412398578903513</v>
      </c>
      <c r="J178" s="101" t="s">
        <v>60</v>
      </c>
      <c r="K178" s="101">
        <v>0.3472142229805621</v>
      </c>
      <c r="L178" s="101">
        <v>0.0037375648114205988</v>
      </c>
      <c r="M178" s="101">
        <v>-0.08057106679135603</v>
      </c>
      <c r="N178" s="101">
        <v>0.00010115326205990475</v>
      </c>
      <c r="O178" s="101">
        <v>0.014204828104043454</v>
      </c>
      <c r="P178" s="101">
        <v>0.0004275724562051166</v>
      </c>
      <c r="Q178" s="101">
        <v>-0.0015853795031563558</v>
      </c>
      <c r="R178" s="101">
        <v>8.155236393844994E-06</v>
      </c>
      <c r="S178" s="101">
        <v>0.00020726404539226685</v>
      </c>
      <c r="T178" s="101">
        <v>3.044750578083163E-05</v>
      </c>
      <c r="U178" s="101">
        <v>-2.9360762668227732E-05</v>
      </c>
      <c r="V178" s="101">
        <v>6.484556342751402E-07</v>
      </c>
      <c r="W178" s="101">
        <v>1.3547976804257132E-05</v>
      </c>
      <c r="X178" s="101">
        <v>67.5</v>
      </c>
    </row>
    <row r="179" spans="1:24" s="101" customFormat="1" ht="12.75" hidden="1">
      <c r="A179" s="101">
        <v>1514</v>
      </c>
      <c r="B179" s="101">
        <v>96.55999755859375</v>
      </c>
      <c r="C179" s="101">
        <v>99.45999908447266</v>
      </c>
      <c r="D179" s="101">
        <v>8.810225486755371</v>
      </c>
      <c r="E179" s="101">
        <v>8.943094253540039</v>
      </c>
      <c r="F179" s="101">
        <v>10.19205270493444</v>
      </c>
      <c r="G179" s="101" t="s">
        <v>58</v>
      </c>
      <c r="H179" s="101">
        <v>-1.5565506949446615</v>
      </c>
      <c r="I179" s="101">
        <v>27.50344686364908</v>
      </c>
      <c r="J179" s="101" t="s">
        <v>61</v>
      </c>
      <c r="K179" s="101">
        <v>0.6027423082585688</v>
      </c>
      <c r="L179" s="101">
        <v>0.6869677764927296</v>
      </c>
      <c r="M179" s="101">
        <v>0.14361650017763924</v>
      </c>
      <c r="N179" s="101">
        <v>0.009800423692285334</v>
      </c>
      <c r="O179" s="101">
        <v>0.02405562792077018</v>
      </c>
      <c r="P179" s="101">
        <v>0.019702662468779913</v>
      </c>
      <c r="Q179" s="101">
        <v>0.0030083535366949255</v>
      </c>
      <c r="R179" s="101">
        <v>0.00015069681792975766</v>
      </c>
      <c r="S179" s="101">
        <v>0.0003023406706757801</v>
      </c>
      <c r="T179" s="101">
        <v>0.00028839850325436465</v>
      </c>
      <c r="U179" s="101">
        <v>6.833388782452586E-05</v>
      </c>
      <c r="V179" s="101">
        <v>5.563403804064402E-06</v>
      </c>
      <c r="W179" s="101">
        <v>1.8415812986755464E-05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1516</v>
      </c>
      <c r="B181" s="101">
        <v>68.36</v>
      </c>
      <c r="C181" s="101">
        <v>75.56</v>
      </c>
      <c r="D181" s="101">
        <v>9.467533794910096</v>
      </c>
      <c r="E181" s="101">
        <v>9.616135059154242</v>
      </c>
      <c r="F181" s="101">
        <v>8.774559287854029</v>
      </c>
      <c r="G181" s="101" t="s">
        <v>59</v>
      </c>
      <c r="H181" s="101">
        <v>21.148249265795627</v>
      </c>
      <c r="I181" s="101">
        <v>22.008249265795623</v>
      </c>
      <c r="J181" s="101" t="s">
        <v>73</v>
      </c>
      <c r="K181" s="101">
        <v>1.5611342951116485</v>
      </c>
      <c r="M181" s="101" t="s">
        <v>68</v>
      </c>
      <c r="N181" s="101">
        <v>0.9810408657445003</v>
      </c>
      <c r="X181" s="101">
        <v>67.5</v>
      </c>
    </row>
    <row r="182" spans="1:24" s="101" customFormat="1" ht="12.75" hidden="1">
      <c r="A182" s="101">
        <v>1515</v>
      </c>
      <c r="B182" s="101">
        <v>95.86000061035156</v>
      </c>
      <c r="C182" s="101">
        <v>91.26000213623047</v>
      </c>
      <c r="D182" s="101">
        <v>9.305754661560059</v>
      </c>
      <c r="E182" s="101">
        <v>9.683523178100586</v>
      </c>
      <c r="F182" s="101">
        <v>7.247868547442949</v>
      </c>
      <c r="G182" s="101" t="s">
        <v>56</v>
      </c>
      <c r="H182" s="101">
        <v>-9.843521462076978</v>
      </c>
      <c r="I182" s="101">
        <v>18.516479148274577</v>
      </c>
      <c r="J182" s="101" t="s">
        <v>62</v>
      </c>
      <c r="K182" s="101">
        <v>1.0437725742508175</v>
      </c>
      <c r="L182" s="101">
        <v>0.6390799333262351</v>
      </c>
      <c r="M182" s="101">
        <v>0.24709896409453355</v>
      </c>
      <c r="N182" s="101">
        <v>0.008500217668649829</v>
      </c>
      <c r="O182" s="101">
        <v>0.04191954002674269</v>
      </c>
      <c r="P182" s="101">
        <v>0.018333174834985824</v>
      </c>
      <c r="Q182" s="101">
        <v>0.005102570775274605</v>
      </c>
      <c r="R182" s="101">
        <v>0.00013085496271861632</v>
      </c>
      <c r="S182" s="101">
        <v>0.0005499849944497714</v>
      </c>
      <c r="T182" s="101">
        <v>0.0002697961477359166</v>
      </c>
      <c r="U182" s="101">
        <v>0.00011160581780708812</v>
      </c>
      <c r="V182" s="101">
        <v>4.850127899096067E-06</v>
      </c>
      <c r="W182" s="101">
        <v>3.4296346395103246E-05</v>
      </c>
      <c r="X182" s="101">
        <v>67.5</v>
      </c>
    </row>
    <row r="183" spans="1:24" s="101" customFormat="1" ht="12.75" hidden="1">
      <c r="A183" s="101">
        <v>1513</v>
      </c>
      <c r="B183" s="101">
        <v>106.36000061035156</v>
      </c>
      <c r="C183" s="101">
        <v>95.36000061035156</v>
      </c>
      <c r="D183" s="101">
        <v>8.716890335083008</v>
      </c>
      <c r="E183" s="101">
        <v>9.320280075073242</v>
      </c>
      <c r="F183" s="101">
        <v>12.081466279966829</v>
      </c>
      <c r="G183" s="101" t="s">
        <v>57</v>
      </c>
      <c r="H183" s="101">
        <v>-5.8952698070438885</v>
      </c>
      <c r="I183" s="101">
        <v>32.964730803307674</v>
      </c>
      <c r="J183" s="101" t="s">
        <v>60</v>
      </c>
      <c r="K183" s="101">
        <v>1.0404803844940735</v>
      </c>
      <c r="L183" s="101">
        <v>0.0034772703049783717</v>
      </c>
      <c r="M183" s="101">
        <v>-0.24608069366935165</v>
      </c>
      <c r="N183" s="101">
        <v>8.808901140998159E-05</v>
      </c>
      <c r="O183" s="101">
        <v>0.04182077013913604</v>
      </c>
      <c r="P183" s="101">
        <v>0.0003976810304266084</v>
      </c>
      <c r="Q183" s="101">
        <v>-0.005067646887800361</v>
      </c>
      <c r="R183" s="101">
        <v>7.114785832594052E-06</v>
      </c>
      <c r="S183" s="101">
        <v>0.0005499846344456372</v>
      </c>
      <c r="T183" s="101">
        <v>2.8310008818916986E-05</v>
      </c>
      <c r="U183" s="101">
        <v>-0.00010946168257028241</v>
      </c>
      <c r="V183" s="101">
        <v>5.718395101197574E-07</v>
      </c>
      <c r="W183" s="101">
        <v>3.4278758266641E-05</v>
      </c>
      <c r="X183" s="101">
        <v>67.5</v>
      </c>
    </row>
    <row r="184" spans="1:24" s="101" customFormat="1" ht="12.75" hidden="1">
      <c r="A184" s="101">
        <v>1514</v>
      </c>
      <c r="B184" s="101">
        <v>113.37999725341797</v>
      </c>
      <c r="C184" s="101">
        <v>111.9800033569336</v>
      </c>
      <c r="D184" s="101">
        <v>8.63296890258789</v>
      </c>
      <c r="E184" s="101">
        <v>8.946887969970703</v>
      </c>
      <c r="F184" s="101">
        <v>13.89593507310228</v>
      </c>
      <c r="G184" s="101" t="s">
        <v>58</v>
      </c>
      <c r="H184" s="101">
        <v>-7.584542297912066</v>
      </c>
      <c r="I184" s="101">
        <v>38.2954549555059</v>
      </c>
      <c r="J184" s="101" t="s">
        <v>61</v>
      </c>
      <c r="K184" s="101">
        <v>0.08283571839033806</v>
      </c>
      <c r="L184" s="101">
        <v>0.6390704732433593</v>
      </c>
      <c r="M184" s="101">
        <v>0.022409601955463238</v>
      </c>
      <c r="N184" s="101">
        <v>0.008499761216675181</v>
      </c>
      <c r="O184" s="101">
        <v>0.002875938285712915</v>
      </c>
      <c r="P184" s="101">
        <v>0.018328861102867147</v>
      </c>
      <c r="Q184" s="101">
        <v>0.000595972765530267</v>
      </c>
      <c r="R184" s="101">
        <v>0.00013066139862502157</v>
      </c>
      <c r="S184" s="101">
        <v>6.292802348492895E-07</v>
      </c>
      <c r="T184" s="101">
        <v>0.0002683067362810956</v>
      </c>
      <c r="U184" s="101">
        <v>2.1771509301646475E-05</v>
      </c>
      <c r="V184" s="101">
        <v>4.816299431332735E-06</v>
      </c>
      <c r="W184" s="101">
        <v>-1.0982293704425874E-06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1516</v>
      </c>
      <c r="B186" s="101">
        <v>70.26</v>
      </c>
      <c r="C186" s="101">
        <v>69.26</v>
      </c>
      <c r="D186" s="101">
        <v>9.71627393211228</v>
      </c>
      <c r="E186" s="101">
        <v>9.918588686549953</v>
      </c>
      <c r="F186" s="101">
        <v>8.492619471033112</v>
      </c>
      <c r="G186" s="101" t="s">
        <v>59</v>
      </c>
      <c r="H186" s="101">
        <v>17.997436100333502</v>
      </c>
      <c r="I186" s="101">
        <v>20.757436100333504</v>
      </c>
      <c r="J186" s="101" t="s">
        <v>73</v>
      </c>
      <c r="K186" s="101">
        <v>1.3104462197959303</v>
      </c>
      <c r="M186" s="101" t="s">
        <v>68</v>
      </c>
      <c r="N186" s="101">
        <v>0.8200308528197501</v>
      </c>
      <c r="X186" s="101">
        <v>67.5</v>
      </c>
    </row>
    <row r="187" spans="1:24" s="101" customFormat="1" ht="12.75" hidden="1">
      <c r="A187" s="101">
        <v>1515</v>
      </c>
      <c r="B187" s="101">
        <v>99.08000183105469</v>
      </c>
      <c r="C187" s="101">
        <v>106.9800033569336</v>
      </c>
      <c r="D187" s="101">
        <v>9.276166915893555</v>
      </c>
      <c r="E187" s="101">
        <v>9.550288200378418</v>
      </c>
      <c r="F187" s="101">
        <v>6.725216181546834</v>
      </c>
      <c r="G187" s="101" t="s">
        <v>56</v>
      </c>
      <c r="H187" s="101">
        <v>-14.341631216542694</v>
      </c>
      <c r="I187" s="101">
        <v>17.238370614511997</v>
      </c>
      <c r="J187" s="101" t="s">
        <v>62</v>
      </c>
      <c r="K187" s="101">
        <v>0.9616650630504007</v>
      </c>
      <c r="L187" s="101">
        <v>0.5749620223843964</v>
      </c>
      <c r="M187" s="101">
        <v>0.22766154319808402</v>
      </c>
      <c r="N187" s="101">
        <v>0.03806471610493224</v>
      </c>
      <c r="O187" s="101">
        <v>0.03862224381024932</v>
      </c>
      <c r="P187" s="101">
        <v>0.016493885597837377</v>
      </c>
      <c r="Q187" s="101">
        <v>0.0047011994920876515</v>
      </c>
      <c r="R187" s="101">
        <v>0.0005858678593282393</v>
      </c>
      <c r="S187" s="101">
        <v>0.0005067553730464172</v>
      </c>
      <c r="T187" s="101">
        <v>0.00024272254936113282</v>
      </c>
      <c r="U187" s="101">
        <v>0.00010282236008727732</v>
      </c>
      <c r="V187" s="101">
        <v>2.1746383492350527E-05</v>
      </c>
      <c r="W187" s="101">
        <v>3.160552547820315E-05</v>
      </c>
      <c r="X187" s="101">
        <v>67.5</v>
      </c>
    </row>
    <row r="188" spans="1:24" s="101" customFormat="1" ht="12.75" hidden="1">
      <c r="A188" s="101">
        <v>1513</v>
      </c>
      <c r="B188" s="101">
        <v>107.08000183105469</v>
      </c>
      <c r="C188" s="101">
        <v>118.18000030517578</v>
      </c>
      <c r="D188" s="101">
        <v>8.796527862548828</v>
      </c>
      <c r="E188" s="101">
        <v>9.170470237731934</v>
      </c>
      <c r="F188" s="101">
        <v>15.220192688696528</v>
      </c>
      <c r="G188" s="101" t="s">
        <v>57</v>
      </c>
      <c r="H188" s="101">
        <v>1.5741338007099444</v>
      </c>
      <c r="I188" s="101">
        <v>41.154135631764625</v>
      </c>
      <c r="J188" s="101" t="s">
        <v>60</v>
      </c>
      <c r="K188" s="101">
        <v>0.6344906860212308</v>
      </c>
      <c r="L188" s="101">
        <v>0.0031286085490071468</v>
      </c>
      <c r="M188" s="101">
        <v>-0.14825272129796263</v>
      </c>
      <c r="N188" s="101">
        <v>-0.00039371979387817365</v>
      </c>
      <c r="O188" s="101">
        <v>0.025793631179686166</v>
      </c>
      <c r="P188" s="101">
        <v>0.0003578088487957699</v>
      </c>
      <c r="Q188" s="101">
        <v>-0.002966711514404988</v>
      </c>
      <c r="R188" s="101">
        <v>-3.162669387883298E-05</v>
      </c>
      <c r="S188" s="101">
        <v>0.00036312001293726083</v>
      </c>
      <c r="T188" s="101">
        <v>2.5473832964398223E-05</v>
      </c>
      <c r="U188" s="101">
        <v>-5.8370503080197304E-05</v>
      </c>
      <c r="V188" s="101">
        <v>-2.487918127613885E-06</v>
      </c>
      <c r="W188" s="101">
        <v>2.3366788599822572E-05</v>
      </c>
      <c r="X188" s="101">
        <v>67.5</v>
      </c>
    </row>
    <row r="189" spans="1:24" s="101" customFormat="1" ht="12.75" hidden="1">
      <c r="A189" s="101">
        <v>1514</v>
      </c>
      <c r="B189" s="101">
        <v>111.58000183105469</v>
      </c>
      <c r="C189" s="101">
        <v>108.08000183105469</v>
      </c>
      <c r="D189" s="101">
        <v>8.710954666137695</v>
      </c>
      <c r="E189" s="101">
        <v>8.94522476196289</v>
      </c>
      <c r="F189" s="101">
        <v>17.79241221155415</v>
      </c>
      <c r="G189" s="101" t="s">
        <v>58</v>
      </c>
      <c r="H189" s="101">
        <v>4.510999954056949</v>
      </c>
      <c r="I189" s="101">
        <v>48.59100178511164</v>
      </c>
      <c r="J189" s="101" t="s">
        <v>61</v>
      </c>
      <c r="K189" s="101">
        <v>0.7226487824967527</v>
      </c>
      <c r="L189" s="101">
        <v>0.5749535102883556</v>
      </c>
      <c r="M189" s="101">
        <v>0.1727741557035707</v>
      </c>
      <c r="N189" s="101">
        <v>-0.03806267984355537</v>
      </c>
      <c r="O189" s="101">
        <v>0.028746587754108543</v>
      </c>
      <c r="P189" s="101">
        <v>0.01649000409163899</v>
      </c>
      <c r="Q189" s="101">
        <v>0.003646902720762106</v>
      </c>
      <c r="R189" s="101">
        <v>-0.0005850135902935489</v>
      </c>
      <c r="S189" s="101">
        <v>0.00035347540836083214</v>
      </c>
      <c r="T189" s="101">
        <v>0.00024138210331851344</v>
      </c>
      <c r="U189" s="101">
        <v>8.464822564048462E-05</v>
      </c>
      <c r="V189" s="101">
        <v>-2.1603598274053E-05</v>
      </c>
      <c r="W189" s="101">
        <v>2.1281504441287754E-05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6.725216181546834</v>
      </c>
      <c r="G190" s="102"/>
      <c r="H190" s="102"/>
      <c r="I190" s="115"/>
      <c r="J190" s="115" t="s">
        <v>159</v>
      </c>
      <c r="K190" s="102">
        <f>AVERAGE(K188,K183,K178,K173,K168,K163)</f>
        <v>0.4560133457777509</v>
      </c>
      <c r="L190" s="102">
        <f>AVERAGE(L188,L183,L178,L173,L168,L163)</f>
        <v>0.003142760220936855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17.79241221155415</v>
      </c>
      <c r="G191" s="102"/>
      <c r="H191" s="102"/>
      <c r="I191" s="115"/>
      <c r="J191" s="115" t="s">
        <v>160</v>
      </c>
      <c r="K191" s="102">
        <f>AVERAGE(K189,K184,K179,K174,K169,K164)</f>
        <v>0.523976212030374</v>
      </c>
      <c r="L191" s="102">
        <f>AVERAGE(L189,L184,L179,L174,L169,L164)</f>
        <v>0.5775741273621455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0.2850083411110943</v>
      </c>
      <c r="L192" s="102">
        <f>ABS(L190/$H$33)</f>
        <v>0.008729889502602374</v>
      </c>
      <c r="M192" s="115" t="s">
        <v>111</v>
      </c>
      <c r="N192" s="102">
        <f>K192+L192+L193+K193</f>
        <v>0.9524358170504774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0.29771375683543977</v>
      </c>
      <c r="L193" s="102">
        <f>ABS(L191/$H$34)</f>
        <v>0.36098382960134096</v>
      </c>
      <c r="M193" s="102"/>
      <c r="N193" s="102"/>
    </row>
    <row r="194" s="101" customFormat="1" ht="12.75"/>
    <row r="195" s="119" customFormat="1" ht="12.75" hidden="1">
      <c r="A195" s="119" t="s">
        <v>120</v>
      </c>
    </row>
    <row r="196" spans="1:24" s="119" customFormat="1" ht="12.75" hidden="1">
      <c r="A196" s="119">
        <v>1516</v>
      </c>
      <c r="B196" s="119">
        <v>76.98</v>
      </c>
      <c r="C196" s="119">
        <v>81.58</v>
      </c>
      <c r="D196" s="119">
        <v>9.698987725573808</v>
      </c>
      <c r="E196" s="119">
        <v>9.80408225430851</v>
      </c>
      <c r="F196" s="119">
        <v>7.54774262146423</v>
      </c>
      <c r="G196" s="119" t="s">
        <v>59</v>
      </c>
      <c r="H196" s="119">
        <v>9.006101858369227</v>
      </c>
      <c r="I196" s="119">
        <v>18.48610185836923</v>
      </c>
      <c r="J196" s="119" t="s">
        <v>73</v>
      </c>
      <c r="K196" s="119">
        <v>0.43269501001360666</v>
      </c>
      <c r="M196" s="119" t="s">
        <v>68</v>
      </c>
      <c r="N196" s="119">
        <v>0.32621848158297956</v>
      </c>
      <c r="X196" s="119">
        <v>67.5</v>
      </c>
    </row>
    <row r="197" spans="1:24" s="119" customFormat="1" ht="12.75" hidden="1">
      <c r="A197" s="119">
        <v>1513</v>
      </c>
      <c r="B197" s="119">
        <v>98.37999725341797</v>
      </c>
      <c r="C197" s="119">
        <v>111.37999725341797</v>
      </c>
      <c r="D197" s="119">
        <v>8.977789878845215</v>
      </c>
      <c r="E197" s="119">
        <v>9.350061416625977</v>
      </c>
      <c r="F197" s="119">
        <v>8.864714510522504</v>
      </c>
      <c r="G197" s="119" t="s">
        <v>56</v>
      </c>
      <c r="H197" s="119">
        <v>-7.403081039774065</v>
      </c>
      <c r="I197" s="119">
        <v>23.476916213643907</v>
      </c>
      <c r="J197" s="119" t="s">
        <v>62</v>
      </c>
      <c r="K197" s="119">
        <v>0.4352370343988036</v>
      </c>
      <c r="L197" s="119">
        <v>0.4773128789077119</v>
      </c>
      <c r="M197" s="119">
        <v>0.10303651168568007</v>
      </c>
      <c r="N197" s="119">
        <v>0.06573380790086335</v>
      </c>
      <c r="O197" s="119">
        <v>0.01748021975569826</v>
      </c>
      <c r="P197" s="119">
        <v>0.013692610579932072</v>
      </c>
      <c r="Q197" s="119">
        <v>0.0021276671170911633</v>
      </c>
      <c r="R197" s="119">
        <v>0.0010117702198328042</v>
      </c>
      <c r="S197" s="119">
        <v>0.00022935590916919884</v>
      </c>
      <c r="T197" s="119">
        <v>0.00020147602654032088</v>
      </c>
      <c r="U197" s="119">
        <v>4.652104495603703E-05</v>
      </c>
      <c r="V197" s="119">
        <v>3.754375062639524E-05</v>
      </c>
      <c r="W197" s="119">
        <v>1.4306261858346274E-05</v>
      </c>
      <c r="X197" s="119">
        <v>67.5</v>
      </c>
    </row>
    <row r="198" spans="1:24" s="119" customFormat="1" ht="12.75" hidden="1">
      <c r="A198" s="119">
        <v>1514</v>
      </c>
      <c r="B198" s="119">
        <v>88.26000213623047</v>
      </c>
      <c r="C198" s="119">
        <v>100.76000213623047</v>
      </c>
      <c r="D198" s="119">
        <v>9.312732696533203</v>
      </c>
      <c r="E198" s="119">
        <v>9.503891944885254</v>
      </c>
      <c r="F198" s="119">
        <v>12.68366219990595</v>
      </c>
      <c r="G198" s="119" t="s">
        <v>57</v>
      </c>
      <c r="H198" s="119">
        <v>11.608930103653158</v>
      </c>
      <c r="I198" s="119">
        <v>32.36893223988363</v>
      </c>
      <c r="J198" s="119" t="s">
        <v>60</v>
      </c>
      <c r="K198" s="119">
        <v>-0.09846173476173617</v>
      </c>
      <c r="L198" s="119">
        <v>0.0025975697856009715</v>
      </c>
      <c r="M198" s="119">
        <v>0.02444896437096716</v>
      </c>
      <c r="N198" s="119">
        <v>-0.000680071153436526</v>
      </c>
      <c r="O198" s="119">
        <v>-0.0037706476466039325</v>
      </c>
      <c r="P198" s="119">
        <v>0.0002971582125129588</v>
      </c>
      <c r="Q198" s="119">
        <v>0.0005589530101305371</v>
      </c>
      <c r="R198" s="119">
        <v>-5.4658895872138224E-05</v>
      </c>
      <c r="S198" s="119">
        <v>-3.42113064949275E-05</v>
      </c>
      <c r="T198" s="119">
        <v>2.115995791007643E-05</v>
      </c>
      <c r="U198" s="119">
        <v>1.572895361776922E-05</v>
      </c>
      <c r="V198" s="119">
        <v>-4.312319578336948E-06</v>
      </c>
      <c r="W198" s="119">
        <v>-1.655945128589518E-06</v>
      </c>
      <c r="X198" s="119">
        <v>67.5</v>
      </c>
    </row>
    <row r="199" spans="1:24" s="119" customFormat="1" ht="12.75" hidden="1">
      <c r="A199" s="119">
        <v>1515</v>
      </c>
      <c r="B199" s="119">
        <v>93.68000030517578</v>
      </c>
      <c r="C199" s="119">
        <v>94.68000030517578</v>
      </c>
      <c r="D199" s="119">
        <v>9.456733703613281</v>
      </c>
      <c r="E199" s="119">
        <v>9.872954368591309</v>
      </c>
      <c r="F199" s="119">
        <v>11.850711375105398</v>
      </c>
      <c r="G199" s="119" t="s">
        <v>58</v>
      </c>
      <c r="H199" s="119">
        <v>3.6094943992531086</v>
      </c>
      <c r="I199" s="119">
        <v>29.78949470442889</v>
      </c>
      <c r="J199" s="119" t="s">
        <v>61</v>
      </c>
      <c r="K199" s="119">
        <v>0.4239534914350569</v>
      </c>
      <c r="L199" s="119">
        <v>0.4773058107779299</v>
      </c>
      <c r="M199" s="119">
        <v>0.10009381040574118</v>
      </c>
      <c r="N199" s="119">
        <v>-0.06573028985463146</v>
      </c>
      <c r="O199" s="119">
        <v>0.017068693536198484</v>
      </c>
      <c r="P199" s="119">
        <v>0.013689385723632885</v>
      </c>
      <c r="Q199" s="119">
        <v>0.0020529342156087307</v>
      </c>
      <c r="R199" s="119">
        <v>-0.0010102927213647339</v>
      </c>
      <c r="S199" s="119">
        <v>0.00022679003412570827</v>
      </c>
      <c r="T199" s="119">
        <v>0.00020036178640579116</v>
      </c>
      <c r="U199" s="119">
        <v>4.37813618094696E-05</v>
      </c>
      <c r="V199" s="119">
        <v>-3.729526928380119E-05</v>
      </c>
      <c r="W199" s="119">
        <v>1.4210101128798276E-05</v>
      </c>
      <c r="X199" s="119">
        <v>67.5</v>
      </c>
    </row>
    <row r="200" s="119" customFormat="1" ht="12.75" hidden="1">
      <c r="A200" s="119" t="s">
        <v>126</v>
      </c>
    </row>
    <row r="201" spans="1:24" s="119" customFormat="1" ht="12.75" hidden="1">
      <c r="A201" s="119">
        <v>1516</v>
      </c>
      <c r="B201" s="119">
        <v>71.36</v>
      </c>
      <c r="C201" s="119">
        <v>78.06</v>
      </c>
      <c r="D201" s="119">
        <v>9.713305373200528</v>
      </c>
      <c r="E201" s="119">
        <v>9.670742120650496</v>
      </c>
      <c r="F201" s="119">
        <v>8.312206775771932</v>
      </c>
      <c r="G201" s="119" t="s">
        <v>59</v>
      </c>
      <c r="H201" s="119">
        <v>16.46362656453789</v>
      </c>
      <c r="I201" s="119">
        <v>20.32362656453789</v>
      </c>
      <c r="J201" s="119" t="s">
        <v>73</v>
      </c>
      <c r="K201" s="119">
        <v>0.6582976860654953</v>
      </c>
      <c r="M201" s="119" t="s">
        <v>68</v>
      </c>
      <c r="N201" s="119">
        <v>0.36982699138001857</v>
      </c>
      <c r="X201" s="119">
        <v>67.5</v>
      </c>
    </row>
    <row r="202" spans="1:24" s="119" customFormat="1" ht="12.75" hidden="1">
      <c r="A202" s="119">
        <v>1513</v>
      </c>
      <c r="B202" s="119">
        <v>79.9000015258789</v>
      </c>
      <c r="C202" s="119">
        <v>93.4000015258789</v>
      </c>
      <c r="D202" s="119">
        <v>9.09431266784668</v>
      </c>
      <c r="E202" s="119">
        <v>9.18713092803955</v>
      </c>
      <c r="F202" s="119">
        <v>4.529601659320955</v>
      </c>
      <c r="G202" s="119" t="s">
        <v>56</v>
      </c>
      <c r="H202" s="119">
        <v>-0.5669111979681389</v>
      </c>
      <c r="I202" s="119">
        <v>11.833090327910769</v>
      </c>
      <c r="J202" s="119" t="s">
        <v>62</v>
      </c>
      <c r="K202" s="119">
        <v>0.7501271654990093</v>
      </c>
      <c r="L202" s="119">
        <v>0.24465163165649714</v>
      </c>
      <c r="M202" s="119">
        <v>0.1775822829654322</v>
      </c>
      <c r="N202" s="119">
        <v>0.05697184553613519</v>
      </c>
      <c r="O202" s="119">
        <v>0.03012632703754532</v>
      </c>
      <c r="P202" s="119">
        <v>0.007018228989654002</v>
      </c>
      <c r="Q202" s="119">
        <v>0.003667043789359819</v>
      </c>
      <c r="R202" s="119">
        <v>0.0008769464576131026</v>
      </c>
      <c r="S202" s="119">
        <v>0.00039526435504382007</v>
      </c>
      <c r="T202" s="119">
        <v>0.00010328727209729728</v>
      </c>
      <c r="U202" s="119">
        <v>8.020783547428062E-05</v>
      </c>
      <c r="V202" s="119">
        <v>3.255069748631734E-05</v>
      </c>
      <c r="W202" s="119">
        <v>2.4648330067417776E-05</v>
      </c>
      <c r="X202" s="119">
        <v>67.5</v>
      </c>
    </row>
    <row r="203" spans="1:24" s="119" customFormat="1" ht="12.75" hidden="1">
      <c r="A203" s="119">
        <v>1514</v>
      </c>
      <c r="B203" s="119">
        <v>99.94000244140625</v>
      </c>
      <c r="C203" s="119">
        <v>98.44000244140625</v>
      </c>
      <c r="D203" s="119">
        <v>8.970840454101562</v>
      </c>
      <c r="E203" s="119">
        <v>9.280838012695312</v>
      </c>
      <c r="F203" s="119">
        <v>11.137736947717622</v>
      </c>
      <c r="G203" s="119" t="s">
        <v>57</v>
      </c>
      <c r="H203" s="119">
        <v>-2.918527585087702</v>
      </c>
      <c r="I203" s="119">
        <v>29.52147485631854</v>
      </c>
      <c r="J203" s="119" t="s">
        <v>60</v>
      </c>
      <c r="K203" s="119">
        <v>0.7457971440583748</v>
      </c>
      <c r="L203" s="119">
        <v>0.0013318467246990304</v>
      </c>
      <c r="M203" s="119">
        <v>-0.176329162493054</v>
      </c>
      <c r="N203" s="119">
        <v>-0.0005889773061000754</v>
      </c>
      <c r="O203" s="119">
        <v>0.02998554133625246</v>
      </c>
      <c r="P203" s="119">
        <v>0.00015220932930940257</v>
      </c>
      <c r="Q203" s="119">
        <v>-0.0036285049921950035</v>
      </c>
      <c r="R203" s="119">
        <v>-4.7329817607793806E-05</v>
      </c>
      <c r="S203" s="119">
        <v>0.0003950962023480644</v>
      </c>
      <c r="T203" s="119">
        <v>1.0828305487351326E-05</v>
      </c>
      <c r="U203" s="119">
        <v>-7.819797363433675E-05</v>
      </c>
      <c r="V203" s="119">
        <v>-3.727285873921416E-06</v>
      </c>
      <c r="W203" s="119">
        <v>2.4648140614059017E-05</v>
      </c>
      <c r="X203" s="119">
        <v>67.5</v>
      </c>
    </row>
    <row r="204" spans="1:24" s="119" customFormat="1" ht="12.75" hidden="1">
      <c r="A204" s="119">
        <v>1515</v>
      </c>
      <c r="B204" s="119">
        <v>94.19999694824219</v>
      </c>
      <c r="C204" s="119">
        <v>103.9000015258789</v>
      </c>
      <c r="D204" s="119">
        <v>9.619481086730957</v>
      </c>
      <c r="E204" s="119">
        <v>9.915547370910645</v>
      </c>
      <c r="F204" s="119">
        <v>11.452093122370693</v>
      </c>
      <c r="G204" s="119" t="s">
        <v>58</v>
      </c>
      <c r="H204" s="119">
        <v>1.6010564697222662</v>
      </c>
      <c r="I204" s="119">
        <v>28.301053417964457</v>
      </c>
      <c r="J204" s="119" t="s">
        <v>61</v>
      </c>
      <c r="K204" s="119">
        <v>0.08048219886378426</v>
      </c>
      <c r="L204" s="119">
        <v>0.24464800644290619</v>
      </c>
      <c r="M204" s="119">
        <v>0.02105928958234315</v>
      </c>
      <c r="N204" s="119">
        <v>-0.056968801018857214</v>
      </c>
      <c r="O204" s="119">
        <v>0.0029091049388135243</v>
      </c>
      <c r="P204" s="119">
        <v>0.007016578259471707</v>
      </c>
      <c r="Q204" s="119">
        <v>0.0005302468054579456</v>
      </c>
      <c r="R204" s="119">
        <v>-0.0008756683035746938</v>
      </c>
      <c r="S204" s="119">
        <v>1.1528280806103261E-05</v>
      </c>
      <c r="T204" s="119">
        <v>0.0001027181015088077</v>
      </c>
      <c r="U204" s="119">
        <v>1.7843031999994887E-05</v>
      </c>
      <c r="V204" s="119">
        <v>-3.233659300018807E-05</v>
      </c>
      <c r="W204" s="119">
        <v>-9.664047778020364E-08</v>
      </c>
      <c r="X204" s="119">
        <v>67.5</v>
      </c>
    </row>
    <row r="205" s="119" customFormat="1" ht="12.75" hidden="1">
      <c r="A205" s="119" t="s">
        <v>132</v>
      </c>
    </row>
    <row r="206" spans="1:24" s="119" customFormat="1" ht="12.75" hidden="1">
      <c r="A206" s="119">
        <v>1516</v>
      </c>
      <c r="B206" s="119">
        <v>80.94</v>
      </c>
      <c r="C206" s="119">
        <v>73.34</v>
      </c>
      <c r="D206" s="119">
        <v>9.392213389612724</v>
      </c>
      <c r="E206" s="119">
        <v>9.6164423222999</v>
      </c>
      <c r="F206" s="119">
        <v>8.132001879813973</v>
      </c>
      <c r="G206" s="119" t="s">
        <v>59</v>
      </c>
      <c r="H206" s="119">
        <v>7.1310556955684845</v>
      </c>
      <c r="I206" s="119">
        <v>20.571055695568482</v>
      </c>
      <c r="J206" s="119" t="s">
        <v>73</v>
      </c>
      <c r="K206" s="119">
        <v>0.16785932820870725</v>
      </c>
      <c r="M206" s="119" t="s">
        <v>68</v>
      </c>
      <c r="N206" s="119">
        <v>0.14101381643160843</v>
      </c>
      <c r="X206" s="119">
        <v>67.5</v>
      </c>
    </row>
    <row r="207" spans="1:24" s="119" customFormat="1" ht="12.75" hidden="1">
      <c r="A207" s="119">
        <v>1513</v>
      </c>
      <c r="B207" s="119">
        <v>82.76000213623047</v>
      </c>
      <c r="C207" s="119">
        <v>90.95999908447266</v>
      </c>
      <c r="D207" s="119">
        <v>9.283581733703613</v>
      </c>
      <c r="E207" s="119">
        <v>9.578801155090332</v>
      </c>
      <c r="F207" s="119">
        <v>4.195409831930664</v>
      </c>
      <c r="G207" s="119" t="s">
        <v>56</v>
      </c>
      <c r="H207" s="119">
        <v>-4.522107109658847</v>
      </c>
      <c r="I207" s="119">
        <v>10.737895026571623</v>
      </c>
      <c r="J207" s="119" t="s">
        <v>62</v>
      </c>
      <c r="K207" s="119">
        <v>0.1956742932509062</v>
      </c>
      <c r="L207" s="119">
        <v>0.3567316348768088</v>
      </c>
      <c r="M207" s="119">
        <v>0.04632316144097217</v>
      </c>
      <c r="N207" s="119">
        <v>0.000417984872331344</v>
      </c>
      <c r="O207" s="119">
        <v>0.007858525845054719</v>
      </c>
      <c r="P207" s="119">
        <v>0.010233502606001022</v>
      </c>
      <c r="Q207" s="119">
        <v>0.0009565656418657742</v>
      </c>
      <c r="R207" s="119">
        <v>6.419625424944059E-06</v>
      </c>
      <c r="S207" s="119">
        <v>0.00010310892197400006</v>
      </c>
      <c r="T207" s="119">
        <v>0.00015058691306937862</v>
      </c>
      <c r="U207" s="119">
        <v>2.0927817792849815E-05</v>
      </c>
      <c r="V207" s="119">
        <v>2.371783778652651E-07</v>
      </c>
      <c r="W207" s="119">
        <v>6.431459744007118E-06</v>
      </c>
      <c r="X207" s="119">
        <v>67.5</v>
      </c>
    </row>
    <row r="208" spans="1:24" s="119" customFormat="1" ht="12.75" hidden="1">
      <c r="A208" s="119">
        <v>1514</v>
      </c>
      <c r="B208" s="119">
        <v>87.95999908447266</v>
      </c>
      <c r="C208" s="119">
        <v>106.86000061035156</v>
      </c>
      <c r="D208" s="119">
        <v>9.114836692810059</v>
      </c>
      <c r="E208" s="119">
        <v>9.103541374206543</v>
      </c>
      <c r="F208" s="119">
        <v>8.63070846622512</v>
      </c>
      <c r="G208" s="119" t="s">
        <v>57</v>
      </c>
      <c r="H208" s="119">
        <v>2.0436484393349588</v>
      </c>
      <c r="I208" s="119">
        <v>22.503647523807615</v>
      </c>
      <c r="J208" s="119" t="s">
        <v>60</v>
      </c>
      <c r="K208" s="119">
        <v>0.19566721247905755</v>
      </c>
      <c r="L208" s="119">
        <v>0.0019409997813496303</v>
      </c>
      <c r="M208" s="119">
        <v>-0.04632297155838538</v>
      </c>
      <c r="N208" s="119">
        <v>-4.367143109670543E-06</v>
      </c>
      <c r="O208" s="119">
        <v>0.007857064342226126</v>
      </c>
      <c r="P208" s="119">
        <v>0.00022204657462878346</v>
      </c>
      <c r="Q208" s="119">
        <v>-0.0009561604564545526</v>
      </c>
      <c r="R208" s="119">
        <v>-3.3783917811575695E-07</v>
      </c>
      <c r="S208" s="119">
        <v>0.00010272154788458146</v>
      </c>
      <c r="T208" s="119">
        <v>1.581062002135294E-05</v>
      </c>
      <c r="U208" s="119">
        <v>-2.0805426937617805E-05</v>
      </c>
      <c r="V208" s="119">
        <v>-2.4323642804822597E-08</v>
      </c>
      <c r="W208" s="119">
        <v>6.3854472304222005E-06</v>
      </c>
      <c r="X208" s="119">
        <v>67.5</v>
      </c>
    </row>
    <row r="209" spans="1:24" s="119" customFormat="1" ht="12.75" hidden="1">
      <c r="A209" s="119">
        <v>1515</v>
      </c>
      <c r="B209" s="119">
        <v>117.23999786376953</v>
      </c>
      <c r="C209" s="119">
        <v>93.94000244140625</v>
      </c>
      <c r="D209" s="119">
        <v>8.84778881072998</v>
      </c>
      <c r="E209" s="119">
        <v>10.011600494384766</v>
      </c>
      <c r="F209" s="119">
        <v>16.804650133633263</v>
      </c>
      <c r="G209" s="119" t="s">
        <v>58</v>
      </c>
      <c r="H209" s="119">
        <v>-4.545577928587349</v>
      </c>
      <c r="I209" s="119">
        <v>45.19441993518218</v>
      </c>
      <c r="J209" s="119" t="s">
        <v>61</v>
      </c>
      <c r="K209" s="119">
        <v>-0.001664632066549264</v>
      </c>
      <c r="L209" s="119">
        <v>0.35672635428536764</v>
      </c>
      <c r="M209" s="119">
        <v>0.00013263441254102282</v>
      </c>
      <c r="N209" s="119">
        <v>-0.00041796205755894824</v>
      </c>
      <c r="O209" s="119">
        <v>-0.0001515532233629558</v>
      </c>
      <c r="P209" s="119">
        <v>0.010231093338726087</v>
      </c>
      <c r="Q209" s="119">
        <v>2.7838978262540595E-05</v>
      </c>
      <c r="R209" s="119">
        <v>-6.410729699988782E-06</v>
      </c>
      <c r="S209" s="119">
        <v>-8.929355566672782E-06</v>
      </c>
      <c r="T209" s="119">
        <v>0.00014975460821725983</v>
      </c>
      <c r="U209" s="119">
        <v>2.2600370603529135E-06</v>
      </c>
      <c r="V209" s="119">
        <v>-2.3592783499939525E-07</v>
      </c>
      <c r="W209" s="119">
        <v>-7.679440775717668E-07</v>
      </c>
      <c r="X209" s="119">
        <v>67.5</v>
      </c>
    </row>
    <row r="210" s="119" customFormat="1" ht="12.75" hidden="1">
      <c r="A210" s="119" t="s">
        <v>138</v>
      </c>
    </row>
    <row r="211" spans="1:24" s="119" customFormat="1" ht="12.75" hidden="1">
      <c r="A211" s="119">
        <v>1516</v>
      </c>
      <c r="B211" s="119">
        <v>72.26</v>
      </c>
      <c r="C211" s="119">
        <v>70.46</v>
      </c>
      <c r="D211" s="119">
        <v>9.919844494848508</v>
      </c>
      <c r="E211" s="119">
        <v>10.038033217686984</v>
      </c>
      <c r="F211" s="119">
        <v>5.446980602028188</v>
      </c>
      <c r="G211" s="119" t="s">
        <v>59</v>
      </c>
      <c r="H211" s="119">
        <v>8.281253376533051</v>
      </c>
      <c r="I211" s="119">
        <v>13.041253376533058</v>
      </c>
      <c r="J211" s="119" t="s">
        <v>73</v>
      </c>
      <c r="K211" s="119">
        <v>0.2669688782323689</v>
      </c>
      <c r="M211" s="119" t="s">
        <v>68</v>
      </c>
      <c r="N211" s="119">
        <v>0.18618295588225614</v>
      </c>
      <c r="X211" s="119">
        <v>67.5</v>
      </c>
    </row>
    <row r="212" spans="1:24" s="119" customFormat="1" ht="12.75" hidden="1">
      <c r="A212" s="119">
        <v>1513</v>
      </c>
      <c r="B212" s="119">
        <v>83.23999786376953</v>
      </c>
      <c r="C212" s="119">
        <v>91.54000091552734</v>
      </c>
      <c r="D212" s="119">
        <v>9.002433776855469</v>
      </c>
      <c r="E212" s="119">
        <v>9.464571952819824</v>
      </c>
      <c r="F212" s="119">
        <v>3.736060312211931</v>
      </c>
      <c r="G212" s="119" t="s">
        <v>56</v>
      </c>
      <c r="H212" s="119">
        <v>-5.878950515307963</v>
      </c>
      <c r="I212" s="119">
        <v>9.861047348461575</v>
      </c>
      <c r="J212" s="119" t="s">
        <v>62</v>
      </c>
      <c r="K212" s="119">
        <v>0.38184700228544727</v>
      </c>
      <c r="L212" s="119">
        <v>0.33533544486780126</v>
      </c>
      <c r="M212" s="119">
        <v>0.09039712086893845</v>
      </c>
      <c r="N212" s="119">
        <v>0.014454421933510939</v>
      </c>
      <c r="O212" s="119">
        <v>0.015335552501691647</v>
      </c>
      <c r="P212" s="119">
        <v>0.009619723232913302</v>
      </c>
      <c r="Q212" s="119">
        <v>0.0018666948158204738</v>
      </c>
      <c r="R212" s="119">
        <v>0.00022250298201976042</v>
      </c>
      <c r="S212" s="119">
        <v>0.00020120404132499683</v>
      </c>
      <c r="T212" s="119">
        <v>0.0001415626753484953</v>
      </c>
      <c r="U212" s="119">
        <v>4.0830112277285024E-05</v>
      </c>
      <c r="V212" s="119">
        <v>8.255975492076988E-06</v>
      </c>
      <c r="W212" s="119">
        <v>1.2547355924336286E-05</v>
      </c>
      <c r="X212" s="119">
        <v>67.5</v>
      </c>
    </row>
    <row r="213" spans="1:24" s="119" customFormat="1" ht="12.75" hidden="1">
      <c r="A213" s="119">
        <v>1514</v>
      </c>
      <c r="B213" s="119">
        <v>96.55999755859375</v>
      </c>
      <c r="C213" s="119">
        <v>99.45999908447266</v>
      </c>
      <c r="D213" s="119">
        <v>8.810225486755371</v>
      </c>
      <c r="E213" s="119">
        <v>8.943094253540039</v>
      </c>
      <c r="F213" s="119">
        <v>10.19205270493444</v>
      </c>
      <c r="G213" s="119" t="s">
        <v>57</v>
      </c>
      <c r="H213" s="119">
        <v>-1.5565506949446615</v>
      </c>
      <c r="I213" s="119">
        <v>27.50344686364908</v>
      </c>
      <c r="J213" s="119" t="s">
        <v>60</v>
      </c>
      <c r="K213" s="119">
        <v>0.37857921967301567</v>
      </c>
      <c r="L213" s="119">
        <v>0.0018244413436881567</v>
      </c>
      <c r="M213" s="119">
        <v>-0.08948354701354339</v>
      </c>
      <c r="N213" s="119">
        <v>0.00014950918088249272</v>
      </c>
      <c r="O213" s="119">
        <v>0.015225018476885224</v>
      </c>
      <c r="P213" s="119">
        <v>0.0002086902665386224</v>
      </c>
      <c r="Q213" s="119">
        <v>-0.0018402434214849293</v>
      </c>
      <c r="R213" s="119">
        <v>1.2034033907592614E-05</v>
      </c>
      <c r="S213" s="119">
        <v>0.000200925305957279</v>
      </c>
      <c r="T213" s="119">
        <v>1.4858567787431067E-05</v>
      </c>
      <c r="U213" s="119">
        <v>-3.958291954589725E-05</v>
      </c>
      <c r="V213" s="119">
        <v>9.53520059515675E-07</v>
      </c>
      <c r="W213" s="119">
        <v>1.254497981867924E-05</v>
      </c>
      <c r="X213" s="119">
        <v>67.5</v>
      </c>
    </row>
    <row r="214" spans="1:24" s="119" customFormat="1" ht="12.75" hidden="1">
      <c r="A214" s="119">
        <v>1515</v>
      </c>
      <c r="B214" s="119">
        <v>105.73999786376953</v>
      </c>
      <c r="C214" s="119">
        <v>88.94000244140625</v>
      </c>
      <c r="D214" s="119">
        <v>9.691241264343262</v>
      </c>
      <c r="E214" s="119">
        <v>9.838173866271973</v>
      </c>
      <c r="F214" s="119">
        <v>13.72997954470873</v>
      </c>
      <c r="G214" s="119" t="s">
        <v>58</v>
      </c>
      <c r="H214" s="119">
        <v>-4.544596546209874</v>
      </c>
      <c r="I214" s="119">
        <v>33.69540131755965</v>
      </c>
      <c r="J214" s="119" t="s">
        <v>61</v>
      </c>
      <c r="K214" s="119">
        <v>0.049848847390415146</v>
      </c>
      <c r="L214" s="119">
        <v>0.3353304817616043</v>
      </c>
      <c r="M214" s="119">
        <v>0.012819293087703278</v>
      </c>
      <c r="N214" s="119">
        <v>0.014453648689406906</v>
      </c>
      <c r="O214" s="119">
        <v>0.0018379289732316842</v>
      </c>
      <c r="P214" s="119">
        <v>0.00961745930329336</v>
      </c>
      <c r="Q214" s="119">
        <v>0.00031313525047888506</v>
      </c>
      <c r="R214" s="119">
        <v>0.0002221773144036014</v>
      </c>
      <c r="S214" s="119">
        <v>1.0587146522309509E-05</v>
      </c>
      <c r="T214" s="119">
        <v>0.00014078073026920198</v>
      </c>
      <c r="U214" s="119">
        <v>1.0014516902912816E-05</v>
      </c>
      <c r="V214" s="119">
        <v>8.20072745687095E-06</v>
      </c>
      <c r="W214" s="119">
        <v>2.4417624967934716E-07</v>
      </c>
      <c r="X214" s="119">
        <v>67.5</v>
      </c>
    </row>
    <row r="215" s="119" customFormat="1" ht="12.75" hidden="1">
      <c r="A215" s="119" t="s">
        <v>144</v>
      </c>
    </row>
    <row r="216" spans="1:24" s="119" customFormat="1" ht="12.75" hidden="1">
      <c r="A216" s="119">
        <v>1516</v>
      </c>
      <c r="B216" s="119">
        <v>68.36</v>
      </c>
      <c r="C216" s="119">
        <v>75.56</v>
      </c>
      <c r="D216" s="119">
        <v>9.467533794910096</v>
      </c>
      <c r="E216" s="119">
        <v>9.616135059154242</v>
      </c>
      <c r="F216" s="119">
        <v>4.960912353436797</v>
      </c>
      <c r="G216" s="119" t="s">
        <v>59</v>
      </c>
      <c r="H216" s="119">
        <v>11.58290363520969</v>
      </c>
      <c r="I216" s="119">
        <v>12.442903635209689</v>
      </c>
      <c r="J216" s="119" t="s">
        <v>73</v>
      </c>
      <c r="K216" s="119">
        <v>1.3481441255949207</v>
      </c>
      <c r="M216" s="119" t="s">
        <v>68</v>
      </c>
      <c r="N216" s="119">
        <v>0.7162597126156016</v>
      </c>
      <c r="X216" s="119">
        <v>67.5</v>
      </c>
    </row>
    <row r="217" spans="1:24" s="119" customFormat="1" ht="12.75" hidden="1">
      <c r="A217" s="119">
        <v>1513</v>
      </c>
      <c r="B217" s="119">
        <v>106.36000061035156</v>
      </c>
      <c r="C217" s="119">
        <v>95.36000061035156</v>
      </c>
      <c r="D217" s="119">
        <v>8.716890335083008</v>
      </c>
      <c r="E217" s="119">
        <v>9.320280075073242</v>
      </c>
      <c r="F217" s="119">
        <v>9.025307846403477</v>
      </c>
      <c r="G217" s="119" t="s">
        <v>56</v>
      </c>
      <c r="H217" s="119">
        <v>-14.234111940943464</v>
      </c>
      <c r="I217" s="119">
        <v>24.6258886694081</v>
      </c>
      <c r="J217" s="119" t="s">
        <v>62</v>
      </c>
      <c r="K217" s="119">
        <v>1.1097310150594917</v>
      </c>
      <c r="L217" s="119">
        <v>0.21316655415970168</v>
      </c>
      <c r="M217" s="119">
        <v>0.26271433191370336</v>
      </c>
      <c r="N217" s="119">
        <v>0.011349006666937906</v>
      </c>
      <c r="O217" s="119">
        <v>0.044568791597967464</v>
      </c>
      <c r="P217" s="119">
        <v>0.0061151536727556115</v>
      </c>
      <c r="Q217" s="119">
        <v>0.00542508498624801</v>
      </c>
      <c r="R217" s="119">
        <v>0.0001747226367260577</v>
      </c>
      <c r="S217" s="119">
        <v>0.0005847526885351685</v>
      </c>
      <c r="T217" s="119">
        <v>9.00130499714334E-05</v>
      </c>
      <c r="U217" s="119">
        <v>0.00011865421074667812</v>
      </c>
      <c r="V217" s="119">
        <v>6.475053855697234E-06</v>
      </c>
      <c r="W217" s="119">
        <v>3.6463459859383286E-05</v>
      </c>
      <c r="X217" s="119">
        <v>67.5</v>
      </c>
    </row>
    <row r="218" spans="1:24" s="119" customFormat="1" ht="12.75" hidden="1">
      <c r="A218" s="119">
        <v>1514</v>
      </c>
      <c r="B218" s="119">
        <v>113.37999725341797</v>
      </c>
      <c r="C218" s="119">
        <v>111.9800033569336</v>
      </c>
      <c r="D218" s="119">
        <v>8.63296890258789</v>
      </c>
      <c r="E218" s="119">
        <v>8.946887969970703</v>
      </c>
      <c r="F218" s="119">
        <v>13.89593507310228</v>
      </c>
      <c r="G218" s="119" t="s">
        <v>57</v>
      </c>
      <c r="H218" s="119">
        <v>-7.584542297912066</v>
      </c>
      <c r="I218" s="119">
        <v>38.2954549555059</v>
      </c>
      <c r="J218" s="119" t="s">
        <v>60</v>
      </c>
      <c r="K218" s="119">
        <v>0.740441432345901</v>
      </c>
      <c r="L218" s="119">
        <v>0.0011595559584628061</v>
      </c>
      <c r="M218" s="119">
        <v>-0.1730540436427837</v>
      </c>
      <c r="N218" s="119">
        <v>0.00011744617266435302</v>
      </c>
      <c r="O218" s="119">
        <v>0.030093668389344592</v>
      </c>
      <c r="P218" s="119">
        <v>0.00013253855900482203</v>
      </c>
      <c r="Q218" s="119">
        <v>-0.003465203892182891</v>
      </c>
      <c r="R218" s="119">
        <v>9.456252154550272E-06</v>
      </c>
      <c r="S218" s="119">
        <v>0.00042304544951775796</v>
      </c>
      <c r="T218" s="119">
        <v>9.433660401636042E-06</v>
      </c>
      <c r="U218" s="119">
        <v>-6.831080453571927E-05</v>
      </c>
      <c r="V218" s="119">
        <v>7.541334845680656E-07</v>
      </c>
      <c r="W218" s="119">
        <v>2.720102401513812E-05</v>
      </c>
      <c r="X218" s="119">
        <v>67.5</v>
      </c>
    </row>
    <row r="219" spans="1:24" s="119" customFormat="1" ht="12.75" hidden="1">
      <c r="A219" s="119">
        <v>1515</v>
      </c>
      <c r="B219" s="119">
        <v>95.86000061035156</v>
      </c>
      <c r="C219" s="119">
        <v>91.26000213623047</v>
      </c>
      <c r="D219" s="119">
        <v>9.305754661560059</v>
      </c>
      <c r="E219" s="119">
        <v>9.683523178100586</v>
      </c>
      <c r="F219" s="119">
        <v>13.970694630525653</v>
      </c>
      <c r="G219" s="119" t="s">
        <v>58</v>
      </c>
      <c r="H219" s="119">
        <v>7.331606393793834</v>
      </c>
      <c r="I219" s="119">
        <v>35.691607004145396</v>
      </c>
      <c r="J219" s="119" t="s">
        <v>61</v>
      </c>
      <c r="K219" s="119">
        <v>0.8265890218545855</v>
      </c>
      <c r="L219" s="119">
        <v>0.2131634003348141</v>
      </c>
      <c r="M219" s="119">
        <v>0.1976641549996989</v>
      </c>
      <c r="N219" s="119">
        <v>0.01134839894975179</v>
      </c>
      <c r="O219" s="119">
        <v>0.03287473661301665</v>
      </c>
      <c r="P219" s="119">
        <v>0.006113717197564292</v>
      </c>
      <c r="Q219" s="119">
        <v>0.004174195622346191</v>
      </c>
      <c r="R219" s="119">
        <v>0.00017446655576268906</v>
      </c>
      <c r="S219" s="119">
        <v>0.00040369326770634385</v>
      </c>
      <c r="T219" s="119">
        <v>8.95173458978E-05</v>
      </c>
      <c r="U219" s="119">
        <v>9.701781131111884E-05</v>
      </c>
      <c r="V219" s="119">
        <v>6.43098788069398E-06</v>
      </c>
      <c r="W219" s="119">
        <v>2.4283496400739644E-05</v>
      </c>
      <c r="X219" s="119">
        <v>67.5</v>
      </c>
    </row>
    <row r="220" s="119" customFormat="1" ht="12.75" hidden="1">
      <c r="A220" s="119" t="s">
        <v>150</v>
      </c>
    </row>
    <row r="221" spans="1:24" s="119" customFormat="1" ht="12.75" hidden="1">
      <c r="A221" s="119">
        <v>1516</v>
      </c>
      <c r="B221" s="119">
        <v>70.26</v>
      </c>
      <c r="C221" s="119">
        <v>69.26</v>
      </c>
      <c r="D221" s="119">
        <v>9.71627393211228</v>
      </c>
      <c r="E221" s="119">
        <v>9.918588686549953</v>
      </c>
      <c r="F221" s="119">
        <v>8.559839702582767</v>
      </c>
      <c r="G221" s="119" t="s">
        <v>59</v>
      </c>
      <c r="H221" s="119">
        <v>18.161734014045607</v>
      </c>
      <c r="I221" s="119">
        <v>20.921734014045615</v>
      </c>
      <c r="J221" s="119" t="s">
        <v>73</v>
      </c>
      <c r="K221" s="119">
        <v>1.52507595005906</v>
      </c>
      <c r="M221" s="119" t="s">
        <v>68</v>
      </c>
      <c r="N221" s="119">
        <v>1.0067792869040657</v>
      </c>
      <c r="X221" s="119">
        <v>67.5</v>
      </c>
    </row>
    <row r="222" spans="1:24" s="119" customFormat="1" ht="12.75" hidden="1">
      <c r="A222" s="119">
        <v>1513</v>
      </c>
      <c r="B222" s="119">
        <v>107.08000183105469</v>
      </c>
      <c r="C222" s="119">
        <v>118.18000030517578</v>
      </c>
      <c r="D222" s="119">
        <v>8.796527862548828</v>
      </c>
      <c r="E222" s="119">
        <v>9.170470237731934</v>
      </c>
      <c r="F222" s="119">
        <v>8.108848800350776</v>
      </c>
      <c r="G222" s="119" t="s">
        <v>56</v>
      </c>
      <c r="H222" s="119">
        <v>-17.65434884014718</v>
      </c>
      <c r="I222" s="119">
        <v>21.92565299090751</v>
      </c>
      <c r="J222" s="119" t="s">
        <v>62</v>
      </c>
      <c r="K222" s="119">
        <v>0.9792805082438428</v>
      </c>
      <c r="L222" s="119">
        <v>0.7135492805444931</v>
      </c>
      <c r="M222" s="119">
        <v>0.23183177180303033</v>
      </c>
      <c r="N222" s="119">
        <v>0.03460756409091463</v>
      </c>
      <c r="O222" s="119">
        <v>0.039329798644497656</v>
      </c>
      <c r="P222" s="119">
        <v>0.020469536195785353</v>
      </c>
      <c r="Q222" s="119">
        <v>0.004787321881498553</v>
      </c>
      <c r="R222" s="119">
        <v>0.000532639116991639</v>
      </c>
      <c r="S222" s="119">
        <v>0.0005160475102605288</v>
      </c>
      <c r="T222" s="119">
        <v>0.0003012207350498732</v>
      </c>
      <c r="U222" s="119">
        <v>0.00010470479855550643</v>
      </c>
      <c r="V222" s="119">
        <v>1.9768904793514594E-05</v>
      </c>
      <c r="W222" s="119">
        <v>3.218626224306626E-05</v>
      </c>
      <c r="X222" s="119">
        <v>67.5</v>
      </c>
    </row>
    <row r="223" spans="1:24" s="119" customFormat="1" ht="12.75" hidden="1">
      <c r="A223" s="119">
        <v>1514</v>
      </c>
      <c r="B223" s="119">
        <v>111.58000183105469</v>
      </c>
      <c r="C223" s="119">
        <v>108.08000183105469</v>
      </c>
      <c r="D223" s="119">
        <v>8.710954666137695</v>
      </c>
      <c r="E223" s="119">
        <v>8.94522476196289</v>
      </c>
      <c r="F223" s="119">
        <v>17.79241221155415</v>
      </c>
      <c r="G223" s="119" t="s">
        <v>57</v>
      </c>
      <c r="H223" s="119">
        <v>4.510999954056949</v>
      </c>
      <c r="I223" s="119">
        <v>48.59100178511164</v>
      </c>
      <c r="J223" s="119" t="s">
        <v>60</v>
      </c>
      <c r="K223" s="119">
        <v>0.5282475849145561</v>
      </c>
      <c r="L223" s="119">
        <v>0.0038825645971742023</v>
      </c>
      <c r="M223" s="119">
        <v>-0.1228284394088589</v>
      </c>
      <c r="N223" s="119">
        <v>-0.0003580761471770635</v>
      </c>
      <c r="O223" s="119">
        <v>0.021571097475473047</v>
      </c>
      <c r="P223" s="119">
        <v>0.00044409204887031333</v>
      </c>
      <c r="Q223" s="119">
        <v>-0.0024289600240180926</v>
      </c>
      <c r="R223" s="119">
        <v>-2.8759042639251E-05</v>
      </c>
      <c r="S223" s="119">
        <v>0.00031151866828515984</v>
      </c>
      <c r="T223" s="119">
        <v>3.161997009269684E-05</v>
      </c>
      <c r="U223" s="119">
        <v>-4.581980459636432E-05</v>
      </c>
      <c r="V223" s="119">
        <v>-2.2622491128786446E-06</v>
      </c>
      <c r="W223" s="119">
        <v>2.027236494863651E-05</v>
      </c>
      <c r="X223" s="119">
        <v>67.5</v>
      </c>
    </row>
    <row r="224" spans="1:24" s="119" customFormat="1" ht="12.75" hidden="1">
      <c r="A224" s="119">
        <v>1515</v>
      </c>
      <c r="B224" s="119">
        <v>99.08000183105469</v>
      </c>
      <c r="C224" s="119">
        <v>106.9800033569336</v>
      </c>
      <c r="D224" s="119">
        <v>9.276166915893555</v>
      </c>
      <c r="E224" s="119">
        <v>9.550288200378418</v>
      </c>
      <c r="F224" s="119">
        <v>13.817600040831605</v>
      </c>
      <c r="G224" s="119" t="s">
        <v>58</v>
      </c>
      <c r="H224" s="119">
        <v>3.837879777052329</v>
      </c>
      <c r="I224" s="119">
        <v>35.41788160810702</v>
      </c>
      <c r="J224" s="119" t="s">
        <v>61</v>
      </c>
      <c r="K224" s="119">
        <v>0.8245876562611509</v>
      </c>
      <c r="L224" s="119">
        <v>0.7135387175603806</v>
      </c>
      <c r="M224" s="119">
        <v>0.1966192892106891</v>
      </c>
      <c r="N224" s="119">
        <v>-0.03460571157742009</v>
      </c>
      <c r="O224" s="119">
        <v>0.032886483775563025</v>
      </c>
      <c r="P224" s="119">
        <v>0.020464718281048896</v>
      </c>
      <c r="Q224" s="119">
        <v>0.004125361074960212</v>
      </c>
      <c r="R224" s="119">
        <v>-0.0005318621498246577</v>
      </c>
      <c r="S224" s="119">
        <v>0.0004114136022981388</v>
      </c>
      <c r="T224" s="119">
        <v>0.00029955652006812146</v>
      </c>
      <c r="U224" s="119">
        <v>9.414690832576592E-05</v>
      </c>
      <c r="V224" s="119">
        <v>-1.963903830859149E-05</v>
      </c>
      <c r="W224" s="119">
        <v>2.4999733929958666E-05</v>
      </c>
      <c r="X224" s="119">
        <v>67.5</v>
      </c>
    </row>
    <row r="225" spans="1:14" s="119" customFormat="1" ht="12.75">
      <c r="A225" s="119" t="s">
        <v>156</v>
      </c>
      <c r="E225" s="120" t="s">
        <v>106</v>
      </c>
      <c r="F225" s="120">
        <f>MIN(F196:F224)</f>
        <v>3.736060312211931</v>
      </c>
      <c r="G225" s="120"/>
      <c r="H225" s="120"/>
      <c r="I225" s="121"/>
      <c r="J225" s="121" t="s">
        <v>159</v>
      </c>
      <c r="K225" s="120">
        <f>AVERAGE(K223,K218,K213,K208,K203,K198)</f>
        <v>0.4150451431181948</v>
      </c>
      <c r="L225" s="120">
        <f>AVERAGE(L223,L218,L213,L208,L203,L198)</f>
        <v>0.0021228296984957995</v>
      </c>
      <c r="M225" s="121" t="s">
        <v>108</v>
      </c>
      <c r="N225" s="120" t="e">
        <f>Mittelwert(K221,K216,K211,K206,K201,K196)</f>
        <v>#NAME?</v>
      </c>
    </row>
    <row r="226" spans="5:14" s="119" customFormat="1" ht="12.75">
      <c r="E226" s="120" t="s">
        <v>107</v>
      </c>
      <c r="F226" s="120">
        <f>MAX(F196:F224)</f>
        <v>17.79241221155415</v>
      </c>
      <c r="G226" s="120"/>
      <c r="H226" s="120"/>
      <c r="I226" s="121"/>
      <c r="J226" s="121" t="s">
        <v>160</v>
      </c>
      <c r="K226" s="120">
        <f>AVERAGE(K224,K219,K214,K209,K204,K199)</f>
        <v>0.3672994306230739</v>
      </c>
      <c r="L226" s="120">
        <f>AVERAGE(L224,L219,L214,L209,L204,L199)</f>
        <v>0.3901187951938338</v>
      </c>
      <c r="M226" s="120"/>
      <c r="N226" s="120"/>
    </row>
    <row r="227" spans="5:14" s="119" customFormat="1" ht="12.75">
      <c r="E227" s="120"/>
      <c r="F227" s="120"/>
      <c r="G227" s="120"/>
      <c r="H227" s="120"/>
      <c r="I227" s="120"/>
      <c r="J227" s="121" t="s">
        <v>112</v>
      </c>
      <c r="K227" s="120">
        <f>ABS(K225/$G$33)</f>
        <v>0.2594032144488717</v>
      </c>
      <c r="L227" s="120">
        <f>ABS(L225/$H$33)</f>
        <v>0.005896749162488332</v>
      </c>
      <c r="M227" s="121" t="s">
        <v>111</v>
      </c>
      <c r="N227" s="120">
        <f>K227+L227+L228+K228</f>
        <v>0.7178170689160708</v>
      </c>
    </row>
    <row r="228" spans="5:14" s="119" customFormat="1" ht="12.75">
      <c r="E228" s="120"/>
      <c r="F228" s="120"/>
      <c r="G228" s="120"/>
      <c r="H228" s="120"/>
      <c r="I228" s="120"/>
      <c r="J228" s="120"/>
      <c r="K228" s="120">
        <f>ABS(K226/$G$34)</f>
        <v>0.2086928583085647</v>
      </c>
      <c r="L228" s="120">
        <f>ABS(L226/$H$34)</f>
        <v>0.2438242469961461</v>
      </c>
      <c r="M228" s="120"/>
      <c r="N228" s="120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1516</v>
      </c>
      <c r="B231" s="119">
        <v>76.98</v>
      </c>
      <c r="C231" s="119">
        <v>81.58</v>
      </c>
      <c r="D231" s="119">
        <v>9.698987725573808</v>
      </c>
      <c r="E231" s="119">
        <v>9.80408225430851</v>
      </c>
      <c r="F231" s="119">
        <v>8.632207683907023</v>
      </c>
      <c r="G231" s="119" t="s">
        <v>59</v>
      </c>
      <c r="H231" s="119">
        <v>11.662198205527275</v>
      </c>
      <c r="I231" s="119">
        <v>21.142198205527276</v>
      </c>
      <c r="J231" s="119" t="s">
        <v>73</v>
      </c>
      <c r="K231" s="119">
        <v>0.43548657399410123</v>
      </c>
      <c r="M231" s="119" t="s">
        <v>68</v>
      </c>
      <c r="N231" s="119">
        <v>0.32284107505577736</v>
      </c>
      <c r="X231" s="119">
        <v>67.5</v>
      </c>
    </row>
    <row r="232" spans="1:24" s="119" customFormat="1" ht="12.75" hidden="1">
      <c r="A232" s="119">
        <v>1513</v>
      </c>
      <c r="B232" s="119">
        <v>98.37999725341797</v>
      </c>
      <c r="C232" s="119">
        <v>111.37999725341797</v>
      </c>
      <c r="D232" s="119">
        <v>8.977789878845215</v>
      </c>
      <c r="E232" s="119">
        <v>9.350061416625977</v>
      </c>
      <c r="F232" s="119">
        <v>8.864714510522504</v>
      </c>
      <c r="G232" s="119" t="s">
        <v>56</v>
      </c>
      <c r="H232" s="119">
        <v>-7.403081039774065</v>
      </c>
      <c r="I232" s="119">
        <v>23.476916213643907</v>
      </c>
      <c r="J232" s="119" t="s">
        <v>62</v>
      </c>
      <c r="K232" s="119">
        <v>0.45027780808680556</v>
      </c>
      <c r="L232" s="119">
        <v>0.46534961923416557</v>
      </c>
      <c r="M232" s="119">
        <v>0.10659727876189164</v>
      </c>
      <c r="N232" s="119">
        <v>0.06566590605855101</v>
      </c>
      <c r="O232" s="119">
        <v>0.01808418617111989</v>
      </c>
      <c r="P232" s="119">
        <v>0.01334941598185287</v>
      </c>
      <c r="Q232" s="119">
        <v>0.0022011932892528076</v>
      </c>
      <c r="R232" s="119">
        <v>0.0010107299263693891</v>
      </c>
      <c r="S232" s="119">
        <v>0.00023729116821469843</v>
      </c>
      <c r="T232" s="119">
        <v>0.00019643248749543285</v>
      </c>
      <c r="U232" s="119">
        <v>4.8136581130437975E-05</v>
      </c>
      <c r="V232" s="119">
        <v>3.750770297008407E-05</v>
      </c>
      <c r="W232" s="119">
        <v>1.4803429169320592E-05</v>
      </c>
      <c r="X232" s="119">
        <v>67.5</v>
      </c>
    </row>
    <row r="233" spans="1:24" s="119" customFormat="1" ht="12.75" hidden="1">
      <c r="A233" s="119">
        <v>1515</v>
      </c>
      <c r="B233" s="119">
        <v>93.68000030517578</v>
      </c>
      <c r="C233" s="119">
        <v>94.68000030517578</v>
      </c>
      <c r="D233" s="119">
        <v>9.456733703613281</v>
      </c>
      <c r="E233" s="119">
        <v>9.872954368591309</v>
      </c>
      <c r="F233" s="119">
        <v>13.851235123614567</v>
      </c>
      <c r="G233" s="119" t="s">
        <v>57</v>
      </c>
      <c r="H233" s="119">
        <v>8.63827197436877</v>
      </c>
      <c r="I233" s="119">
        <v>34.81827227954455</v>
      </c>
      <c r="J233" s="119" t="s">
        <v>60</v>
      </c>
      <c r="K233" s="119">
        <v>0.1179979016572759</v>
      </c>
      <c r="L233" s="119">
        <v>0.0025325124264008103</v>
      </c>
      <c r="M233" s="119">
        <v>-0.02676311305346732</v>
      </c>
      <c r="N233" s="119">
        <v>-0.0006792793917596788</v>
      </c>
      <c r="O233" s="119">
        <v>0.004926826083580872</v>
      </c>
      <c r="P233" s="119">
        <v>0.0002896775750279255</v>
      </c>
      <c r="Q233" s="119">
        <v>-0.0004965341521837702</v>
      </c>
      <c r="R233" s="119">
        <v>-5.4592523349615044E-05</v>
      </c>
      <c r="S233" s="119">
        <v>7.992952751586066E-05</v>
      </c>
      <c r="T233" s="119">
        <v>2.062498279150857E-05</v>
      </c>
      <c r="U233" s="119">
        <v>-7.1231112435675306E-06</v>
      </c>
      <c r="V233" s="119">
        <v>-4.305151449275189E-06</v>
      </c>
      <c r="W233" s="119">
        <v>5.449749588740131E-06</v>
      </c>
      <c r="X233" s="119">
        <v>67.5</v>
      </c>
    </row>
    <row r="234" spans="1:24" s="119" customFormat="1" ht="12.75" hidden="1">
      <c r="A234" s="119">
        <v>1514</v>
      </c>
      <c r="B234" s="119">
        <v>88.26000213623047</v>
      </c>
      <c r="C234" s="119">
        <v>100.76000213623047</v>
      </c>
      <c r="D234" s="119">
        <v>9.312732696533203</v>
      </c>
      <c r="E234" s="119">
        <v>9.503891944885254</v>
      </c>
      <c r="F234" s="119">
        <v>9.66556347176557</v>
      </c>
      <c r="G234" s="119" t="s">
        <v>58</v>
      </c>
      <c r="H234" s="119">
        <v>3.906688299611787</v>
      </c>
      <c r="I234" s="119">
        <v>24.66669043584226</v>
      </c>
      <c r="J234" s="119" t="s">
        <v>61</v>
      </c>
      <c r="K234" s="119">
        <v>0.4345418272847137</v>
      </c>
      <c r="L234" s="119">
        <v>0.4653427279996895</v>
      </c>
      <c r="M234" s="119">
        <v>0.10318292309838756</v>
      </c>
      <c r="N234" s="119">
        <v>-0.06566239256985978</v>
      </c>
      <c r="O234" s="119">
        <v>0.017400119948261017</v>
      </c>
      <c r="P234" s="119">
        <v>0.013346272661648824</v>
      </c>
      <c r="Q234" s="119">
        <v>0.0021444593100282267</v>
      </c>
      <c r="R234" s="119">
        <v>-0.00100925449736575</v>
      </c>
      <c r="S234" s="119">
        <v>0.0002234241910442725</v>
      </c>
      <c r="T234" s="119">
        <v>0.0001953466975111004</v>
      </c>
      <c r="U234" s="119">
        <v>4.7606635347806285E-05</v>
      </c>
      <c r="V234" s="119">
        <v>-3.725981015908236E-05</v>
      </c>
      <c r="W234" s="119">
        <v>1.3763783803559198E-05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1516</v>
      </c>
      <c r="B236" s="119">
        <v>71.36</v>
      </c>
      <c r="C236" s="119">
        <v>78.06</v>
      </c>
      <c r="D236" s="119">
        <v>9.713305373200528</v>
      </c>
      <c r="E236" s="119">
        <v>9.670742120650496</v>
      </c>
      <c r="F236" s="119">
        <v>6.950382772584568</v>
      </c>
      <c r="G236" s="119" t="s">
        <v>59</v>
      </c>
      <c r="H236" s="119">
        <v>13.13392083969039</v>
      </c>
      <c r="I236" s="119">
        <v>16.993920839690386</v>
      </c>
      <c r="J236" s="119" t="s">
        <v>73</v>
      </c>
      <c r="K236" s="119">
        <v>0.3757673895022301</v>
      </c>
      <c r="M236" s="119" t="s">
        <v>68</v>
      </c>
      <c r="N236" s="119">
        <v>0.21188670395727474</v>
      </c>
      <c r="X236" s="119">
        <v>67.5</v>
      </c>
    </row>
    <row r="237" spans="1:24" s="119" customFormat="1" ht="12.75" hidden="1">
      <c r="A237" s="119">
        <v>1513</v>
      </c>
      <c r="B237" s="119">
        <v>79.9000015258789</v>
      </c>
      <c r="C237" s="119">
        <v>93.4000015258789</v>
      </c>
      <c r="D237" s="119">
        <v>9.09431266784668</v>
      </c>
      <c r="E237" s="119">
        <v>9.18713092803955</v>
      </c>
      <c r="F237" s="119">
        <v>4.529601659320955</v>
      </c>
      <c r="G237" s="119" t="s">
        <v>56</v>
      </c>
      <c r="H237" s="119">
        <v>-0.5669111979681389</v>
      </c>
      <c r="I237" s="119">
        <v>11.833090327910769</v>
      </c>
      <c r="J237" s="119" t="s">
        <v>62</v>
      </c>
      <c r="K237" s="119">
        <v>0.567993191375458</v>
      </c>
      <c r="L237" s="119">
        <v>0.17595201961866908</v>
      </c>
      <c r="M237" s="119">
        <v>0.13446463446431275</v>
      </c>
      <c r="N237" s="119">
        <v>0.05963871415755549</v>
      </c>
      <c r="O237" s="119">
        <v>0.022811552115242516</v>
      </c>
      <c r="P237" s="119">
        <v>0.005047467122193543</v>
      </c>
      <c r="Q237" s="119">
        <v>0.002776663284367512</v>
      </c>
      <c r="R237" s="119">
        <v>0.000917992138847035</v>
      </c>
      <c r="S237" s="119">
        <v>0.000299297366759082</v>
      </c>
      <c r="T237" s="119">
        <v>7.428318401421361E-05</v>
      </c>
      <c r="U237" s="119">
        <v>6.073241920120063E-05</v>
      </c>
      <c r="V237" s="119">
        <v>3.4072595992869553E-05</v>
      </c>
      <c r="W237" s="119">
        <v>1.866506304556721E-05</v>
      </c>
      <c r="X237" s="119">
        <v>67.5</v>
      </c>
    </row>
    <row r="238" spans="1:24" s="119" customFormat="1" ht="12.75" hidden="1">
      <c r="A238" s="119">
        <v>1515</v>
      </c>
      <c r="B238" s="119">
        <v>94.19999694824219</v>
      </c>
      <c r="C238" s="119">
        <v>103.9000015258789</v>
      </c>
      <c r="D238" s="119">
        <v>9.619481086730957</v>
      </c>
      <c r="E238" s="119">
        <v>9.915547370910645</v>
      </c>
      <c r="F238" s="119">
        <v>10.397880395388231</v>
      </c>
      <c r="G238" s="119" t="s">
        <v>57</v>
      </c>
      <c r="H238" s="119">
        <v>-1.004173018147327</v>
      </c>
      <c r="I238" s="119">
        <v>25.695823930094864</v>
      </c>
      <c r="J238" s="119" t="s">
        <v>60</v>
      </c>
      <c r="K238" s="119">
        <v>0.5444150261806301</v>
      </c>
      <c r="L238" s="119">
        <v>0.0009580197299876209</v>
      </c>
      <c r="M238" s="119">
        <v>-0.12843856153722452</v>
      </c>
      <c r="N238" s="119">
        <v>-0.0006166286076431832</v>
      </c>
      <c r="O238" s="119">
        <v>0.021933467595014907</v>
      </c>
      <c r="P238" s="119">
        <v>0.00010946848012556153</v>
      </c>
      <c r="Q238" s="119">
        <v>-0.0026297513950675807</v>
      </c>
      <c r="R238" s="119">
        <v>-4.955777220080432E-05</v>
      </c>
      <c r="S238" s="119">
        <v>0.00029267140529518304</v>
      </c>
      <c r="T238" s="119">
        <v>7.786770368711012E-06</v>
      </c>
      <c r="U238" s="119">
        <v>-5.579647678205594E-05</v>
      </c>
      <c r="V238" s="119">
        <v>-3.904891358983916E-06</v>
      </c>
      <c r="W238" s="119">
        <v>1.8370987660119466E-05</v>
      </c>
      <c r="X238" s="119">
        <v>67.5</v>
      </c>
    </row>
    <row r="239" spans="1:24" s="119" customFormat="1" ht="12.75" hidden="1">
      <c r="A239" s="119">
        <v>1514</v>
      </c>
      <c r="B239" s="119">
        <v>99.94000244140625</v>
      </c>
      <c r="C239" s="119">
        <v>98.44000244140625</v>
      </c>
      <c r="D239" s="119">
        <v>8.970840454101562</v>
      </c>
      <c r="E239" s="119">
        <v>9.280838012695312</v>
      </c>
      <c r="F239" s="119">
        <v>13.634312040262023</v>
      </c>
      <c r="G239" s="119" t="s">
        <v>58</v>
      </c>
      <c r="H239" s="119">
        <v>3.698847126438764</v>
      </c>
      <c r="I239" s="119">
        <v>36.138849567845014</v>
      </c>
      <c r="J239" s="119" t="s">
        <v>61</v>
      </c>
      <c r="K239" s="119">
        <v>0.1619522914861704</v>
      </c>
      <c r="L239" s="119">
        <v>0.1759494114968432</v>
      </c>
      <c r="M239" s="119">
        <v>0.039802937477902776</v>
      </c>
      <c r="N239" s="119">
        <v>-0.05963552628699478</v>
      </c>
      <c r="O239" s="119">
        <v>0.006268166331939214</v>
      </c>
      <c r="P239" s="119">
        <v>0.005046279917075922</v>
      </c>
      <c r="Q239" s="119">
        <v>0.0008912163569496978</v>
      </c>
      <c r="R239" s="119">
        <v>-0.0009166534755290284</v>
      </c>
      <c r="S239" s="119">
        <v>6.262876552721727E-05</v>
      </c>
      <c r="T239" s="119">
        <v>7.387393068271436E-05</v>
      </c>
      <c r="U239" s="119">
        <v>2.3982908929899545E-05</v>
      </c>
      <c r="V239" s="119">
        <v>-3.384809627095508E-05</v>
      </c>
      <c r="W239" s="119">
        <v>3.3002107336860967E-06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1516</v>
      </c>
      <c r="B241" s="119">
        <v>80.94</v>
      </c>
      <c r="C241" s="119">
        <v>73.34</v>
      </c>
      <c r="D241" s="119">
        <v>9.392213389612724</v>
      </c>
      <c r="E241" s="119">
        <v>9.6164423222999</v>
      </c>
      <c r="F241" s="119">
        <v>10.267686512426057</v>
      </c>
      <c r="G241" s="119" t="s">
        <v>59</v>
      </c>
      <c r="H241" s="119">
        <v>12.533573817789815</v>
      </c>
      <c r="I241" s="119">
        <v>25.97357381778981</v>
      </c>
      <c r="J241" s="119" t="s">
        <v>73</v>
      </c>
      <c r="K241" s="119">
        <v>1.0330410948963942</v>
      </c>
      <c r="M241" s="119" t="s">
        <v>68</v>
      </c>
      <c r="N241" s="119">
        <v>0.5341551645378889</v>
      </c>
      <c r="X241" s="119">
        <v>67.5</v>
      </c>
    </row>
    <row r="242" spans="1:24" s="119" customFormat="1" ht="12.75" hidden="1">
      <c r="A242" s="119">
        <v>1513</v>
      </c>
      <c r="B242" s="119">
        <v>82.76000213623047</v>
      </c>
      <c r="C242" s="119">
        <v>90.95999908447266</v>
      </c>
      <c r="D242" s="119">
        <v>9.283581733703613</v>
      </c>
      <c r="E242" s="119">
        <v>9.578801155090332</v>
      </c>
      <c r="F242" s="119">
        <v>4.195409831930664</v>
      </c>
      <c r="G242" s="119" t="s">
        <v>56</v>
      </c>
      <c r="H242" s="119">
        <v>-4.522107109658847</v>
      </c>
      <c r="I242" s="119">
        <v>10.737895026571623</v>
      </c>
      <c r="J242" s="119" t="s">
        <v>62</v>
      </c>
      <c r="K242" s="119">
        <v>0.9879717044051426</v>
      </c>
      <c r="L242" s="119">
        <v>0.025445970703097443</v>
      </c>
      <c r="M242" s="119">
        <v>0.23388917642552487</v>
      </c>
      <c r="N242" s="119">
        <v>0.0016808092183389072</v>
      </c>
      <c r="O242" s="119">
        <v>0.03967862057416794</v>
      </c>
      <c r="P242" s="119">
        <v>0.0007299681094592055</v>
      </c>
      <c r="Q242" s="119">
        <v>0.004829805107098294</v>
      </c>
      <c r="R242" s="119">
        <v>2.5876652879761393E-05</v>
      </c>
      <c r="S242" s="119">
        <v>0.0005205749762018166</v>
      </c>
      <c r="T242" s="119">
        <v>1.0771597777295885E-05</v>
      </c>
      <c r="U242" s="119">
        <v>0.000105629537683819</v>
      </c>
      <c r="V242" s="119">
        <v>9.7165700648878E-07</v>
      </c>
      <c r="W242" s="119">
        <v>3.2458739033692804E-05</v>
      </c>
      <c r="X242" s="119">
        <v>67.5</v>
      </c>
    </row>
    <row r="243" spans="1:24" s="119" customFormat="1" ht="12.75" hidden="1">
      <c r="A243" s="119">
        <v>1515</v>
      </c>
      <c r="B243" s="119">
        <v>117.23999786376953</v>
      </c>
      <c r="C243" s="119">
        <v>93.94000244140625</v>
      </c>
      <c r="D243" s="119">
        <v>8.84778881072998</v>
      </c>
      <c r="E243" s="119">
        <v>10.011600494384766</v>
      </c>
      <c r="F243" s="119">
        <v>14.156382109595416</v>
      </c>
      <c r="G243" s="119" t="s">
        <v>57</v>
      </c>
      <c r="H243" s="119">
        <v>-11.667828985735923</v>
      </c>
      <c r="I243" s="119">
        <v>38.07216887803361</v>
      </c>
      <c r="J243" s="119" t="s">
        <v>60</v>
      </c>
      <c r="K243" s="119">
        <v>0.9321178666601952</v>
      </c>
      <c r="L243" s="119">
        <v>0.00013852127546053303</v>
      </c>
      <c r="M243" s="119">
        <v>-0.21977082225893485</v>
      </c>
      <c r="N243" s="119">
        <v>-1.7072771653547394E-05</v>
      </c>
      <c r="O243" s="119">
        <v>0.0375751213898942</v>
      </c>
      <c r="P243" s="119">
        <v>1.5682529842342537E-05</v>
      </c>
      <c r="Q243" s="119">
        <v>-0.004493316429173392</v>
      </c>
      <c r="R243" s="119">
        <v>-1.3591687859438204E-06</v>
      </c>
      <c r="S243" s="119">
        <v>0.0005031423181724257</v>
      </c>
      <c r="T243" s="119">
        <v>1.1077625418513363E-06</v>
      </c>
      <c r="U243" s="119">
        <v>-9.488952005736358E-05</v>
      </c>
      <c r="V243" s="119">
        <v>-9.844904055696495E-08</v>
      </c>
      <c r="W243" s="119">
        <v>3.163100751585445E-05</v>
      </c>
      <c r="X243" s="119">
        <v>67.5</v>
      </c>
    </row>
    <row r="244" spans="1:24" s="119" customFormat="1" ht="12.75" hidden="1">
      <c r="A244" s="119">
        <v>1514</v>
      </c>
      <c r="B244" s="119">
        <v>87.95999908447266</v>
      </c>
      <c r="C244" s="119">
        <v>106.86000061035156</v>
      </c>
      <c r="D244" s="119">
        <v>9.114836692810059</v>
      </c>
      <c r="E244" s="119">
        <v>9.103541374206543</v>
      </c>
      <c r="F244" s="119">
        <v>9.414207051477172</v>
      </c>
      <c r="G244" s="119" t="s">
        <v>58</v>
      </c>
      <c r="H244" s="119">
        <v>4.086537046557936</v>
      </c>
      <c r="I244" s="119">
        <v>24.54653613103059</v>
      </c>
      <c r="J244" s="119" t="s">
        <v>61</v>
      </c>
      <c r="K244" s="119">
        <v>0.32748186416662683</v>
      </c>
      <c r="L244" s="119">
        <v>0.025445593663326823</v>
      </c>
      <c r="M244" s="119">
        <v>0.08003082239138842</v>
      </c>
      <c r="N244" s="119">
        <v>-0.0016807225080069327</v>
      </c>
      <c r="O244" s="119">
        <v>0.012747673638884025</v>
      </c>
      <c r="P244" s="119">
        <v>0.0007297996294087786</v>
      </c>
      <c r="Q244" s="119">
        <v>0.0017711930555061588</v>
      </c>
      <c r="R244" s="119">
        <v>-2.5840933119200235E-05</v>
      </c>
      <c r="S244" s="119">
        <v>0.00013358934654978847</v>
      </c>
      <c r="T244" s="119">
        <v>1.0714484627209874E-05</v>
      </c>
      <c r="U244" s="119">
        <v>4.640666131689E-05</v>
      </c>
      <c r="V244" s="119">
        <v>-9.666566736293451E-07</v>
      </c>
      <c r="W244" s="119">
        <v>7.283481529415179E-06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1516</v>
      </c>
      <c r="B246" s="119">
        <v>72.26</v>
      </c>
      <c r="C246" s="119">
        <v>70.46</v>
      </c>
      <c r="D246" s="119">
        <v>9.919844494848508</v>
      </c>
      <c r="E246" s="119">
        <v>10.038033217686984</v>
      </c>
      <c r="F246" s="119">
        <v>7.267016131193426</v>
      </c>
      <c r="G246" s="119" t="s">
        <v>59</v>
      </c>
      <c r="H246" s="119">
        <v>12.63881332108258</v>
      </c>
      <c r="I246" s="119">
        <v>17.398813321082585</v>
      </c>
      <c r="J246" s="119" t="s">
        <v>73</v>
      </c>
      <c r="K246" s="119">
        <v>0.7204124494887968</v>
      </c>
      <c r="M246" s="119" t="s">
        <v>68</v>
      </c>
      <c r="N246" s="119">
        <v>0.40209326266261297</v>
      </c>
      <c r="X246" s="119">
        <v>67.5</v>
      </c>
    </row>
    <row r="247" spans="1:24" s="119" customFormat="1" ht="12.75" hidden="1">
      <c r="A247" s="119">
        <v>1513</v>
      </c>
      <c r="B247" s="119">
        <v>83.23999786376953</v>
      </c>
      <c r="C247" s="119">
        <v>91.54000091552734</v>
      </c>
      <c r="D247" s="119">
        <v>9.002433776855469</v>
      </c>
      <c r="E247" s="119">
        <v>9.464571952819824</v>
      </c>
      <c r="F247" s="119">
        <v>3.736060312211931</v>
      </c>
      <c r="G247" s="119" t="s">
        <v>56</v>
      </c>
      <c r="H247" s="119">
        <v>-5.878950515307963</v>
      </c>
      <c r="I247" s="119">
        <v>9.861047348461575</v>
      </c>
      <c r="J247" s="119" t="s">
        <v>62</v>
      </c>
      <c r="K247" s="119">
        <v>0.7844137449852101</v>
      </c>
      <c r="L247" s="119">
        <v>0.2634591283700542</v>
      </c>
      <c r="M247" s="119">
        <v>0.18569941063024206</v>
      </c>
      <c r="N247" s="119">
        <v>0.012166814912721266</v>
      </c>
      <c r="O247" s="119">
        <v>0.03150333353519598</v>
      </c>
      <c r="P247" s="119">
        <v>0.007557811199520064</v>
      </c>
      <c r="Q247" s="119">
        <v>0.003834682660253159</v>
      </c>
      <c r="R247" s="119">
        <v>0.0001872818656524336</v>
      </c>
      <c r="S247" s="119">
        <v>0.00041331933508530075</v>
      </c>
      <c r="T247" s="119">
        <v>0.00011123471508481212</v>
      </c>
      <c r="U247" s="119">
        <v>8.386897011411791E-05</v>
      </c>
      <c r="V247" s="119">
        <v>6.943562594788796E-06</v>
      </c>
      <c r="W247" s="119">
        <v>2.5772366631703197E-05</v>
      </c>
      <c r="X247" s="119">
        <v>67.5</v>
      </c>
    </row>
    <row r="248" spans="1:24" s="119" customFormat="1" ht="12.75" hidden="1">
      <c r="A248" s="119">
        <v>1515</v>
      </c>
      <c r="B248" s="119">
        <v>105.73999786376953</v>
      </c>
      <c r="C248" s="119">
        <v>88.94000244140625</v>
      </c>
      <c r="D248" s="119">
        <v>9.691241264343262</v>
      </c>
      <c r="E248" s="119">
        <v>9.838173866271973</v>
      </c>
      <c r="F248" s="119">
        <v>12.542365045559956</v>
      </c>
      <c r="G248" s="119" t="s">
        <v>57</v>
      </c>
      <c r="H248" s="119">
        <v>-7.459178248903854</v>
      </c>
      <c r="I248" s="119">
        <v>30.78081961486568</v>
      </c>
      <c r="J248" s="119" t="s">
        <v>60</v>
      </c>
      <c r="K248" s="119">
        <v>0.7735234263671427</v>
      </c>
      <c r="L248" s="119">
        <v>0.001433432564870396</v>
      </c>
      <c r="M248" s="119">
        <v>-0.18275883701395915</v>
      </c>
      <c r="N248" s="119">
        <v>0.0001260217248815926</v>
      </c>
      <c r="O248" s="119">
        <v>0.03112057877341511</v>
      </c>
      <c r="P248" s="119">
        <v>0.0001638821345075989</v>
      </c>
      <c r="Q248" s="119">
        <v>-0.0037548168665017707</v>
      </c>
      <c r="R248" s="119">
        <v>1.0149253715586923E-05</v>
      </c>
      <c r="S248" s="119">
        <v>0.00041170151203793136</v>
      </c>
      <c r="T248" s="119">
        <v>1.1663536879370549E-05</v>
      </c>
      <c r="U248" s="119">
        <v>-8.051470636431796E-05</v>
      </c>
      <c r="V248" s="119">
        <v>8.083231667943021E-07</v>
      </c>
      <c r="W248" s="119">
        <v>2.5732974835249843E-05</v>
      </c>
      <c r="X248" s="119">
        <v>67.5</v>
      </c>
    </row>
    <row r="249" spans="1:24" s="119" customFormat="1" ht="12.75" hidden="1">
      <c r="A249" s="119">
        <v>1514</v>
      </c>
      <c r="B249" s="119">
        <v>96.55999755859375</v>
      </c>
      <c r="C249" s="119">
        <v>99.45999908447266</v>
      </c>
      <c r="D249" s="119">
        <v>8.810225486755371</v>
      </c>
      <c r="E249" s="119">
        <v>8.943094253540039</v>
      </c>
      <c r="F249" s="119">
        <v>9.874261234694556</v>
      </c>
      <c r="G249" s="119" t="s">
        <v>58</v>
      </c>
      <c r="H249" s="119">
        <v>-2.414116983944723</v>
      </c>
      <c r="I249" s="119">
        <v>26.645880574649027</v>
      </c>
      <c r="J249" s="119" t="s">
        <v>61</v>
      </c>
      <c r="K249" s="119">
        <v>0.13025525779390998</v>
      </c>
      <c r="L249" s="119">
        <v>0.26345522881998507</v>
      </c>
      <c r="M249" s="119">
        <v>0.032916236141520984</v>
      </c>
      <c r="N249" s="119">
        <v>0.012166162239805716</v>
      </c>
      <c r="O249" s="119">
        <v>0.004895875880521145</v>
      </c>
      <c r="P249" s="119">
        <v>0.007556034196162703</v>
      </c>
      <c r="Q249" s="119">
        <v>0.0007785508357712209</v>
      </c>
      <c r="R249" s="119">
        <v>0.00018700665723784496</v>
      </c>
      <c r="S249" s="119">
        <v>3.653406275020859E-05</v>
      </c>
      <c r="T249" s="119">
        <v>0.00011062153383253594</v>
      </c>
      <c r="U249" s="119">
        <v>2.348161423476802E-05</v>
      </c>
      <c r="V249" s="119">
        <v>6.89635230870449E-06</v>
      </c>
      <c r="W249" s="119">
        <v>1.4243903704134748E-06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1516</v>
      </c>
      <c r="B251" s="119">
        <v>68.36</v>
      </c>
      <c r="C251" s="119">
        <v>75.56</v>
      </c>
      <c r="D251" s="119">
        <v>9.467533794910096</v>
      </c>
      <c r="E251" s="119">
        <v>9.616135059154242</v>
      </c>
      <c r="F251" s="119">
        <v>8.774559287854029</v>
      </c>
      <c r="G251" s="119" t="s">
        <v>59</v>
      </c>
      <c r="H251" s="119">
        <v>21.148249265795627</v>
      </c>
      <c r="I251" s="119">
        <v>22.008249265795623</v>
      </c>
      <c r="J251" s="119" t="s">
        <v>73</v>
      </c>
      <c r="K251" s="119">
        <v>1.5048697159930329</v>
      </c>
      <c r="M251" s="119" t="s">
        <v>68</v>
      </c>
      <c r="N251" s="119">
        <v>1.0964031374936605</v>
      </c>
      <c r="X251" s="119">
        <v>67.5</v>
      </c>
    </row>
    <row r="252" spans="1:24" s="119" customFormat="1" ht="12.75" hidden="1">
      <c r="A252" s="119">
        <v>1513</v>
      </c>
      <c r="B252" s="119">
        <v>106.36000061035156</v>
      </c>
      <c r="C252" s="119">
        <v>95.36000061035156</v>
      </c>
      <c r="D252" s="119">
        <v>8.716890335083008</v>
      </c>
      <c r="E252" s="119">
        <v>9.320280075073242</v>
      </c>
      <c r="F252" s="119">
        <v>9.025307846403477</v>
      </c>
      <c r="G252" s="119" t="s">
        <v>56</v>
      </c>
      <c r="H252" s="119">
        <v>-14.234111940943464</v>
      </c>
      <c r="I252" s="119">
        <v>24.6258886694081</v>
      </c>
      <c r="J252" s="119" t="s">
        <v>62</v>
      </c>
      <c r="K252" s="119">
        <v>0.846028727843732</v>
      </c>
      <c r="L252" s="119">
        <v>0.8643603399492668</v>
      </c>
      <c r="M252" s="119">
        <v>0.20028587972874137</v>
      </c>
      <c r="N252" s="119">
        <v>0.00922439418575912</v>
      </c>
      <c r="O252" s="119">
        <v>0.03397778515005774</v>
      </c>
      <c r="P252" s="119">
        <v>0.024795782683468996</v>
      </c>
      <c r="Q252" s="119">
        <v>0.004135885811912094</v>
      </c>
      <c r="R252" s="119">
        <v>0.00014202349849041596</v>
      </c>
      <c r="S252" s="119">
        <v>0.0004458038576676101</v>
      </c>
      <c r="T252" s="119">
        <v>0.0003648853987783251</v>
      </c>
      <c r="U252" s="119">
        <v>9.04666632785981E-05</v>
      </c>
      <c r="V252" s="119">
        <v>5.268695034893465E-06</v>
      </c>
      <c r="W252" s="119">
        <v>2.7802965466960328E-05</v>
      </c>
      <c r="X252" s="119">
        <v>67.5</v>
      </c>
    </row>
    <row r="253" spans="1:24" s="119" customFormat="1" ht="12.75" hidden="1">
      <c r="A253" s="119">
        <v>1515</v>
      </c>
      <c r="B253" s="119">
        <v>95.86000061035156</v>
      </c>
      <c r="C253" s="119">
        <v>91.26000213623047</v>
      </c>
      <c r="D253" s="119">
        <v>9.305754661560059</v>
      </c>
      <c r="E253" s="119">
        <v>9.683523178100586</v>
      </c>
      <c r="F253" s="119">
        <v>11.011737912124829</v>
      </c>
      <c r="G253" s="119" t="s">
        <v>57</v>
      </c>
      <c r="H253" s="119">
        <v>-0.22778296575043555</v>
      </c>
      <c r="I253" s="119">
        <v>28.13221764460112</v>
      </c>
      <c r="J253" s="119" t="s">
        <v>60</v>
      </c>
      <c r="K253" s="119">
        <v>0.8229366535121118</v>
      </c>
      <c r="L253" s="119">
        <v>0.004702924841001857</v>
      </c>
      <c r="M253" s="119">
        <v>-0.19427812638597622</v>
      </c>
      <c r="N253" s="119">
        <v>9.53924161458675E-05</v>
      </c>
      <c r="O253" s="119">
        <v>0.033133449852626194</v>
      </c>
      <c r="P253" s="119">
        <v>0.0005379503855455523</v>
      </c>
      <c r="Q253" s="119">
        <v>-0.0039840539890403865</v>
      </c>
      <c r="R253" s="119">
        <v>7.705098980591259E-06</v>
      </c>
      <c r="S253" s="119">
        <v>0.0004403964970841189</v>
      </c>
      <c r="T253" s="119">
        <v>3.8301733316829655E-05</v>
      </c>
      <c r="U253" s="119">
        <v>-8.495083728100502E-05</v>
      </c>
      <c r="V253" s="119">
        <v>6.169798131965514E-07</v>
      </c>
      <c r="W253" s="119">
        <v>2.759370148834577E-05</v>
      </c>
      <c r="X253" s="119">
        <v>67.5</v>
      </c>
    </row>
    <row r="254" spans="1:24" s="119" customFormat="1" ht="12.75" hidden="1">
      <c r="A254" s="119">
        <v>1514</v>
      </c>
      <c r="B254" s="119">
        <v>113.37999725341797</v>
      </c>
      <c r="C254" s="119">
        <v>111.9800033569336</v>
      </c>
      <c r="D254" s="119">
        <v>8.63296890258789</v>
      </c>
      <c r="E254" s="119">
        <v>8.946887969970703</v>
      </c>
      <c r="F254" s="119">
        <v>13.365362727502394</v>
      </c>
      <c r="G254" s="119" t="s">
        <v>58</v>
      </c>
      <c r="H254" s="119">
        <v>-9.04673316557718</v>
      </c>
      <c r="I254" s="119">
        <v>36.83326408784079</v>
      </c>
      <c r="J254" s="119" t="s">
        <v>61</v>
      </c>
      <c r="K254" s="119">
        <v>0.196315747313276</v>
      </c>
      <c r="L254" s="119">
        <v>0.8643475457101454</v>
      </c>
      <c r="M254" s="119">
        <v>0.048687197769747496</v>
      </c>
      <c r="N254" s="119">
        <v>0.009223900930799752</v>
      </c>
      <c r="O254" s="119">
        <v>0.0075275749459563345</v>
      </c>
      <c r="P254" s="119">
        <v>0.02478994651604784</v>
      </c>
      <c r="Q254" s="119">
        <v>0.0011103446589177367</v>
      </c>
      <c r="R254" s="119">
        <v>0.00014181433486483826</v>
      </c>
      <c r="S254" s="119">
        <v>6.922430835595545E-05</v>
      </c>
      <c r="T254" s="119">
        <v>0.0003628695791417955</v>
      </c>
      <c r="U254" s="119">
        <v>3.110582598195164E-05</v>
      </c>
      <c r="V254" s="119">
        <v>5.232445248716799E-06</v>
      </c>
      <c r="W254" s="119">
        <v>3.4047800118440976E-06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1516</v>
      </c>
      <c r="B256" s="119">
        <v>70.26</v>
      </c>
      <c r="C256" s="119">
        <v>69.26</v>
      </c>
      <c r="D256" s="119">
        <v>9.71627393211228</v>
      </c>
      <c r="E256" s="119">
        <v>9.918588686549953</v>
      </c>
      <c r="F256" s="119">
        <v>8.492619471033112</v>
      </c>
      <c r="G256" s="119" t="s">
        <v>59</v>
      </c>
      <c r="H256" s="119">
        <v>17.997436100333502</v>
      </c>
      <c r="I256" s="119">
        <v>20.757436100333504</v>
      </c>
      <c r="J256" s="119" t="s">
        <v>73</v>
      </c>
      <c r="K256" s="119">
        <v>1.3731098135634738</v>
      </c>
      <c r="M256" s="119" t="s">
        <v>68</v>
      </c>
      <c r="N256" s="119">
        <v>1.0462651659466542</v>
      </c>
      <c r="X256" s="119">
        <v>67.5</v>
      </c>
    </row>
    <row r="257" spans="1:24" s="119" customFormat="1" ht="12.75" hidden="1">
      <c r="A257" s="119">
        <v>1513</v>
      </c>
      <c r="B257" s="119">
        <v>107.08000183105469</v>
      </c>
      <c r="C257" s="119">
        <v>118.18000030517578</v>
      </c>
      <c r="D257" s="119">
        <v>8.796527862548828</v>
      </c>
      <c r="E257" s="119">
        <v>9.170470237731934</v>
      </c>
      <c r="F257" s="119">
        <v>8.108848800350776</v>
      </c>
      <c r="G257" s="119" t="s">
        <v>56</v>
      </c>
      <c r="H257" s="119">
        <v>-17.65434884014718</v>
      </c>
      <c r="I257" s="119">
        <v>21.92565299090751</v>
      </c>
      <c r="J257" s="119" t="s">
        <v>62</v>
      </c>
      <c r="K257" s="119">
        <v>0.7440568575906512</v>
      </c>
      <c r="L257" s="119">
        <v>0.8863395169702126</v>
      </c>
      <c r="M257" s="119">
        <v>0.1761456371824887</v>
      </c>
      <c r="N257" s="119">
        <v>0.03620574764860013</v>
      </c>
      <c r="O257" s="119">
        <v>0.02988284801954813</v>
      </c>
      <c r="P257" s="119">
        <v>0.02542633265718992</v>
      </c>
      <c r="Q257" s="119">
        <v>0.0036373933545814125</v>
      </c>
      <c r="R257" s="119">
        <v>0.0005572333154045602</v>
      </c>
      <c r="S257" s="119">
        <v>0.00039211131627097144</v>
      </c>
      <c r="T257" s="119">
        <v>0.00037415029409736713</v>
      </c>
      <c r="U257" s="119">
        <v>7.955191594213052E-05</v>
      </c>
      <c r="V257" s="119">
        <v>2.067737087421926E-05</v>
      </c>
      <c r="W257" s="119">
        <v>2.4459450300421233E-05</v>
      </c>
      <c r="X257" s="119">
        <v>67.5</v>
      </c>
    </row>
    <row r="258" spans="1:24" s="119" customFormat="1" ht="12.75" hidden="1">
      <c r="A258" s="119">
        <v>1515</v>
      </c>
      <c r="B258" s="119">
        <v>99.08000183105469</v>
      </c>
      <c r="C258" s="119">
        <v>106.9800033569336</v>
      </c>
      <c r="D258" s="119">
        <v>9.276166915893555</v>
      </c>
      <c r="E258" s="119">
        <v>9.550288200378418</v>
      </c>
      <c r="F258" s="119">
        <v>15.947688912299745</v>
      </c>
      <c r="G258" s="119" t="s">
        <v>57</v>
      </c>
      <c r="H258" s="119">
        <v>9.297817482693453</v>
      </c>
      <c r="I258" s="119">
        <v>40.87781931374814</v>
      </c>
      <c r="J258" s="119" t="s">
        <v>60</v>
      </c>
      <c r="K258" s="119">
        <v>0.33718817181619587</v>
      </c>
      <c r="L258" s="119">
        <v>0.004822746586433171</v>
      </c>
      <c r="M258" s="119">
        <v>-0.07803466242350275</v>
      </c>
      <c r="N258" s="119">
        <v>-0.00037471250910968033</v>
      </c>
      <c r="O258" s="119">
        <v>0.013828349071618532</v>
      </c>
      <c r="P258" s="119">
        <v>0.0005516976427179985</v>
      </c>
      <c r="Q258" s="119">
        <v>-0.0015252617610140493</v>
      </c>
      <c r="R258" s="119">
        <v>-3.009372358036735E-05</v>
      </c>
      <c r="S258" s="119">
        <v>0.00020450676856281633</v>
      </c>
      <c r="T258" s="119">
        <v>3.928442190859854E-05</v>
      </c>
      <c r="U258" s="119">
        <v>-2.75496499684352E-05</v>
      </c>
      <c r="V258" s="119">
        <v>-2.3691880872070443E-06</v>
      </c>
      <c r="W258" s="119">
        <v>1.344582700846057E-05</v>
      </c>
      <c r="X258" s="119">
        <v>67.5</v>
      </c>
    </row>
    <row r="259" spans="1:24" s="119" customFormat="1" ht="12.75" hidden="1">
      <c r="A259" s="119">
        <v>1514</v>
      </c>
      <c r="B259" s="119">
        <v>111.58000183105469</v>
      </c>
      <c r="C259" s="119">
        <v>108.08000183105469</v>
      </c>
      <c r="D259" s="119">
        <v>8.710954666137695</v>
      </c>
      <c r="E259" s="119">
        <v>8.94522476196289</v>
      </c>
      <c r="F259" s="119">
        <v>16.003082427281516</v>
      </c>
      <c r="G259" s="119" t="s">
        <v>58</v>
      </c>
      <c r="H259" s="119">
        <v>-0.37565204725424906</v>
      </c>
      <c r="I259" s="119">
        <v>43.70434978380043</v>
      </c>
      <c r="J259" s="119" t="s">
        <v>61</v>
      </c>
      <c r="K259" s="119">
        <v>0.663268229387573</v>
      </c>
      <c r="L259" s="119">
        <v>0.8863263961195971</v>
      </c>
      <c r="M259" s="119">
        <v>0.1579173105105166</v>
      </c>
      <c r="N259" s="119">
        <v>-0.036203808547301077</v>
      </c>
      <c r="O259" s="119">
        <v>0.02649077891857615</v>
      </c>
      <c r="P259" s="119">
        <v>0.025420346616541287</v>
      </c>
      <c r="Q259" s="119">
        <v>0.003302151870574905</v>
      </c>
      <c r="R259" s="119">
        <v>-0.0005564201071113682</v>
      </c>
      <c r="S259" s="119">
        <v>0.0003345568202260245</v>
      </c>
      <c r="T259" s="119">
        <v>0.0003720822177536217</v>
      </c>
      <c r="U259" s="119">
        <v>7.462924437966994E-05</v>
      </c>
      <c r="V259" s="119">
        <v>-2.0541193102579197E-05</v>
      </c>
      <c r="W259" s="119">
        <v>2.0432191391461873E-05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3.736060312211931</v>
      </c>
      <c r="G260" s="120"/>
      <c r="H260" s="120"/>
      <c r="I260" s="121"/>
      <c r="J260" s="121" t="s">
        <v>159</v>
      </c>
      <c r="K260" s="120">
        <f>AVERAGE(K258,K253,K248,K243,K238,K233)</f>
        <v>0.5880298410322585</v>
      </c>
      <c r="L260" s="120">
        <f>AVERAGE(L258,L253,L248,L243,L238,L233)</f>
        <v>0.0024313595706923984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16.003082427281516</v>
      </c>
      <c r="G261" s="120"/>
      <c r="H261" s="120"/>
      <c r="I261" s="121"/>
      <c r="J261" s="121" t="s">
        <v>160</v>
      </c>
      <c r="K261" s="120">
        <f>AVERAGE(K259,K254,K249,K244,K239,K234)</f>
        <v>0.31896920290537834</v>
      </c>
      <c r="L261" s="120">
        <f>AVERAGE(L259,L254,L249,L244,L239,L234)</f>
        <v>0.44681115063493126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0.36751865064516154</v>
      </c>
      <c r="L262" s="120">
        <f>ABS(L260/$H$33)</f>
        <v>0.006753776585256662</v>
      </c>
      <c r="M262" s="121" t="s">
        <v>111</v>
      </c>
      <c r="N262" s="120">
        <f>K262+L262+L263+K263</f>
        <v>0.8347618980280334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0.18123250165078314</v>
      </c>
      <c r="L263" s="120">
        <f>ABS(L261/$H$34)</f>
        <v>0.279256969146832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2004-11-10T12:59:45Z</cp:lastPrinted>
  <dcterms:created xsi:type="dcterms:W3CDTF">2003-07-09T12:58:06Z</dcterms:created>
  <dcterms:modified xsi:type="dcterms:W3CDTF">2004-11-18T14:25:53Z</dcterms:modified>
  <cp:category/>
  <cp:version/>
  <cp:contentType/>
  <cp:contentStatus/>
</cp:coreProperties>
</file>