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<sst xmlns="http://schemas.openxmlformats.org/spreadsheetml/2006/main" count="711" uniqueCount="166">
  <si>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</si>
  <si>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</si>
  <si>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</si>
  <si>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</si>
  <si>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</si>
  <si>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</si>
  <si>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</si>
  <si>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</si>
  <si>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</si>
  <si>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</si>
  <si>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</si>
  <si>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</si>
  <si>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</si>
  <si>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</si>
  <si>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</si>
  <si>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</si>
  <si>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</si>
  <si>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</si>
  <si>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</si>
  <si>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</si>
  <si>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</si>
  <si>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</si>
  <si>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</si>
  <si>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</si>
  <si>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</si>
  <si>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</si>
  <si>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</si>
  <si>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</si>
  <si>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</si>
  <si>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</si>
  <si>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</si>
  <si>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</si>
  <si>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</si>
  <si>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</si>
  <si>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</si>
  <si>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</si>
  <si>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</si>
  <si>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</si>
  <si>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</si>
  <si>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</si>
  <si>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</si>
  <si>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</si>
  <si>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</si>
  <si>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</si>
  <si>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</si>
  <si>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</si>
  <si>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</si>
  <si>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</si>
  <si>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</si>
  <si>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</si>
  <si>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</si>
  <si>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</si>
  <si>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</si>
  <si>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</si>
  <si>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</si>
  <si>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</si>
  <si>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</si>
  <si>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</si>
  <si>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</si>
  <si>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</si>
  <si>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</si>
  <si>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</si>
  <si>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</si>
  <si>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</si>
  <si>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</si>
  <si>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</si>
  <si>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</si>
  <si>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</si>
  <si>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</si>
  <si>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</si>
  <si>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</si>
  <si>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</si>
  <si>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</si>
  <si>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</si>
  <si>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</si>
  <si>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</si>
  <si>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</si>
  <si>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</si>
  <si>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</si>
  <si>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</si>
  <si>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</si>
  <si>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</si>
  <si>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</si>
  <si>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</si>
  <si>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</si>
  <si>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</si>
  <si>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</si>
  <si>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</si>
  <si>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</si>
  <si>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</si>
  <si>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</si>
  <si>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</si>
  <si>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</si>
  <si>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</si>
  <si>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</si>
  <si>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</si>
  <si>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</si>
  <si>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</si>
  <si>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</si>
  <si>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</si>
  <si>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</si>
  <si>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</si>
  <si>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</si>
  <si>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</si>
  <si>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</si>
  <si>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</si>
  <si>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</si>
  <si>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</si>
  <si>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</si>
  <si>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</si>
  <si>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</si>
  <si>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</si>
  <si>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</si>
  <si>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</si>
  <si>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</si>
  <si>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</si>
  <si>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</si>
  <si>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</si>
  <si>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</si>
  <si>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</si>
  <si>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</si>
  <si>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</si>
  <si>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</si>
  <si>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</si>
  <si>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</si>
  <si>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</si>
  <si>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</si>
  <si>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</si>
  <si>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</si>
  <si>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</si>
  <si>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</si>
  <si>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</si>
  <si>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</si>
  <si>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</si>
  <si>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</si>
  <si>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</si>
  <si>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</si>
  <si>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</si>
  <si>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</si>
  <si>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</si>
  <si>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</si>
  <si>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</si>
  <si>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</si>
  <si>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</si>
  <si>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</si>
  <si>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</si>
  <si>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</si>
  <si>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</si>
  <si>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</si>
  <si>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</si>
  <si>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</si>
  <si>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</si>
  <si>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</si>
  <si>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</si>
  <si>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</si>
  <si>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</si>
  <si>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</si>
  <si>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</si>
  <si>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Cas 1</t>
  </si>
  <si>
    <t>Mittelwert Normal</t>
  </si>
  <si>
    <t>Mittelwert skew</t>
  </si>
  <si>
    <t>OK</t>
  </si>
  <si>
    <t>Macro date :10/11/2004</t>
  </si>
  <si>
    <t>AP 402</t>
  </si>
  <si>
    <t>4E14469D-1</t>
  </si>
  <si>
    <t>Perm. 1,006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</si>
</sst>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120.1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98.51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74.27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102.9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97.43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111.8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1.503420478696114</v>
      </c>
      <c r="C41" s="2">
        <f aca="true" t="shared" si="0" ref="C41:C55">($B$41*H41+$B$42*J41+$B$43*L41+$B$44*N41+$B$45*P41+$B$46*R41+$B$47*T41+$B$48*V41)/100</f>
        <v>1.205728016486778E-09</v>
      </c>
      <c r="D41" s="2">
        <f aca="true" t="shared" si="1" ref="D41:D55">($B$41*I41+$B$42*K41+$B$43*M41+$B$44*O41+$B$45*Q41+$B$46*S41+$B$47*U41+$B$48*W41)/100</f>
        <v>-3.9023988996841175E-08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-0.3841441388235438</v>
      </c>
      <c r="C42" s="2">
        <f t="shared" si="0"/>
        <v>6.041819894353759E-11</v>
      </c>
      <c r="D42" s="2">
        <f t="shared" si="1"/>
        <v>2.2519477712345353E-08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-10.719067952342897</v>
      </c>
      <c r="C43" s="2">
        <f t="shared" si="0"/>
        <v>-0.017001736321660497</v>
      </c>
      <c r="D43" s="2">
        <f t="shared" si="1"/>
        <v>-0.47004103273513936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-0.7786317105686038</v>
      </c>
      <c r="C44" s="2">
        <f t="shared" si="0"/>
        <v>0.0008565438324789644</v>
      </c>
      <c r="D44" s="2">
        <f t="shared" si="1"/>
        <v>0.1574727973652487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1.503420478696114</v>
      </c>
      <c r="C45" s="2">
        <f t="shared" si="0"/>
        <v>0.002759860754221046</v>
      </c>
      <c r="D45" s="2">
        <f t="shared" si="1"/>
        <v>-0.1113144438009065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-0.3841441388235438</v>
      </c>
      <c r="C46" s="2">
        <f t="shared" si="0"/>
        <v>0.0004194380040790175</v>
      </c>
      <c r="D46" s="2">
        <f t="shared" si="1"/>
        <v>0.04055419503545286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-10.719067952342897</v>
      </c>
      <c r="C47" s="2">
        <f t="shared" si="0"/>
        <v>-0.0008864179171561091</v>
      </c>
      <c r="D47" s="2">
        <f t="shared" si="1"/>
        <v>-0.018869343007859925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-0.7786317105686038</v>
      </c>
      <c r="C48" s="2">
        <f t="shared" si="0"/>
        <v>9.804592666457078E-05</v>
      </c>
      <c r="D48" s="2">
        <f t="shared" si="1"/>
        <v>0.004516379670086199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-3.3563483467046613E-06</v>
      </c>
      <c r="D49" s="2">
        <f t="shared" si="1"/>
        <v>-0.0022993383964331083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3.372380234941695E-05</v>
      </c>
      <c r="D50" s="2">
        <f t="shared" si="1"/>
        <v>0.0006233452130007073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-2.8323138188868337E-05</v>
      </c>
      <c r="D51" s="2">
        <f t="shared" si="1"/>
        <v>-0.00024621224077923086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6.98350586541353E-06</v>
      </c>
      <c r="D52" s="2">
        <f t="shared" si="1"/>
        <v>6.61024959007029E-05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-4.060335061358678E-06</v>
      </c>
      <c r="D53" s="2">
        <f t="shared" si="1"/>
        <v>-5.0126720962827546E-05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2.6604264487764346E-06</v>
      </c>
      <c r="D54" s="2">
        <f t="shared" si="1"/>
        <v>2.3016737284371797E-05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-2.275551498237014E-06</v>
      </c>
      <c r="D55" s="2">
        <f t="shared" si="1"/>
        <v>-1.528740909924719E-05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162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C12" sqref="C12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8" s="33" customFormat="1" ht="13.5" thickBot="1">
      <c r="A3" s="30">
        <v>1528</v>
      </c>
      <c r="B3" s="31">
        <v>119.06</v>
      </c>
      <c r="C3" s="31">
        <v>120.17666666666668</v>
      </c>
      <c r="D3" s="31">
        <v>8.578650622602456</v>
      </c>
      <c r="E3" s="31">
        <v>8.783534848865695</v>
      </c>
      <c r="F3" s="32" t="s">
        <v>69</v>
      </c>
      <c r="H3" s="34">
        <v>0.0625</v>
      </c>
    </row>
    <row r="4" spans="1:9" ht="16.5" customHeight="1">
      <c r="A4" s="35">
        <v>1526</v>
      </c>
      <c r="B4" s="36">
        <v>111.84333333333335</v>
      </c>
      <c r="C4" s="36">
        <v>98.51</v>
      </c>
      <c r="D4" s="36">
        <v>9.800576052913623</v>
      </c>
      <c r="E4" s="36">
        <v>10.681428168238297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1527</v>
      </c>
      <c r="B5" s="41">
        <v>102.93666666666667</v>
      </c>
      <c r="C5" s="41">
        <v>74.27</v>
      </c>
      <c r="D5" s="41">
        <v>9.568404875136235</v>
      </c>
      <c r="E5" s="41">
        <v>10.273325955209286</v>
      </c>
      <c r="F5" s="37" t="s">
        <v>71</v>
      </c>
      <c r="I5" s="42">
        <v>3159</v>
      </c>
    </row>
    <row r="6" spans="1:6" s="33" customFormat="1" ht="13.5" thickBot="1">
      <c r="A6" s="43">
        <v>1525</v>
      </c>
      <c r="B6" s="44">
        <v>97.43333333333334</v>
      </c>
      <c r="C6" s="44">
        <v>112.0166666666667</v>
      </c>
      <c r="D6" s="44">
        <v>9.360030587876986</v>
      </c>
      <c r="E6" s="44">
        <v>9.614831893621561</v>
      </c>
      <c r="F6" s="45" t="s">
        <v>72</v>
      </c>
    </row>
    <row r="7" spans="1:6" s="33" customFormat="1" ht="12.75">
      <c r="A7" s="46" t="s">
        <v>158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161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164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163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 t="s">
        <v>165</v>
      </c>
      <c r="D15" s="55"/>
      <c r="E15" s="55"/>
      <c r="F15" s="42">
        <v>3164</v>
      </c>
      <c r="K15" s="42">
        <v>2862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1.503420478696114</v>
      </c>
      <c r="C19" s="62">
        <v>45.84675381202947</v>
      </c>
      <c r="D19" s="63">
        <v>18.88724491448952</v>
      </c>
      <c r="K19" s="64" t="s">
        <v>93</v>
      </c>
    </row>
    <row r="20" spans="1:11" ht="12.75">
      <c r="A20" s="61" t="s">
        <v>57</v>
      </c>
      <c r="B20" s="62">
        <v>-0.3841441388235438</v>
      </c>
      <c r="C20" s="62">
        <v>35.052522527843124</v>
      </c>
      <c r="D20" s="63">
        <v>14.103596176317003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-10.719067952342897</v>
      </c>
      <c r="C21" s="62">
        <v>19.214265380990444</v>
      </c>
      <c r="D21" s="63">
        <v>7.564367352140363</v>
      </c>
      <c r="F21" s="39" t="s">
        <v>96</v>
      </c>
    </row>
    <row r="22" spans="1:11" ht="16.5" thickBot="1">
      <c r="A22" s="67" t="s">
        <v>59</v>
      </c>
      <c r="B22" s="68">
        <v>-0.7786317105686038</v>
      </c>
      <c r="C22" s="68">
        <v>50.7813682894314</v>
      </c>
      <c r="D22" s="69">
        <v>18.306278871958774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5.14842128974278</v>
      </c>
      <c r="I23" s="42">
        <v>3186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-0.017001736321660497</v>
      </c>
      <c r="C27" s="78">
        <v>0.0008565438324789644</v>
      </c>
      <c r="D27" s="78">
        <v>0.002759860754221046</v>
      </c>
      <c r="E27" s="78">
        <v>0.0004194380040790175</v>
      </c>
      <c r="F27" s="78">
        <v>-0.0008864179171561091</v>
      </c>
      <c r="G27" s="78">
        <v>9.804592666457078E-05</v>
      </c>
      <c r="H27" s="78">
        <v>-3.3563483467046613E-06</v>
      </c>
      <c r="I27" s="79">
        <v>3.372380234941695E-05</v>
      </c>
    </row>
    <row r="28" spans="1:9" ht="13.5" thickBot="1">
      <c r="A28" s="80" t="s">
        <v>61</v>
      </c>
      <c r="B28" s="81">
        <v>-0.47004103273513936</v>
      </c>
      <c r="C28" s="81">
        <v>0.1574727973652487</v>
      </c>
      <c r="D28" s="81">
        <v>-0.1113144438009065</v>
      </c>
      <c r="E28" s="81">
        <v>0.04055419503545286</v>
      </c>
      <c r="F28" s="81">
        <v>-0.018869343007859925</v>
      </c>
      <c r="G28" s="81">
        <v>0.004516379670086199</v>
      </c>
      <c r="H28" s="81">
        <v>-0.0022993383964331083</v>
      </c>
      <c r="I28" s="82">
        <v>0.0006233452130007073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159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160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1528</v>
      </c>
      <c r="B39" s="89">
        <v>119.06</v>
      </c>
      <c r="C39" s="89">
        <v>120.17666666666668</v>
      </c>
      <c r="D39" s="89">
        <v>8.578650622602456</v>
      </c>
      <c r="E39" s="89">
        <v>8.783534848865695</v>
      </c>
      <c r="F39" s="90">
        <f>I39*D39/(23678+B39)*1000</f>
        <v>18.306278871958774</v>
      </c>
      <c r="G39" s="91" t="s">
        <v>59</v>
      </c>
      <c r="H39" s="92">
        <f>I39-B39+X39</f>
        <v>-0.7786317105686038</v>
      </c>
      <c r="I39" s="92">
        <f>(B39+C42-2*X39)*(23678+B39)*E42/((23678+C42)*D39+E42*(23678+B39))</f>
        <v>50.7813682894314</v>
      </c>
      <c r="J39" s="39" t="s">
        <v>73</v>
      </c>
      <c r="K39" s="39">
        <f>(K40*K40+L40*L40+M40*M40+N40*N40+O40*O40+P40*P40+Q40*Q40+R40*R40+S40*S40+T40*T40+U40*U40+V40*V40+W40*W40)</f>
        <v>0.2604523789147006</v>
      </c>
      <c r="M39" s="39" t="s">
        <v>68</v>
      </c>
      <c r="N39" s="39">
        <f>(K44*K44+L44*L44+M44*M44+N44*N44+O44*O44+P44*P44+Q44*Q44+R44*R44+S44*S44+T44*T44+U44*U44+V44*V44+W44*W44)</f>
        <v>0.14725205853004372</v>
      </c>
      <c r="X39" s="28">
        <f>(1-$H$2)*1000</f>
        <v>67.5</v>
      </c>
    </row>
    <row r="40" spans="1:24" ht="12.75">
      <c r="A40" s="86">
        <v>1526</v>
      </c>
      <c r="B40" s="89">
        <v>111.84333333333335</v>
      </c>
      <c r="C40" s="89">
        <v>98.51</v>
      </c>
      <c r="D40" s="89">
        <v>9.800576052913623</v>
      </c>
      <c r="E40" s="89">
        <v>10.681428168238297</v>
      </c>
      <c r="F40" s="90">
        <f>I40*D40/(23678+B40)*1000</f>
        <v>18.88724491448952</v>
      </c>
      <c r="G40" s="91" t="s">
        <v>56</v>
      </c>
      <c r="H40" s="92">
        <f>I40-B40+X40</f>
        <v>1.503420478696114</v>
      </c>
      <c r="I40" s="92">
        <f>(B40+C39-2*X40)*(23678+B40)*E39/((23678+C39)*D40+E39*(23678+B40))</f>
        <v>45.84675381202947</v>
      </c>
      <c r="J40" s="39" t="s">
        <v>62</v>
      </c>
      <c r="K40" s="73">
        <f aca="true" t="shared" si="0" ref="K40:W40">SQRT(K41*K41+K42*K42)</f>
        <v>0.47034841499963365</v>
      </c>
      <c r="L40" s="73">
        <f t="shared" si="0"/>
        <v>0.15747512685301648</v>
      </c>
      <c r="M40" s="73">
        <f t="shared" si="0"/>
        <v>0.11134865167611085</v>
      </c>
      <c r="N40" s="73">
        <f t="shared" si="0"/>
        <v>0.04055636402850748</v>
      </c>
      <c r="O40" s="73">
        <f t="shared" si="0"/>
        <v>0.018890151991768824</v>
      </c>
      <c r="P40" s="73">
        <f t="shared" si="0"/>
        <v>0.004517443782506146</v>
      </c>
      <c r="Q40" s="73">
        <f t="shared" si="0"/>
        <v>0.002299340846065629</v>
      </c>
      <c r="R40" s="73">
        <f t="shared" si="0"/>
        <v>0.0006242567976528568</v>
      </c>
      <c r="S40" s="73">
        <f t="shared" si="0"/>
        <v>0.00024783596927483245</v>
      </c>
      <c r="T40" s="73">
        <f t="shared" si="0"/>
        <v>6.647036421199081E-05</v>
      </c>
      <c r="U40" s="73">
        <f t="shared" si="0"/>
        <v>5.0290898533389445E-05</v>
      </c>
      <c r="V40" s="73">
        <f t="shared" si="0"/>
        <v>2.3169981961735318E-05</v>
      </c>
      <c r="W40" s="73">
        <f t="shared" si="0"/>
        <v>1.5455840694988885E-05</v>
      </c>
      <c r="X40" s="28">
        <f>(1-$H$2)*1000</f>
        <v>67.5</v>
      </c>
    </row>
    <row r="41" spans="1:24" ht="12.75">
      <c r="A41" s="86">
        <v>1527</v>
      </c>
      <c r="B41" s="89">
        <v>102.93666666666667</v>
      </c>
      <c r="C41" s="89">
        <v>74.27</v>
      </c>
      <c r="D41" s="89">
        <v>9.568404875136235</v>
      </c>
      <c r="E41" s="89">
        <v>10.273325955209286</v>
      </c>
      <c r="F41" s="90">
        <f>I41*D41/(23678+B41)*1000</f>
        <v>14.103596176317003</v>
      </c>
      <c r="G41" s="91" t="s">
        <v>57</v>
      </c>
      <c r="H41" s="92">
        <f>I41-B41+X41</f>
        <v>-0.3841441388235438</v>
      </c>
      <c r="I41" s="92">
        <f>(B41+C40-2*X41)*(23678+B41)*E40/((23678+C40)*D41+E40*(23678+B41))</f>
        <v>35.052522527843124</v>
      </c>
      <c r="J41" s="39" t="s">
        <v>60</v>
      </c>
      <c r="K41" s="73">
        <f>'calcul config'!C43</f>
        <v>-0.017001736321660497</v>
      </c>
      <c r="L41" s="73">
        <f>'calcul config'!C44</f>
        <v>0.0008565438324789644</v>
      </c>
      <c r="M41" s="73">
        <f>'calcul config'!C45</f>
        <v>0.002759860754221046</v>
      </c>
      <c r="N41" s="73">
        <f>'calcul config'!C46</f>
        <v>0.0004194380040790175</v>
      </c>
      <c r="O41" s="73">
        <f>'calcul config'!C47</f>
        <v>-0.0008864179171561091</v>
      </c>
      <c r="P41" s="73">
        <f>'calcul config'!C48</f>
        <v>9.804592666457078E-05</v>
      </c>
      <c r="Q41" s="73">
        <f>'calcul config'!C49</f>
        <v>-3.3563483467046613E-06</v>
      </c>
      <c r="R41" s="73">
        <f>'calcul config'!C50</f>
        <v>3.372380234941695E-05</v>
      </c>
      <c r="S41" s="73">
        <f>'calcul config'!C51</f>
        <v>-2.8323138188868337E-05</v>
      </c>
      <c r="T41" s="73">
        <f>'calcul config'!C52</f>
        <v>6.98350586541353E-06</v>
      </c>
      <c r="U41" s="73">
        <f>'calcul config'!C53</f>
        <v>-4.060335061358678E-06</v>
      </c>
      <c r="V41" s="73">
        <f>'calcul config'!C54</f>
        <v>2.6604264487764346E-06</v>
      </c>
      <c r="W41" s="73">
        <f>'calcul config'!C55</f>
        <v>-2.275551498237014E-06</v>
      </c>
      <c r="X41" s="28">
        <f>(1-$H$2)*1000</f>
        <v>67.5</v>
      </c>
    </row>
    <row r="42" spans="1:24" ht="12.75">
      <c r="A42" s="86">
        <v>1525</v>
      </c>
      <c r="B42" s="89">
        <v>97.43333333333334</v>
      </c>
      <c r="C42" s="89">
        <v>112.0166666666667</v>
      </c>
      <c r="D42" s="89">
        <v>9.360030587876986</v>
      </c>
      <c r="E42" s="89">
        <v>9.614831893621561</v>
      </c>
      <c r="F42" s="90">
        <f>I42*D42/(23678+B42)*1000</f>
        <v>7.564367352140363</v>
      </c>
      <c r="G42" s="91" t="s">
        <v>58</v>
      </c>
      <c r="H42" s="92">
        <f>I42-B42+X42</f>
        <v>-10.719067952342897</v>
      </c>
      <c r="I42" s="92">
        <f>(B42+C41-2*X42)*(23678+B42)*E41/((23678+C41)*D42+E41*(23678+B42))</f>
        <v>19.214265380990444</v>
      </c>
      <c r="J42" s="39" t="s">
        <v>61</v>
      </c>
      <c r="K42" s="73">
        <f>'calcul config'!D43</f>
        <v>-0.47004103273513936</v>
      </c>
      <c r="L42" s="73">
        <f>'calcul config'!D44</f>
        <v>0.1574727973652487</v>
      </c>
      <c r="M42" s="73">
        <f>'calcul config'!D45</f>
        <v>-0.1113144438009065</v>
      </c>
      <c r="N42" s="73">
        <f>'calcul config'!D46</f>
        <v>0.04055419503545286</v>
      </c>
      <c r="O42" s="73">
        <f>'calcul config'!D47</f>
        <v>-0.018869343007859925</v>
      </c>
      <c r="P42" s="73">
        <f>'calcul config'!D48</f>
        <v>0.004516379670086199</v>
      </c>
      <c r="Q42" s="73">
        <f>'calcul config'!D49</f>
        <v>-0.0022993383964331083</v>
      </c>
      <c r="R42" s="73">
        <f>'calcul config'!D50</f>
        <v>0.0006233452130007073</v>
      </c>
      <c r="S42" s="73">
        <f>'calcul config'!D51</f>
        <v>-0.00024621224077923086</v>
      </c>
      <c r="T42" s="73">
        <f>'calcul config'!D52</f>
        <v>6.61024959007029E-05</v>
      </c>
      <c r="U42" s="73">
        <f>'calcul config'!D53</f>
        <v>-5.0126720962827546E-05</v>
      </c>
      <c r="V42" s="73">
        <f>'calcul config'!D54</f>
        <v>2.3016737284371797E-05</v>
      </c>
      <c r="W42" s="73">
        <f>'calcul config'!D55</f>
        <v>-1.528740909924719E-05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0</v>
      </c>
      <c r="J44" s="39" t="s">
        <v>67</v>
      </c>
      <c r="K44" s="73">
        <f>K40/(K43*1.5)</f>
        <v>0.31356560999975575</v>
      </c>
      <c r="L44" s="73">
        <f>L40/(L43*1.5)</f>
        <v>0.14997631128858716</v>
      </c>
      <c r="M44" s="73">
        <f aca="true" t="shared" si="1" ref="M44:W44">M40/(M43*1.5)</f>
        <v>0.12372072408456763</v>
      </c>
      <c r="N44" s="73">
        <f t="shared" si="1"/>
        <v>0.05407515203800997</v>
      </c>
      <c r="O44" s="73">
        <f t="shared" si="1"/>
        <v>0.08395623107452811</v>
      </c>
      <c r="P44" s="73">
        <f t="shared" si="1"/>
        <v>0.030116291883374304</v>
      </c>
      <c r="Q44" s="73">
        <f t="shared" si="1"/>
        <v>0.015328938973770858</v>
      </c>
      <c r="R44" s="73">
        <f t="shared" si="1"/>
        <v>0.0013872373281174596</v>
      </c>
      <c r="S44" s="73">
        <f t="shared" si="1"/>
        <v>0.003304479590331099</v>
      </c>
      <c r="T44" s="73">
        <f t="shared" si="1"/>
        <v>0.000886271522826544</v>
      </c>
      <c r="U44" s="73">
        <f t="shared" si="1"/>
        <v>0.0006705453137785259</v>
      </c>
      <c r="V44" s="73">
        <f t="shared" si="1"/>
        <v>0.00030893309282313753</v>
      </c>
      <c r="W44" s="73">
        <f t="shared" si="1"/>
        <v>0.0002060778759331851</v>
      </c>
      <c r="X44" s="73"/>
      <c r="Y44" s="73"/>
    </row>
    <row r="45" s="101" customFormat="1" ht="12.75"/>
    <row r="46" spans="1:24" s="101" customFormat="1" ht="12.75">
      <c r="A46" s="101">
        <v>1528</v>
      </c>
      <c r="B46" s="101">
        <v>134.26</v>
      </c>
      <c r="C46" s="101">
        <v>130.46</v>
      </c>
      <c r="D46" s="101">
        <v>8.472813562661537</v>
      </c>
      <c r="E46" s="101">
        <v>8.828381279859265</v>
      </c>
      <c r="F46" s="101">
        <v>22.123006977585916</v>
      </c>
      <c r="G46" s="101" t="s">
        <v>59</v>
      </c>
      <c r="H46" s="101">
        <v>-4.584809877368713</v>
      </c>
      <c r="I46" s="101">
        <v>62.17519012263127</v>
      </c>
      <c r="J46" s="101" t="s">
        <v>73</v>
      </c>
      <c r="K46" s="101">
        <v>1.5029387610569103</v>
      </c>
      <c r="M46" s="101" t="s">
        <v>68</v>
      </c>
      <c r="N46" s="101">
        <v>0.777371856582581</v>
      </c>
      <c r="X46" s="101">
        <v>67.5</v>
      </c>
    </row>
    <row r="47" spans="1:24" s="101" customFormat="1" ht="12.75">
      <c r="A47" s="101">
        <v>1525</v>
      </c>
      <c r="B47" s="101">
        <v>96.9800033569336</v>
      </c>
      <c r="C47" s="101">
        <v>120.68000030517578</v>
      </c>
      <c r="D47" s="101">
        <v>9.271504402160645</v>
      </c>
      <c r="E47" s="101">
        <v>9.500926971435547</v>
      </c>
      <c r="F47" s="101">
        <v>17.570417844313546</v>
      </c>
      <c r="G47" s="101" t="s">
        <v>56</v>
      </c>
      <c r="H47" s="101">
        <v>15.575935224277735</v>
      </c>
      <c r="I47" s="101">
        <v>45.05593858121133</v>
      </c>
      <c r="J47" s="101" t="s">
        <v>62</v>
      </c>
      <c r="K47" s="101">
        <v>1.1918274396063584</v>
      </c>
      <c r="L47" s="101">
        <v>0.007258346892302241</v>
      </c>
      <c r="M47" s="101">
        <v>0.2821494784610415</v>
      </c>
      <c r="N47" s="101">
        <v>0.022347800084462712</v>
      </c>
      <c r="O47" s="101">
        <v>0.04786603919844281</v>
      </c>
      <c r="P47" s="101">
        <v>0.00020809732524098158</v>
      </c>
      <c r="Q47" s="101">
        <v>0.005826455397654832</v>
      </c>
      <c r="R47" s="101">
        <v>0.0003440291457790032</v>
      </c>
      <c r="S47" s="101">
        <v>0.0006280101860377156</v>
      </c>
      <c r="T47" s="101">
        <v>3.034596137080813E-06</v>
      </c>
      <c r="U47" s="101">
        <v>0.00012743758553948834</v>
      </c>
      <c r="V47" s="101">
        <v>1.2758242396442318E-05</v>
      </c>
      <c r="W47" s="101">
        <v>3.915978954246518E-05</v>
      </c>
      <c r="X47" s="101">
        <v>67.5</v>
      </c>
    </row>
    <row r="48" spans="1:24" s="101" customFormat="1" ht="12.75">
      <c r="A48" s="101">
        <v>1527</v>
      </c>
      <c r="B48" s="101">
        <v>106.16000366210938</v>
      </c>
      <c r="C48" s="101">
        <v>81.76000213623047</v>
      </c>
      <c r="D48" s="101">
        <v>9.34343147277832</v>
      </c>
      <c r="E48" s="101">
        <v>10.064444541931152</v>
      </c>
      <c r="F48" s="101">
        <v>18.184596365622774</v>
      </c>
      <c r="G48" s="101" t="s">
        <v>57</v>
      </c>
      <c r="H48" s="101">
        <v>7.629772296762901</v>
      </c>
      <c r="I48" s="101">
        <v>46.289775958872276</v>
      </c>
      <c r="J48" s="101" t="s">
        <v>60</v>
      </c>
      <c r="K48" s="101">
        <v>-0.474056082640718</v>
      </c>
      <c r="L48" s="101">
        <v>4.002141474003376E-05</v>
      </c>
      <c r="M48" s="101">
        <v>0.1092769393977064</v>
      </c>
      <c r="N48" s="101">
        <v>-0.00023111328791109646</v>
      </c>
      <c r="O48" s="101">
        <v>-0.019511468431195448</v>
      </c>
      <c r="P48" s="101">
        <v>4.662219349364422E-06</v>
      </c>
      <c r="Q48" s="101">
        <v>0.0021148191473222646</v>
      </c>
      <c r="R48" s="101">
        <v>-1.858296913118515E-05</v>
      </c>
      <c r="S48" s="101">
        <v>-0.0002941179696454458</v>
      </c>
      <c r="T48" s="101">
        <v>3.32687361393176E-07</v>
      </c>
      <c r="U48" s="101">
        <v>3.668818431741665E-05</v>
      </c>
      <c r="V48" s="101">
        <v>-1.471846295184016E-06</v>
      </c>
      <c r="W48" s="101">
        <v>-1.9478351527219343E-05</v>
      </c>
      <c r="X48" s="101">
        <v>67.5</v>
      </c>
    </row>
    <row r="49" spans="1:24" s="101" customFormat="1" ht="12.75">
      <c r="A49" s="101">
        <v>1526</v>
      </c>
      <c r="B49" s="101">
        <v>109.4800033569336</v>
      </c>
      <c r="C49" s="101">
        <v>115.27999877929688</v>
      </c>
      <c r="D49" s="101">
        <v>9.412323951721191</v>
      </c>
      <c r="E49" s="101">
        <v>10.052149772644043</v>
      </c>
      <c r="F49" s="101">
        <v>11.505654686992644</v>
      </c>
      <c r="G49" s="101" t="s">
        <v>58</v>
      </c>
      <c r="H49" s="101">
        <v>-12.902112264764071</v>
      </c>
      <c r="I49" s="101">
        <v>29.077891092169526</v>
      </c>
      <c r="J49" s="101" t="s">
        <v>61</v>
      </c>
      <c r="K49" s="101">
        <v>-1.0934914157459055</v>
      </c>
      <c r="L49" s="101">
        <v>0.007258236555483419</v>
      </c>
      <c r="M49" s="101">
        <v>-0.26012858111270226</v>
      </c>
      <c r="N49" s="101">
        <v>-0.022346605005308134</v>
      </c>
      <c r="O49" s="101">
        <v>-0.04370881270642486</v>
      </c>
      <c r="P49" s="101">
        <v>0.0002080450924275535</v>
      </c>
      <c r="Q49" s="101">
        <v>-0.005429099600760725</v>
      </c>
      <c r="R49" s="101">
        <v>-0.0003435268932757668</v>
      </c>
      <c r="S49" s="101">
        <v>-0.0005548796389297113</v>
      </c>
      <c r="T49" s="101">
        <v>3.016304499674235E-06</v>
      </c>
      <c r="U49" s="101">
        <v>-0.00012204226865977899</v>
      </c>
      <c r="V49" s="101">
        <v>-1.2673058728252281E-05</v>
      </c>
      <c r="W49" s="101">
        <v>-3.397179622557862E-05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16" customFormat="1" ht="12.75">
      <c r="A55" s="116" t="s">
        <v>116</v>
      </c>
    </row>
    <row r="56" spans="1:24" s="116" customFormat="1" ht="12.75">
      <c r="A56" s="116">
        <v>1528</v>
      </c>
      <c r="B56" s="116">
        <v>114</v>
      </c>
      <c r="C56" s="116">
        <v>114.3</v>
      </c>
      <c r="D56" s="116">
        <v>8.7546627220453</v>
      </c>
      <c r="E56" s="116">
        <v>9.061770310454994</v>
      </c>
      <c r="F56" s="116">
        <v>17.021948142469267</v>
      </c>
      <c r="G56" s="116" t="s">
        <v>59</v>
      </c>
      <c r="H56" s="116">
        <v>-0.24051484749668361</v>
      </c>
      <c r="I56" s="116">
        <v>46.259485152503316</v>
      </c>
      <c r="J56" s="116" t="s">
        <v>73</v>
      </c>
      <c r="K56" s="116">
        <v>0.5259249328524791</v>
      </c>
      <c r="M56" s="116" t="s">
        <v>68</v>
      </c>
      <c r="N56" s="116">
        <v>0.29374109277108834</v>
      </c>
      <c r="X56" s="116">
        <v>67.5</v>
      </c>
    </row>
    <row r="57" spans="1:24" s="116" customFormat="1" ht="12.75">
      <c r="A57" s="116">
        <v>1526</v>
      </c>
      <c r="B57" s="116">
        <v>106.5999984741211</v>
      </c>
      <c r="C57" s="116">
        <v>91.30000305175781</v>
      </c>
      <c r="D57" s="116">
        <v>9.799633979797363</v>
      </c>
      <c r="E57" s="116">
        <v>10.685015678405762</v>
      </c>
      <c r="F57" s="116">
        <v>17.000948107274866</v>
      </c>
      <c r="G57" s="116" t="s">
        <v>56</v>
      </c>
      <c r="H57" s="116">
        <v>2.162843705491582</v>
      </c>
      <c r="I57" s="116">
        <v>41.26284217961268</v>
      </c>
      <c r="J57" s="116" t="s">
        <v>62</v>
      </c>
      <c r="K57" s="116">
        <v>0.6750657660810966</v>
      </c>
      <c r="L57" s="116">
        <v>0.2000729069004093</v>
      </c>
      <c r="M57" s="116">
        <v>0.1598126437458055</v>
      </c>
      <c r="N57" s="116">
        <v>0.06214455113242325</v>
      </c>
      <c r="O57" s="116">
        <v>0.027112035992332684</v>
      </c>
      <c r="P57" s="116">
        <v>0.005739429836826919</v>
      </c>
      <c r="Q57" s="116">
        <v>0.0033001140295804933</v>
      </c>
      <c r="R57" s="116">
        <v>0.0009565468333797841</v>
      </c>
      <c r="S57" s="116">
        <v>0.00035570500185739325</v>
      </c>
      <c r="T57" s="116">
        <v>8.445425600485944E-05</v>
      </c>
      <c r="U57" s="116">
        <v>7.2178927252992E-05</v>
      </c>
      <c r="V57" s="116">
        <v>3.550147607024289E-05</v>
      </c>
      <c r="W57" s="116">
        <v>2.2183129026620765E-05</v>
      </c>
      <c r="X57" s="116">
        <v>67.5</v>
      </c>
    </row>
    <row r="58" spans="1:24" s="116" customFormat="1" ht="12.75">
      <c r="A58" s="116">
        <v>1527</v>
      </c>
      <c r="B58" s="116">
        <v>99.22000122070312</v>
      </c>
      <c r="C58" s="116">
        <v>74.72000122070312</v>
      </c>
      <c r="D58" s="116">
        <v>9.686911582946777</v>
      </c>
      <c r="E58" s="116">
        <v>10.410877227783203</v>
      </c>
      <c r="F58" s="116">
        <v>11.865487579198245</v>
      </c>
      <c r="G58" s="116" t="s">
        <v>57</v>
      </c>
      <c r="H58" s="116">
        <v>-2.595310014785838</v>
      </c>
      <c r="I58" s="116">
        <v>29.124691205917287</v>
      </c>
      <c r="J58" s="116" t="s">
        <v>60</v>
      </c>
      <c r="K58" s="116">
        <v>0.0879669559928881</v>
      </c>
      <c r="L58" s="116">
        <v>0.0010881749019225652</v>
      </c>
      <c r="M58" s="116">
        <v>-0.02262466358446635</v>
      </c>
      <c r="N58" s="116">
        <v>0.0006427565283713041</v>
      </c>
      <c r="O58" s="116">
        <v>0.003242735686366064</v>
      </c>
      <c r="P58" s="116">
        <v>0.00012455117934807527</v>
      </c>
      <c r="Q58" s="116">
        <v>-0.0005527767677519401</v>
      </c>
      <c r="R58" s="116">
        <v>5.167944096145495E-05</v>
      </c>
      <c r="S58" s="116">
        <v>1.8593528649450007E-05</v>
      </c>
      <c r="T58" s="116">
        <v>8.870671598457531E-06</v>
      </c>
      <c r="U58" s="116">
        <v>-1.7692012038196526E-05</v>
      </c>
      <c r="V58" s="116">
        <v>4.077939907187126E-06</v>
      </c>
      <c r="W58" s="116">
        <v>4.2173298415842166E-07</v>
      </c>
      <c r="X58" s="116">
        <v>67.5</v>
      </c>
    </row>
    <row r="59" spans="1:24" s="116" customFormat="1" ht="12.75">
      <c r="A59" s="116">
        <v>1525</v>
      </c>
      <c r="B59" s="116">
        <v>107.95999908447266</v>
      </c>
      <c r="C59" s="116">
        <v>109.26000213623047</v>
      </c>
      <c r="D59" s="116">
        <v>9.276616096496582</v>
      </c>
      <c r="E59" s="116">
        <v>9.640488624572754</v>
      </c>
      <c r="F59" s="116">
        <v>9.839841818740558</v>
      </c>
      <c r="G59" s="116" t="s">
        <v>58</v>
      </c>
      <c r="H59" s="116">
        <v>-15.229884842031055</v>
      </c>
      <c r="I59" s="116">
        <v>25.23011424244161</v>
      </c>
      <c r="J59" s="116" t="s">
        <v>61</v>
      </c>
      <c r="K59" s="116">
        <v>-0.6693097961243382</v>
      </c>
      <c r="L59" s="116">
        <v>0.20006994764572383</v>
      </c>
      <c r="M59" s="116">
        <v>-0.15820305211567023</v>
      </c>
      <c r="N59" s="116">
        <v>0.062141227051737594</v>
      </c>
      <c r="O59" s="116">
        <v>-0.026917413711534603</v>
      </c>
      <c r="P59" s="116">
        <v>0.005738078237143694</v>
      </c>
      <c r="Q59" s="116">
        <v>-0.00325348896621269</v>
      </c>
      <c r="R59" s="116">
        <v>0.0009551497682723919</v>
      </c>
      <c r="S59" s="116">
        <v>-0.0003552187059245757</v>
      </c>
      <c r="T59" s="116">
        <v>8.398709747768794E-05</v>
      </c>
      <c r="U59" s="116">
        <v>-6.997706945445072E-05</v>
      </c>
      <c r="V59" s="116">
        <v>3.526648847389543E-05</v>
      </c>
      <c r="W59" s="116">
        <v>-2.2179119790960543E-05</v>
      </c>
      <c r="X59" s="116">
        <v>67.5</v>
      </c>
    </row>
    <row r="60" s="116" customFormat="1" ht="12.75">
      <c r="A60" s="116" t="s">
        <v>122</v>
      </c>
    </row>
    <row r="61" spans="1:24" s="116" customFormat="1" ht="12.75">
      <c r="A61" s="116">
        <v>1528</v>
      </c>
      <c r="B61" s="116">
        <v>117.46</v>
      </c>
      <c r="C61" s="116">
        <v>121.76</v>
      </c>
      <c r="D61" s="116">
        <v>8.613125239280269</v>
      </c>
      <c r="E61" s="116">
        <v>8.857531009198059</v>
      </c>
      <c r="F61" s="116">
        <v>18.18736085342245</v>
      </c>
      <c r="G61" s="116" t="s">
        <v>59</v>
      </c>
      <c r="H61" s="116">
        <v>0.28617727831201023</v>
      </c>
      <c r="I61" s="116">
        <v>50.246177278312</v>
      </c>
      <c r="J61" s="116" t="s">
        <v>73</v>
      </c>
      <c r="K61" s="116">
        <v>0.5175777433103838</v>
      </c>
      <c r="M61" s="116" t="s">
        <v>68</v>
      </c>
      <c r="N61" s="116">
        <v>0.32923736771065726</v>
      </c>
      <c r="X61" s="116">
        <v>67.5</v>
      </c>
    </row>
    <row r="62" spans="1:24" s="116" customFormat="1" ht="12.75">
      <c r="A62" s="116">
        <v>1526</v>
      </c>
      <c r="B62" s="116">
        <v>115.45999908447266</v>
      </c>
      <c r="C62" s="116">
        <v>100.86000061035156</v>
      </c>
      <c r="D62" s="116">
        <v>9.841596603393555</v>
      </c>
      <c r="E62" s="116">
        <v>10.649444580078125</v>
      </c>
      <c r="F62" s="116">
        <v>20.025097995229306</v>
      </c>
      <c r="G62" s="116" t="s">
        <v>56</v>
      </c>
      <c r="H62" s="116">
        <v>0.45352438416261975</v>
      </c>
      <c r="I62" s="116">
        <v>48.41352346863528</v>
      </c>
      <c r="J62" s="116" t="s">
        <v>62</v>
      </c>
      <c r="K62" s="116">
        <v>0.5951975215958697</v>
      </c>
      <c r="L62" s="116">
        <v>0.37645489124614834</v>
      </c>
      <c r="M62" s="116">
        <v>0.14090512435358887</v>
      </c>
      <c r="N62" s="116">
        <v>0.0323764245373337</v>
      </c>
      <c r="O62" s="116">
        <v>0.023904269604287657</v>
      </c>
      <c r="P62" s="116">
        <v>0.010799274943683665</v>
      </c>
      <c r="Q62" s="116">
        <v>0.0029096971264883525</v>
      </c>
      <c r="R62" s="116">
        <v>0.0004983571144453571</v>
      </c>
      <c r="S62" s="116">
        <v>0.0003136129531533755</v>
      </c>
      <c r="T62" s="116">
        <v>0.00015889780430801718</v>
      </c>
      <c r="U62" s="116">
        <v>6.36420566578241E-05</v>
      </c>
      <c r="V62" s="116">
        <v>1.8501974614498445E-05</v>
      </c>
      <c r="W62" s="116">
        <v>1.955532076544502E-05</v>
      </c>
      <c r="X62" s="116">
        <v>67.5</v>
      </c>
    </row>
    <row r="63" spans="1:24" s="116" customFormat="1" ht="12.75">
      <c r="A63" s="116">
        <v>1527</v>
      </c>
      <c r="B63" s="116">
        <v>92.77999877929688</v>
      </c>
      <c r="C63" s="116">
        <v>71.58000183105469</v>
      </c>
      <c r="D63" s="116">
        <v>9.837717056274414</v>
      </c>
      <c r="E63" s="116">
        <v>10.386676788330078</v>
      </c>
      <c r="F63" s="116">
        <v>12.613021473272548</v>
      </c>
      <c r="G63" s="116" t="s">
        <v>57</v>
      </c>
      <c r="H63" s="116">
        <v>5.19672227762937</v>
      </c>
      <c r="I63" s="116">
        <v>30.476721056926245</v>
      </c>
      <c r="J63" s="116" t="s">
        <v>60</v>
      </c>
      <c r="K63" s="116">
        <v>-0.1910645482178159</v>
      </c>
      <c r="L63" s="116">
        <v>0.0020480903211399365</v>
      </c>
      <c r="M63" s="116">
        <v>0.04371227008288885</v>
      </c>
      <c r="N63" s="116">
        <v>0.00033471483492526587</v>
      </c>
      <c r="O63" s="116">
        <v>-0.007917296291683322</v>
      </c>
      <c r="P63" s="116">
        <v>0.00023440205948749917</v>
      </c>
      <c r="Q63" s="116">
        <v>0.0008297516578334832</v>
      </c>
      <c r="R63" s="116">
        <v>2.6917103826107966E-05</v>
      </c>
      <c r="S63" s="116">
        <v>-0.00012361366354794352</v>
      </c>
      <c r="T63" s="116">
        <v>1.669499765395358E-05</v>
      </c>
      <c r="U63" s="116">
        <v>1.3247823335522334E-05</v>
      </c>
      <c r="V63" s="116">
        <v>2.1220412619159342E-06</v>
      </c>
      <c r="W63" s="116">
        <v>-8.298844958745496E-06</v>
      </c>
      <c r="X63" s="116">
        <v>67.5</v>
      </c>
    </row>
    <row r="64" spans="1:24" s="116" customFormat="1" ht="12.75">
      <c r="A64" s="116">
        <v>1525</v>
      </c>
      <c r="B64" s="116">
        <v>102.30000305175781</v>
      </c>
      <c r="C64" s="116">
        <v>112.9000015258789</v>
      </c>
      <c r="D64" s="116">
        <v>9.249411582946777</v>
      </c>
      <c r="E64" s="116">
        <v>9.591155052185059</v>
      </c>
      <c r="F64" s="116">
        <v>8.004036795666646</v>
      </c>
      <c r="G64" s="116" t="s">
        <v>58</v>
      </c>
      <c r="H64" s="116">
        <v>-14.221570085562803</v>
      </c>
      <c r="I64" s="116">
        <v>20.57843296619501</v>
      </c>
      <c r="J64" s="116" t="s">
        <v>61</v>
      </c>
      <c r="K64" s="116">
        <v>-0.5636971067232718</v>
      </c>
      <c r="L64" s="116">
        <v>0.37644931992126884</v>
      </c>
      <c r="M64" s="116">
        <v>-0.13395331841093344</v>
      </c>
      <c r="N64" s="116">
        <v>0.03237469431208494</v>
      </c>
      <c r="O64" s="116">
        <v>-0.022555055414344882</v>
      </c>
      <c r="P64" s="116">
        <v>0.010796730754435893</v>
      </c>
      <c r="Q64" s="116">
        <v>-0.002788879623471971</v>
      </c>
      <c r="R64" s="116">
        <v>0.0004976296645497707</v>
      </c>
      <c r="S64" s="116">
        <v>-0.0002882234316807659</v>
      </c>
      <c r="T64" s="116">
        <v>0.00015801831940393308</v>
      </c>
      <c r="U64" s="116">
        <v>-6.224794416290777E-05</v>
      </c>
      <c r="V64" s="116">
        <v>1.837988045440642E-05</v>
      </c>
      <c r="W64" s="116">
        <v>-1.7707053470020066E-05</v>
      </c>
      <c r="X64" s="116">
        <v>67.5</v>
      </c>
    </row>
    <row r="65" s="116" customFormat="1" ht="12.75">
      <c r="A65" s="116" t="s">
        <v>128</v>
      </c>
    </row>
    <row r="66" spans="1:24" s="116" customFormat="1" ht="12.75">
      <c r="A66" s="116">
        <v>1528</v>
      </c>
      <c r="B66" s="116">
        <v>119.94</v>
      </c>
      <c r="C66" s="116">
        <v>118.44</v>
      </c>
      <c r="D66" s="116">
        <v>8.693130061598074</v>
      </c>
      <c r="E66" s="116">
        <v>8.79355545098457</v>
      </c>
      <c r="F66" s="116">
        <v>18.92767918789941</v>
      </c>
      <c r="G66" s="116" t="s">
        <v>59</v>
      </c>
      <c r="H66" s="116">
        <v>-0.6243972814006469</v>
      </c>
      <c r="I66" s="116">
        <v>51.81560271859935</v>
      </c>
      <c r="J66" s="116" t="s">
        <v>73</v>
      </c>
      <c r="K66" s="116">
        <v>0.24072925233691603</v>
      </c>
      <c r="M66" s="116" t="s">
        <v>68</v>
      </c>
      <c r="N66" s="116">
        <v>0.13779849624672583</v>
      </c>
      <c r="X66" s="116">
        <v>67.5</v>
      </c>
    </row>
    <row r="67" spans="1:24" s="116" customFormat="1" ht="12.75">
      <c r="A67" s="116">
        <v>1526</v>
      </c>
      <c r="B67" s="116">
        <v>118.22000122070312</v>
      </c>
      <c r="C67" s="116">
        <v>87.91999816894531</v>
      </c>
      <c r="D67" s="116">
        <v>9.800168991088867</v>
      </c>
      <c r="E67" s="116">
        <v>11.011566162109375</v>
      </c>
      <c r="F67" s="116">
        <v>19.800296771322937</v>
      </c>
      <c r="G67" s="116" t="s">
        <v>56</v>
      </c>
      <c r="H67" s="116">
        <v>-2.6420325154400075</v>
      </c>
      <c r="I67" s="116">
        <v>48.07796870526312</v>
      </c>
      <c r="J67" s="116" t="s">
        <v>62</v>
      </c>
      <c r="K67" s="116">
        <v>0.46213078660899165</v>
      </c>
      <c r="L67" s="116">
        <v>0.07992125390142366</v>
      </c>
      <c r="M67" s="116">
        <v>0.10940317560945606</v>
      </c>
      <c r="N67" s="116">
        <v>0.09192942788404491</v>
      </c>
      <c r="O67" s="116">
        <v>0.018560137184831363</v>
      </c>
      <c r="P67" s="116">
        <v>0.0022927076224927415</v>
      </c>
      <c r="Q67" s="116">
        <v>0.002259137626885703</v>
      </c>
      <c r="R67" s="116">
        <v>0.0014150180295189958</v>
      </c>
      <c r="S67" s="116">
        <v>0.00024349217481164055</v>
      </c>
      <c r="T67" s="116">
        <v>3.375058244190114E-05</v>
      </c>
      <c r="U67" s="116">
        <v>4.9401055126933085E-05</v>
      </c>
      <c r="V67" s="116">
        <v>5.251091639469928E-05</v>
      </c>
      <c r="W67" s="116">
        <v>1.5184494454824568E-05</v>
      </c>
      <c r="X67" s="116">
        <v>67.5</v>
      </c>
    </row>
    <row r="68" spans="1:24" s="116" customFormat="1" ht="12.75">
      <c r="A68" s="116">
        <v>1527</v>
      </c>
      <c r="B68" s="116">
        <v>110.69999694824219</v>
      </c>
      <c r="C68" s="116">
        <v>73.80000305175781</v>
      </c>
      <c r="D68" s="116">
        <v>9.538442611694336</v>
      </c>
      <c r="E68" s="116">
        <v>10.296732902526855</v>
      </c>
      <c r="F68" s="116">
        <v>13.675101249912146</v>
      </c>
      <c r="G68" s="116" t="s">
        <v>57</v>
      </c>
      <c r="H68" s="116">
        <v>-9.094546582245187</v>
      </c>
      <c r="I68" s="116">
        <v>34.105450365996994</v>
      </c>
      <c r="J68" s="116" t="s">
        <v>60</v>
      </c>
      <c r="K68" s="116">
        <v>0.32450188839383776</v>
      </c>
      <c r="L68" s="116">
        <v>0.0004340447154956013</v>
      </c>
      <c r="M68" s="116">
        <v>-0.07770201951778351</v>
      </c>
      <c r="N68" s="116">
        <v>0.0009508565530575394</v>
      </c>
      <c r="O68" s="116">
        <v>0.012889262635138484</v>
      </c>
      <c r="P68" s="116">
        <v>4.968586640846483E-05</v>
      </c>
      <c r="Q68" s="116">
        <v>-0.0016457375905264337</v>
      </c>
      <c r="R68" s="116">
        <v>7.644642962869724E-05</v>
      </c>
      <c r="S68" s="116">
        <v>0.00015687101576331895</v>
      </c>
      <c r="T68" s="116">
        <v>3.539462692357843E-06</v>
      </c>
      <c r="U68" s="116">
        <v>-3.855606758576143E-05</v>
      </c>
      <c r="V68" s="116">
        <v>6.034473346665694E-06</v>
      </c>
      <c r="W68" s="116">
        <v>9.387323183040325E-06</v>
      </c>
      <c r="X68" s="116">
        <v>67.5</v>
      </c>
    </row>
    <row r="69" spans="1:24" s="116" customFormat="1" ht="12.75">
      <c r="A69" s="116">
        <v>1525</v>
      </c>
      <c r="B69" s="116">
        <v>97.95999908447266</v>
      </c>
      <c r="C69" s="116">
        <v>114.05999755859375</v>
      </c>
      <c r="D69" s="116">
        <v>9.328498840332031</v>
      </c>
      <c r="E69" s="116">
        <v>9.544013023376465</v>
      </c>
      <c r="F69" s="116">
        <v>7.570833601811256</v>
      </c>
      <c r="G69" s="116" t="s">
        <v>58</v>
      </c>
      <c r="H69" s="116">
        <v>-11.163878673529652</v>
      </c>
      <c r="I69" s="116">
        <v>19.296120410943004</v>
      </c>
      <c r="J69" s="116" t="s">
        <v>61</v>
      </c>
      <c r="K69" s="116">
        <v>-0.32903402310502583</v>
      </c>
      <c r="L69" s="116">
        <v>0.07992007526498443</v>
      </c>
      <c r="M69" s="116">
        <v>-0.07701591391583608</v>
      </c>
      <c r="N69" s="116">
        <v>0.09192451024021463</v>
      </c>
      <c r="O69" s="116">
        <v>-0.013354609730058862</v>
      </c>
      <c r="P69" s="116">
        <v>0.002292169181564825</v>
      </c>
      <c r="Q69" s="116">
        <v>-0.0015476597172308308</v>
      </c>
      <c r="R69" s="116">
        <v>0.001412951509168254</v>
      </c>
      <c r="S69" s="116">
        <v>-0.00018622546444535198</v>
      </c>
      <c r="T69" s="116">
        <v>3.356447555104909E-05</v>
      </c>
      <c r="U69" s="116">
        <v>-3.0885172817656026E-05</v>
      </c>
      <c r="V69" s="116">
        <v>5.2163027826607983E-05</v>
      </c>
      <c r="W69" s="116">
        <v>-1.1935117733217035E-05</v>
      </c>
      <c r="X69" s="116">
        <v>67.5</v>
      </c>
    </row>
    <row r="70" s="116" customFormat="1" ht="12.75">
      <c r="A70" s="116" t="s">
        <v>134</v>
      </c>
    </row>
    <row r="71" spans="1:24" s="116" customFormat="1" ht="12.75">
      <c r="A71" s="116">
        <v>1528</v>
      </c>
      <c r="B71" s="116">
        <v>111.68</v>
      </c>
      <c r="C71" s="116">
        <v>111.88</v>
      </c>
      <c r="D71" s="116">
        <v>8.685796861075342</v>
      </c>
      <c r="E71" s="116">
        <v>8.687550420232592</v>
      </c>
      <c r="F71" s="116">
        <v>16.221048876115468</v>
      </c>
      <c r="G71" s="116" t="s">
        <v>59</v>
      </c>
      <c r="H71" s="116">
        <v>0.2481127223335875</v>
      </c>
      <c r="I71" s="116">
        <v>44.428112722333594</v>
      </c>
      <c r="J71" s="116" t="s">
        <v>73</v>
      </c>
      <c r="K71" s="116">
        <v>0.13761263797800066</v>
      </c>
      <c r="M71" s="116" t="s">
        <v>68</v>
      </c>
      <c r="N71" s="116">
        <v>0.08610240297396334</v>
      </c>
      <c r="X71" s="116">
        <v>67.5</v>
      </c>
    </row>
    <row r="72" spans="1:24" s="116" customFormat="1" ht="12.75">
      <c r="A72" s="116">
        <v>1526</v>
      </c>
      <c r="B72" s="116">
        <v>108.31999969482422</v>
      </c>
      <c r="C72" s="116">
        <v>94.62000274658203</v>
      </c>
      <c r="D72" s="116">
        <v>10.069223403930664</v>
      </c>
      <c r="E72" s="116">
        <v>11.01482105255127</v>
      </c>
      <c r="F72" s="116">
        <v>16.703697523296057</v>
      </c>
      <c r="G72" s="116" t="s">
        <v>56</v>
      </c>
      <c r="H72" s="116">
        <v>-1.361197508338762</v>
      </c>
      <c r="I72" s="116">
        <v>39.45880218648546</v>
      </c>
      <c r="J72" s="116" t="s">
        <v>62</v>
      </c>
      <c r="K72" s="116">
        <v>0.31842175281973567</v>
      </c>
      <c r="L72" s="116">
        <v>0.1670421338896867</v>
      </c>
      <c r="M72" s="116">
        <v>0.07538199730628992</v>
      </c>
      <c r="N72" s="116">
        <v>0.049448560835002105</v>
      </c>
      <c r="O72" s="116">
        <v>0.012788476675915754</v>
      </c>
      <c r="P72" s="116">
        <v>0.004791912237237963</v>
      </c>
      <c r="Q72" s="116">
        <v>0.0015566158431507206</v>
      </c>
      <c r="R72" s="116">
        <v>0.000761136483936147</v>
      </c>
      <c r="S72" s="116">
        <v>0.00016777725447950247</v>
      </c>
      <c r="T72" s="116">
        <v>7.051495343218124E-05</v>
      </c>
      <c r="U72" s="116">
        <v>3.404462472196032E-05</v>
      </c>
      <c r="V72" s="116">
        <v>2.8247978359825726E-05</v>
      </c>
      <c r="W72" s="116">
        <v>1.046368554279584E-05</v>
      </c>
      <c r="X72" s="116">
        <v>67.5</v>
      </c>
    </row>
    <row r="73" spans="1:24" s="116" customFormat="1" ht="12.75">
      <c r="A73" s="116">
        <v>1527</v>
      </c>
      <c r="B73" s="116">
        <v>104.18000030517578</v>
      </c>
      <c r="C73" s="116">
        <v>71.9800033569336</v>
      </c>
      <c r="D73" s="116">
        <v>9.431900024414062</v>
      </c>
      <c r="E73" s="116">
        <v>10.199360847473145</v>
      </c>
      <c r="F73" s="116">
        <v>13.633348571824143</v>
      </c>
      <c r="G73" s="116" t="s">
        <v>57</v>
      </c>
      <c r="H73" s="116">
        <v>-2.3040263335721676</v>
      </c>
      <c r="I73" s="116">
        <v>34.375973971603614</v>
      </c>
      <c r="J73" s="116" t="s">
        <v>60</v>
      </c>
      <c r="K73" s="116">
        <v>0.09698125566224752</v>
      </c>
      <c r="L73" s="116">
        <v>0.000908466089339934</v>
      </c>
      <c r="M73" s="116">
        <v>-0.023773684045529087</v>
      </c>
      <c r="N73" s="116">
        <v>0.0005114107484320444</v>
      </c>
      <c r="O73" s="116">
        <v>0.003763296884133827</v>
      </c>
      <c r="P73" s="116">
        <v>0.00010397123861443321</v>
      </c>
      <c r="Q73" s="116">
        <v>-0.0005295274870953271</v>
      </c>
      <c r="R73" s="116">
        <v>4.1118933417199574E-05</v>
      </c>
      <c r="S73" s="116">
        <v>3.84277764080188E-05</v>
      </c>
      <c r="T73" s="116">
        <v>7.405252327089923E-06</v>
      </c>
      <c r="U73" s="116">
        <v>-1.408186021984829E-05</v>
      </c>
      <c r="V73" s="116">
        <v>3.245167958656257E-06</v>
      </c>
      <c r="W73" s="116">
        <v>2.055835410040085E-06</v>
      </c>
      <c r="X73" s="116">
        <v>67.5</v>
      </c>
    </row>
    <row r="74" spans="1:24" s="116" customFormat="1" ht="12.75">
      <c r="A74" s="116">
        <v>1525</v>
      </c>
      <c r="B74" s="116">
        <v>91.27999877929688</v>
      </c>
      <c r="C74" s="116">
        <v>106.9800033569336</v>
      </c>
      <c r="D74" s="116">
        <v>9.627652168273926</v>
      </c>
      <c r="E74" s="116">
        <v>9.834278106689453</v>
      </c>
      <c r="F74" s="116">
        <v>5.890653642426764</v>
      </c>
      <c r="G74" s="116" t="s">
        <v>58</v>
      </c>
      <c r="H74" s="116">
        <v>-9.236827364767734</v>
      </c>
      <c r="I74" s="116">
        <v>14.543171414529143</v>
      </c>
      <c r="J74" s="116" t="s">
        <v>61</v>
      </c>
      <c r="K74" s="116">
        <v>-0.30329366745609215</v>
      </c>
      <c r="L74" s="116">
        <v>0.16703966350476324</v>
      </c>
      <c r="M74" s="116">
        <v>-0.0715350086656097</v>
      </c>
      <c r="N74" s="116">
        <v>0.04944591618828892</v>
      </c>
      <c r="O74" s="116">
        <v>-0.012222222885069224</v>
      </c>
      <c r="P74" s="116">
        <v>0.004790784160336585</v>
      </c>
      <c r="Q74" s="116">
        <v>-0.001463780558539543</v>
      </c>
      <c r="R74" s="116">
        <v>0.0007600249867559043</v>
      </c>
      <c r="S74" s="116">
        <v>-0.00016331721624193528</v>
      </c>
      <c r="T74" s="116">
        <v>7.012503757941823E-05</v>
      </c>
      <c r="U74" s="116">
        <v>-3.099576882749912E-05</v>
      </c>
      <c r="V74" s="116">
        <v>2.806095448015433E-05</v>
      </c>
      <c r="W74" s="116">
        <v>-1.0259739563231612E-05</v>
      </c>
      <c r="X74" s="116">
        <v>67.5</v>
      </c>
    </row>
    <row r="75" s="116" customFormat="1" ht="12.75">
      <c r="A75" s="116" t="s">
        <v>140</v>
      </c>
    </row>
    <row r="76" spans="1:24" s="116" customFormat="1" ht="12.75">
      <c r="A76" s="116">
        <v>1528</v>
      </c>
      <c r="B76" s="116">
        <v>117.02</v>
      </c>
      <c r="C76" s="116">
        <v>124.22</v>
      </c>
      <c r="D76" s="116">
        <v>8.252375288954212</v>
      </c>
      <c r="E76" s="116">
        <v>8.472420622464693</v>
      </c>
      <c r="F76" s="116">
        <v>16.814479262587604</v>
      </c>
      <c r="G76" s="116" t="s">
        <v>59</v>
      </c>
      <c r="H76" s="116">
        <v>-1.0368837657696588</v>
      </c>
      <c r="I76" s="116">
        <v>48.483116234230344</v>
      </c>
      <c r="J76" s="116" t="s">
        <v>73</v>
      </c>
      <c r="K76" s="116">
        <v>0.14815329265189903</v>
      </c>
      <c r="M76" s="116" t="s">
        <v>68</v>
      </c>
      <c r="N76" s="116">
        <v>0.08163738033404049</v>
      </c>
      <c r="X76" s="116">
        <v>67.5</v>
      </c>
    </row>
    <row r="77" spans="1:24" s="116" customFormat="1" ht="12.75">
      <c r="A77" s="116">
        <v>1526</v>
      </c>
      <c r="B77" s="116">
        <v>112.9800033569336</v>
      </c>
      <c r="C77" s="116">
        <v>101.08000183105469</v>
      </c>
      <c r="D77" s="116">
        <v>9.880510330200195</v>
      </c>
      <c r="E77" s="116">
        <v>10.675572395324707</v>
      </c>
      <c r="F77" s="116">
        <v>19.588879055630866</v>
      </c>
      <c r="G77" s="116" t="s">
        <v>56</v>
      </c>
      <c r="H77" s="116">
        <v>1.6874621206566474</v>
      </c>
      <c r="I77" s="116">
        <v>47.167465477590234</v>
      </c>
      <c r="J77" s="116" t="s">
        <v>62</v>
      </c>
      <c r="K77" s="116">
        <v>0.3607249786631078</v>
      </c>
      <c r="L77" s="116">
        <v>0.09906671003290772</v>
      </c>
      <c r="M77" s="116">
        <v>0.08539680752281391</v>
      </c>
      <c r="N77" s="116">
        <v>0.026508042028375416</v>
      </c>
      <c r="O77" s="116">
        <v>0.014487444955982191</v>
      </c>
      <c r="P77" s="116">
        <v>0.0028418933863077287</v>
      </c>
      <c r="Q77" s="116">
        <v>0.0017634407937314656</v>
      </c>
      <c r="R77" s="116">
        <v>0.000408018816637062</v>
      </c>
      <c r="S77" s="116">
        <v>0.00019007444146007098</v>
      </c>
      <c r="T77" s="116">
        <v>4.181440352999273E-05</v>
      </c>
      <c r="U77" s="116">
        <v>3.856976320081004E-05</v>
      </c>
      <c r="V77" s="116">
        <v>1.514461602693468E-05</v>
      </c>
      <c r="W77" s="116">
        <v>1.1853499503958249E-05</v>
      </c>
      <c r="X77" s="116">
        <v>67.5</v>
      </c>
    </row>
    <row r="78" spans="1:24" s="116" customFormat="1" ht="12.75">
      <c r="A78" s="116">
        <v>1527</v>
      </c>
      <c r="B78" s="116">
        <v>104.58000183105469</v>
      </c>
      <c r="C78" s="116">
        <v>71.77999877929688</v>
      </c>
      <c r="D78" s="116">
        <v>9.572026252746582</v>
      </c>
      <c r="E78" s="116">
        <v>10.281864166259766</v>
      </c>
      <c r="F78" s="116">
        <v>14.9956892774058</v>
      </c>
      <c r="G78" s="116" t="s">
        <v>57</v>
      </c>
      <c r="H78" s="116">
        <v>0.1781680177974181</v>
      </c>
      <c r="I78" s="116">
        <v>37.25816984885211</v>
      </c>
      <c r="J78" s="116" t="s">
        <v>60</v>
      </c>
      <c r="K78" s="116">
        <v>-0.04812471428933774</v>
      </c>
      <c r="L78" s="116">
        <v>0.0005388509604050163</v>
      </c>
      <c r="M78" s="116">
        <v>0.010430165352423783</v>
      </c>
      <c r="N78" s="116">
        <v>0.00027414408505868854</v>
      </c>
      <c r="O78" s="116">
        <v>-0.0020875362875473666</v>
      </c>
      <c r="P78" s="116">
        <v>6.168893021325692E-05</v>
      </c>
      <c r="Q78" s="116">
        <v>0.00016937348743953137</v>
      </c>
      <c r="R78" s="116">
        <v>2.2041307806370952E-05</v>
      </c>
      <c r="S78" s="116">
        <v>-4.002839686657627E-05</v>
      </c>
      <c r="T78" s="116">
        <v>4.394195326593953E-06</v>
      </c>
      <c r="U78" s="116">
        <v>6.48858452603512E-07</v>
      </c>
      <c r="V78" s="116">
        <v>1.7384094747345497E-06</v>
      </c>
      <c r="W78" s="116">
        <v>-2.8797589885838003E-06</v>
      </c>
      <c r="X78" s="116">
        <v>67.5</v>
      </c>
    </row>
    <row r="79" spans="1:24" s="116" customFormat="1" ht="12.75">
      <c r="A79" s="116">
        <v>1525</v>
      </c>
      <c r="B79" s="116">
        <v>88.12000274658203</v>
      </c>
      <c r="C79" s="116">
        <v>108.22000122070312</v>
      </c>
      <c r="D79" s="116">
        <v>9.406500816345215</v>
      </c>
      <c r="E79" s="116">
        <v>9.578130722045898</v>
      </c>
      <c r="F79" s="116">
        <v>5.14842128974278</v>
      </c>
      <c r="G79" s="116" t="s">
        <v>58</v>
      </c>
      <c r="H79" s="116">
        <v>-7.612190321359392</v>
      </c>
      <c r="I79" s="116">
        <v>13.007812425222642</v>
      </c>
      <c r="J79" s="116" t="s">
        <v>61</v>
      </c>
      <c r="K79" s="116">
        <v>-0.35750038056772643</v>
      </c>
      <c r="L79" s="116">
        <v>0.09906524454311255</v>
      </c>
      <c r="M79" s="116">
        <v>-0.08475745622545325</v>
      </c>
      <c r="N79" s="116">
        <v>0.02650662440218944</v>
      </c>
      <c r="O79" s="116">
        <v>-0.014336256610454028</v>
      </c>
      <c r="P79" s="116">
        <v>0.0028412237671518858</v>
      </c>
      <c r="Q79" s="116">
        <v>-0.0017552880261509313</v>
      </c>
      <c r="R79" s="116">
        <v>0.0004074230424019894</v>
      </c>
      <c r="S79" s="116">
        <v>-0.00018581178848676373</v>
      </c>
      <c r="T79" s="116">
        <v>4.158287375832517E-05</v>
      </c>
      <c r="U79" s="116">
        <v>-3.856430494738684E-05</v>
      </c>
      <c r="V79" s="116">
        <v>1.504451152751195E-05</v>
      </c>
      <c r="W79" s="116">
        <v>-1.1498366782200387E-05</v>
      </c>
      <c r="X79" s="116">
        <v>67.5</v>
      </c>
    </row>
    <row r="80" s="116" customFormat="1" ht="12.75">
      <c r="A80" s="116" t="s">
        <v>146</v>
      </c>
    </row>
    <row r="81" spans="1:24" s="116" customFormat="1" ht="12.75">
      <c r="A81" s="116">
        <v>1528</v>
      </c>
      <c r="B81" s="116">
        <v>134.26</v>
      </c>
      <c r="C81" s="116">
        <v>130.46</v>
      </c>
      <c r="D81" s="116">
        <v>8.472813562661537</v>
      </c>
      <c r="E81" s="116">
        <v>8.828381279859265</v>
      </c>
      <c r="F81" s="116">
        <v>22.565001244805096</v>
      </c>
      <c r="G81" s="116" t="s">
        <v>59</v>
      </c>
      <c r="H81" s="116">
        <v>-3.3426153770773226</v>
      </c>
      <c r="I81" s="116">
        <v>63.417384622922675</v>
      </c>
      <c r="J81" s="116" t="s">
        <v>73</v>
      </c>
      <c r="K81" s="116">
        <v>0.5165682509431258</v>
      </c>
      <c r="M81" s="116" t="s">
        <v>68</v>
      </c>
      <c r="N81" s="116">
        <v>0.2675011309181159</v>
      </c>
      <c r="X81" s="116">
        <v>67.5</v>
      </c>
    </row>
    <row r="82" spans="1:24" s="116" customFormat="1" ht="12.75">
      <c r="A82" s="116">
        <v>1526</v>
      </c>
      <c r="B82" s="116">
        <v>109.4800033569336</v>
      </c>
      <c r="C82" s="116">
        <v>115.27999877929688</v>
      </c>
      <c r="D82" s="116">
        <v>9.412323951721191</v>
      </c>
      <c r="E82" s="116">
        <v>10.052149772644043</v>
      </c>
      <c r="F82" s="116">
        <v>20.087752777758748</v>
      </c>
      <c r="G82" s="116" t="s">
        <v>56</v>
      </c>
      <c r="H82" s="116">
        <v>8.787163175401275</v>
      </c>
      <c r="I82" s="116">
        <v>50.76716653233487</v>
      </c>
      <c r="J82" s="116" t="s">
        <v>62</v>
      </c>
      <c r="K82" s="116">
        <v>0.6984792673625099</v>
      </c>
      <c r="L82" s="116">
        <v>0.013833066233226471</v>
      </c>
      <c r="M82" s="116">
        <v>0.16535584631062047</v>
      </c>
      <c r="N82" s="116">
        <v>0.01902848683184336</v>
      </c>
      <c r="O82" s="116">
        <v>0.02805220803386547</v>
      </c>
      <c r="P82" s="116">
        <v>0.0003967597917579362</v>
      </c>
      <c r="Q82" s="116">
        <v>0.003414638757738959</v>
      </c>
      <c r="R82" s="116">
        <v>0.0002929160579377817</v>
      </c>
      <c r="S82" s="116">
        <v>0.0003680466268953794</v>
      </c>
      <c r="T82" s="116">
        <v>5.819395458242163E-06</v>
      </c>
      <c r="U82" s="116">
        <v>7.468462389509123E-05</v>
      </c>
      <c r="V82" s="116">
        <v>1.0864194834960868E-05</v>
      </c>
      <c r="W82" s="116">
        <v>2.2948942016593492E-05</v>
      </c>
      <c r="X82" s="116">
        <v>67.5</v>
      </c>
    </row>
    <row r="83" spans="1:24" s="116" customFormat="1" ht="12.75">
      <c r="A83" s="116">
        <v>1527</v>
      </c>
      <c r="B83" s="116">
        <v>106.16000366210938</v>
      </c>
      <c r="C83" s="116">
        <v>81.76000213623047</v>
      </c>
      <c r="D83" s="116">
        <v>9.34343147277832</v>
      </c>
      <c r="E83" s="116">
        <v>10.064444541931152</v>
      </c>
      <c r="F83" s="116">
        <v>17.59581123359617</v>
      </c>
      <c r="G83" s="116" t="s">
        <v>57</v>
      </c>
      <c r="H83" s="116">
        <v>6.13099105898133</v>
      </c>
      <c r="I83" s="116">
        <v>44.790994721090705</v>
      </c>
      <c r="J83" s="116" t="s">
        <v>60</v>
      </c>
      <c r="K83" s="116">
        <v>-0.36669028959104866</v>
      </c>
      <c r="L83" s="116">
        <v>7.560619891970325E-05</v>
      </c>
      <c r="M83" s="116">
        <v>0.08520383764063456</v>
      </c>
      <c r="N83" s="116">
        <v>-0.00019683292408990565</v>
      </c>
      <c r="O83" s="116">
        <v>-0.014983572048116614</v>
      </c>
      <c r="P83" s="116">
        <v>8.708793173120435E-06</v>
      </c>
      <c r="Q83" s="116">
        <v>0.0016820527895637554</v>
      </c>
      <c r="R83" s="116">
        <v>-1.582666768423183E-05</v>
      </c>
      <c r="S83" s="116">
        <v>-0.0002171369176464676</v>
      </c>
      <c r="T83" s="116">
        <v>6.21290450681316E-07</v>
      </c>
      <c r="U83" s="116">
        <v>3.1515360683970964E-05</v>
      </c>
      <c r="V83" s="116">
        <v>-1.2527717888319357E-06</v>
      </c>
      <c r="W83" s="116">
        <v>-1.4146754532453382E-05</v>
      </c>
      <c r="X83" s="116">
        <v>67.5</v>
      </c>
    </row>
    <row r="84" spans="1:24" s="116" customFormat="1" ht="12.75">
      <c r="A84" s="116">
        <v>1525</v>
      </c>
      <c r="B84" s="116">
        <v>96.9800033569336</v>
      </c>
      <c r="C84" s="116">
        <v>120.68000030517578</v>
      </c>
      <c r="D84" s="116">
        <v>9.271504402160645</v>
      </c>
      <c r="E84" s="116">
        <v>9.500926971435547</v>
      </c>
      <c r="F84" s="116">
        <v>8.881095352803833</v>
      </c>
      <c r="G84" s="116" t="s">
        <v>58</v>
      </c>
      <c r="H84" s="116">
        <v>-6.706151858614604</v>
      </c>
      <c r="I84" s="116">
        <v>22.773851498318994</v>
      </c>
      <c r="J84" s="116" t="s">
        <v>61</v>
      </c>
      <c r="K84" s="116">
        <v>-0.5944842457583728</v>
      </c>
      <c r="L84" s="116">
        <v>0.01383285961453796</v>
      </c>
      <c r="M84" s="116">
        <v>-0.14171401469300743</v>
      </c>
      <c r="N84" s="116">
        <v>-0.01902746877305624</v>
      </c>
      <c r="O84" s="116">
        <v>-0.023715373584537205</v>
      </c>
      <c r="P84" s="116">
        <v>0.0003966642021625706</v>
      </c>
      <c r="Q84" s="116">
        <v>-0.0029716083623138917</v>
      </c>
      <c r="R84" s="116">
        <v>-0.0002924881768342488</v>
      </c>
      <c r="S84" s="116">
        <v>-0.0002971697807046634</v>
      </c>
      <c r="T84" s="116">
        <v>5.786135297009716E-06</v>
      </c>
      <c r="U84" s="116">
        <v>-6.770949037845766E-05</v>
      </c>
      <c r="V84" s="116">
        <v>-1.0791723321930433E-05</v>
      </c>
      <c r="W84" s="116">
        <v>-1.80699550602507E-05</v>
      </c>
      <c r="X84" s="116">
        <v>67.5</v>
      </c>
    </row>
    <row r="85" spans="1:14" s="116" customFormat="1" ht="12.75">
      <c r="A85" s="116" t="s">
        <v>152</v>
      </c>
      <c r="E85" s="117" t="s">
        <v>106</v>
      </c>
      <c r="F85" s="117">
        <f>MIN(F56:F84)</f>
        <v>5.14842128974278</v>
      </c>
      <c r="G85" s="117"/>
      <c r="H85" s="117"/>
      <c r="I85" s="118"/>
      <c r="J85" s="118" t="s">
        <v>159</v>
      </c>
      <c r="K85" s="117">
        <f>AVERAGE(K83,K78,K73,K68,K63,K58)</f>
        <v>-0.016071575341538153</v>
      </c>
      <c r="L85" s="117">
        <f>AVERAGE(L83,L78,L73,L68,L63,L58)</f>
        <v>0.0008488721978704594</v>
      </c>
      <c r="M85" s="118" t="s">
        <v>108</v>
      </c>
      <c r="N85" s="117" t="e">
        <f>Mittelwert(K81,K76,K71,K66,K61,K56)</f>
        <v>#NAME?</v>
      </c>
    </row>
    <row r="86" spans="5:14" s="116" customFormat="1" ht="12.75">
      <c r="E86" s="117" t="s">
        <v>107</v>
      </c>
      <c r="F86" s="117">
        <f>MAX(F56:F84)</f>
        <v>22.565001244805096</v>
      </c>
      <c r="G86" s="117"/>
      <c r="H86" s="117"/>
      <c r="I86" s="118"/>
      <c r="J86" s="118" t="s">
        <v>160</v>
      </c>
      <c r="K86" s="117">
        <f>AVERAGE(K84,K79,K74,K69,K64,K59)</f>
        <v>-0.46955320328913785</v>
      </c>
      <c r="L86" s="117">
        <f>AVERAGE(L84,L79,L74,L69,L64,L59)</f>
        <v>0.15606285174906515</v>
      </c>
      <c r="M86" s="117"/>
      <c r="N86" s="117"/>
    </row>
    <row r="87" spans="5:14" s="116" customFormat="1" ht="12.75">
      <c r="E87" s="117"/>
      <c r="F87" s="117"/>
      <c r="G87" s="117"/>
      <c r="H87" s="117"/>
      <c r="I87" s="117"/>
      <c r="J87" s="118" t="s">
        <v>112</v>
      </c>
      <c r="K87" s="117">
        <f>ABS(K85/$G$33)</f>
        <v>0.010044734588461345</v>
      </c>
      <c r="L87" s="117">
        <f>ABS(L85/$H$33)</f>
        <v>0.0023579783274179427</v>
      </c>
      <c r="M87" s="118" t="s">
        <v>111</v>
      </c>
      <c r="N87" s="117">
        <f>K87+L87+L88+K88</f>
        <v>0.3767335880369642</v>
      </c>
    </row>
    <row r="88" spans="5:14" s="116" customFormat="1" ht="29.25" customHeight="1">
      <c r="E88" s="117"/>
      <c r="F88" s="117"/>
      <c r="G88" s="117"/>
      <c r="H88" s="117"/>
      <c r="I88" s="117"/>
      <c r="J88" s="117"/>
      <c r="K88" s="117">
        <f>ABS(K86/$G$34)</f>
        <v>0.26679159277791925</v>
      </c>
      <c r="L88" s="117">
        <f>ABS(L86/$H$34)</f>
        <v>0.09753928234316571</v>
      </c>
      <c r="M88" s="117"/>
      <c r="N88" s="117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1528</v>
      </c>
      <c r="B91" s="101">
        <v>114</v>
      </c>
      <c r="C91" s="101">
        <v>114.3</v>
      </c>
      <c r="D91" s="101">
        <v>8.7546627220453</v>
      </c>
      <c r="E91" s="101">
        <v>9.061770310454994</v>
      </c>
      <c r="F91" s="101">
        <v>10.745791148143603</v>
      </c>
      <c r="G91" s="101" t="s">
        <v>59</v>
      </c>
      <c r="H91" s="101">
        <v>-17.296834656709265</v>
      </c>
      <c r="I91" s="101">
        <v>29.20316534329073</v>
      </c>
      <c r="J91" s="101" t="s">
        <v>73</v>
      </c>
      <c r="K91" s="101">
        <v>0.5683371816512047</v>
      </c>
      <c r="M91" s="101" t="s">
        <v>68</v>
      </c>
      <c r="N91" s="101">
        <v>0.44985876905467626</v>
      </c>
      <c r="X91" s="101">
        <v>67.5</v>
      </c>
    </row>
    <row r="92" spans="1:24" s="101" customFormat="1" ht="12.75" hidden="1">
      <c r="A92" s="101">
        <v>1526</v>
      </c>
      <c r="B92" s="101">
        <v>106.5999984741211</v>
      </c>
      <c r="C92" s="101">
        <v>91.30000305175781</v>
      </c>
      <c r="D92" s="101">
        <v>9.799633979797363</v>
      </c>
      <c r="E92" s="101">
        <v>10.685015678405762</v>
      </c>
      <c r="F92" s="101">
        <v>17.000948107274866</v>
      </c>
      <c r="G92" s="101" t="s">
        <v>56</v>
      </c>
      <c r="H92" s="101">
        <v>2.162843705491582</v>
      </c>
      <c r="I92" s="101">
        <v>41.26284217961268</v>
      </c>
      <c r="J92" s="101" t="s">
        <v>62</v>
      </c>
      <c r="K92" s="101">
        <v>0.4453534765727896</v>
      </c>
      <c r="L92" s="101">
        <v>0.5951691589688098</v>
      </c>
      <c r="M92" s="101">
        <v>0.10543098038191387</v>
      </c>
      <c r="N92" s="101">
        <v>0.06354693791076071</v>
      </c>
      <c r="O92" s="101">
        <v>0.017885974748655442</v>
      </c>
      <c r="P92" s="101">
        <v>0.017073460715311024</v>
      </c>
      <c r="Q92" s="101">
        <v>0.0021771373028725057</v>
      </c>
      <c r="R92" s="101">
        <v>0.000978137600998156</v>
      </c>
      <c r="S92" s="101">
        <v>0.00023467659059998844</v>
      </c>
      <c r="T92" s="101">
        <v>0.00025123364419132345</v>
      </c>
      <c r="U92" s="101">
        <v>4.763606667808419E-05</v>
      </c>
      <c r="V92" s="101">
        <v>3.629867095746949E-05</v>
      </c>
      <c r="W92" s="101">
        <v>1.4636430827444107E-05</v>
      </c>
      <c r="X92" s="101">
        <v>67.5</v>
      </c>
    </row>
    <row r="93" spans="1:24" s="101" customFormat="1" ht="12.75" hidden="1">
      <c r="A93" s="101">
        <v>1525</v>
      </c>
      <c r="B93" s="101">
        <v>107.95999908447266</v>
      </c>
      <c r="C93" s="101">
        <v>109.26000213623047</v>
      </c>
      <c r="D93" s="101">
        <v>9.276616096496582</v>
      </c>
      <c r="E93" s="101">
        <v>9.640488624572754</v>
      </c>
      <c r="F93" s="101">
        <v>13.419308715682682</v>
      </c>
      <c r="G93" s="101" t="s">
        <v>57</v>
      </c>
      <c r="H93" s="101">
        <v>-6.051855316710174</v>
      </c>
      <c r="I93" s="101">
        <v>34.408143767762475</v>
      </c>
      <c r="J93" s="101" t="s">
        <v>60</v>
      </c>
      <c r="K93" s="101">
        <v>-0.43208897460892665</v>
      </c>
      <c r="L93" s="101">
        <v>-0.0032390747129592066</v>
      </c>
      <c r="M93" s="101">
        <v>0.10257456111357836</v>
      </c>
      <c r="N93" s="101">
        <v>0.0006571890956344552</v>
      </c>
      <c r="O93" s="101">
        <v>-0.0173055350077052</v>
      </c>
      <c r="P93" s="101">
        <v>-0.0003704773099720542</v>
      </c>
      <c r="Q93" s="101">
        <v>0.002130619776574867</v>
      </c>
      <c r="R93" s="101">
        <v>5.280710471696004E-05</v>
      </c>
      <c r="S93" s="101">
        <v>-0.00022254718625779794</v>
      </c>
      <c r="T93" s="101">
        <v>-2.6374338134643144E-05</v>
      </c>
      <c r="U93" s="101">
        <v>4.724649171567628E-05</v>
      </c>
      <c r="V93" s="101">
        <v>4.161929497192308E-06</v>
      </c>
      <c r="W93" s="101">
        <v>-1.3720175588985755E-05</v>
      </c>
      <c r="X93" s="101">
        <v>67.5</v>
      </c>
    </row>
    <row r="94" spans="1:24" s="101" customFormat="1" ht="12.75" hidden="1">
      <c r="A94" s="101">
        <v>1527</v>
      </c>
      <c r="B94" s="101">
        <v>99.22000122070312</v>
      </c>
      <c r="C94" s="101">
        <v>74.72000122070312</v>
      </c>
      <c r="D94" s="101">
        <v>9.686911582946777</v>
      </c>
      <c r="E94" s="101">
        <v>10.410877227783203</v>
      </c>
      <c r="F94" s="101">
        <v>14.92887674429063</v>
      </c>
      <c r="G94" s="101" t="s">
        <v>58</v>
      </c>
      <c r="H94" s="101">
        <v>4.923998642473499</v>
      </c>
      <c r="I94" s="101">
        <v>36.643999863176624</v>
      </c>
      <c r="J94" s="101" t="s">
        <v>61</v>
      </c>
      <c r="K94" s="101">
        <v>0.10788344227394965</v>
      </c>
      <c r="L94" s="101">
        <v>-0.5951603449345767</v>
      </c>
      <c r="M94" s="101">
        <v>0.024375213571336807</v>
      </c>
      <c r="N94" s="101">
        <v>0.06354353956403952</v>
      </c>
      <c r="O94" s="101">
        <v>0.004519574184215783</v>
      </c>
      <c r="P94" s="101">
        <v>-0.017069440745380755</v>
      </c>
      <c r="Q94" s="101">
        <v>0.00044764517558779803</v>
      </c>
      <c r="R94" s="101">
        <v>0.0009767111016968323</v>
      </c>
      <c r="S94" s="101">
        <v>7.44704778041042E-05</v>
      </c>
      <c r="T94" s="101">
        <v>-0.0002498454287386744</v>
      </c>
      <c r="U94" s="101">
        <v>6.079791864810511E-06</v>
      </c>
      <c r="V94" s="101">
        <v>3.6059282523908316E-05</v>
      </c>
      <c r="W94" s="101">
        <v>5.0972432916190656E-06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1528</v>
      </c>
      <c r="B96" s="101">
        <v>117.46</v>
      </c>
      <c r="C96" s="101">
        <v>121.76</v>
      </c>
      <c r="D96" s="101">
        <v>8.613125239280269</v>
      </c>
      <c r="E96" s="101">
        <v>8.857531009198059</v>
      </c>
      <c r="F96" s="101">
        <v>10.702600616387171</v>
      </c>
      <c r="G96" s="101" t="s">
        <v>59</v>
      </c>
      <c r="H96" s="101">
        <v>-20.391951494008765</v>
      </c>
      <c r="I96" s="101">
        <v>29.56804850599123</v>
      </c>
      <c r="J96" s="101" t="s">
        <v>73</v>
      </c>
      <c r="K96" s="101">
        <v>1.2107520895815376</v>
      </c>
      <c r="M96" s="101" t="s">
        <v>68</v>
      </c>
      <c r="N96" s="101">
        <v>0.7620655278162713</v>
      </c>
      <c r="X96" s="101">
        <v>67.5</v>
      </c>
    </row>
    <row r="97" spans="1:24" s="101" customFormat="1" ht="12.75" hidden="1">
      <c r="A97" s="101">
        <v>1526</v>
      </c>
      <c r="B97" s="101">
        <v>115.45999908447266</v>
      </c>
      <c r="C97" s="101">
        <v>100.86000061035156</v>
      </c>
      <c r="D97" s="101">
        <v>9.841596603393555</v>
      </c>
      <c r="E97" s="101">
        <v>10.649444580078125</v>
      </c>
      <c r="F97" s="101">
        <v>20.025097995229306</v>
      </c>
      <c r="G97" s="101" t="s">
        <v>56</v>
      </c>
      <c r="H97" s="101">
        <v>0.45352438416261975</v>
      </c>
      <c r="I97" s="101">
        <v>48.41352346863528</v>
      </c>
      <c r="J97" s="101" t="s">
        <v>62</v>
      </c>
      <c r="K97" s="101">
        <v>0.9188457939885954</v>
      </c>
      <c r="L97" s="101">
        <v>0.562466921797654</v>
      </c>
      <c r="M97" s="101">
        <v>0.21752373854996312</v>
      </c>
      <c r="N97" s="101">
        <v>0.03385265993806207</v>
      </c>
      <c r="O97" s="101">
        <v>0.03690231042320615</v>
      </c>
      <c r="P97" s="101">
        <v>0.01613531556439808</v>
      </c>
      <c r="Q97" s="101">
        <v>0.004491852313269324</v>
      </c>
      <c r="R97" s="101">
        <v>0.0005210863697284573</v>
      </c>
      <c r="S97" s="101">
        <v>0.00048415602551973424</v>
      </c>
      <c r="T97" s="101">
        <v>0.00023744146666958478</v>
      </c>
      <c r="U97" s="101">
        <v>9.825804021359316E-05</v>
      </c>
      <c r="V97" s="101">
        <v>1.9341159057839484E-05</v>
      </c>
      <c r="W97" s="101">
        <v>3.0190552409129498E-05</v>
      </c>
      <c r="X97" s="101">
        <v>67.5</v>
      </c>
    </row>
    <row r="98" spans="1:24" s="101" customFormat="1" ht="12.75" hidden="1">
      <c r="A98" s="101">
        <v>1525</v>
      </c>
      <c r="B98" s="101">
        <v>102.30000305175781</v>
      </c>
      <c r="C98" s="101">
        <v>112.9000015258789</v>
      </c>
      <c r="D98" s="101">
        <v>9.249411582946777</v>
      </c>
      <c r="E98" s="101">
        <v>9.591155052185059</v>
      </c>
      <c r="F98" s="101">
        <v>14.188531555829448</v>
      </c>
      <c r="G98" s="101" t="s">
        <v>57</v>
      </c>
      <c r="H98" s="101">
        <v>1.6788079487681387</v>
      </c>
      <c r="I98" s="101">
        <v>36.478811000525944</v>
      </c>
      <c r="J98" s="101" t="s">
        <v>60</v>
      </c>
      <c r="K98" s="101">
        <v>-0.8475130898082182</v>
      </c>
      <c r="L98" s="101">
        <v>-0.0030609877951066826</v>
      </c>
      <c r="M98" s="101">
        <v>0.20157911822512314</v>
      </c>
      <c r="N98" s="101">
        <v>0.0003498811175560296</v>
      </c>
      <c r="O98" s="101">
        <v>-0.03388169468375014</v>
      </c>
      <c r="P98" s="101">
        <v>-0.00035005893212283317</v>
      </c>
      <c r="Q98" s="101">
        <v>0.004205446980130109</v>
      </c>
      <c r="R98" s="101">
        <v>2.809725780110212E-05</v>
      </c>
      <c r="S98" s="101">
        <v>-0.0004305681130015441</v>
      </c>
      <c r="T98" s="101">
        <v>-2.4916981872073904E-05</v>
      </c>
      <c r="U98" s="101">
        <v>9.443768675948228E-05</v>
      </c>
      <c r="V98" s="101">
        <v>2.208893075784094E-06</v>
      </c>
      <c r="W98" s="101">
        <v>-2.6377319559688483E-05</v>
      </c>
      <c r="X98" s="101">
        <v>67.5</v>
      </c>
    </row>
    <row r="99" spans="1:24" s="101" customFormat="1" ht="12.75" hidden="1">
      <c r="A99" s="101">
        <v>1527</v>
      </c>
      <c r="B99" s="101">
        <v>92.77999877929688</v>
      </c>
      <c r="C99" s="101">
        <v>71.58000183105469</v>
      </c>
      <c r="D99" s="101">
        <v>9.837717056274414</v>
      </c>
      <c r="E99" s="101">
        <v>10.386676788330078</v>
      </c>
      <c r="F99" s="101">
        <v>14.43393250980125</v>
      </c>
      <c r="G99" s="101" t="s">
        <v>58</v>
      </c>
      <c r="H99" s="101">
        <v>9.59657189711669</v>
      </c>
      <c r="I99" s="101">
        <v>34.876570676413564</v>
      </c>
      <c r="J99" s="101" t="s">
        <v>61</v>
      </c>
      <c r="K99" s="101">
        <v>0.35496359775934705</v>
      </c>
      <c r="L99" s="101">
        <v>-0.5624585926717152</v>
      </c>
      <c r="M99" s="101">
        <v>0.08174616766757044</v>
      </c>
      <c r="N99" s="101">
        <v>0.03385085180738663</v>
      </c>
      <c r="O99" s="101">
        <v>0.014622287096340544</v>
      </c>
      <c r="P99" s="101">
        <v>-0.016131517817823217</v>
      </c>
      <c r="Q99" s="101">
        <v>0.0015782752933305158</v>
      </c>
      <c r="R99" s="101">
        <v>0.000520328308686776</v>
      </c>
      <c r="S99" s="101">
        <v>0.00022140044515166427</v>
      </c>
      <c r="T99" s="101">
        <v>-0.00023613045993388967</v>
      </c>
      <c r="U99" s="101">
        <v>2.713237523944406E-05</v>
      </c>
      <c r="V99" s="101">
        <v>1.9214609678065265E-05</v>
      </c>
      <c r="W99" s="101">
        <v>1.4686948887174299E-05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1528</v>
      </c>
      <c r="B101" s="101">
        <v>119.94</v>
      </c>
      <c r="C101" s="101">
        <v>118.44</v>
      </c>
      <c r="D101" s="101">
        <v>8.693130061598074</v>
      </c>
      <c r="E101" s="101">
        <v>8.79355545098457</v>
      </c>
      <c r="F101" s="101">
        <v>11.644853316263944</v>
      </c>
      <c r="G101" s="101" t="s">
        <v>59</v>
      </c>
      <c r="H101" s="101">
        <v>-20.561549020249416</v>
      </c>
      <c r="I101" s="101">
        <v>31.878450979750582</v>
      </c>
      <c r="J101" s="101" t="s">
        <v>73</v>
      </c>
      <c r="K101" s="101">
        <v>0.7200868268006732</v>
      </c>
      <c r="M101" s="101" t="s">
        <v>68</v>
      </c>
      <c r="N101" s="101">
        <v>0.4663249160755813</v>
      </c>
      <c r="X101" s="101">
        <v>67.5</v>
      </c>
    </row>
    <row r="102" spans="1:24" s="101" customFormat="1" ht="12.75" hidden="1">
      <c r="A102" s="101">
        <v>1526</v>
      </c>
      <c r="B102" s="101">
        <v>118.22000122070312</v>
      </c>
      <c r="C102" s="101">
        <v>87.91999816894531</v>
      </c>
      <c r="D102" s="101">
        <v>9.800168991088867</v>
      </c>
      <c r="E102" s="101">
        <v>11.011566162109375</v>
      </c>
      <c r="F102" s="101">
        <v>19.800296771322937</v>
      </c>
      <c r="G102" s="101" t="s">
        <v>56</v>
      </c>
      <c r="H102" s="101">
        <v>-2.6420325154400075</v>
      </c>
      <c r="I102" s="101">
        <v>48.07796870526312</v>
      </c>
      <c r="J102" s="101" t="s">
        <v>62</v>
      </c>
      <c r="K102" s="101">
        <v>0.6990775649028619</v>
      </c>
      <c r="L102" s="101">
        <v>0.44036083494568334</v>
      </c>
      <c r="M102" s="101">
        <v>0.16549658877396242</v>
      </c>
      <c r="N102" s="101">
        <v>0.09543972430721034</v>
      </c>
      <c r="O102" s="101">
        <v>0.028076012879670164</v>
      </c>
      <c r="P102" s="101">
        <v>0.012632457984976435</v>
      </c>
      <c r="Q102" s="101">
        <v>0.0034174887011737837</v>
      </c>
      <c r="R102" s="101">
        <v>0.0014690676198279712</v>
      </c>
      <c r="S102" s="101">
        <v>0.00036837068506683185</v>
      </c>
      <c r="T102" s="101">
        <v>0.0001858898827858254</v>
      </c>
      <c r="U102" s="101">
        <v>7.476283688621128E-05</v>
      </c>
      <c r="V102" s="101">
        <v>5.452151670548901E-05</v>
      </c>
      <c r="W102" s="101">
        <v>2.2971739137201254E-05</v>
      </c>
      <c r="X102" s="101">
        <v>67.5</v>
      </c>
    </row>
    <row r="103" spans="1:24" s="101" customFormat="1" ht="12.75" hidden="1">
      <c r="A103" s="101">
        <v>1525</v>
      </c>
      <c r="B103" s="101">
        <v>97.95999908447266</v>
      </c>
      <c r="C103" s="101">
        <v>114.05999755859375</v>
      </c>
      <c r="D103" s="101">
        <v>9.328498840332031</v>
      </c>
      <c r="E103" s="101">
        <v>9.544013023376465</v>
      </c>
      <c r="F103" s="101">
        <v>10.809401596392968</v>
      </c>
      <c r="G103" s="101" t="s">
        <v>57</v>
      </c>
      <c r="H103" s="101">
        <v>-2.909596348856141</v>
      </c>
      <c r="I103" s="101">
        <v>27.55040273561651</v>
      </c>
      <c r="J103" s="101" t="s">
        <v>60</v>
      </c>
      <c r="K103" s="101">
        <v>-0.6782778719688162</v>
      </c>
      <c r="L103" s="101">
        <v>-0.0023971728828889568</v>
      </c>
      <c r="M103" s="101">
        <v>0.16101774362875262</v>
      </c>
      <c r="N103" s="101">
        <v>0.0009868472610862268</v>
      </c>
      <c r="O103" s="101">
        <v>-0.027165774726620254</v>
      </c>
      <c r="P103" s="101">
        <v>-0.00027408431683339005</v>
      </c>
      <c r="Q103" s="101">
        <v>0.003344562018562513</v>
      </c>
      <c r="R103" s="101">
        <v>7.930893461995976E-05</v>
      </c>
      <c r="S103" s="101">
        <v>-0.0003493388065493413</v>
      </c>
      <c r="T103" s="101">
        <v>-1.95051834986927E-05</v>
      </c>
      <c r="U103" s="101">
        <v>7.415328167942941E-05</v>
      </c>
      <c r="V103" s="101">
        <v>6.251128117078031E-06</v>
      </c>
      <c r="W103" s="101">
        <v>-2.153303346392041E-05</v>
      </c>
      <c r="X103" s="101">
        <v>67.5</v>
      </c>
    </row>
    <row r="104" spans="1:24" s="101" customFormat="1" ht="12.75" hidden="1">
      <c r="A104" s="101">
        <v>1527</v>
      </c>
      <c r="B104" s="101">
        <v>110.69999694824219</v>
      </c>
      <c r="C104" s="101">
        <v>73.80000305175781</v>
      </c>
      <c r="D104" s="101">
        <v>9.538442611694336</v>
      </c>
      <c r="E104" s="101">
        <v>10.296732902526855</v>
      </c>
      <c r="F104" s="101">
        <v>17.999302685903334</v>
      </c>
      <c r="G104" s="101" t="s">
        <v>58</v>
      </c>
      <c r="H104" s="101">
        <v>1.6899320664023207</v>
      </c>
      <c r="I104" s="101">
        <v>44.889929014644515</v>
      </c>
      <c r="J104" s="101" t="s">
        <v>61</v>
      </c>
      <c r="K104" s="101">
        <v>0.16925888498973773</v>
      </c>
      <c r="L104" s="101">
        <v>-0.4403543102051221</v>
      </c>
      <c r="M104" s="101">
        <v>0.038241432145296496</v>
      </c>
      <c r="N104" s="101">
        <v>0.09543462216784643</v>
      </c>
      <c r="O104" s="101">
        <v>0.007091063581856055</v>
      </c>
      <c r="P104" s="101">
        <v>-0.012629484254294032</v>
      </c>
      <c r="Q104" s="101">
        <v>0.0007022349511662914</v>
      </c>
      <c r="R104" s="101">
        <v>0.0014669252757098662</v>
      </c>
      <c r="S104" s="101">
        <v>0.00011687326407390587</v>
      </c>
      <c r="T104" s="101">
        <v>-0.00018486372369616014</v>
      </c>
      <c r="U104" s="101">
        <v>9.52746532113511E-06</v>
      </c>
      <c r="V104" s="101">
        <v>5.416197172491779E-05</v>
      </c>
      <c r="W104" s="101">
        <v>8.001829092732963E-06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1528</v>
      </c>
      <c r="B106" s="101">
        <v>111.68</v>
      </c>
      <c r="C106" s="101">
        <v>111.88</v>
      </c>
      <c r="D106" s="101">
        <v>8.685796861075342</v>
      </c>
      <c r="E106" s="101">
        <v>8.687550420232592</v>
      </c>
      <c r="F106" s="101">
        <v>9.602382512754398</v>
      </c>
      <c r="G106" s="101" t="s">
        <v>59</v>
      </c>
      <c r="H106" s="101">
        <v>-17.87986762645272</v>
      </c>
      <c r="I106" s="101">
        <v>26.30013237354729</v>
      </c>
      <c r="J106" s="101" t="s">
        <v>73</v>
      </c>
      <c r="K106" s="101">
        <v>0.8196969538540886</v>
      </c>
      <c r="M106" s="101" t="s">
        <v>68</v>
      </c>
      <c r="N106" s="101">
        <v>0.4655568463994306</v>
      </c>
      <c r="X106" s="101">
        <v>67.5</v>
      </c>
    </row>
    <row r="107" spans="1:24" s="101" customFormat="1" ht="12.75" hidden="1">
      <c r="A107" s="101">
        <v>1526</v>
      </c>
      <c r="B107" s="101">
        <v>108.31999969482422</v>
      </c>
      <c r="C107" s="101">
        <v>94.62000274658203</v>
      </c>
      <c r="D107" s="101">
        <v>10.069223403930664</v>
      </c>
      <c r="E107" s="101">
        <v>11.01482105255127</v>
      </c>
      <c r="F107" s="101">
        <v>16.703697523296057</v>
      </c>
      <c r="G107" s="101" t="s">
        <v>56</v>
      </c>
      <c r="H107" s="101">
        <v>-1.361197508338762</v>
      </c>
      <c r="I107" s="101">
        <v>39.45880218648546</v>
      </c>
      <c r="J107" s="101" t="s">
        <v>62</v>
      </c>
      <c r="K107" s="101">
        <v>0.8289894783975936</v>
      </c>
      <c r="L107" s="101">
        <v>0.29984256052463926</v>
      </c>
      <c r="M107" s="101">
        <v>0.196251643279714</v>
      </c>
      <c r="N107" s="101">
        <v>0.053416925520676256</v>
      </c>
      <c r="O107" s="101">
        <v>0.03329356018176676</v>
      </c>
      <c r="P107" s="101">
        <v>0.008601458786452926</v>
      </c>
      <c r="Q107" s="101">
        <v>0.00405257460872844</v>
      </c>
      <c r="R107" s="101">
        <v>0.0008222353503442524</v>
      </c>
      <c r="S107" s="101">
        <v>0.0004368144364238808</v>
      </c>
      <c r="T107" s="101">
        <v>0.00012658382575582268</v>
      </c>
      <c r="U107" s="101">
        <v>8.8643509629274E-05</v>
      </c>
      <c r="V107" s="101">
        <v>3.0519868394239916E-05</v>
      </c>
      <c r="W107" s="101">
        <v>2.723819344564275E-05</v>
      </c>
      <c r="X107" s="101">
        <v>67.5</v>
      </c>
    </row>
    <row r="108" spans="1:24" s="101" customFormat="1" ht="12.75" hidden="1">
      <c r="A108" s="101">
        <v>1525</v>
      </c>
      <c r="B108" s="101">
        <v>91.27999877929688</v>
      </c>
      <c r="C108" s="101">
        <v>106.9800033569336</v>
      </c>
      <c r="D108" s="101">
        <v>9.627652168273926</v>
      </c>
      <c r="E108" s="101">
        <v>9.834278106689453</v>
      </c>
      <c r="F108" s="101">
        <v>11.000423742569488</v>
      </c>
      <c r="G108" s="101" t="s">
        <v>57</v>
      </c>
      <c r="H108" s="101">
        <v>3.378455584476768</v>
      </c>
      <c r="I108" s="101">
        <v>27.158454363773647</v>
      </c>
      <c r="J108" s="101" t="s">
        <v>60</v>
      </c>
      <c r="K108" s="101">
        <v>-0.8171017451198835</v>
      </c>
      <c r="L108" s="101">
        <v>-0.0016321888912692812</v>
      </c>
      <c r="M108" s="101">
        <v>0.1938014036636388</v>
      </c>
      <c r="N108" s="101">
        <v>0.0005521655217546347</v>
      </c>
      <c r="O108" s="101">
        <v>-0.03275361991325434</v>
      </c>
      <c r="P108" s="101">
        <v>-0.0001865678548273225</v>
      </c>
      <c r="Q108" s="101">
        <v>0.004017346554805562</v>
      </c>
      <c r="R108" s="101">
        <v>4.436738120176614E-05</v>
      </c>
      <c r="S108" s="101">
        <v>-0.0004234626165390262</v>
      </c>
      <c r="T108" s="101">
        <v>-1.3273951719359503E-05</v>
      </c>
      <c r="U108" s="101">
        <v>8.852040338452996E-05</v>
      </c>
      <c r="V108" s="101">
        <v>3.493087270250979E-06</v>
      </c>
      <c r="W108" s="101">
        <v>-2.6169949119654716E-05</v>
      </c>
      <c r="X108" s="101">
        <v>67.5</v>
      </c>
    </row>
    <row r="109" spans="1:24" s="101" customFormat="1" ht="12.75" hidden="1">
      <c r="A109" s="101">
        <v>1527</v>
      </c>
      <c r="B109" s="101">
        <v>104.18000030517578</v>
      </c>
      <c r="C109" s="101">
        <v>71.9800033569336</v>
      </c>
      <c r="D109" s="101">
        <v>9.431900024414062</v>
      </c>
      <c r="E109" s="101">
        <v>10.199360847473145</v>
      </c>
      <c r="F109" s="101">
        <v>15.416875534341026</v>
      </c>
      <c r="G109" s="101" t="s">
        <v>58</v>
      </c>
      <c r="H109" s="101">
        <v>2.1930696013064477</v>
      </c>
      <c r="I109" s="101">
        <v>38.87306990648223</v>
      </c>
      <c r="J109" s="101" t="s">
        <v>61</v>
      </c>
      <c r="K109" s="101">
        <v>0.13988671636704939</v>
      </c>
      <c r="L109" s="101">
        <v>-0.2998381180927388</v>
      </c>
      <c r="M109" s="101">
        <v>0.030914776854951552</v>
      </c>
      <c r="N109" s="101">
        <v>0.05341407160400768</v>
      </c>
      <c r="O109" s="101">
        <v>0.0059717277361743685</v>
      </c>
      <c r="P109" s="101">
        <v>-0.008599435196022666</v>
      </c>
      <c r="Q109" s="101">
        <v>0.0005331862881792275</v>
      </c>
      <c r="R109" s="101">
        <v>0.0008210374576357845</v>
      </c>
      <c r="S109" s="101">
        <v>0.0001071739906051569</v>
      </c>
      <c r="T109" s="101">
        <v>-0.0001258859291133548</v>
      </c>
      <c r="U109" s="101">
        <v>4.670116062293254E-06</v>
      </c>
      <c r="V109" s="101">
        <v>3.031931246127021E-05</v>
      </c>
      <c r="W109" s="101">
        <v>7.553340006708228E-06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1528</v>
      </c>
      <c r="B111" s="101">
        <v>117.02</v>
      </c>
      <c r="C111" s="101">
        <v>124.22</v>
      </c>
      <c r="D111" s="101">
        <v>8.252375288954212</v>
      </c>
      <c r="E111" s="101">
        <v>8.472420622464693</v>
      </c>
      <c r="F111" s="101">
        <v>10.359529982502696</v>
      </c>
      <c r="G111" s="101" t="s">
        <v>59</v>
      </c>
      <c r="H111" s="101">
        <v>-19.649179237134547</v>
      </c>
      <c r="I111" s="101">
        <v>29.870820762865456</v>
      </c>
      <c r="J111" s="101" t="s">
        <v>73</v>
      </c>
      <c r="K111" s="101">
        <v>1.2991140940476908</v>
      </c>
      <c r="M111" s="101" t="s">
        <v>68</v>
      </c>
      <c r="N111" s="101">
        <v>0.7091934224977396</v>
      </c>
      <c r="X111" s="101">
        <v>67.5</v>
      </c>
    </row>
    <row r="112" spans="1:24" s="101" customFormat="1" ht="12.75" hidden="1">
      <c r="A112" s="101">
        <v>1526</v>
      </c>
      <c r="B112" s="101">
        <v>112.9800033569336</v>
      </c>
      <c r="C112" s="101">
        <v>101.08000183105469</v>
      </c>
      <c r="D112" s="101">
        <v>9.880510330200195</v>
      </c>
      <c r="E112" s="101">
        <v>10.675572395324707</v>
      </c>
      <c r="F112" s="101">
        <v>19.588879055630866</v>
      </c>
      <c r="G112" s="101" t="s">
        <v>56</v>
      </c>
      <c r="H112" s="101">
        <v>1.6874621206566474</v>
      </c>
      <c r="I112" s="101">
        <v>47.167465477590234</v>
      </c>
      <c r="J112" s="101" t="s">
        <v>62</v>
      </c>
      <c r="K112" s="101">
        <v>1.0705828282600571</v>
      </c>
      <c r="L112" s="101">
        <v>0.2929505962230483</v>
      </c>
      <c r="M112" s="101">
        <v>0.25344577919331857</v>
      </c>
      <c r="N112" s="101">
        <v>0.03105493211842022</v>
      </c>
      <c r="O112" s="101">
        <v>0.042996364329898076</v>
      </c>
      <c r="P112" s="101">
        <v>0.008403771819259675</v>
      </c>
      <c r="Q112" s="101">
        <v>0.005233626561348448</v>
      </c>
      <c r="R112" s="101">
        <v>0.000478025618302221</v>
      </c>
      <c r="S112" s="101">
        <v>0.0005641095781269685</v>
      </c>
      <c r="T112" s="101">
        <v>0.0001236857794650742</v>
      </c>
      <c r="U112" s="101">
        <v>0.00011446917931508</v>
      </c>
      <c r="V112" s="101">
        <v>1.774923857241916E-05</v>
      </c>
      <c r="W112" s="101">
        <v>3.517511553876703E-05</v>
      </c>
      <c r="X112" s="101">
        <v>67.5</v>
      </c>
    </row>
    <row r="113" spans="1:24" s="101" customFormat="1" ht="12.75" hidden="1">
      <c r="A113" s="101">
        <v>1525</v>
      </c>
      <c r="B113" s="101">
        <v>88.12000274658203</v>
      </c>
      <c r="C113" s="101">
        <v>108.22000122070312</v>
      </c>
      <c r="D113" s="101">
        <v>9.406500816345215</v>
      </c>
      <c r="E113" s="101">
        <v>9.578130722045898</v>
      </c>
      <c r="F113" s="101">
        <v>11.400944796670508</v>
      </c>
      <c r="G113" s="101" t="s">
        <v>57</v>
      </c>
      <c r="H113" s="101">
        <v>8.185206275622406</v>
      </c>
      <c r="I113" s="101">
        <v>28.805209022204433</v>
      </c>
      <c r="J113" s="101" t="s">
        <v>60</v>
      </c>
      <c r="K113" s="101">
        <v>-1.07053954060703</v>
      </c>
      <c r="L113" s="101">
        <v>-0.0015944533238166092</v>
      </c>
      <c r="M113" s="101">
        <v>0.25344506292683383</v>
      </c>
      <c r="N113" s="101">
        <v>0.0003208254456822406</v>
      </c>
      <c r="O113" s="101">
        <v>-0.0429879537455045</v>
      </c>
      <c r="P113" s="101">
        <v>-0.00018222261805812774</v>
      </c>
      <c r="Q113" s="101">
        <v>0.005231483079512438</v>
      </c>
      <c r="R113" s="101">
        <v>2.5767010227789653E-05</v>
      </c>
      <c r="S113" s="101">
        <v>-0.000561960054954486</v>
      </c>
      <c r="T113" s="101">
        <v>-1.296352763147331E-05</v>
      </c>
      <c r="U113" s="101">
        <v>0.00011380345789222709</v>
      </c>
      <c r="V113" s="101">
        <v>2.0230435232692497E-06</v>
      </c>
      <c r="W113" s="101">
        <v>-3.492008068758421E-05</v>
      </c>
      <c r="X113" s="101">
        <v>67.5</v>
      </c>
    </row>
    <row r="114" spans="1:24" s="101" customFormat="1" ht="12.75" hidden="1">
      <c r="A114" s="101">
        <v>1527</v>
      </c>
      <c r="B114" s="101">
        <v>104.58000183105469</v>
      </c>
      <c r="C114" s="101">
        <v>71.77999877929688</v>
      </c>
      <c r="D114" s="101">
        <v>9.572026252746582</v>
      </c>
      <c r="E114" s="101">
        <v>10.281864166259766</v>
      </c>
      <c r="F114" s="101">
        <v>15.660287372549506</v>
      </c>
      <c r="G114" s="101" t="s">
        <v>58</v>
      </c>
      <c r="H114" s="101">
        <v>1.8294231386538229</v>
      </c>
      <c r="I114" s="101">
        <v>38.90942496970852</v>
      </c>
      <c r="J114" s="101" t="s">
        <v>61</v>
      </c>
      <c r="K114" s="101">
        <v>0.009627261406676507</v>
      </c>
      <c r="L114" s="101">
        <v>-0.29294625709511574</v>
      </c>
      <c r="M114" s="101">
        <v>-0.0006025520073959395</v>
      </c>
      <c r="N114" s="101">
        <v>0.031053274866156878</v>
      </c>
      <c r="O114" s="101">
        <v>0.0008503989438476836</v>
      </c>
      <c r="P114" s="101">
        <v>-0.008401795981077563</v>
      </c>
      <c r="Q114" s="101">
        <v>-0.000149772402087408</v>
      </c>
      <c r="R114" s="101">
        <v>0.00047733065367430743</v>
      </c>
      <c r="S114" s="101">
        <v>4.9198706996602774E-05</v>
      </c>
      <c r="T114" s="101">
        <v>-0.00012300454866886427</v>
      </c>
      <c r="U114" s="101">
        <v>-1.2327448431854657E-05</v>
      </c>
      <c r="V114" s="101">
        <v>1.763356925876354E-05</v>
      </c>
      <c r="W114" s="101">
        <v>4.228086794073473E-06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1528</v>
      </c>
      <c r="B116" s="101">
        <v>134.26</v>
      </c>
      <c r="C116" s="101">
        <v>130.46</v>
      </c>
      <c r="D116" s="101">
        <v>8.472813562661537</v>
      </c>
      <c r="E116" s="101">
        <v>8.828381279859265</v>
      </c>
      <c r="F116" s="101">
        <v>15.667563650394102</v>
      </c>
      <c r="G116" s="101" t="s">
        <v>59</v>
      </c>
      <c r="H116" s="101">
        <v>-22.72738952762475</v>
      </c>
      <c r="I116" s="101">
        <v>44.03261047237525</v>
      </c>
      <c r="J116" s="101" t="s">
        <v>73</v>
      </c>
      <c r="K116" s="101">
        <v>2.0600228732005124</v>
      </c>
      <c r="M116" s="101" t="s">
        <v>68</v>
      </c>
      <c r="N116" s="101">
        <v>1.1969572436002605</v>
      </c>
      <c r="X116" s="101">
        <v>67.5</v>
      </c>
    </row>
    <row r="117" spans="1:24" s="101" customFormat="1" ht="12.75" hidden="1">
      <c r="A117" s="101">
        <v>1526</v>
      </c>
      <c r="B117" s="101">
        <v>109.4800033569336</v>
      </c>
      <c r="C117" s="101">
        <v>115.27999877929688</v>
      </c>
      <c r="D117" s="101">
        <v>9.412323951721191</v>
      </c>
      <c r="E117" s="101">
        <v>10.052149772644043</v>
      </c>
      <c r="F117" s="101">
        <v>20.087752777758748</v>
      </c>
      <c r="G117" s="101" t="s">
        <v>56</v>
      </c>
      <c r="H117" s="101">
        <v>8.787163175401275</v>
      </c>
      <c r="I117" s="101">
        <v>50.76716653233487</v>
      </c>
      <c r="J117" s="101" t="s">
        <v>62</v>
      </c>
      <c r="K117" s="101">
        <v>1.2862943864342686</v>
      </c>
      <c r="L117" s="101">
        <v>0.5563132259380109</v>
      </c>
      <c r="M117" s="101">
        <v>0.304512702199456</v>
      </c>
      <c r="N117" s="101">
        <v>0.017137185278483135</v>
      </c>
      <c r="O117" s="101">
        <v>0.051659651020624094</v>
      </c>
      <c r="P117" s="101">
        <v>0.01595885088913288</v>
      </c>
      <c r="Q117" s="101">
        <v>0.006288161688014905</v>
      </c>
      <c r="R117" s="101">
        <v>0.00026378898497810135</v>
      </c>
      <c r="S117" s="101">
        <v>0.0006777668302521925</v>
      </c>
      <c r="T117" s="101">
        <v>0.00023486653120204795</v>
      </c>
      <c r="U117" s="101">
        <v>0.00013753291942367234</v>
      </c>
      <c r="V117" s="101">
        <v>9.780089217174211E-06</v>
      </c>
      <c r="W117" s="101">
        <v>4.226257421474995E-05</v>
      </c>
      <c r="X117" s="101">
        <v>67.5</v>
      </c>
    </row>
    <row r="118" spans="1:24" s="101" customFormat="1" ht="12.75" hidden="1">
      <c r="A118" s="101">
        <v>1525</v>
      </c>
      <c r="B118" s="101">
        <v>96.9800033569336</v>
      </c>
      <c r="C118" s="101">
        <v>120.68000030517578</v>
      </c>
      <c r="D118" s="101">
        <v>9.271504402160645</v>
      </c>
      <c r="E118" s="101">
        <v>9.500926971435547</v>
      </c>
      <c r="F118" s="101">
        <v>15.667297805345978</v>
      </c>
      <c r="G118" s="101" t="s">
        <v>57</v>
      </c>
      <c r="H118" s="101">
        <v>10.69575193278326</v>
      </c>
      <c r="I118" s="101">
        <v>40.175755289716854</v>
      </c>
      <c r="J118" s="101" t="s">
        <v>60</v>
      </c>
      <c r="K118" s="101">
        <v>-1.285687395704806</v>
      </c>
      <c r="L118" s="101">
        <v>-0.0030269076219614326</v>
      </c>
      <c r="M118" s="101">
        <v>0.3042429793843107</v>
      </c>
      <c r="N118" s="101">
        <v>-0.00017754406858430674</v>
      </c>
      <c r="O118" s="101">
        <v>-0.05164938630958561</v>
      </c>
      <c r="P118" s="101">
        <v>-0.00034611849664203725</v>
      </c>
      <c r="Q118" s="101">
        <v>0.006273482069026627</v>
      </c>
      <c r="R118" s="101">
        <v>-1.4307206898169558E-05</v>
      </c>
      <c r="S118" s="101">
        <v>-0.0006769993058941935</v>
      </c>
      <c r="T118" s="101">
        <v>-2.4635867236008067E-05</v>
      </c>
      <c r="U118" s="101">
        <v>0.00013603666724404295</v>
      </c>
      <c r="V118" s="101">
        <v>-1.1413481031186658E-06</v>
      </c>
      <c r="W118" s="101">
        <v>-4.2124696385192714E-05</v>
      </c>
      <c r="X118" s="101">
        <v>67.5</v>
      </c>
    </row>
    <row r="119" spans="1:24" s="101" customFormat="1" ht="12.75" hidden="1">
      <c r="A119" s="101">
        <v>1527</v>
      </c>
      <c r="B119" s="101">
        <v>106.16000366210938</v>
      </c>
      <c r="C119" s="101">
        <v>81.76000213623047</v>
      </c>
      <c r="D119" s="101">
        <v>9.34343147277832</v>
      </c>
      <c r="E119" s="101">
        <v>10.064444541931152</v>
      </c>
      <c r="F119" s="101">
        <v>18.184596365622774</v>
      </c>
      <c r="G119" s="101" t="s">
        <v>58</v>
      </c>
      <c r="H119" s="101">
        <v>7.629772296762901</v>
      </c>
      <c r="I119" s="101">
        <v>46.289775958872276</v>
      </c>
      <c r="J119" s="101" t="s">
        <v>61</v>
      </c>
      <c r="K119" s="101">
        <v>-0.03951163244039664</v>
      </c>
      <c r="L119" s="101">
        <v>-0.5563049911548561</v>
      </c>
      <c r="M119" s="101">
        <v>-0.012813871240669374</v>
      </c>
      <c r="N119" s="101">
        <v>-0.01713626556087322</v>
      </c>
      <c r="O119" s="101">
        <v>-0.001029775420107739</v>
      </c>
      <c r="P119" s="101">
        <v>-0.015955097106813844</v>
      </c>
      <c r="Q119" s="101">
        <v>-0.00042941837899635203</v>
      </c>
      <c r="R119" s="101">
        <v>-0.0002634007069590929</v>
      </c>
      <c r="S119" s="101">
        <v>3.224617820586764E-05</v>
      </c>
      <c r="T119" s="101">
        <v>-0.00023357089186029227</v>
      </c>
      <c r="U119" s="101">
        <v>-2.0231883014981186E-05</v>
      </c>
      <c r="V119" s="101">
        <v>-9.713262562259639E-06</v>
      </c>
      <c r="W119" s="101">
        <v>3.4110311802414498E-06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9.602382512754398</v>
      </c>
      <c r="G120" s="102"/>
      <c r="H120" s="102"/>
      <c r="I120" s="115"/>
      <c r="J120" s="115" t="s">
        <v>159</v>
      </c>
      <c r="K120" s="102">
        <f>AVERAGE(K118,K113,K108,K103,K98,K93)</f>
        <v>-0.8552014363029468</v>
      </c>
      <c r="L120" s="102">
        <f>AVERAGE(L118,L113,L108,L103,L98,L93)</f>
        <v>-0.0024917975380003617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20.087752777758748</v>
      </c>
      <c r="G121" s="102"/>
      <c r="H121" s="102"/>
      <c r="I121" s="115"/>
      <c r="J121" s="115" t="s">
        <v>160</v>
      </c>
      <c r="K121" s="102">
        <f>AVERAGE(K119,K114,K109,K104,K99,K94)</f>
        <v>0.12368471172606062</v>
      </c>
      <c r="L121" s="102">
        <f>AVERAGE(L119,L114,L109,L104,L99,L94)</f>
        <v>-0.4578437690256874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0.5345008976893417</v>
      </c>
      <c r="L122" s="102">
        <f>ABS(L120/$H$33)</f>
        <v>0.006921659827778783</v>
      </c>
      <c r="M122" s="115" t="s">
        <v>111</v>
      </c>
      <c r="N122" s="102">
        <f>K122+L122+L123+K123</f>
        <v>0.8978503175479823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0.07027540438980717</v>
      </c>
      <c r="L123" s="102">
        <f>ABS(L121/$H$34)</f>
        <v>0.2861523556410546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1528</v>
      </c>
      <c r="B126" s="101">
        <v>114</v>
      </c>
      <c r="C126" s="101">
        <v>114.3</v>
      </c>
      <c r="D126" s="101">
        <v>8.7546627220453</v>
      </c>
      <c r="E126" s="101">
        <v>9.061770310454994</v>
      </c>
      <c r="F126" s="101">
        <v>17.021948142469267</v>
      </c>
      <c r="G126" s="101" t="s">
        <v>59</v>
      </c>
      <c r="H126" s="101">
        <v>-0.24051484749668361</v>
      </c>
      <c r="I126" s="101">
        <v>46.259485152503316</v>
      </c>
      <c r="J126" s="101" t="s">
        <v>73</v>
      </c>
      <c r="K126" s="101">
        <v>0.6839420750967034</v>
      </c>
      <c r="M126" s="101" t="s">
        <v>68</v>
      </c>
      <c r="N126" s="101">
        <v>0.397813169846466</v>
      </c>
      <c r="X126" s="101">
        <v>67.5</v>
      </c>
    </row>
    <row r="127" spans="1:24" s="101" customFormat="1" ht="12.75" hidden="1">
      <c r="A127" s="101">
        <v>1527</v>
      </c>
      <c r="B127" s="101">
        <v>99.22000122070312</v>
      </c>
      <c r="C127" s="101">
        <v>74.72000122070312</v>
      </c>
      <c r="D127" s="101">
        <v>9.686911582946777</v>
      </c>
      <c r="E127" s="101">
        <v>10.410877227783203</v>
      </c>
      <c r="F127" s="101">
        <v>15.45626583788785</v>
      </c>
      <c r="G127" s="101" t="s">
        <v>56</v>
      </c>
      <c r="H127" s="101">
        <v>6.218513039278889</v>
      </c>
      <c r="I127" s="101">
        <v>37.938514259982014</v>
      </c>
      <c r="J127" s="101" t="s">
        <v>62</v>
      </c>
      <c r="K127" s="101">
        <v>0.7448837126403255</v>
      </c>
      <c r="L127" s="101">
        <v>0.3056703427513858</v>
      </c>
      <c r="M127" s="101">
        <v>0.17634096804197266</v>
      </c>
      <c r="N127" s="101">
        <v>0.05978029968658876</v>
      </c>
      <c r="O127" s="101">
        <v>0.02991611106806069</v>
      </c>
      <c r="P127" s="101">
        <v>0.008768751835492472</v>
      </c>
      <c r="Q127" s="101">
        <v>0.0036414177664648396</v>
      </c>
      <c r="R127" s="101">
        <v>0.0009201263888903321</v>
      </c>
      <c r="S127" s="101">
        <v>0.0003924877890112625</v>
      </c>
      <c r="T127" s="101">
        <v>0.00012901096063541726</v>
      </c>
      <c r="U127" s="101">
        <v>7.962734980342177E-05</v>
      </c>
      <c r="V127" s="101">
        <v>3.413918521817082E-05</v>
      </c>
      <c r="W127" s="101">
        <v>2.447281396537291E-05</v>
      </c>
      <c r="X127" s="101">
        <v>67.5</v>
      </c>
    </row>
    <row r="128" spans="1:24" s="101" customFormat="1" ht="12.75" hidden="1">
      <c r="A128" s="101">
        <v>1526</v>
      </c>
      <c r="B128" s="101">
        <v>106.5999984741211</v>
      </c>
      <c r="C128" s="101">
        <v>91.30000305175781</v>
      </c>
      <c r="D128" s="101">
        <v>9.799633979797363</v>
      </c>
      <c r="E128" s="101">
        <v>10.685015678405762</v>
      </c>
      <c r="F128" s="101">
        <v>9.837277492718746</v>
      </c>
      <c r="G128" s="101" t="s">
        <v>57</v>
      </c>
      <c r="H128" s="101">
        <v>-15.224034257430418</v>
      </c>
      <c r="I128" s="101">
        <v>23.87596421669067</v>
      </c>
      <c r="J128" s="101" t="s">
        <v>60</v>
      </c>
      <c r="K128" s="101">
        <v>0.5744572547092841</v>
      </c>
      <c r="L128" s="101">
        <v>-0.0016635057341527857</v>
      </c>
      <c r="M128" s="101">
        <v>-0.13726225490178806</v>
      </c>
      <c r="N128" s="101">
        <v>0.0006186436494321575</v>
      </c>
      <c r="O128" s="101">
        <v>0.022864529734476738</v>
      </c>
      <c r="P128" s="101">
        <v>-0.00019037196525170164</v>
      </c>
      <c r="Q128" s="101">
        <v>-0.002893482691413965</v>
      </c>
      <c r="R128" s="101">
        <v>4.973273589179208E-05</v>
      </c>
      <c r="S128" s="101">
        <v>0.000282180531139339</v>
      </c>
      <c r="T128" s="101">
        <v>-1.3560853941876813E-05</v>
      </c>
      <c r="U128" s="101">
        <v>-6.69031656134449E-05</v>
      </c>
      <c r="V128" s="101">
        <v>3.928109745821448E-06</v>
      </c>
      <c r="W128" s="101">
        <v>1.7014408678708852E-05</v>
      </c>
      <c r="X128" s="101">
        <v>67.5</v>
      </c>
    </row>
    <row r="129" spans="1:24" s="101" customFormat="1" ht="12.75" hidden="1">
      <c r="A129" s="101">
        <v>1525</v>
      </c>
      <c r="B129" s="101">
        <v>107.95999908447266</v>
      </c>
      <c r="C129" s="101">
        <v>109.26000213623047</v>
      </c>
      <c r="D129" s="101">
        <v>9.276616096496582</v>
      </c>
      <c r="E129" s="101">
        <v>9.640488624572754</v>
      </c>
      <c r="F129" s="101">
        <v>13.419308715682682</v>
      </c>
      <c r="G129" s="101" t="s">
        <v>58</v>
      </c>
      <c r="H129" s="101">
        <v>-6.051855316710174</v>
      </c>
      <c r="I129" s="101">
        <v>34.408143767762475</v>
      </c>
      <c r="J129" s="101" t="s">
        <v>61</v>
      </c>
      <c r="K129" s="101">
        <v>-0.474184149744282</v>
      </c>
      <c r="L129" s="101">
        <v>-0.305665816188893</v>
      </c>
      <c r="M129" s="101">
        <v>-0.11070325374286244</v>
      </c>
      <c r="N129" s="101">
        <v>0.05977709854662889</v>
      </c>
      <c r="O129" s="101">
        <v>-0.019292148181521224</v>
      </c>
      <c r="P129" s="101">
        <v>-0.008766685078597201</v>
      </c>
      <c r="Q129" s="101">
        <v>-0.0022108100923447904</v>
      </c>
      <c r="R129" s="101">
        <v>0.0009187813812398898</v>
      </c>
      <c r="S129" s="101">
        <v>-0.00027280178219518626</v>
      </c>
      <c r="T129" s="101">
        <v>-0.00012829626340794288</v>
      </c>
      <c r="U129" s="101">
        <v>-4.317963950308592E-05</v>
      </c>
      <c r="V129" s="101">
        <v>3.3912444930811984E-05</v>
      </c>
      <c r="W129" s="101">
        <v>-1.7590580453686804E-05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1528</v>
      </c>
      <c r="B131" s="101">
        <v>117.46</v>
      </c>
      <c r="C131" s="101">
        <v>121.76</v>
      </c>
      <c r="D131" s="101">
        <v>8.613125239280269</v>
      </c>
      <c r="E131" s="101">
        <v>8.857531009198059</v>
      </c>
      <c r="F131" s="101">
        <v>18.18736085342245</v>
      </c>
      <c r="G131" s="101" t="s">
        <v>59</v>
      </c>
      <c r="H131" s="101">
        <v>0.28617727831201023</v>
      </c>
      <c r="I131" s="101">
        <v>50.246177278312</v>
      </c>
      <c r="J131" s="101" t="s">
        <v>73</v>
      </c>
      <c r="K131" s="101">
        <v>1.3717731051088227</v>
      </c>
      <c r="M131" s="101" t="s">
        <v>68</v>
      </c>
      <c r="N131" s="101">
        <v>0.9094569566663818</v>
      </c>
      <c r="X131" s="101">
        <v>67.5</v>
      </c>
    </row>
    <row r="132" spans="1:24" s="101" customFormat="1" ht="12.75" hidden="1">
      <c r="A132" s="101">
        <v>1527</v>
      </c>
      <c r="B132" s="101">
        <v>92.77999877929688</v>
      </c>
      <c r="C132" s="101">
        <v>71.58000183105469</v>
      </c>
      <c r="D132" s="101">
        <v>9.837717056274414</v>
      </c>
      <c r="E132" s="101">
        <v>10.386676788330078</v>
      </c>
      <c r="F132" s="101">
        <v>15.586169681556097</v>
      </c>
      <c r="G132" s="101" t="s">
        <v>56</v>
      </c>
      <c r="H132" s="101">
        <v>12.380711363572608</v>
      </c>
      <c r="I132" s="101">
        <v>37.66071014286948</v>
      </c>
      <c r="J132" s="101" t="s">
        <v>62</v>
      </c>
      <c r="K132" s="101">
        <v>0.9237523365283695</v>
      </c>
      <c r="L132" s="101">
        <v>0.6841989749843381</v>
      </c>
      <c r="M132" s="101">
        <v>0.21868567056687632</v>
      </c>
      <c r="N132" s="101">
        <v>0.02684273015427767</v>
      </c>
      <c r="O132" s="101">
        <v>0.03709983031815297</v>
      </c>
      <c r="P132" s="101">
        <v>0.01962757476398535</v>
      </c>
      <c r="Q132" s="101">
        <v>0.004515844341418992</v>
      </c>
      <c r="R132" s="101">
        <v>0.0004131079855488681</v>
      </c>
      <c r="S132" s="101">
        <v>0.0004867342258684668</v>
      </c>
      <c r="T132" s="101">
        <v>0.00028878866771387275</v>
      </c>
      <c r="U132" s="101">
        <v>9.87447419657553E-05</v>
      </c>
      <c r="V132" s="101">
        <v>1.53167889167672E-05</v>
      </c>
      <c r="W132" s="101">
        <v>3.034563027389091E-05</v>
      </c>
      <c r="X132" s="101">
        <v>67.5</v>
      </c>
    </row>
    <row r="133" spans="1:24" s="101" customFormat="1" ht="12.75" hidden="1">
      <c r="A133" s="101">
        <v>1526</v>
      </c>
      <c r="B133" s="101">
        <v>115.45999908447266</v>
      </c>
      <c r="C133" s="101">
        <v>100.86000061035156</v>
      </c>
      <c r="D133" s="101">
        <v>9.841596603393555</v>
      </c>
      <c r="E133" s="101">
        <v>10.649444580078125</v>
      </c>
      <c r="F133" s="101">
        <v>11.06249035275394</v>
      </c>
      <c r="G133" s="101" t="s">
        <v>57</v>
      </c>
      <c r="H133" s="101">
        <v>-21.21485474399566</v>
      </c>
      <c r="I133" s="101">
        <v>26.745144340476994</v>
      </c>
      <c r="J133" s="101" t="s">
        <v>60</v>
      </c>
      <c r="K133" s="101">
        <v>0.8253675327715887</v>
      </c>
      <c r="L133" s="101">
        <v>-0.0037226888482430557</v>
      </c>
      <c r="M133" s="101">
        <v>-0.19649829334241592</v>
      </c>
      <c r="N133" s="101">
        <v>0.00027823905650636914</v>
      </c>
      <c r="O133" s="101">
        <v>0.03296672686076699</v>
      </c>
      <c r="P133" s="101">
        <v>-0.0004260445559567113</v>
      </c>
      <c r="Q133" s="101">
        <v>-0.004108299985228943</v>
      </c>
      <c r="R133" s="101">
        <v>2.236024631530706E-05</v>
      </c>
      <c r="S133" s="101">
        <v>0.0004164272607314055</v>
      </c>
      <c r="T133" s="101">
        <v>-3.0348378683792882E-05</v>
      </c>
      <c r="U133" s="101">
        <v>-9.279976762996052E-05</v>
      </c>
      <c r="V133" s="101">
        <v>1.7700403957032894E-06</v>
      </c>
      <c r="W133" s="101">
        <v>2.5421232591624494E-05</v>
      </c>
      <c r="X133" s="101">
        <v>67.5</v>
      </c>
    </row>
    <row r="134" spans="1:24" s="101" customFormat="1" ht="12.75" hidden="1">
      <c r="A134" s="101">
        <v>1525</v>
      </c>
      <c r="B134" s="101">
        <v>102.30000305175781</v>
      </c>
      <c r="C134" s="101">
        <v>112.9000015258789</v>
      </c>
      <c r="D134" s="101">
        <v>9.249411582946777</v>
      </c>
      <c r="E134" s="101">
        <v>9.591155052185059</v>
      </c>
      <c r="F134" s="101">
        <v>14.188531555829448</v>
      </c>
      <c r="G134" s="101" t="s">
        <v>58</v>
      </c>
      <c r="H134" s="101">
        <v>1.6788079487681387</v>
      </c>
      <c r="I134" s="101">
        <v>36.478811000525944</v>
      </c>
      <c r="J134" s="101" t="s">
        <v>61</v>
      </c>
      <c r="K134" s="101">
        <v>-0.41483347874558363</v>
      </c>
      <c r="L134" s="101">
        <v>-0.6841888474371371</v>
      </c>
      <c r="M134" s="101">
        <v>-0.0959783476873936</v>
      </c>
      <c r="N134" s="101">
        <v>0.026841288068250417</v>
      </c>
      <c r="O134" s="101">
        <v>-0.0170174125449002</v>
      </c>
      <c r="P134" s="101">
        <v>-0.019622950266261548</v>
      </c>
      <c r="Q134" s="101">
        <v>-0.0018747590104580892</v>
      </c>
      <c r="R134" s="101">
        <v>0.0004125023964887509</v>
      </c>
      <c r="S134" s="101">
        <v>-0.00025198917268706933</v>
      </c>
      <c r="T134" s="101">
        <v>-0.00028718960724792727</v>
      </c>
      <c r="U134" s="101">
        <v>-3.3745032133766395E-05</v>
      </c>
      <c r="V134" s="101">
        <v>1.521417035918755E-05</v>
      </c>
      <c r="W134" s="101">
        <v>-1.6571608559286362E-05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1528</v>
      </c>
      <c r="B136" s="101">
        <v>119.94</v>
      </c>
      <c r="C136" s="101">
        <v>118.44</v>
      </c>
      <c r="D136" s="101">
        <v>8.693130061598074</v>
      </c>
      <c r="E136" s="101">
        <v>8.79355545098457</v>
      </c>
      <c r="F136" s="101">
        <v>18.92767918789941</v>
      </c>
      <c r="G136" s="101" t="s">
        <v>59</v>
      </c>
      <c r="H136" s="101">
        <v>-0.6243972814006469</v>
      </c>
      <c r="I136" s="101">
        <v>51.81560271859935</v>
      </c>
      <c r="J136" s="101" t="s">
        <v>73</v>
      </c>
      <c r="K136" s="101">
        <v>0.8966558121593808</v>
      </c>
      <c r="M136" s="101" t="s">
        <v>68</v>
      </c>
      <c r="N136" s="101">
        <v>0.5465391412967181</v>
      </c>
      <c r="X136" s="101">
        <v>67.5</v>
      </c>
    </row>
    <row r="137" spans="1:24" s="101" customFormat="1" ht="12.75" hidden="1">
      <c r="A137" s="101">
        <v>1527</v>
      </c>
      <c r="B137" s="101">
        <v>110.69999694824219</v>
      </c>
      <c r="C137" s="101">
        <v>73.80000305175781</v>
      </c>
      <c r="D137" s="101">
        <v>9.538442611694336</v>
      </c>
      <c r="E137" s="101">
        <v>10.296732902526855</v>
      </c>
      <c r="F137" s="101">
        <v>18.103482595434205</v>
      </c>
      <c r="G137" s="101" t="s">
        <v>56</v>
      </c>
      <c r="H137" s="101">
        <v>1.949754839828742</v>
      </c>
      <c r="I137" s="101">
        <v>45.14975178807093</v>
      </c>
      <c r="J137" s="101" t="s">
        <v>62</v>
      </c>
      <c r="K137" s="101">
        <v>0.8235970947123266</v>
      </c>
      <c r="L137" s="101">
        <v>0.41346397705994326</v>
      </c>
      <c r="M137" s="101">
        <v>0.19497558616188335</v>
      </c>
      <c r="N137" s="101">
        <v>0.09012516086497063</v>
      </c>
      <c r="O137" s="101">
        <v>0.033077277003702374</v>
      </c>
      <c r="P137" s="101">
        <v>0.011860966859698499</v>
      </c>
      <c r="Q137" s="101">
        <v>0.004026233060488789</v>
      </c>
      <c r="R137" s="101">
        <v>0.0013872155836294209</v>
      </c>
      <c r="S137" s="101">
        <v>0.0004339410090665818</v>
      </c>
      <c r="T137" s="101">
        <v>0.0001744990498014904</v>
      </c>
      <c r="U137" s="101">
        <v>8.803570613718604E-05</v>
      </c>
      <c r="V137" s="101">
        <v>5.146885604115324E-05</v>
      </c>
      <c r="W137" s="101">
        <v>2.705287463507843E-05</v>
      </c>
      <c r="X137" s="101">
        <v>67.5</v>
      </c>
    </row>
    <row r="138" spans="1:24" s="101" customFormat="1" ht="12.75" hidden="1">
      <c r="A138" s="101">
        <v>1526</v>
      </c>
      <c r="B138" s="101">
        <v>118.22000122070312</v>
      </c>
      <c r="C138" s="101">
        <v>87.91999816894531</v>
      </c>
      <c r="D138" s="101">
        <v>9.800168991088867</v>
      </c>
      <c r="E138" s="101">
        <v>11.011566162109375</v>
      </c>
      <c r="F138" s="101">
        <v>12.042556128476411</v>
      </c>
      <c r="G138" s="101" t="s">
        <v>57</v>
      </c>
      <c r="H138" s="101">
        <v>-21.47894269703437</v>
      </c>
      <c r="I138" s="101">
        <v>29.24105852366875</v>
      </c>
      <c r="J138" s="101" t="s">
        <v>60</v>
      </c>
      <c r="K138" s="101">
        <v>0.8013764371455475</v>
      </c>
      <c r="L138" s="101">
        <v>-0.002250384842547783</v>
      </c>
      <c r="M138" s="101">
        <v>-0.19021433896975426</v>
      </c>
      <c r="N138" s="101">
        <v>0.0009325364867787461</v>
      </c>
      <c r="O138" s="101">
        <v>0.032100584995416986</v>
      </c>
      <c r="P138" s="101">
        <v>-0.0002575395928208317</v>
      </c>
      <c r="Q138" s="101">
        <v>-0.003949784188321485</v>
      </c>
      <c r="R138" s="101">
        <v>7.49657631011069E-05</v>
      </c>
      <c r="S138" s="101">
        <v>0.00041309256932947126</v>
      </c>
      <c r="T138" s="101">
        <v>-1.8343902533537073E-05</v>
      </c>
      <c r="U138" s="101">
        <v>-8.744668061731856E-05</v>
      </c>
      <c r="V138" s="101">
        <v>5.921279153402037E-06</v>
      </c>
      <c r="W138" s="101">
        <v>2.5460782565902366E-05</v>
      </c>
      <c r="X138" s="101">
        <v>67.5</v>
      </c>
    </row>
    <row r="139" spans="1:24" s="101" customFormat="1" ht="12.75" hidden="1">
      <c r="A139" s="101">
        <v>1525</v>
      </c>
      <c r="B139" s="101">
        <v>97.95999908447266</v>
      </c>
      <c r="C139" s="101">
        <v>114.05999755859375</v>
      </c>
      <c r="D139" s="101">
        <v>9.328498840332031</v>
      </c>
      <c r="E139" s="101">
        <v>9.544013023376465</v>
      </c>
      <c r="F139" s="101">
        <v>10.809401596392968</v>
      </c>
      <c r="G139" s="101" t="s">
        <v>58</v>
      </c>
      <c r="H139" s="101">
        <v>-2.909596348856141</v>
      </c>
      <c r="I139" s="101">
        <v>27.55040273561651</v>
      </c>
      <c r="J139" s="101" t="s">
        <v>61</v>
      </c>
      <c r="K139" s="101">
        <v>-0.1900209999092026</v>
      </c>
      <c r="L139" s="101">
        <v>-0.41345785286324616</v>
      </c>
      <c r="M139" s="101">
        <v>-0.0428250446522759</v>
      </c>
      <c r="N139" s="101">
        <v>0.0901203361990936</v>
      </c>
      <c r="O139" s="101">
        <v>-0.007978640042743356</v>
      </c>
      <c r="P139" s="101">
        <v>-0.01185817052521154</v>
      </c>
      <c r="Q139" s="101">
        <v>-0.0007808697222062804</v>
      </c>
      <c r="R139" s="101">
        <v>0.001385188510574277</v>
      </c>
      <c r="S139" s="101">
        <v>-0.0001328884062456135</v>
      </c>
      <c r="T139" s="101">
        <v>-0.00017353218612540763</v>
      </c>
      <c r="U139" s="101">
        <v>-1.0166789271233028E-05</v>
      </c>
      <c r="V139" s="101">
        <v>5.112711213605207E-05</v>
      </c>
      <c r="W139" s="101">
        <v>-9.143663223955268E-06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1528</v>
      </c>
      <c r="B141" s="101">
        <v>111.68</v>
      </c>
      <c r="C141" s="101">
        <v>111.88</v>
      </c>
      <c r="D141" s="101">
        <v>8.685796861075342</v>
      </c>
      <c r="E141" s="101">
        <v>8.687550420232592</v>
      </c>
      <c r="F141" s="101">
        <v>16.221048876115468</v>
      </c>
      <c r="G141" s="101" t="s">
        <v>59</v>
      </c>
      <c r="H141" s="101">
        <v>0.2481127223335875</v>
      </c>
      <c r="I141" s="101">
        <v>44.428112722333594</v>
      </c>
      <c r="J141" s="101" t="s">
        <v>73</v>
      </c>
      <c r="K141" s="101">
        <v>0.7340253593784124</v>
      </c>
      <c r="M141" s="101" t="s">
        <v>68</v>
      </c>
      <c r="N141" s="101">
        <v>0.4708602506358557</v>
      </c>
      <c r="X141" s="101">
        <v>67.5</v>
      </c>
    </row>
    <row r="142" spans="1:24" s="101" customFormat="1" ht="12.75" hidden="1">
      <c r="A142" s="101">
        <v>1527</v>
      </c>
      <c r="B142" s="101">
        <v>104.18000030517578</v>
      </c>
      <c r="C142" s="101">
        <v>71.9800033569336</v>
      </c>
      <c r="D142" s="101">
        <v>9.431900024414062</v>
      </c>
      <c r="E142" s="101">
        <v>10.199360847473145</v>
      </c>
      <c r="F142" s="101">
        <v>15.411086436968098</v>
      </c>
      <c r="G142" s="101" t="s">
        <v>56</v>
      </c>
      <c r="H142" s="101">
        <v>2.1784726107312906</v>
      </c>
      <c r="I142" s="101">
        <v>38.858472915907065</v>
      </c>
      <c r="J142" s="101" t="s">
        <v>62</v>
      </c>
      <c r="K142" s="101">
        <v>0.7036551948320191</v>
      </c>
      <c r="L142" s="101">
        <v>0.45594903833172434</v>
      </c>
      <c r="M142" s="101">
        <v>0.16658106617899496</v>
      </c>
      <c r="N142" s="101">
        <v>0.047683152813112646</v>
      </c>
      <c r="O142" s="101">
        <v>0.02826010565417421</v>
      </c>
      <c r="P142" s="101">
        <v>0.013079730713050077</v>
      </c>
      <c r="Q142" s="101">
        <v>0.0034399038520995426</v>
      </c>
      <c r="R142" s="101">
        <v>0.0007339318157439738</v>
      </c>
      <c r="S142" s="101">
        <v>0.00037074330328639</v>
      </c>
      <c r="T142" s="101">
        <v>0.00019243692417521982</v>
      </c>
      <c r="U142" s="101">
        <v>7.521805317414098E-05</v>
      </c>
      <c r="V142" s="101">
        <v>2.7224791715532745E-05</v>
      </c>
      <c r="W142" s="101">
        <v>2.311119805734709E-05</v>
      </c>
      <c r="X142" s="101">
        <v>67.5</v>
      </c>
    </row>
    <row r="143" spans="1:24" s="101" customFormat="1" ht="12.75" hidden="1">
      <c r="A143" s="101">
        <v>1526</v>
      </c>
      <c r="B143" s="101">
        <v>108.31999969482422</v>
      </c>
      <c r="C143" s="101">
        <v>94.62000274658203</v>
      </c>
      <c r="D143" s="101">
        <v>10.069223403930664</v>
      </c>
      <c r="E143" s="101">
        <v>11.01482105255127</v>
      </c>
      <c r="F143" s="101">
        <v>9.657089116147857</v>
      </c>
      <c r="G143" s="101" t="s">
        <v>57</v>
      </c>
      <c r="H143" s="101">
        <v>-18.00725607324624</v>
      </c>
      <c r="I143" s="101">
        <v>22.81274362157798</v>
      </c>
      <c r="J143" s="101" t="s">
        <v>60</v>
      </c>
      <c r="K143" s="101">
        <v>0.7023141827553466</v>
      </c>
      <c r="L143" s="101">
        <v>-0.002481192350465462</v>
      </c>
      <c r="M143" s="101">
        <v>-0.16613598205177216</v>
      </c>
      <c r="N143" s="101">
        <v>0.0004935528113248717</v>
      </c>
      <c r="O143" s="101">
        <v>0.028223429647269586</v>
      </c>
      <c r="P143" s="101">
        <v>-0.00028396898770799753</v>
      </c>
      <c r="Q143" s="101">
        <v>-0.003422930911926636</v>
      </c>
      <c r="R143" s="101">
        <v>3.967296774989696E-05</v>
      </c>
      <c r="S143" s="101">
        <v>0.0003706918914436925</v>
      </c>
      <c r="T143" s="101">
        <v>-2.022687943961728E-05</v>
      </c>
      <c r="U143" s="101">
        <v>-7.401768651037901E-05</v>
      </c>
      <c r="V143" s="101">
        <v>3.1359086446514204E-06</v>
      </c>
      <c r="W143" s="101">
        <v>2.3082231328660864E-05</v>
      </c>
      <c r="X143" s="101">
        <v>67.5</v>
      </c>
    </row>
    <row r="144" spans="1:24" s="101" customFormat="1" ht="12.75" hidden="1">
      <c r="A144" s="101">
        <v>1525</v>
      </c>
      <c r="B144" s="101">
        <v>91.27999877929688</v>
      </c>
      <c r="C144" s="101">
        <v>106.9800033569336</v>
      </c>
      <c r="D144" s="101">
        <v>9.627652168273926</v>
      </c>
      <c r="E144" s="101">
        <v>9.834278106689453</v>
      </c>
      <c r="F144" s="101">
        <v>11.000423742569488</v>
      </c>
      <c r="G144" s="101" t="s">
        <v>58</v>
      </c>
      <c r="H144" s="101">
        <v>3.378455584476768</v>
      </c>
      <c r="I144" s="101">
        <v>27.158454363773647</v>
      </c>
      <c r="J144" s="101" t="s">
        <v>61</v>
      </c>
      <c r="K144" s="101">
        <v>0.04342144533265081</v>
      </c>
      <c r="L144" s="101">
        <v>-0.455942287181332</v>
      </c>
      <c r="M144" s="101">
        <v>0.012169103377978845</v>
      </c>
      <c r="N144" s="101">
        <v>0.04768059844235479</v>
      </c>
      <c r="O144" s="101">
        <v>0.001439302098488476</v>
      </c>
      <c r="P144" s="101">
        <v>-0.013076647779149117</v>
      </c>
      <c r="Q144" s="101">
        <v>0.00034129530302417095</v>
      </c>
      <c r="R144" s="101">
        <v>0.0007328587625123697</v>
      </c>
      <c r="S144" s="101">
        <v>-6.174022157545745E-06</v>
      </c>
      <c r="T144" s="101">
        <v>-0.0001913709568721296</v>
      </c>
      <c r="U144" s="101">
        <v>1.33842297858022E-05</v>
      </c>
      <c r="V144" s="101">
        <v>2.7043582620032814E-05</v>
      </c>
      <c r="W144" s="101">
        <v>-1.1567508530841021E-06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1528</v>
      </c>
      <c r="B146" s="101">
        <v>117.02</v>
      </c>
      <c r="C146" s="101">
        <v>124.22</v>
      </c>
      <c r="D146" s="101">
        <v>8.252375288954212</v>
      </c>
      <c r="E146" s="101">
        <v>8.472420622464693</v>
      </c>
      <c r="F146" s="101">
        <v>16.814479262587604</v>
      </c>
      <c r="G146" s="101" t="s">
        <v>59</v>
      </c>
      <c r="H146" s="101">
        <v>-1.0368837657696588</v>
      </c>
      <c r="I146" s="101">
        <v>48.483116234230344</v>
      </c>
      <c r="J146" s="101" t="s">
        <v>73</v>
      </c>
      <c r="K146" s="101">
        <v>1.0734231898529223</v>
      </c>
      <c r="M146" s="101" t="s">
        <v>68</v>
      </c>
      <c r="N146" s="101">
        <v>0.7696853068783314</v>
      </c>
      <c r="X146" s="101">
        <v>67.5</v>
      </c>
    </row>
    <row r="147" spans="1:24" s="101" customFormat="1" ht="12.75" hidden="1">
      <c r="A147" s="101">
        <v>1527</v>
      </c>
      <c r="B147" s="101">
        <v>104.58000183105469</v>
      </c>
      <c r="C147" s="101">
        <v>71.77999877929688</v>
      </c>
      <c r="D147" s="101">
        <v>9.572026252746582</v>
      </c>
      <c r="E147" s="101">
        <v>10.281864166259766</v>
      </c>
      <c r="F147" s="101">
        <v>17.718276995230873</v>
      </c>
      <c r="G147" s="101" t="s">
        <v>56</v>
      </c>
      <c r="H147" s="101">
        <v>6.942687723601416</v>
      </c>
      <c r="I147" s="101">
        <v>44.022689554656104</v>
      </c>
      <c r="J147" s="101" t="s">
        <v>62</v>
      </c>
      <c r="K147" s="101">
        <v>0.7341182361034705</v>
      </c>
      <c r="L147" s="101">
        <v>0.7088338093614105</v>
      </c>
      <c r="M147" s="101">
        <v>0.17379275272639555</v>
      </c>
      <c r="N147" s="101">
        <v>0.023415717002133022</v>
      </c>
      <c r="O147" s="101">
        <v>0.02948361030588872</v>
      </c>
      <c r="P147" s="101">
        <v>0.02033421860724663</v>
      </c>
      <c r="Q147" s="101">
        <v>0.00358882188326334</v>
      </c>
      <c r="R147" s="101">
        <v>0.0003603783831520136</v>
      </c>
      <c r="S147" s="101">
        <v>0.0003867935617028126</v>
      </c>
      <c r="T147" s="101">
        <v>0.00029918472177830734</v>
      </c>
      <c r="U147" s="101">
        <v>7.847181908623168E-05</v>
      </c>
      <c r="V147" s="101">
        <v>1.335920883285943E-05</v>
      </c>
      <c r="W147" s="101">
        <v>2.411064142251311E-05</v>
      </c>
      <c r="X147" s="101">
        <v>67.5</v>
      </c>
    </row>
    <row r="148" spans="1:24" s="101" customFormat="1" ht="12.75" hidden="1">
      <c r="A148" s="101">
        <v>1526</v>
      </c>
      <c r="B148" s="101">
        <v>112.9800033569336</v>
      </c>
      <c r="C148" s="101">
        <v>101.08000183105469</v>
      </c>
      <c r="D148" s="101">
        <v>9.880510330200195</v>
      </c>
      <c r="E148" s="101">
        <v>10.675572395324707</v>
      </c>
      <c r="F148" s="101">
        <v>10.547422315112284</v>
      </c>
      <c r="G148" s="101" t="s">
        <v>57</v>
      </c>
      <c r="H148" s="101">
        <v>-20.08318628982238</v>
      </c>
      <c r="I148" s="101">
        <v>25.39681706711122</v>
      </c>
      <c r="J148" s="101" t="s">
        <v>60</v>
      </c>
      <c r="K148" s="101">
        <v>0.7327414662808394</v>
      </c>
      <c r="L148" s="101">
        <v>-0.0038568643697299036</v>
      </c>
      <c r="M148" s="101">
        <v>-0.17333465325607073</v>
      </c>
      <c r="N148" s="101">
        <v>0.0002426888206652831</v>
      </c>
      <c r="O148" s="101">
        <v>0.02944608607229499</v>
      </c>
      <c r="P148" s="101">
        <v>-0.00044139174023927587</v>
      </c>
      <c r="Q148" s="101">
        <v>-0.0035712914512726645</v>
      </c>
      <c r="R148" s="101">
        <v>1.9499236719498737E-05</v>
      </c>
      <c r="S148" s="101">
        <v>0.00038673651152058597</v>
      </c>
      <c r="T148" s="101">
        <v>-3.143927149336029E-05</v>
      </c>
      <c r="U148" s="101">
        <v>-7.722630963283277E-05</v>
      </c>
      <c r="V148" s="101">
        <v>1.5440024218523063E-06</v>
      </c>
      <c r="W148" s="101">
        <v>2.407980008649547E-05</v>
      </c>
      <c r="X148" s="101">
        <v>67.5</v>
      </c>
    </row>
    <row r="149" spans="1:24" s="101" customFormat="1" ht="12.75" hidden="1">
      <c r="A149" s="101">
        <v>1525</v>
      </c>
      <c r="B149" s="101">
        <v>88.12000274658203</v>
      </c>
      <c r="C149" s="101">
        <v>108.22000122070312</v>
      </c>
      <c r="D149" s="101">
        <v>9.406500816345215</v>
      </c>
      <c r="E149" s="101">
        <v>9.578130722045898</v>
      </c>
      <c r="F149" s="101">
        <v>11.400944796670508</v>
      </c>
      <c r="G149" s="101" t="s">
        <v>58</v>
      </c>
      <c r="H149" s="101">
        <v>8.185206275622406</v>
      </c>
      <c r="I149" s="101">
        <v>28.805209022204433</v>
      </c>
      <c r="J149" s="101" t="s">
        <v>61</v>
      </c>
      <c r="K149" s="101">
        <v>0.044939160787407895</v>
      </c>
      <c r="L149" s="101">
        <v>-0.7088233164132244</v>
      </c>
      <c r="M149" s="101">
        <v>0.012610268863739602</v>
      </c>
      <c r="N149" s="101">
        <v>0.023414459311722438</v>
      </c>
      <c r="O149" s="101">
        <v>0.00148704125447231</v>
      </c>
      <c r="P149" s="101">
        <v>-0.020329427431655413</v>
      </c>
      <c r="Q149" s="101">
        <v>0.0003542878488695485</v>
      </c>
      <c r="R149" s="101">
        <v>0.00035985046729248036</v>
      </c>
      <c r="S149" s="101">
        <v>-6.643043853172899E-06</v>
      </c>
      <c r="T149" s="101">
        <v>-0.0002975282674865196</v>
      </c>
      <c r="U149" s="101">
        <v>1.3925641500344422E-05</v>
      </c>
      <c r="V149" s="101">
        <v>1.3269684139468566E-05</v>
      </c>
      <c r="W149" s="101">
        <v>-1.2191216507870472E-06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1528</v>
      </c>
      <c r="B151" s="101">
        <v>134.26</v>
      </c>
      <c r="C151" s="101">
        <v>130.46</v>
      </c>
      <c r="D151" s="101">
        <v>8.472813562661537</v>
      </c>
      <c r="E151" s="101">
        <v>8.828381279859265</v>
      </c>
      <c r="F151" s="101">
        <v>22.565001244805096</v>
      </c>
      <c r="G151" s="101" t="s">
        <v>59</v>
      </c>
      <c r="H151" s="101">
        <v>-3.3426153770773226</v>
      </c>
      <c r="I151" s="101">
        <v>63.417384622922675</v>
      </c>
      <c r="J151" s="101" t="s">
        <v>73</v>
      </c>
      <c r="K151" s="101">
        <v>0.6851628204524158</v>
      </c>
      <c r="M151" s="101" t="s">
        <v>68</v>
      </c>
      <c r="N151" s="101">
        <v>0.5854288653739075</v>
      </c>
      <c r="X151" s="101">
        <v>67.5</v>
      </c>
    </row>
    <row r="152" spans="1:24" s="101" customFormat="1" ht="12.75" hidden="1">
      <c r="A152" s="101">
        <v>1527</v>
      </c>
      <c r="B152" s="101">
        <v>106.16000366210938</v>
      </c>
      <c r="C152" s="101">
        <v>81.76000213623047</v>
      </c>
      <c r="D152" s="101">
        <v>9.34343147277832</v>
      </c>
      <c r="E152" s="101">
        <v>10.064444541931152</v>
      </c>
      <c r="F152" s="101">
        <v>19.384407731079513</v>
      </c>
      <c r="G152" s="101" t="s">
        <v>56</v>
      </c>
      <c r="H152" s="101">
        <v>10.683950579482193</v>
      </c>
      <c r="I152" s="101">
        <v>49.34395424159157</v>
      </c>
      <c r="J152" s="101" t="s">
        <v>62</v>
      </c>
      <c r="K152" s="101">
        <v>0.36767900913053386</v>
      </c>
      <c r="L152" s="101">
        <v>0.7357505026039407</v>
      </c>
      <c r="M152" s="101">
        <v>0.08704308194761297</v>
      </c>
      <c r="N152" s="101">
        <v>0.020066541598898435</v>
      </c>
      <c r="O152" s="101">
        <v>0.014766799677095061</v>
      </c>
      <c r="P152" s="101">
        <v>0.021106397665944195</v>
      </c>
      <c r="Q152" s="101">
        <v>0.0017974372596679545</v>
      </c>
      <c r="R152" s="101">
        <v>0.00030892333421268103</v>
      </c>
      <c r="S152" s="101">
        <v>0.00019372303296822882</v>
      </c>
      <c r="T152" s="101">
        <v>0.00031056210927210055</v>
      </c>
      <c r="U152" s="101">
        <v>3.929650392376856E-05</v>
      </c>
      <c r="V152" s="101">
        <v>1.1475257746606763E-05</v>
      </c>
      <c r="W152" s="101">
        <v>1.2073725272906776E-05</v>
      </c>
      <c r="X152" s="101">
        <v>67.5</v>
      </c>
    </row>
    <row r="153" spans="1:24" s="101" customFormat="1" ht="12.75" hidden="1">
      <c r="A153" s="101">
        <v>1526</v>
      </c>
      <c r="B153" s="101">
        <v>109.4800033569336</v>
      </c>
      <c r="C153" s="101">
        <v>115.27999877929688</v>
      </c>
      <c r="D153" s="101">
        <v>9.412323951721191</v>
      </c>
      <c r="E153" s="101">
        <v>10.052149772644043</v>
      </c>
      <c r="F153" s="101">
        <v>11.505654686992644</v>
      </c>
      <c r="G153" s="101" t="s">
        <v>57</v>
      </c>
      <c r="H153" s="101">
        <v>-12.902112264764071</v>
      </c>
      <c r="I153" s="101">
        <v>29.077891092169526</v>
      </c>
      <c r="J153" s="101" t="s">
        <v>60</v>
      </c>
      <c r="K153" s="101">
        <v>0.3676777122222608</v>
      </c>
      <c r="L153" s="101">
        <v>-0.004002905227520171</v>
      </c>
      <c r="M153" s="101">
        <v>-0.08703977762843484</v>
      </c>
      <c r="N153" s="101">
        <v>-0.0002071162859856777</v>
      </c>
      <c r="O153" s="101">
        <v>0.014765463008646982</v>
      </c>
      <c r="P153" s="101">
        <v>-0.0004580728137573546</v>
      </c>
      <c r="Q153" s="101">
        <v>-0.00179633899295245</v>
      </c>
      <c r="R153" s="101">
        <v>-1.6666165927057968E-05</v>
      </c>
      <c r="S153" s="101">
        <v>0.00019308504929454413</v>
      </c>
      <c r="T153" s="101">
        <v>-3.26260552651278E-05</v>
      </c>
      <c r="U153" s="101">
        <v>-3.90390754911367E-05</v>
      </c>
      <c r="V153" s="101">
        <v>-1.3129233070775297E-06</v>
      </c>
      <c r="W153" s="101">
        <v>1.1994476632727919E-05</v>
      </c>
      <c r="X153" s="101">
        <v>67.5</v>
      </c>
    </row>
    <row r="154" spans="1:24" s="101" customFormat="1" ht="12.75" hidden="1">
      <c r="A154" s="101">
        <v>1525</v>
      </c>
      <c r="B154" s="101">
        <v>96.9800033569336</v>
      </c>
      <c r="C154" s="101">
        <v>120.68000030517578</v>
      </c>
      <c r="D154" s="101">
        <v>9.271504402160645</v>
      </c>
      <c r="E154" s="101">
        <v>9.500926971435547</v>
      </c>
      <c r="F154" s="101">
        <v>15.667297805345978</v>
      </c>
      <c r="G154" s="101" t="s">
        <v>58</v>
      </c>
      <c r="H154" s="101">
        <v>10.69575193278326</v>
      </c>
      <c r="I154" s="101">
        <v>40.175755289716854</v>
      </c>
      <c r="J154" s="101" t="s">
        <v>61</v>
      </c>
      <c r="K154" s="101">
        <v>-0.0009765706403205424</v>
      </c>
      <c r="L154" s="101">
        <v>-0.7357396134718388</v>
      </c>
      <c r="M154" s="101">
        <v>0.0007584361090296337</v>
      </c>
      <c r="N154" s="101">
        <v>-0.020065472697756236</v>
      </c>
      <c r="O154" s="101">
        <v>-0.00019868277160446177</v>
      </c>
      <c r="P154" s="101">
        <v>-0.021101426296112568</v>
      </c>
      <c r="Q154" s="101">
        <v>6.282455603682054E-05</v>
      </c>
      <c r="R154" s="101">
        <v>-0.0003084734434831816</v>
      </c>
      <c r="S154" s="101">
        <v>-1.570914514965509E-05</v>
      </c>
      <c r="T154" s="101">
        <v>-0.00030884359186062604</v>
      </c>
      <c r="U154" s="101">
        <v>4.490635303393931E-06</v>
      </c>
      <c r="V154" s="101">
        <v>-1.139990231277405E-05</v>
      </c>
      <c r="W154" s="101">
        <v>-1.3810764904854944E-06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9.657089116147857</v>
      </c>
      <c r="G155" s="102"/>
      <c r="H155" s="102"/>
      <c r="I155" s="115"/>
      <c r="J155" s="115" t="s">
        <v>159</v>
      </c>
      <c r="K155" s="102">
        <f>AVERAGE(K153,K148,K143,K138,K133,K128)</f>
        <v>0.6673224309808111</v>
      </c>
      <c r="L155" s="102">
        <f>AVERAGE(L153,L148,L143,L138,L133,L128)</f>
        <v>-0.002996256895443194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22.565001244805096</v>
      </c>
      <c r="G156" s="102"/>
      <c r="H156" s="102"/>
      <c r="I156" s="115"/>
      <c r="J156" s="115" t="s">
        <v>160</v>
      </c>
      <c r="K156" s="102">
        <f>AVERAGE(K154,K149,K144,K139,K134,K129)</f>
        <v>-0.165275765486555</v>
      </c>
      <c r="L156" s="102">
        <f>AVERAGE(L154,L149,L144,L139,L134,L129)</f>
        <v>-0.5506362889259452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0.41707651936300694</v>
      </c>
      <c r="L157" s="102">
        <f>ABS(L155/$H$33)</f>
        <v>0.00832293582067554</v>
      </c>
      <c r="M157" s="115" t="s">
        <v>111</v>
      </c>
      <c r="N157" s="102">
        <f>K157+L157+L158+K158</f>
        <v>0.8634538206979409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0.09390668493554262</v>
      </c>
      <c r="L158" s="102">
        <f>ABS(L156/$H$34)</f>
        <v>0.3441476805787157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1528</v>
      </c>
      <c r="B161" s="101">
        <v>114</v>
      </c>
      <c r="C161" s="101">
        <v>114.3</v>
      </c>
      <c r="D161" s="101">
        <v>8.7546627220453</v>
      </c>
      <c r="E161" s="101">
        <v>9.061770310454994</v>
      </c>
      <c r="F161" s="101">
        <v>14.224484868510418</v>
      </c>
      <c r="G161" s="101" t="s">
        <v>59</v>
      </c>
      <c r="H161" s="101">
        <v>-7.843006037297727</v>
      </c>
      <c r="I161" s="101">
        <v>38.65699396270228</v>
      </c>
      <c r="J161" s="101" t="s">
        <v>73</v>
      </c>
      <c r="K161" s="101">
        <v>0.4829758846238785</v>
      </c>
      <c r="M161" s="101" t="s">
        <v>68</v>
      </c>
      <c r="N161" s="101">
        <v>0.40403566338969293</v>
      </c>
      <c r="X161" s="101">
        <v>67.5</v>
      </c>
    </row>
    <row r="162" spans="1:24" s="101" customFormat="1" ht="12.75" hidden="1">
      <c r="A162" s="101">
        <v>1527</v>
      </c>
      <c r="B162" s="101">
        <v>99.22000122070312</v>
      </c>
      <c r="C162" s="101">
        <v>74.72000122070312</v>
      </c>
      <c r="D162" s="101">
        <v>9.686911582946777</v>
      </c>
      <c r="E162" s="101">
        <v>10.410877227783203</v>
      </c>
      <c r="F162" s="101">
        <v>15.45626583788785</v>
      </c>
      <c r="G162" s="101" t="s">
        <v>56</v>
      </c>
      <c r="H162" s="101">
        <v>6.218513039278889</v>
      </c>
      <c r="I162" s="101">
        <v>37.938514259982014</v>
      </c>
      <c r="J162" s="101" t="s">
        <v>62</v>
      </c>
      <c r="K162" s="101">
        <v>0.3479337447421233</v>
      </c>
      <c r="L162" s="101">
        <v>0.5922884184230505</v>
      </c>
      <c r="M162" s="101">
        <v>0.08236870666492462</v>
      </c>
      <c r="N162" s="101">
        <v>0.06196738707619944</v>
      </c>
      <c r="O162" s="101">
        <v>0.013973929026779507</v>
      </c>
      <c r="P162" s="101">
        <v>0.016990881871196805</v>
      </c>
      <c r="Q162" s="101">
        <v>0.001700893259092892</v>
      </c>
      <c r="R162" s="101">
        <v>0.0009537949010513839</v>
      </c>
      <c r="S162" s="101">
        <v>0.00018332835822000028</v>
      </c>
      <c r="T162" s="101">
        <v>0.000250001181926063</v>
      </c>
      <c r="U162" s="101">
        <v>3.717752916323123E-05</v>
      </c>
      <c r="V162" s="101">
        <v>3.5388375332873675E-05</v>
      </c>
      <c r="W162" s="101">
        <v>1.1429652557948163E-05</v>
      </c>
      <c r="X162" s="101">
        <v>67.5</v>
      </c>
    </row>
    <row r="163" spans="1:24" s="101" customFormat="1" ht="12.75" hidden="1">
      <c r="A163" s="101">
        <v>1525</v>
      </c>
      <c r="B163" s="101">
        <v>107.95999908447266</v>
      </c>
      <c r="C163" s="101">
        <v>109.26000213623047</v>
      </c>
      <c r="D163" s="101">
        <v>9.276616096496582</v>
      </c>
      <c r="E163" s="101">
        <v>9.640488624572754</v>
      </c>
      <c r="F163" s="101">
        <v>9.839841818740558</v>
      </c>
      <c r="G163" s="101" t="s">
        <v>57</v>
      </c>
      <c r="H163" s="101">
        <v>-15.229884842031055</v>
      </c>
      <c r="I163" s="101">
        <v>25.23011424244161</v>
      </c>
      <c r="J163" s="101" t="s">
        <v>60</v>
      </c>
      <c r="K163" s="101">
        <v>0.2833315273012008</v>
      </c>
      <c r="L163" s="101">
        <v>-0.00322314990542261</v>
      </c>
      <c r="M163" s="101">
        <v>-0.06761420350859136</v>
      </c>
      <c r="N163" s="101">
        <v>0.0006411958266932835</v>
      </c>
      <c r="O163" s="101">
        <v>0.011291098842571757</v>
      </c>
      <c r="P163" s="101">
        <v>-0.00036877287706173857</v>
      </c>
      <c r="Q163" s="101">
        <v>-0.0014212556872740258</v>
      </c>
      <c r="R163" s="101">
        <v>5.153248841135218E-05</v>
      </c>
      <c r="S163" s="101">
        <v>0.000140477484438781</v>
      </c>
      <c r="T163" s="101">
        <v>-2.626145778624919E-05</v>
      </c>
      <c r="U163" s="101">
        <v>-3.258626677190602E-05</v>
      </c>
      <c r="V163" s="101">
        <v>4.067380412118765E-06</v>
      </c>
      <c r="W163" s="101">
        <v>8.50327507789915E-06</v>
      </c>
      <c r="X163" s="101">
        <v>67.5</v>
      </c>
    </row>
    <row r="164" spans="1:24" s="101" customFormat="1" ht="12.75" hidden="1">
      <c r="A164" s="101">
        <v>1526</v>
      </c>
      <c r="B164" s="101">
        <v>106.5999984741211</v>
      </c>
      <c r="C164" s="101">
        <v>91.30000305175781</v>
      </c>
      <c r="D164" s="101">
        <v>9.799633979797363</v>
      </c>
      <c r="E164" s="101">
        <v>10.685015678405762</v>
      </c>
      <c r="F164" s="101">
        <v>16.52050454841104</v>
      </c>
      <c r="G164" s="101" t="s">
        <v>58</v>
      </c>
      <c r="H164" s="101">
        <v>0.9967636362790699</v>
      </c>
      <c r="I164" s="101">
        <v>40.09676211040017</v>
      </c>
      <c r="J164" s="101" t="s">
        <v>61</v>
      </c>
      <c r="K164" s="101">
        <v>-0.2019433989202071</v>
      </c>
      <c r="L164" s="101">
        <v>-0.5922796483948826</v>
      </c>
      <c r="M164" s="101">
        <v>-0.04704171894766589</v>
      </c>
      <c r="N164" s="101">
        <v>0.0619640696610815</v>
      </c>
      <c r="O164" s="101">
        <v>-0.00823296904966523</v>
      </c>
      <c r="P164" s="101">
        <v>-0.01698687944638767</v>
      </c>
      <c r="Q164" s="101">
        <v>-0.0009343822291861486</v>
      </c>
      <c r="R164" s="101">
        <v>0.0009524017618157544</v>
      </c>
      <c r="S164" s="101">
        <v>-0.00011779373197837308</v>
      </c>
      <c r="T164" s="101">
        <v>-0.0002486180339383479</v>
      </c>
      <c r="U164" s="101">
        <v>-1.7897035859412094E-05</v>
      </c>
      <c r="V164" s="101">
        <v>3.5153855055789465E-05</v>
      </c>
      <c r="W164" s="101">
        <v>-7.637491115869804E-06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1528</v>
      </c>
      <c r="B166" s="101">
        <v>117.46</v>
      </c>
      <c r="C166" s="101">
        <v>121.76</v>
      </c>
      <c r="D166" s="101">
        <v>8.613125239280269</v>
      </c>
      <c r="E166" s="101">
        <v>8.857531009198059</v>
      </c>
      <c r="F166" s="101">
        <v>16.67877482451723</v>
      </c>
      <c r="G166" s="101" t="s">
        <v>59</v>
      </c>
      <c r="H166" s="101">
        <v>-3.881589648338746</v>
      </c>
      <c r="I166" s="101">
        <v>46.07841035166125</v>
      </c>
      <c r="J166" s="101" t="s">
        <v>73</v>
      </c>
      <c r="K166" s="101">
        <v>0.7994842236802071</v>
      </c>
      <c r="M166" s="101" t="s">
        <v>68</v>
      </c>
      <c r="N166" s="101">
        <v>0.547709165719376</v>
      </c>
      <c r="X166" s="101">
        <v>67.5</v>
      </c>
    </row>
    <row r="167" spans="1:24" s="101" customFormat="1" ht="12.75" hidden="1">
      <c r="A167" s="101">
        <v>1527</v>
      </c>
      <c r="B167" s="101">
        <v>92.77999877929688</v>
      </c>
      <c r="C167" s="101">
        <v>71.58000183105469</v>
      </c>
      <c r="D167" s="101">
        <v>9.837717056274414</v>
      </c>
      <c r="E167" s="101">
        <v>10.386676788330078</v>
      </c>
      <c r="F167" s="101">
        <v>15.586169681556097</v>
      </c>
      <c r="G167" s="101" t="s">
        <v>56</v>
      </c>
      <c r="H167" s="101">
        <v>12.380711363572608</v>
      </c>
      <c r="I167" s="101">
        <v>37.66071014286948</v>
      </c>
      <c r="J167" s="101" t="s">
        <v>62</v>
      </c>
      <c r="K167" s="101">
        <v>0.6774768920087737</v>
      </c>
      <c r="L167" s="101">
        <v>0.5593701075711661</v>
      </c>
      <c r="M167" s="101">
        <v>0.16038332014594625</v>
      </c>
      <c r="N167" s="101">
        <v>0.029704634171689427</v>
      </c>
      <c r="O167" s="101">
        <v>0.027209032275980687</v>
      </c>
      <c r="P167" s="101">
        <v>0.01604662490839395</v>
      </c>
      <c r="Q167" s="101">
        <v>0.0033119068915220466</v>
      </c>
      <c r="R167" s="101">
        <v>0.00045717014138032305</v>
      </c>
      <c r="S167" s="101">
        <v>0.00035698984060545725</v>
      </c>
      <c r="T167" s="101">
        <v>0.00023611030647933444</v>
      </c>
      <c r="U167" s="101">
        <v>7.242071088710496E-05</v>
      </c>
      <c r="V167" s="101">
        <v>1.695836047890706E-05</v>
      </c>
      <c r="W167" s="101">
        <v>2.2260722100064334E-05</v>
      </c>
      <c r="X167" s="101">
        <v>67.5</v>
      </c>
    </row>
    <row r="168" spans="1:24" s="101" customFormat="1" ht="12.75" hidden="1">
      <c r="A168" s="101">
        <v>1525</v>
      </c>
      <c r="B168" s="101">
        <v>102.30000305175781</v>
      </c>
      <c r="C168" s="101">
        <v>112.9000015258789</v>
      </c>
      <c r="D168" s="101">
        <v>9.249411582946777</v>
      </c>
      <c r="E168" s="101">
        <v>9.591155052185059</v>
      </c>
      <c r="F168" s="101">
        <v>8.004036795666646</v>
      </c>
      <c r="G168" s="101" t="s">
        <v>57</v>
      </c>
      <c r="H168" s="101">
        <v>-14.221570085562803</v>
      </c>
      <c r="I168" s="101">
        <v>20.57843296619501</v>
      </c>
      <c r="J168" s="101" t="s">
        <v>60</v>
      </c>
      <c r="K168" s="101">
        <v>0.39556085206007924</v>
      </c>
      <c r="L168" s="101">
        <v>-0.0030435611730466623</v>
      </c>
      <c r="M168" s="101">
        <v>-0.09511766853742142</v>
      </c>
      <c r="N168" s="101">
        <v>0.0003076428507176684</v>
      </c>
      <c r="O168" s="101">
        <v>0.015647375434647337</v>
      </c>
      <c r="P168" s="101">
        <v>-0.00034826376476853395</v>
      </c>
      <c r="Q168" s="101">
        <v>-0.0020334855819593616</v>
      </c>
      <c r="R168" s="101">
        <v>2.4721817121365802E-05</v>
      </c>
      <c r="S168" s="101">
        <v>0.00018508015625655385</v>
      </c>
      <c r="T168" s="101">
        <v>-2.480499674580951E-05</v>
      </c>
      <c r="U168" s="101">
        <v>-4.8850749153030716E-05</v>
      </c>
      <c r="V168" s="101">
        <v>1.952563730980317E-06</v>
      </c>
      <c r="W168" s="101">
        <v>1.0895060827593769E-05</v>
      </c>
      <c r="X168" s="101">
        <v>67.5</v>
      </c>
    </row>
    <row r="169" spans="1:24" s="101" customFormat="1" ht="12.75" hidden="1">
      <c r="A169" s="101">
        <v>1526</v>
      </c>
      <c r="B169" s="101">
        <v>115.45999908447266</v>
      </c>
      <c r="C169" s="101">
        <v>100.86000061035156</v>
      </c>
      <c r="D169" s="101">
        <v>9.841596603393555</v>
      </c>
      <c r="E169" s="101">
        <v>10.649444580078125</v>
      </c>
      <c r="F169" s="101">
        <v>19.06027144427701</v>
      </c>
      <c r="G169" s="101" t="s">
        <v>58</v>
      </c>
      <c r="H169" s="101">
        <v>-1.8790810731899228</v>
      </c>
      <c r="I169" s="101">
        <v>46.08091801128274</v>
      </c>
      <c r="J169" s="101" t="s">
        <v>61</v>
      </c>
      <c r="K169" s="101">
        <v>-0.55000595589809</v>
      </c>
      <c r="L169" s="101">
        <v>-0.5593618274243997</v>
      </c>
      <c r="M169" s="101">
        <v>-0.1291334136195676</v>
      </c>
      <c r="N169" s="101">
        <v>0.029703041042127346</v>
      </c>
      <c r="O169" s="101">
        <v>-0.02225962891430479</v>
      </c>
      <c r="P169" s="101">
        <v>-0.016042845237078066</v>
      </c>
      <c r="Q169" s="101">
        <v>-0.002614127702709763</v>
      </c>
      <c r="R169" s="101">
        <v>0.0004565012266444881</v>
      </c>
      <c r="S169" s="101">
        <v>-0.0003052655926493508</v>
      </c>
      <c r="T169" s="101">
        <v>-0.000234803724336318</v>
      </c>
      <c r="U169" s="101">
        <v>-5.346366684563743E-05</v>
      </c>
      <c r="V169" s="101">
        <v>1.6845577609836272E-05</v>
      </c>
      <c r="W169" s="101">
        <v>-1.941230017229603E-05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1528</v>
      </c>
      <c r="B171" s="101">
        <v>119.94</v>
      </c>
      <c r="C171" s="101">
        <v>118.44</v>
      </c>
      <c r="D171" s="101">
        <v>8.693130061598074</v>
      </c>
      <c r="E171" s="101">
        <v>8.79355545098457</v>
      </c>
      <c r="F171" s="101">
        <v>14.882064661145892</v>
      </c>
      <c r="G171" s="101" t="s">
        <v>59</v>
      </c>
      <c r="H171" s="101">
        <v>-11.699498089579492</v>
      </c>
      <c r="I171" s="101">
        <v>40.740501910420505</v>
      </c>
      <c r="J171" s="101" t="s">
        <v>73</v>
      </c>
      <c r="K171" s="101">
        <v>0.22990641258392996</v>
      </c>
      <c r="M171" s="101" t="s">
        <v>68</v>
      </c>
      <c r="N171" s="101">
        <v>0.20917192512628735</v>
      </c>
      <c r="X171" s="101">
        <v>67.5</v>
      </c>
    </row>
    <row r="172" spans="1:24" s="101" customFormat="1" ht="12.75" hidden="1">
      <c r="A172" s="101">
        <v>1527</v>
      </c>
      <c r="B172" s="101">
        <v>110.69999694824219</v>
      </c>
      <c r="C172" s="101">
        <v>73.80000305175781</v>
      </c>
      <c r="D172" s="101">
        <v>9.538442611694336</v>
      </c>
      <c r="E172" s="101">
        <v>10.296732902526855</v>
      </c>
      <c r="F172" s="101">
        <v>18.103482595434205</v>
      </c>
      <c r="G172" s="101" t="s">
        <v>56</v>
      </c>
      <c r="H172" s="101">
        <v>1.949754839828742</v>
      </c>
      <c r="I172" s="101">
        <v>45.14975178807093</v>
      </c>
      <c r="J172" s="101" t="s">
        <v>62</v>
      </c>
      <c r="K172" s="101">
        <v>0.1807797482707076</v>
      </c>
      <c r="L172" s="101">
        <v>0.4320360523132563</v>
      </c>
      <c r="M172" s="101">
        <v>0.04279720470972432</v>
      </c>
      <c r="N172" s="101">
        <v>0.09235353443683417</v>
      </c>
      <c r="O172" s="101">
        <v>0.007260675402081718</v>
      </c>
      <c r="P172" s="101">
        <v>0.012393710089765753</v>
      </c>
      <c r="Q172" s="101">
        <v>0.0008836891878166742</v>
      </c>
      <c r="R172" s="101">
        <v>0.0014215336198615033</v>
      </c>
      <c r="S172" s="101">
        <v>9.527996452825579E-05</v>
      </c>
      <c r="T172" s="101">
        <v>0.00018236171731165587</v>
      </c>
      <c r="U172" s="101">
        <v>1.931542951522304E-05</v>
      </c>
      <c r="V172" s="101">
        <v>5.275140072524747E-05</v>
      </c>
      <c r="W172" s="101">
        <v>5.948522212078478E-06</v>
      </c>
      <c r="X172" s="101">
        <v>67.5</v>
      </c>
    </row>
    <row r="173" spans="1:24" s="101" customFormat="1" ht="12.75" hidden="1">
      <c r="A173" s="101">
        <v>1525</v>
      </c>
      <c r="B173" s="101">
        <v>97.95999908447266</v>
      </c>
      <c r="C173" s="101">
        <v>114.05999755859375</v>
      </c>
      <c r="D173" s="101">
        <v>9.328498840332031</v>
      </c>
      <c r="E173" s="101">
        <v>9.544013023376465</v>
      </c>
      <c r="F173" s="101">
        <v>7.570833601811256</v>
      </c>
      <c r="G173" s="101" t="s">
        <v>57</v>
      </c>
      <c r="H173" s="101">
        <v>-11.163878673529652</v>
      </c>
      <c r="I173" s="101">
        <v>19.296120410943004</v>
      </c>
      <c r="J173" s="101" t="s">
        <v>60</v>
      </c>
      <c r="K173" s="101">
        <v>-0.021299621934813242</v>
      </c>
      <c r="L173" s="101">
        <v>-0.0023516083211437538</v>
      </c>
      <c r="M173" s="101">
        <v>0.004558690852783093</v>
      </c>
      <c r="N173" s="101">
        <v>0.000955254351479617</v>
      </c>
      <c r="O173" s="101">
        <v>-0.0009330199691504451</v>
      </c>
      <c r="P173" s="101">
        <v>-0.0002689791573792582</v>
      </c>
      <c r="Q173" s="101">
        <v>7.102446306628367E-05</v>
      </c>
      <c r="R173" s="101">
        <v>7.677969099465112E-05</v>
      </c>
      <c r="S173" s="101">
        <v>-1.8619677849053298E-05</v>
      </c>
      <c r="T173" s="101">
        <v>-1.9149705052648228E-05</v>
      </c>
      <c r="U173" s="101">
        <v>3.9750190958617206E-08</v>
      </c>
      <c r="V173" s="101">
        <v>6.057022450094771E-06</v>
      </c>
      <c r="W173" s="101">
        <v>-1.3600827317610352E-06</v>
      </c>
      <c r="X173" s="101">
        <v>67.5</v>
      </c>
    </row>
    <row r="174" spans="1:24" s="101" customFormat="1" ht="12.75" hidden="1">
      <c r="A174" s="101">
        <v>1526</v>
      </c>
      <c r="B174" s="101">
        <v>118.22000122070312</v>
      </c>
      <c r="C174" s="101">
        <v>87.91999816894531</v>
      </c>
      <c r="D174" s="101">
        <v>9.800168991088867</v>
      </c>
      <c r="E174" s="101">
        <v>11.011566162109375</v>
      </c>
      <c r="F174" s="101">
        <v>19.768251814343316</v>
      </c>
      <c r="G174" s="101" t="s">
        <v>58</v>
      </c>
      <c r="H174" s="101">
        <v>-2.7198422804461018</v>
      </c>
      <c r="I174" s="101">
        <v>48.000158940257016</v>
      </c>
      <c r="J174" s="101" t="s">
        <v>61</v>
      </c>
      <c r="K174" s="101">
        <v>-0.17952059349905913</v>
      </c>
      <c r="L174" s="101">
        <v>-0.4320296522655901</v>
      </c>
      <c r="M174" s="101">
        <v>-0.04255371979833022</v>
      </c>
      <c r="N174" s="101">
        <v>0.09234859399091842</v>
      </c>
      <c r="O174" s="101">
        <v>-0.007200477833558063</v>
      </c>
      <c r="P174" s="101">
        <v>-0.012390790935289681</v>
      </c>
      <c r="Q174" s="101">
        <v>-0.0008808303504706451</v>
      </c>
      <c r="R174" s="101">
        <v>0.0014194585980039415</v>
      </c>
      <c r="S174" s="101">
        <v>-9.344291967454331E-05</v>
      </c>
      <c r="T174" s="101">
        <v>-0.00018135348008034715</v>
      </c>
      <c r="U174" s="101">
        <v>-1.9315388613224124E-05</v>
      </c>
      <c r="V174" s="101">
        <v>5.240250716821369E-05</v>
      </c>
      <c r="W174" s="101">
        <v>-5.790949099271765E-06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1528</v>
      </c>
      <c r="B176" s="101">
        <v>111.68</v>
      </c>
      <c r="C176" s="101">
        <v>111.88</v>
      </c>
      <c r="D176" s="101">
        <v>8.685796861075342</v>
      </c>
      <c r="E176" s="101">
        <v>8.687550420232592</v>
      </c>
      <c r="F176" s="101">
        <v>14.55946928926558</v>
      </c>
      <c r="G176" s="101" t="s">
        <v>59</v>
      </c>
      <c r="H176" s="101">
        <v>-4.302816489795973</v>
      </c>
      <c r="I176" s="101">
        <v>39.877183510204034</v>
      </c>
      <c r="J176" s="101" t="s">
        <v>73</v>
      </c>
      <c r="K176" s="101">
        <v>0.13904292627249704</v>
      </c>
      <c r="M176" s="101" t="s">
        <v>68</v>
      </c>
      <c r="N176" s="101">
        <v>0.10951117774642073</v>
      </c>
      <c r="X176" s="101">
        <v>67.5</v>
      </c>
    </row>
    <row r="177" spans="1:24" s="101" customFormat="1" ht="12.75" hidden="1">
      <c r="A177" s="101">
        <v>1527</v>
      </c>
      <c r="B177" s="101">
        <v>104.18000030517578</v>
      </c>
      <c r="C177" s="101">
        <v>71.9800033569336</v>
      </c>
      <c r="D177" s="101">
        <v>9.431900024414062</v>
      </c>
      <c r="E177" s="101">
        <v>10.199360847473145</v>
      </c>
      <c r="F177" s="101">
        <v>15.411086436968098</v>
      </c>
      <c r="G177" s="101" t="s">
        <v>56</v>
      </c>
      <c r="H177" s="101">
        <v>2.1784726107312906</v>
      </c>
      <c r="I177" s="101">
        <v>38.858472915907065</v>
      </c>
      <c r="J177" s="101" t="s">
        <v>62</v>
      </c>
      <c r="K177" s="101">
        <v>0.22876187038504975</v>
      </c>
      <c r="L177" s="101">
        <v>0.28502172045932267</v>
      </c>
      <c r="M177" s="101">
        <v>0.0541563482590164</v>
      </c>
      <c r="N177" s="101">
        <v>0.04886235063315016</v>
      </c>
      <c r="O177" s="101">
        <v>0.0091876440937878</v>
      </c>
      <c r="P177" s="101">
        <v>0.0081763635725293</v>
      </c>
      <c r="Q177" s="101">
        <v>0.0011183131356156705</v>
      </c>
      <c r="R177" s="101">
        <v>0.0007520953005613934</v>
      </c>
      <c r="S177" s="101">
        <v>0.0001205330976404892</v>
      </c>
      <c r="T177" s="101">
        <v>0.00012030276745614848</v>
      </c>
      <c r="U177" s="101">
        <v>2.444529695448136E-05</v>
      </c>
      <c r="V177" s="101">
        <v>2.7906711829493153E-05</v>
      </c>
      <c r="W177" s="101">
        <v>7.514942394905759E-06</v>
      </c>
      <c r="X177" s="101">
        <v>67.5</v>
      </c>
    </row>
    <row r="178" spans="1:24" s="101" customFormat="1" ht="12.75" hidden="1">
      <c r="A178" s="101">
        <v>1525</v>
      </c>
      <c r="B178" s="101">
        <v>91.27999877929688</v>
      </c>
      <c r="C178" s="101">
        <v>106.9800033569336</v>
      </c>
      <c r="D178" s="101">
        <v>9.627652168273926</v>
      </c>
      <c r="E178" s="101">
        <v>9.834278106689453</v>
      </c>
      <c r="F178" s="101">
        <v>5.890653642426764</v>
      </c>
      <c r="G178" s="101" t="s">
        <v>57</v>
      </c>
      <c r="H178" s="101">
        <v>-9.236827364767734</v>
      </c>
      <c r="I178" s="101">
        <v>14.543171414529143</v>
      </c>
      <c r="J178" s="101" t="s">
        <v>60</v>
      </c>
      <c r="K178" s="101">
        <v>0.18927404217235838</v>
      </c>
      <c r="L178" s="101">
        <v>-0.0015512295227300054</v>
      </c>
      <c r="M178" s="101">
        <v>-0.04515105444906484</v>
      </c>
      <c r="N178" s="101">
        <v>0.0005055116718585945</v>
      </c>
      <c r="O178" s="101">
        <v>0.007545552447408295</v>
      </c>
      <c r="P178" s="101">
        <v>-0.00017747526264611383</v>
      </c>
      <c r="Q178" s="101">
        <v>-0.000948261102064505</v>
      </c>
      <c r="R178" s="101">
        <v>4.063239759910949E-05</v>
      </c>
      <c r="S178" s="101">
        <v>9.410925404356679E-05</v>
      </c>
      <c r="T178" s="101">
        <v>-1.2638070927283935E-05</v>
      </c>
      <c r="U178" s="101">
        <v>-2.169020232261482E-05</v>
      </c>
      <c r="V178" s="101">
        <v>3.2070835100973015E-06</v>
      </c>
      <c r="W178" s="101">
        <v>5.7046861825084805E-06</v>
      </c>
      <c r="X178" s="101">
        <v>67.5</v>
      </c>
    </row>
    <row r="179" spans="1:24" s="101" customFormat="1" ht="12.75" hidden="1">
      <c r="A179" s="101">
        <v>1526</v>
      </c>
      <c r="B179" s="101">
        <v>108.31999969482422</v>
      </c>
      <c r="C179" s="101">
        <v>94.62000274658203</v>
      </c>
      <c r="D179" s="101">
        <v>10.069223403930664</v>
      </c>
      <c r="E179" s="101">
        <v>11.01482105255127</v>
      </c>
      <c r="F179" s="101">
        <v>16.79614666419714</v>
      </c>
      <c r="G179" s="101" t="s">
        <v>58</v>
      </c>
      <c r="H179" s="101">
        <v>-1.1428067982556342</v>
      </c>
      <c r="I179" s="101">
        <v>39.67719289656859</v>
      </c>
      <c r="J179" s="101" t="s">
        <v>61</v>
      </c>
      <c r="K179" s="101">
        <v>-0.12848085577938295</v>
      </c>
      <c r="L179" s="101">
        <v>-0.2850174991479647</v>
      </c>
      <c r="M179" s="101">
        <v>-0.029904721013402736</v>
      </c>
      <c r="N179" s="101">
        <v>0.04885973564548344</v>
      </c>
      <c r="O179" s="101">
        <v>-0.005241893003250309</v>
      </c>
      <c r="P179" s="101">
        <v>-0.008174437216183925</v>
      </c>
      <c r="Q179" s="101">
        <v>-0.0005928112276281241</v>
      </c>
      <c r="R179" s="101">
        <v>0.0007509969037165737</v>
      </c>
      <c r="S179" s="101">
        <v>-7.531053000859251E-05</v>
      </c>
      <c r="T179" s="101">
        <v>-0.00011963709717660771</v>
      </c>
      <c r="U179" s="101">
        <v>-1.1274203581486825E-05</v>
      </c>
      <c r="V179" s="101">
        <v>2.7721817770370597E-05</v>
      </c>
      <c r="W179" s="101">
        <v>-4.891923421094071E-06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1528</v>
      </c>
      <c r="B181" s="101">
        <v>117.02</v>
      </c>
      <c r="C181" s="101">
        <v>124.22</v>
      </c>
      <c r="D181" s="101">
        <v>8.252375288954212</v>
      </c>
      <c r="E181" s="101">
        <v>8.472420622464693</v>
      </c>
      <c r="F181" s="101">
        <v>16.25954665075848</v>
      </c>
      <c r="G181" s="101" t="s">
        <v>59</v>
      </c>
      <c r="H181" s="101">
        <v>-2.6369846015618066</v>
      </c>
      <c r="I181" s="101">
        <v>46.88301539843818</v>
      </c>
      <c r="J181" s="101" t="s">
        <v>73</v>
      </c>
      <c r="K181" s="101">
        <v>0.2720316022077133</v>
      </c>
      <c r="M181" s="101" t="s">
        <v>68</v>
      </c>
      <c r="N181" s="101">
        <v>0.17399549885690138</v>
      </c>
      <c r="X181" s="101">
        <v>67.5</v>
      </c>
    </row>
    <row r="182" spans="1:24" s="101" customFormat="1" ht="12.75" hidden="1">
      <c r="A182" s="101">
        <v>1527</v>
      </c>
      <c r="B182" s="101">
        <v>104.58000183105469</v>
      </c>
      <c r="C182" s="101">
        <v>71.77999877929688</v>
      </c>
      <c r="D182" s="101">
        <v>9.572026252746582</v>
      </c>
      <c r="E182" s="101">
        <v>10.281864166259766</v>
      </c>
      <c r="F182" s="101">
        <v>17.718276995230873</v>
      </c>
      <c r="G182" s="101" t="s">
        <v>56</v>
      </c>
      <c r="H182" s="101">
        <v>6.942687723601416</v>
      </c>
      <c r="I182" s="101">
        <v>44.022689554656104</v>
      </c>
      <c r="J182" s="101" t="s">
        <v>62</v>
      </c>
      <c r="K182" s="101">
        <v>0.4291860087456948</v>
      </c>
      <c r="L182" s="101">
        <v>0.2766347703715096</v>
      </c>
      <c r="M182" s="101">
        <v>0.10160389658269786</v>
      </c>
      <c r="N182" s="101">
        <v>0.02482165099349189</v>
      </c>
      <c r="O182" s="101">
        <v>0.01723709085856969</v>
      </c>
      <c r="P182" s="101">
        <v>0.007935814267859033</v>
      </c>
      <c r="Q182" s="101">
        <v>0.002098113611113876</v>
      </c>
      <c r="R182" s="101">
        <v>0.00038203478355785256</v>
      </c>
      <c r="S182" s="101">
        <v>0.00022615692043419773</v>
      </c>
      <c r="T182" s="101">
        <v>0.00011676813462308201</v>
      </c>
      <c r="U182" s="101">
        <v>4.588131377638588E-05</v>
      </c>
      <c r="V182" s="101">
        <v>1.4174333477117352E-05</v>
      </c>
      <c r="W182" s="101">
        <v>1.410345572381585E-05</v>
      </c>
      <c r="X182" s="101">
        <v>67.5</v>
      </c>
    </row>
    <row r="183" spans="1:24" s="101" customFormat="1" ht="12.75" hidden="1">
      <c r="A183" s="101">
        <v>1525</v>
      </c>
      <c r="B183" s="101">
        <v>88.12000274658203</v>
      </c>
      <c r="C183" s="101">
        <v>108.22000122070312</v>
      </c>
      <c r="D183" s="101">
        <v>9.406500816345215</v>
      </c>
      <c r="E183" s="101">
        <v>9.578130722045898</v>
      </c>
      <c r="F183" s="101">
        <v>5.14842128974278</v>
      </c>
      <c r="G183" s="101" t="s">
        <v>57</v>
      </c>
      <c r="H183" s="101">
        <v>-7.612190321359392</v>
      </c>
      <c r="I183" s="101">
        <v>13.007812425222642</v>
      </c>
      <c r="J183" s="101" t="s">
        <v>60</v>
      </c>
      <c r="K183" s="101">
        <v>0.18986095621479215</v>
      </c>
      <c r="L183" s="101">
        <v>-0.0015052533333043566</v>
      </c>
      <c r="M183" s="101">
        <v>-0.04597987142852381</v>
      </c>
      <c r="N183" s="101">
        <v>0.0002569351479203097</v>
      </c>
      <c r="O183" s="101">
        <v>0.007458040725467335</v>
      </c>
      <c r="P183" s="101">
        <v>-0.0001722295302010842</v>
      </c>
      <c r="Q183" s="101">
        <v>-0.000998260443241761</v>
      </c>
      <c r="R183" s="101">
        <v>2.0650384887332136E-05</v>
      </c>
      <c r="S183" s="101">
        <v>8.384495379014522E-05</v>
      </c>
      <c r="T183" s="101">
        <v>-1.2266647885840506E-05</v>
      </c>
      <c r="U183" s="101">
        <v>-2.4955150105047262E-05</v>
      </c>
      <c r="V183" s="101">
        <v>1.630142977951013E-06</v>
      </c>
      <c r="W183" s="101">
        <v>4.7863628403110605E-06</v>
      </c>
      <c r="X183" s="101">
        <v>67.5</v>
      </c>
    </row>
    <row r="184" spans="1:24" s="101" customFormat="1" ht="12.75" hidden="1">
      <c r="A184" s="101">
        <v>1526</v>
      </c>
      <c r="B184" s="101">
        <v>112.9800033569336</v>
      </c>
      <c r="C184" s="101">
        <v>101.08000183105469</v>
      </c>
      <c r="D184" s="101">
        <v>9.880510330200195</v>
      </c>
      <c r="E184" s="101">
        <v>10.675572395324707</v>
      </c>
      <c r="F184" s="101">
        <v>17.623278723969907</v>
      </c>
      <c r="G184" s="101" t="s">
        <v>58</v>
      </c>
      <c r="H184" s="101">
        <v>-3.045447073537801</v>
      </c>
      <c r="I184" s="101">
        <v>42.43455628339579</v>
      </c>
      <c r="J184" s="101" t="s">
        <v>61</v>
      </c>
      <c r="K184" s="101">
        <v>-0.3849070633390148</v>
      </c>
      <c r="L184" s="101">
        <v>-0.27663067507219874</v>
      </c>
      <c r="M184" s="101">
        <v>-0.09060465343570373</v>
      </c>
      <c r="N184" s="101">
        <v>0.024820321157722355</v>
      </c>
      <c r="O184" s="101">
        <v>-0.015540107136176942</v>
      </c>
      <c r="P184" s="101">
        <v>-0.007933945114688009</v>
      </c>
      <c r="Q184" s="101">
        <v>-0.0018454150786747334</v>
      </c>
      <c r="R184" s="101">
        <v>0.00038147626066650634</v>
      </c>
      <c r="S184" s="101">
        <v>-0.00021004041607321306</v>
      </c>
      <c r="T184" s="101">
        <v>-0.00011612203327964512</v>
      </c>
      <c r="U184" s="101">
        <v>-3.850110955650157E-05</v>
      </c>
      <c r="V184" s="101">
        <v>1.4080282788068096E-05</v>
      </c>
      <c r="W184" s="101">
        <v>-1.3266431099377236E-05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1528</v>
      </c>
      <c r="B186" s="101">
        <v>134.26</v>
      </c>
      <c r="C186" s="101">
        <v>130.46</v>
      </c>
      <c r="D186" s="101">
        <v>8.472813562661537</v>
      </c>
      <c r="E186" s="101">
        <v>8.828381279859265</v>
      </c>
      <c r="F186" s="101">
        <v>22.123006977585916</v>
      </c>
      <c r="G186" s="101" t="s">
        <v>59</v>
      </c>
      <c r="H186" s="101">
        <v>-4.584809877368713</v>
      </c>
      <c r="I186" s="101">
        <v>62.17519012263127</v>
      </c>
      <c r="J186" s="101" t="s">
        <v>73</v>
      </c>
      <c r="K186" s="101">
        <v>0.3400927698063744</v>
      </c>
      <c r="M186" s="101" t="s">
        <v>68</v>
      </c>
      <c r="N186" s="101">
        <v>0.30218050933620155</v>
      </c>
      <c r="X186" s="101">
        <v>67.5</v>
      </c>
    </row>
    <row r="187" spans="1:24" s="101" customFormat="1" ht="12.75" hidden="1">
      <c r="A187" s="101">
        <v>1527</v>
      </c>
      <c r="B187" s="101">
        <v>106.16000366210938</v>
      </c>
      <c r="C187" s="101">
        <v>81.76000213623047</v>
      </c>
      <c r="D187" s="101">
        <v>9.34343147277832</v>
      </c>
      <c r="E187" s="101">
        <v>10.064444541931152</v>
      </c>
      <c r="F187" s="101">
        <v>19.384407731079513</v>
      </c>
      <c r="G187" s="101" t="s">
        <v>56</v>
      </c>
      <c r="H187" s="101">
        <v>10.683950579482193</v>
      </c>
      <c r="I187" s="101">
        <v>49.34395424159157</v>
      </c>
      <c r="J187" s="101" t="s">
        <v>62</v>
      </c>
      <c r="K187" s="101">
        <v>0.20438911310407482</v>
      </c>
      <c r="L187" s="101">
        <v>0.543370436344959</v>
      </c>
      <c r="M187" s="101">
        <v>0.048386329587277815</v>
      </c>
      <c r="N187" s="101">
        <v>0.020338929352107477</v>
      </c>
      <c r="O187" s="101">
        <v>0.008208821218775147</v>
      </c>
      <c r="P187" s="101">
        <v>0.015587629106383323</v>
      </c>
      <c r="Q187" s="101">
        <v>0.000999192574142122</v>
      </c>
      <c r="R187" s="101">
        <v>0.000313108057763889</v>
      </c>
      <c r="S187" s="101">
        <v>0.00010771845639380701</v>
      </c>
      <c r="T187" s="101">
        <v>0.0002293663204546514</v>
      </c>
      <c r="U187" s="101">
        <v>2.1845464395636314E-05</v>
      </c>
      <c r="V187" s="101">
        <v>1.1624976394432768E-05</v>
      </c>
      <c r="W187" s="101">
        <v>6.7170731004913484E-06</v>
      </c>
      <c r="X187" s="101">
        <v>67.5</v>
      </c>
    </row>
    <row r="188" spans="1:24" s="101" customFormat="1" ht="12.75" hidden="1">
      <c r="A188" s="101">
        <v>1525</v>
      </c>
      <c r="B188" s="101">
        <v>96.9800033569336</v>
      </c>
      <c r="C188" s="101">
        <v>120.68000030517578</v>
      </c>
      <c r="D188" s="101">
        <v>9.271504402160645</v>
      </c>
      <c r="E188" s="101">
        <v>9.500926971435547</v>
      </c>
      <c r="F188" s="101">
        <v>8.881095352803833</v>
      </c>
      <c r="G188" s="101" t="s">
        <v>57</v>
      </c>
      <c r="H188" s="101">
        <v>-6.706151858614604</v>
      </c>
      <c r="I188" s="101">
        <v>22.773851498318994</v>
      </c>
      <c r="J188" s="101" t="s">
        <v>60</v>
      </c>
      <c r="K188" s="101">
        <v>0.0808619167680694</v>
      </c>
      <c r="L188" s="101">
        <v>-0.0029561582429670583</v>
      </c>
      <c r="M188" s="101">
        <v>-0.019646833236576962</v>
      </c>
      <c r="N188" s="101">
        <v>-0.0002100827547548057</v>
      </c>
      <c r="O188" s="101">
        <v>0.0031661833581796304</v>
      </c>
      <c r="P188" s="101">
        <v>-0.0003382566721526676</v>
      </c>
      <c r="Q188" s="101">
        <v>-0.0004295307302174454</v>
      </c>
      <c r="R188" s="101">
        <v>-1.6902671191270093E-05</v>
      </c>
      <c r="S188" s="101">
        <v>3.472493036879256E-05</v>
      </c>
      <c r="T188" s="101">
        <v>-2.4091026891752812E-05</v>
      </c>
      <c r="U188" s="101">
        <v>-1.091866843830733E-05</v>
      </c>
      <c r="V188" s="101">
        <v>-1.3340697484993569E-06</v>
      </c>
      <c r="W188" s="101">
        <v>1.948751555419388E-06</v>
      </c>
      <c r="X188" s="101">
        <v>67.5</v>
      </c>
    </row>
    <row r="189" spans="1:24" s="101" customFormat="1" ht="12.75" hidden="1">
      <c r="A189" s="101">
        <v>1526</v>
      </c>
      <c r="B189" s="101">
        <v>109.4800033569336</v>
      </c>
      <c r="C189" s="101">
        <v>115.27999877929688</v>
      </c>
      <c r="D189" s="101">
        <v>9.412323951721191</v>
      </c>
      <c r="E189" s="101">
        <v>10.052149772644043</v>
      </c>
      <c r="F189" s="101">
        <v>18.910409165732734</v>
      </c>
      <c r="G189" s="101" t="s">
        <v>58</v>
      </c>
      <c r="H189" s="101">
        <v>5.811698479137014</v>
      </c>
      <c r="I189" s="101">
        <v>47.79170183607061</v>
      </c>
      <c r="J189" s="101" t="s">
        <v>61</v>
      </c>
      <c r="K189" s="101">
        <v>-0.187713238670223</v>
      </c>
      <c r="L189" s="101">
        <v>-0.5433623949282409</v>
      </c>
      <c r="M189" s="101">
        <v>-0.04421808266651564</v>
      </c>
      <c r="N189" s="101">
        <v>-0.02033784434069092</v>
      </c>
      <c r="O189" s="101">
        <v>-0.00757364038915233</v>
      </c>
      <c r="P189" s="101">
        <v>-0.015583958533758768</v>
      </c>
      <c r="Q189" s="101">
        <v>-0.0009021580526823602</v>
      </c>
      <c r="R189" s="101">
        <v>-0.0003126514921494453</v>
      </c>
      <c r="S189" s="101">
        <v>-0.00010196786287231389</v>
      </c>
      <c r="T189" s="101">
        <v>-0.00022809763563484537</v>
      </c>
      <c r="U189" s="101">
        <v>-1.892107275487638E-05</v>
      </c>
      <c r="V189" s="101">
        <v>-1.1548174491115813E-05</v>
      </c>
      <c r="W189" s="101">
        <v>-6.428175356397411E-06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5.14842128974278</v>
      </c>
      <c r="G190" s="102"/>
      <c r="H190" s="102"/>
      <c r="I190" s="115"/>
      <c r="J190" s="115" t="s">
        <v>159</v>
      </c>
      <c r="K190" s="102">
        <f>AVERAGE(K188,K183,K178,K173,K168,K163)</f>
        <v>0.18626494543028116</v>
      </c>
      <c r="L190" s="102">
        <f>AVERAGE(L188,L183,L178,L173,L168,L163)</f>
        <v>-0.002438493416435741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22.123006977585916</v>
      </c>
      <c r="G191" s="102"/>
      <c r="H191" s="102"/>
      <c r="I191" s="115"/>
      <c r="J191" s="115" t="s">
        <v>160</v>
      </c>
      <c r="K191" s="102">
        <f>AVERAGE(K189,K184,K179,K174,K169,K164)</f>
        <v>-0.27209518435099617</v>
      </c>
      <c r="L191" s="102">
        <f>AVERAGE(L189,L184,L179,L174,L169,L164)</f>
        <v>-0.44811361620554613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0.11641559089392572</v>
      </c>
      <c r="L192" s="102">
        <f>ABS(L190/$H$33)</f>
        <v>0.006773592823432614</v>
      </c>
      <c r="M192" s="115" t="s">
        <v>111</v>
      </c>
      <c r="N192" s="102">
        <f>K192+L192+L193+K193</f>
        <v>0.5578597304088906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0.154599536563066</v>
      </c>
      <c r="L193" s="102">
        <f>ABS(L191/$H$34)</f>
        <v>0.2800710101284663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1528</v>
      </c>
      <c r="B196" s="101">
        <v>114</v>
      </c>
      <c r="C196" s="101">
        <v>114.3</v>
      </c>
      <c r="D196" s="101">
        <v>8.7546627220453</v>
      </c>
      <c r="E196" s="101">
        <v>9.061770310454994</v>
      </c>
      <c r="F196" s="101">
        <v>10.745791148143603</v>
      </c>
      <c r="G196" s="101" t="s">
        <v>59</v>
      </c>
      <c r="H196" s="101">
        <v>-17.296834656709265</v>
      </c>
      <c r="I196" s="101">
        <v>29.20316534329073</v>
      </c>
      <c r="J196" s="101" t="s">
        <v>73</v>
      </c>
      <c r="K196" s="101">
        <v>0.6731567601955873</v>
      </c>
      <c r="M196" s="101" t="s">
        <v>68</v>
      </c>
      <c r="N196" s="101">
        <v>0.396602438200539</v>
      </c>
      <c r="X196" s="101">
        <v>67.5</v>
      </c>
    </row>
    <row r="197" spans="1:24" s="101" customFormat="1" ht="12.75" hidden="1">
      <c r="A197" s="101">
        <v>1525</v>
      </c>
      <c r="B197" s="101">
        <v>107.95999908447266</v>
      </c>
      <c r="C197" s="101">
        <v>109.26000213623047</v>
      </c>
      <c r="D197" s="101">
        <v>9.276616096496582</v>
      </c>
      <c r="E197" s="101">
        <v>9.640488624572754</v>
      </c>
      <c r="F197" s="101">
        <v>16.81424925102898</v>
      </c>
      <c r="G197" s="101" t="s">
        <v>56</v>
      </c>
      <c r="H197" s="101">
        <v>2.653034368604523</v>
      </c>
      <c r="I197" s="101">
        <v>43.11303345307717</v>
      </c>
      <c r="J197" s="101" t="s">
        <v>62</v>
      </c>
      <c r="K197" s="101">
        <v>0.7319940057927403</v>
      </c>
      <c r="L197" s="101">
        <v>0.31987704451113386</v>
      </c>
      <c r="M197" s="101">
        <v>0.1732896003180737</v>
      </c>
      <c r="N197" s="101">
        <v>0.06347079782808136</v>
      </c>
      <c r="O197" s="101">
        <v>0.029398076431417893</v>
      </c>
      <c r="P197" s="101">
        <v>0.009176219786908767</v>
      </c>
      <c r="Q197" s="101">
        <v>0.0035783940350267757</v>
      </c>
      <c r="R197" s="101">
        <v>0.0009769723199788787</v>
      </c>
      <c r="S197" s="101">
        <v>0.0003857159344737937</v>
      </c>
      <c r="T197" s="101">
        <v>0.00013504057052601224</v>
      </c>
      <c r="U197" s="101">
        <v>7.826910222218732E-05</v>
      </c>
      <c r="V197" s="101">
        <v>3.626200427577351E-05</v>
      </c>
      <c r="W197" s="101">
        <v>2.405461043730799E-05</v>
      </c>
      <c r="X197" s="101">
        <v>67.5</v>
      </c>
    </row>
    <row r="198" spans="1:24" s="101" customFormat="1" ht="12.75" hidden="1">
      <c r="A198" s="101">
        <v>1526</v>
      </c>
      <c r="B198" s="101">
        <v>106.5999984741211</v>
      </c>
      <c r="C198" s="101">
        <v>91.30000305175781</v>
      </c>
      <c r="D198" s="101">
        <v>9.799633979797363</v>
      </c>
      <c r="E198" s="101">
        <v>10.685015678405762</v>
      </c>
      <c r="F198" s="101">
        <v>16.52050454841104</v>
      </c>
      <c r="G198" s="101" t="s">
        <v>57</v>
      </c>
      <c r="H198" s="101">
        <v>0.9967636362790699</v>
      </c>
      <c r="I198" s="101">
        <v>40.09676211040017</v>
      </c>
      <c r="J198" s="101" t="s">
        <v>60</v>
      </c>
      <c r="K198" s="101">
        <v>-0.7043902146678758</v>
      </c>
      <c r="L198" s="101">
        <v>-0.0017411652643366847</v>
      </c>
      <c r="M198" s="101">
        <v>0.1662080161478973</v>
      </c>
      <c r="N198" s="101">
        <v>0.0006562503515885397</v>
      </c>
      <c r="O198" s="101">
        <v>-0.02837403625364984</v>
      </c>
      <c r="P198" s="101">
        <v>-0.0001990413324996254</v>
      </c>
      <c r="Q198" s="101">
        <v>0.003404415240059238</v>
      </c>
      <c r="R198" s="101">
        <v>5.273652745870615E-05</v>
      </c>
      <c r="S198" s="101">
        <v>-0.00037824203557955356</v>
      </c>
      <c r="T198" s="101">
        <v>-1.4163751391930756E-05</v>
      </c>
      <c r="U198" s="101">
        <v>7.232293069996721E-05</v>
      </c>
      <c r="V198" s="101">
        <v>4.15399079460296E-06</v>
      </c>
      <c r="W198" s="101">
        <v>-2.3731443305691577E-05</v>
      </c>
      <c r="X198" s="101">
        <v>67.5</v>
      </c>
    </row>
    <row r="199" spans="1:24" s="101" customFormat="1" ht="12.75" hidden="1">
      <c r="A199" s="101">
        <v>1527</v>
      </c>
      <c r="B199" s="101">
        <v>99.22000122070312</v>
      </c>
      <c r="C199" s="101">
        <v>74.72000122070312</v>
      </c>
      <c r="D199" s="101">
        <v>9.686911582946777</v>
      </c>
      <c r="E199" s="101">
        <v>10.410877227783203</v>
      </c>
      <c r="F199" s="101">
        <v>11.865487579198245</v>
      </c>
      <c r="G199" s="101" t="s">
        <v>58</v>
      </c>
      <c r="H199" s="101">
        <v>-2.595310014785838</v>
      </c>
      <c r="I199" s="101">
        <v>29.124691205917287</v>
      </c>
      <c r="J199" s="101" t="s">
        <v>61</v>
      </c>
      <c r="K199" s="101">
        <v>-0.19912219865360614</v>
      </c>
      <c r="L199" s="101">
        <v>-0.3198723056919748</v>
      </c>
      <c r="M199" s="101">
        <v>-0.04903244789502189</v>
      </c>
      <c r="N199" s="101">
        <v>0.06346740511797547</v>
      </c>
      <c r="O199" s="101">
        <v>-0.00769161651046467</v>
      </c>
      <c r="P199" s="101">
        <v>-0.009174060830712469</v>
      </c>
      <c r="Q199" s="101">
        <v>-0.0011022072142603723</v>
      </c>
      <c r="R199" s="101">
        <v>0.0009755479345867682</v>
      </c>
      <c r="S199" s="101">
        <v>-7.556285216710424E-05</v>
      </c>
      <c r="T199" s="101">
        <v>-0.0001342957327486561</v>
      </c>
      <c r="U199" s="101">
        <v>-2.9924004705836883E-05</v>
      </c>
      <c r="V199" s="101">
        <v>3.6023288503058266E-05</v>
      </c>
      <c r="W199" s="101">
        <v>-3.9297432383544996E-06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1528</v>
      </c>
      <c r="B201" s="101">
        <v>117.46</v>
      </c>
      <c r="C201" s="101">
        <v>121.76</v>
      </c>
      <c r="D201" s="101">
        <v>8.613125239280269</v>
      </c>
      <c r="E201" s="101">
        <v>8.857531009198059</v>
      </c>
      <c r="F201" s="101">
        <v>10.702600616387171</v>
      </c>
      <c r="G201" s="101" t="s">
        <v>59</v>
      </c>
      <c r="H201" s="101">
        <v>-20.391951494008765</v>
      </c>
      <c r="I201" s="101">
        <v>29.56804850599123</v>
      </c>
      <c r="J201" s="101" t="s">
        <v>73</v>
      </c>
      <c r="K201" s="101">
        <v>1.0590067464542454</v>
      </c>
      <c r="M201" s="101" t="s">
        <v>68</v>
      </c>
      <c r="N201" s="101">
        <v>0.7624971923105498</v>
      </c>
      <c r="X201" s="101">
        <v>67.5</v>
      </c>
    </row>
    <row r="202" spans="1:24" s="101" customFormat="1" ht="12.75" hidden="1">
      <c r="A202" s="101">
        <v>1525</v>
      </c>
      <c r="B202" s="101">
        <v>102.30000305175781</v>
      </c>
      <c r="C202" s="101">
        <v>112.9000015258789</v>
      </c>
      <c r="D202" s="101">
        <v>9.249411582946777</v>
      </c>
      <c r="E202" s="101">
        <v>9.591155052185059</v>
      </c>
      <c r="F202" s="101">
        <v>16.93813280686776</v>
      </c>
      <c r="G202" s="101" t="s">
        <v>56</v>
      </c>
      <c r="H202" s="101">
        <v>8.748051440863442</v>
      </c>
      <c r="I202" s="101">
        <v>43.548054492621254</v>
      </c>
      <c r="J202" s="101" t="s">
        <v>62</v>
      </c>
      <c r="K202" s="101">
        <v>0.7250261652848314</v>
      </c>
      <c r="L202" s="101">
        <v>0.7082028141497335</v>
      </c>
      <c r="M202" s="101">
        <v>0.17164001151226618</v>
      </c>
      <c r="N202" s="101">
        <v>0.03253647134522453</v>
      </c>
      <c r="O202" s="101">
        <v>0.029118140417425786</v>
      </c>
      <c r="P202" s="101">
        <v>0.02031608073323898</v>
      </c>
      <c r="Q202" s="101">
        <v>0.003544336682664836</v>
      </c>
      <c r="R202" s="101">
        <v>0.0005007945174483497</v>
      </c>
      <c r="S202" s="101">
        <v>0.00038204754012170593</v>
      </c>
      <c r="T202" s="101">
        <v>0.0002989609046444173</v>
      </c>
      <c r="U202" s="101">
        <v>7.753010390639756E-05</v>
      </c>
      <c r="V202" s="101">
        <v>1.8586911243556436E-05</v>
      </c>
      <c r="W202" s="101">
        <v>2.3827585038326365E-05</v>
      </c>
      <c r="X202" s="101">
        <v>67.5</v>
      </c>
    </row>
    <row r="203" spans="1:24" s="101" customFormat="1" ht="12.75" hidden="1">
      <c r="A203" s="101">
        <v>1526</v>
      </c>
      <c r="B203" s="101">
        <v>115.45999908447266</v>
      </c>
      <c r="C203" s="101">
        <v>100.86000061035156</v>
      </c>
      <c r="D203" s="101">
        <v>9.841596603393555</v>
      </c>
      <c r="E203" s="101">
        <v>10.649444580078125</v>
      </c>
      <c r="F203" s="101">
        <v>19.06027144427701</v>
      </c>
      <c r="G203" s="101" t="s">
        <v>57</v>
      </c>
      <c r="H203" s="101">
        <v>-1.8790810731899228</v>
      </c>
      <c r="I203" s="101">
        <v>46.08091801128274</v>
      </c>
      <c r="J203" s="101" t="s">
        <v>60</v>
      </c>
      <c r="K203" s="101">
        <v>-0.712569636320076</v>
      </c>
      <c r="L203" s="101">
        <v>-0.0038537235450700215</v>
      </c>
      <c r="M203" s="101">
        <v>0.1683199872650137</v>
      </c>
      <c r="N203" s="101">
        <v>0.00033646036774570917</v>
      </c>
      <c r="O203" s="101">
        <v>-0.02867413885174646</v>
      </c>
      <c r="P203" s="101">
        <v>-0.0004407751606426831</v>
      </c>
      <c r="Q203" s="101">
        <v>0.0034563783996818427</v>
      </c>
      <c r="R203" s="101">
        <v>2.701722160861696E-05</v>
      </c>
      <c r="S203" s="101">
        <v>-0.00037984790166743966</v>
      </c>
      <c r="T203" s="101">
        <v>-3.138004632767787E-05</v>
      </c>
      <c r="U203" s="101">
        <v>7.40121225773886E-05</v>
      </c>
      <c r="V203" s="101">
        <v>2.1240348278824048E-06</v>
      </c>
      <c r="W203" s="101">
        <v>-2.3761859826559187E-05</v>
      </c>
      <c r="X203" s="101">
        <v>67.5</v>
      </c>
    </row>
    <row r="204" spans="1:24" s="101" customFormat="1" ht="12.75" hidden="1">
      <c r="A204" s="101">
        <v>1527</v>
      </c>
      <c r="B204" s="101">
        <v>92.77999877929688</v>
      </c>
      <c r="C204" s="101">
        <v>71.58000183105469</v>
      </c>
      <c r="D204" s="101">
        <v>9.837717056274414</v>
      </c>
      <c r="E204" s="101">
        <v>10.386676788330078</v>
      </c>
      <c r="F204" s="101">
        <v>12.613021473272548</v>
      </c>
      <c r="G204" s="101" t="s">
        <v>58</v>
      </c>
      <c r="H204" s="101">
        <v>5.19672227762937</v>
      </c>
      <c r="I204" s="101">
        <v>30.476721056926245</v>
      </c>
      <c r="J204" s="101" t="s">
        <v>61</v>
      </c>
      <c r="K204" s="101">
        <v>-0.13381873464617144</v>
      </c>
      <c r="L204" s="101">
        <v>-0.7081923289505755</v>
      </c>
      <c r="M204" s="101">
        <v>-0.03359576519498393</v>
      </c>
      <c r="N204" s="101">
        <v>0.032534731626671726</v>
      </c>
      <c r="O204" s="101">
        <v>-0.005065556482726186</v>
      </c>
      <c r="P204" s="101">
        <v>-0.020311298668899646</v>
      </c>
      <c r="Q204" s="101">
        <v>-0.0007847106971976095</v>
      </c>
      <c r="R204" s="101">
        <v>0.0005000652141899858</v>
      </c>
      <c r="S204" s="101">
        <v>-4.0937690602788E-05</v>
      </c>
      <c r="T204" s="101">
        <v>-0.0002973094603242237</v>
      </c>
      <c r="U204" s="101">
        <v>-2.308945047692577E-05</v>
      </c>
      <c r="V204" s="101">
        <v>1.8465149488314123E-05</v>
      </c>
      <c r="W204" s="101">
        <v>-1.768566182427731E-06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1528</v>
      </c>
      <c r="B206" s="101">
        <v>119.94</v>
      </c>
      <c r="C206" s="101">
        <v>118.44</v>
      </c>
      <c r="D206" s="101">
        <v>8.693130061598074</v>
      </c>
      <c r="E206" s="101">
        <v>8.79355545098457</v>
      </c>
      <c r="F206" s="101">
        <v>11.644853316263944</v>
      </c>
      <c r="G206" s="101" t="s">
        <v>59</v>
      </c>
      <c r="H206" s="101">
        <v>-20.561549020249416</v>
      </c>
      <c r="I206" s="101">
        <v>31.878450979750582</v>
      </c>
      <c r="J206" s="101" t="s">
        <v>73</v>
      </c>
      <c r="K206" s="101">
        <v>1.2260217371265212</v>
      </c>
      <c r="M206" s="101" t="s">
        <v>68</v>
      </c>
      <c r="N206" s="101">
        <v>0.7319452422255545</v>
      </c>
      <c r="X206" s="101">
        <v>67.5</v>
      </c>
    </row>
    <row r="207" spans="1:24" s="101" customFormat="1" ht="12.75" hidden="1">
      <c r="A207" s="101">
        <v>1525</v>
      </c>
      <c r="B207" s="101">
        <v>97.95999908447266</v>
      </c>
      <c r="C207" s="101">
        <v>114.05999755859375</v>
      </c>
      <c r="D207" s="101">
        <v>9.328498840332031</v>
      </c>
      <c r="E207" s="101">
        <v>9.544013023376465</v>
      </c>
      <c r="F207" s="101">
        <v>15.490400843517085</v>
      </c>
      <c r="G207" s="101" t="s">
        <v>56</v>
      </c>
      <c r="H207" s="101">
        <v>9.021074679817765</v>
      </c>
      <c r="I207" s="101">
        <v>39.48107376429042</v>
      </c>
      <c r="J207" s="101" t="s">
        <v>62</v>
      </c>
      <c r="K207" s="101">
        <v>0.977952800688678</v>
      </c>
      <c r="L207" s="101">
        <v>0.4538317529530528</v>
      </c>
      <c r="M207" s="101">
        <v>0.2315173520044665</v>
      </c>
      <c r="N207" s="101">
        <v>0.0912646505822717</v>
      </c>
      <c r="O207" s="101">
        <v>0.03927639967169858</v>
      </c>
      <c r="P207" s="101">
        <v>0.013018995468251362</v>
      </c>
      <c r="Q207" s="101">
        <v>0.004780784540437866</v>
      </c>
      <c r="R207" s="101">
        <v>0.001404763486535819</v>
      </c>
      <c r="S207" s="101">
        <v>0.0005153369330868851</v>
      </c>
      <c r="T207" s="101">
        <v>0.00019158749206358132</v>
      </c>
      <c r="U207" s="101">
        <v>0.00010456258098160777</v>
      </c>
      <c r="V207" s="101">
        <v>5.213801680473551E-05</v>
      </c>
      <c r="W207" s="101">
        <v>3.214203528651388E-05</v>
      </c>
      <c r="X207" s="101">
        <v>67.5</v>
      </c>
    </row>
    <row r="208" spans="1:24" s="101" customFormat="1" ht="12.75" hidden="1">
      <c r="A208" s="101">
        <v>1526</v>
      </c>
      <c r="B208" s="101">
        <v>118.22000122070312</v>
      </c>
      <c r="C208" s="101">
        <v>87.91999816894531</v>
      </c>
      <c r="D208" s="101">
        <v>9.800168991088867</v>
      </c>
      <c r="E208" s="101">
        <v>11.011566162109375</v>
      </c>
      <c r="F208" s="101">
        <v>19.768251814343316</v>
      </c>
      <c r="G208" s="101" t="s">
        <v>57</v>
      </c>
      <c r="H208" s="101">
        <v>-2.7198422804461018</v>
      </c>
      <c r="I208" s="101">
        <v>48.000158940257016</v>
      </c>
      <c r="J208" s="101" t="s">
        <v>60</v>
      </c>
      <c r="K208" s="101">
        <v>-0.688934990955857</v>
      </c>
      <c r="L208" s="101">
        <v>-0.0024701277667641425</v>
      </c>
      <c r="M208" s="101">
        <v>0.16121754577932118</v>
      </c>
      <c r="N208" s="101">
        <v>0.0009438223074079086</v>
      </c>
      <c r="O208" s="101">
        <v>-0.027967730444960273</v>
      </c>
      <c r="P208" s="101">
        <v>-0.00028241706257205136</v>
      </c>
      <c r="Q208" s="101">
        <v>0.0032379189595687736</v>
      </c>
      <c r="R208" s="101">
        <v>7.585172156166669E-05</v>
      </c>
      <c r="S208" s="101">
        <v>-0.000390548086497107</v>
      </c>
      <c r="T208" s="101">
        <v>-2.0101091055476808E-05</v>
      </c>
      <c r="U208" s="101">
        <v>6.451039736616951E-05</v>
      </c>
      <c r="V208" s="101">
        <v>5.977149509997125E-06</v>
      </c>
      <c r="W208" s="101">
        <v>-2.504075537345424E-05</v>
      </c>
      <c r="X208" s="101">
        <v>67.5</v>
      </c>
    </row>
    <row r="209" spans="1:24" s="101" customFormat="1" ht="12.75" hidden="1">
      <c r="A209" s="101">
        <v>1527</v>
      </c>
      <c r="B209" s="101">
        <v>110.69999694824219</v>
      </c>
      <c r="C209" s="101">
        <v>73.80000305175781</v>
      </c>
      <c r="D209" s="101">
        <v>9.538442611694336</v>
      </c>
      <c r="E209" s="101">
        <v>10.296732902526855</v>
      </c>
      <c r="F209" s="101">
        <v>13.675101249912146</v>
      </c>
      <c r="G209" s="101" t="s">
        <v>58</v>
      </c>
      <c r="H209" s="101">
        <v>-9.094546582245187</v>
      </c>
      <c r="I209" s="101">
        <v>34.105450365996994</v>
      </c>
      <c r="J209" s="101" t="s">
        <v>61</v>
      </c>
      <c r="K209" s="101">
        <v>-0.6940895177219452</v>
      </c>
      <c r="L209" s="101">
        <v>-0.4538250306640838</v>
      </c>
      <c r="M209" s="101">
        <v>-0.1661601252167695</v>
      </c>
      <c r="N209" s="101">
        <v>0.09125977013644175</v>
      </c>
      <c r="O209" s="101">
        <v>-0.02757610605087395</v>
      </c>
      <c r="P209" s="101">
        <v>-0.013015931914585204</v>
      </c>
      <c r="Q209" s="101">
        <v>-0.003517354351406006</v>
      </c>
      <c r="R209" s="101">
        <v>0.0014027141438797861</v>
      </c>
      <c r="S209" s="101">
        <v>-0.00033622068160189805</v>
      </c>
      <c r="T209" s="101">
        <v>-0.00019053008490417536</v>
      </c>
      <c r="U209" s="101">
        <v>-8.229059468246778E-05</v>
      </c>
      <c r="V209" s="101">
        <v>5.179427072626878E-05</v>
      </c>
      <c r="W209" s="101">
        <v>-2.0151203504662592E-05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1528</v>
      </c>
      <c r="B211" s="101">
        <v>111.68</v>
      </c>
      <c r="C211" s="101">
        <v>111.88</v>
      </c>
      <c r="D211" s="101">
        <v>8.685796861075342</v>
      </c>
      <c r="E211" s="101">
        <v>8.687550420232592</v>
      </c>
      <c r="F211" s="101">
        <v>9.602382512754398</v>
      </c>
      <c r="G211" s="101" t="s">
        <v>59</v>
      </c>
      <c r="H211" s="101">
        <v>-17.87986762645272</v>
      </c>
      <c r="I211" s="101">
        <v>26.30013237354729</v>
      </c>
      <c r="J211" s="101" t="s">
        <v>73</v>
      </c>
      <c r="K211" s="101">
        <v>0.8687572145647762</v>
      </c>
      <c r="M211" s="101" t="s">
        <v>68</v>
      </c>
      <c r="N211" s="101">
        <v>0.5561254633231769</v>
      </c>
      <c r="X211" s="101">
        <v>67.5</v>
      </c>
    </row>
    <row r="212" spans="1:24" s="101" customFormat="1" ht="12.75" hidden="1">
      <c r="A212" s="101">
        <v>1525</v>
      </c>
      <c r="B212" s="101">
        <v>91.27999877929688</v>
      </c>
      <c r="C212" s="101">
        <v>106.9800033569336</v>
      </c>
      <c r="D212" s="101">
        <v>9.627652168273926</v>
      </c>
      <c r="E212" s="101">
        <v>9.834278106689453</v>
      </c>
      <c r="F212" s="101">
        <v>13.089460338547234</v>
      </c>
      <c r="G212" s="101" t="s">
        <v>56</v>
      </c>
      <c r="H212" s="101">
        <v>8.535984638249609</v>
      </c>
      <c r="I212" s="101">
        <v>32.315983417546484</v>
      </c>
      <c r="J212" s="101" t="s">
        <v>62</v>
      </c>
      <c r="K212" s="101">
        <v>0.7669640763408668</v>
      </c>
      <c r="L212" s="101">
        <v>0.49385581551298535</v>
      </c>
      <c r="M212" s="101">
        <v>0.1815685097558253</v>
      </c>
      <c r="N212" s="101">
        <v>0.04998257008323206</v>
      </c>
      <c r="O212" s="101">
        <v>0.030802591401098096</v>
      </c>
      <c r="P212" s="101">
        <v>0.014167159938370505</v>
      </c>
      <c r="Q212" s="101">
        <v>0.003749358972068419</v>
      </c>
      <c r="R212" s="101">
        <v>0.0007693331091164947</v>
      </c>
      <c r="S212" s="101">
        <v>0.00040415332540161026</v>
      </c>
      <c r="T212" s="101">
        <v>0.00020848178282092044</v>
      </c>
      <c r="U212" s="101">
        <v>8.200678978113978E-05</v>
      </c>
      <c r="V212" s="101">
        <v>2.855478613051051E-05</v>
      </c>
      <c r="W212" s="101">
        <v>2.5206638993967587E-05</v>
      </c>
      <c r="X212" s="101">
        <v>67.5</v>
      </c>
    </row>
    <row r="213" spans="1:24" s="101" customFormat="1" ht="12.75" hidden="1">
      <c r="A213" s="101">
        <v>1526</v>
      </c>
      <c r="B213" s="101">
        <v>108.31999969482422</v>
      </c>
      <c r="C213" s="101">
        <v>94.62000274658203</v>
      </c>
      <c r="D213" s="101">
        <v>10.069223403930664</v>
      </c>
      <c r="E213" s="101">
        <v>11.01482105255127</v>
      </c>
      <c r="F213" s="101">
        <v>16.79614666419714</v>
      </c>
      <c r="G213" s="101" t="s">
        <v>57</v>
      </c>
      <c r="H213" s="101">
        <v>-1.1428067982556342</v>
      </c>
      <c r="I213" s="101">
        <v>39.67719289656859</v>
      </c>
      <c r="J213" s="101" t="s">
        <v>60</v>
      </c>
      <c r="K213" s="101">
        <v>-0.6453595383782487</v>
      </c>
      <c r="L213" s="101">
        <v>-0.0026875479176240442</v>
      </c>
      <c r="M213" s="101">
        <v>0.15165492171489345</v>
      </c>
      <c r="N213" s="101">
        <v>0.0005168826510515845</v>
      </c>
      <c r="O213" s="101">
        <v>-0.026096621130192604</v>
      </c>
      <c r="P213" s="101">
        <v>-0.000307338997981374</v>
      </c>
      <c r="Q213" s="101">
        <v>0.0030764658050757353</v>
      </c>
      <c r="R213" s="101">
        <v>4.1529138531527024E-05</v>
      </c>
      <c r="S213" s="101">
        <v>-0.0003561158402270874</v>
      </c>
      <c r="T213" s="101">
        <v>-2.1878026744073732E-05</v>
      </c>
      <c r="U213" s="101">
        <v>6.337054086753338E-05</v>
      </c>
      <c r="V213" s="101">
        <v>3.2696700287195633E-06</v>
      </c>
      <c r="W213" s="101">
        <v>-2.259325530033194E-05</v>
      </c>
      <c r="X213" s="101">
        <v>67.5</v>
      </c>
    </row>
    <row r="214" spans="1:24" s="101" customFormat="1" ht="12.75" hidden="1">
      <c r="A214" s="101">
        <v>1527</v>
      </c>
      <c r="B214" s="101">
        <v>104.18000030517578</v>
      </c>
      <c r="C214" s="101">
        <v>71.9800033569336</v>
      </c>
      <c r="D214" s="101">
        <v>9.431900024414062</v>
      </c>
      <c r="E214" s="101">
        <v>10.199360847473145</v>
      </c>
      <c r="F214" s="101">
        <v>13.633348571824143</v>
      </c>
      <c r="G214" s="101" t="s">
        <v>58</v>
      </c>
      <c r="H214" s="101">
        <v>-2.3040263335721676</v>
      </c>
      <c r="I214" s="101">
        <v>34.375973971603614</v>
      </c>
      <c r="J214" s="101" t="s">
        <v>61</v>
      </c>
      <c r="K214" s="101">
        <v>-0.4144212357271437</v>
      </c>
      <c r="L214" s="101">
        <v>-0.49384850268294456</v>
      </c>
      <c r="M214" s="101">
        <v>-0.09983941333261516</v>
      </c>
      <c r="N214" s="101">
        <v>0.04997989740335854</v>
      </c>
      <c r="O214" s="101">
        <v>-0.016363557150271067</v>
      </c>
      <c r="P214" s="101">
        <v>-0.014163825876495728</v>
      </c>
      <c r="Q214" s="101">
        <v>-0.002143140418085026</v>
      </c>
      <c r="R214" s="101">
        <v>0.0007682114054319172</v>
      </c>
      <c r="S214" s="101">
        <v>-0.0001911057790139676</v>
      </c>
      <c r="T214" s="101">
        <v>-0.0002073306675674755</v>
      </c>
      <c r="U214" s="101">
        <v>-5.205082247538778E-05</v>
      </c>
      <c r="V214" s="101">
        <v>2.8366971443255772E-05</v>
      </c>
      <c r="W214" s="101">
        <v>-1.1176737641468998E-05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1528</v>
      </c>
      <c r="B216" s="101">
        <v>117.02</v>
      </c>
      <c r="C216" s="101">
        <v>124.22</v>
      </c>
      <c r="D216" s="101">
        <v>8.252375288954212</v>
      </c>
      <c r="E216" s="101">
        <v>8.472420622464693</v>
      </c>
      <c r="F216" s="101">
        <v>10.359529982502696</v>
      </c>
      <c r="G216" s="101" t="s">
        <v>59</v>
      </c>
      <c r="H216" s="101">
        <v>-19.649179237134547</v>
      </c>
      <c r="I216" s="101">
        <v>29.870820762865456</v>
      </c>
      <c r="J216" s="101" t="s">
        <v>73</v>
      </c>
      <c r="K216" s="101">
        <v>1.4020363679794154</v>
      </c>
      <c r="M216" s="101" t="s">
        <v>68</v>
      </c>
      <c r="N216" s="101">
        <v>0.9717950627970333</v>
      </c>
      <c r="X216" s="101">
        <v>67.5</v>
      </c>
    </row>
    <row r="217" spans="1:24" s="101" customFormat="1" ht="12.75" hidden="1">
      <c r="A217" s="101">
        <v>1525</v>
      </c>
      <c r="B217" s="101">
        <v>88.12000274658203</v>
      </c>
      <c r="C217" s="101">
        <v>108.22000122070312</v>
      </c>
      <c r="D217" s="101">
        <v>9.406500816345215</v>
      </c>
      <c r="E217" s="101">
        <v>9.578130722045898</v>
      </c>
      <c r="F217" s="101">
        <v>14.494166765647629</v>
      </c>
      <c r="G217" s="101" t="s">
        <v>56</v>
      </c>
      <c r="H217" s="101">
        <v>16.000427466280335</v>
      </c>
      <c r="I217" s="101">
        <v>36.62043021286237</v>
      </c>
      <c r="J217" s="101" t="s">
        <v>62</v>
      </c>
      <c r="K217" s="101">
        <v>0.8821391249737985</v>
      </c>
      <c r="L217" s="101">
        <v>0.7601689528433762</v>
      </c>
      <c r="M217" s="101">
        <v>0.20883480197592122</v>
      </c>
      <c r="N217" s="101">
        <v>0.025462481674647694</v>
      </c>
      <c r="O217" s="101">
        <v>0.03542827835308217</v>
      </c>
      <c r="P217" s="101">
        <v>0.021806886353439997</v>
      </c>
      <c r="Q217" s="101">
        <v>0.004312426942819018</v>
      </c>
      <c r="R217" s="101">
        <v>0.00039188198739624816</v>
      </c>
      <c r="S217" s="101">
        <v>0.0004648550850936786</v>
      </c>
      <c r="T217" s="101">
        <v>0.0003209010248528977</v>
      </c>
      <c r="U217" s="101">
        <v>9.432123343663997E-05</v>
      </c>
      <c r="V217" s="101">
        <v>1.4545371043601602E-05</v>
      </c>
      <c r="W217" s="101">
        <v>2.8993485145434502E-05</v>
      </c>
      <c r="X217" s="101">
        <v>67.5</v>
      </c>
    </row>
    <row r="218" spans="1:24" s="101" customFormat="1" ht="12.75" hidden="1">
      <c r="A218" s="101">
        <v>1526</v>
      </c>
      <c r="B218" s="101">
        <v>112.9800033569336</v>
      </c>
      <c r="C218" s="101">
        <v>101.08000183105469</v>
      </c>
      <c r="D218" s="101">
        <v>9.880510330200195</v>
      </c>
      <c r="E218" s="101">
        <v>10.675572395324707</v>
      </c>
      <c r="F218" s="101">
        <v>17.623278723969907</v>
      </c>
      <c r="G218" s="101" t="s">
        <v>57</v>
      </c>
      <c r="H218" s="101">
        <v>-3.045447073537801</v>
      </c>
      <c r="I218" s="101">
        <v>42.43455628339579</v>
      </c>
      <c r="J218" s="101" t="s">
        <v>60</v>
      </c>
      <c r="K218" s="101">
        <v>-0.6409767914200741</v>
      </c>
      <c r="L218" s="101">
        <v>-0.004136218462504039</v>
      </c>
      <c r="M218" s="101">
        <v>0.15010180185329192</v>
      </c>
      <c r="N218" s="101">
        <v>0.00026343389467465276</v>
      </c>
      <c r="O218" s="101">
        <v>-0.02600356643692896</v>
      </c>
      <c r="P218" s="101">
        <v>-0.0004731060967551755</v>
      </c>
      <c r="Q218" s="101">
        <v>0.0030198276008111253</v>
      </c>
      <c r="R218" s="101">
        <v>2.1147319583017757E-05</v>
      </c>
      <c r="S218" s="101">
        <v>-0.00036172013523251583</v>
      </c>
      <c r="T218" s="101">
        <v>-3.368491858555079E-05</v>
      </c>
      <c r="U218" s="101">
        <v>6.051704961071954E-05</v>
      </c>
      <c r="V218" s="101">
        <v>1.6608490272087635E-06</v>
      </c>
      <c r="W218" s="101">
        <v>-2.315308718123625E-05</v>
      </c>
      <c r="X218" s="101">
        <v>67.5</v>
      </c>
    </row>
    <row r="219" spans="1:24" s="101" customFormat="1" ht="12.75" hidden="1">
      <c r="A219" s="101">
        <v>1527</v>
      </c>
      <c r="B219" s="101">
        <v>104.58000183105469</v>
      </c>
      <c r="C219" s="101">
        <v>71.77999877929688</v>
      </c>
      <c r="D219" s="101">
        <v>9.572026252746582</v>
      </c>
      <c r="E219" s="101">
        <v>10.281864166259766</v>
      </c>
      <c r="F219" s="101">
        <v>14.9956892774058</v>
      </c>
      <c r="G219" s="101" t="s">
        <v>58</v>
      </c>
      <c r="H219" s="101">
        <v>0.1781680177974181</v>
      </c>
      <c r="I219" s="101">
        <v>37.25816984885211</v>
      </c>
      <c r="J219" s="101" t="s">
        <v>61</v>
      </c>
      <c r="K219" s="101">
        <v>-0.6060678086405561</v>
      </c>
      <c r="L219" s="101">
        <v>-0.7601576997990782</v>
      </c>
      <c r="M219" s="101">
        <v>-0.1451944337663029</v>
      </c>
      <c r="N219" s="101">
        <v>0.025461118899508445</v>
      </c>
      <c r="O219" s="101">
        <v>-0.024061950037843817</v>
      </c>
      <c r="P219" s="101">
        <v>-0.021801753669213414</v>
      </c>
      <c r="Q219" s="101">
        <v>-0.0030785820434951383</v>
      </c>
      <c r="R219" s="101">
        <v>0.0003913109798102871</v>
      </c>
      <c r="S219" s="101">
        <v>-0.00029197396100478145</v>
      </c>
      <c r="T219" s="101">
        <v>-0.00031912817802808464</v>
      </c>
      <c r="U219" s="101">
        <v>-7.234764532051365E-05</v>
      </c>
      <c r="V219" s="101">
        <v>1.4450238728300085E-05</v>
      </c>
      <c r="W219" s="101">
        <v>-1.7451553938162778E-05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1528</v>
      </c>
      <c r="B221" s="101">
        <v>134.26</v>
      </c>
      <c r="C221" s="101">
        <v>130.46</v>
      </c>
      <c r="D221" s="101">
        <v>8.472813562661537</v>
      </c>
      <c r="E221" s="101">
        <v>8.828381279859265</v>
      </c>
      <c r="F221" s="101">
        <v>15.667563650394102</v>
      </c>
      <c r="G221" s="101" t="s">
        <v>59</v>
      </c>
      <c r="H221" s="101">
        <v>-22.72738952762475</v>
      </c>
      <c r="I221" s="101">
        <v>44.03261047237525</v>
      </c>
      <c r="J221" s="101" t="s">
        <v>73</v>
      </c>
      <c r="K221" s="101">
        <v>1.9852127888974245</v>
      </c>
      <c r="M221" s="101" t="s">
        <v>68</v>
      </c>
      <c r="N221" s="101">
        <v>1.2696373659473483</v>
      </c>
      <c r="X221" s="101">
        <v>67.5</v>
      </c>
    </row>
    <row r="222" spans="1:24" s="101" customFormat="1" ht="12.75" hidden="1">
      <c r="A222" s="101">
        <v>1525</v>
      </c>
      <c r="B222" s="101">
        <v>96.9800033569336</v>
      </c>
      <c r="C222" s="101">
        <v>120.68000030517578</v>
      </c>
      <c r="D222" s="101">
        <v>9.271504402160645</v>
      </c>
      <c r="E222" s="101">
        <v>9.500926971435547</v>
      </c>
      <c r="F222" s="101">
        <v>17.570417844313546</v>
      </c>
      <c r="G222" s="101" t="s">
        <v>56</v>
      </c>
      <c r="H222" s="101">
        <v>15.575935224277735</v>
      </c>
      <c r="I222" s="101">
        <v>45.05593858121133</v>
      </c>
      <c r="J222" s="101" t="s">
        <v>62</v>
      </c>
      <c r="K222" s="101">
        <v>1.1562229007706588</v>
      </c>
      <c r="L222" s="101">
        <v>0.7552680116167834</v>
      </c>
      <c r="M222" s="101">
        <v>0.27372033629076287</v>
      </c>
      <c r="N222" s="101">
        <v>0.018723592522245674</v>
      </c>
      <c r="O222" s="101">
        <v>0.04643574748889884</v>
      </c>
      <c r="P222" s="101">
        <v>0.021666281962524542</v>
      </c>
      <c r="Q222" s="101">
        <v>0.0056523142667859625</v>
      </c>
      <c r="R222" s="101">
        <v>0.00028823660709537813</v>
      </c>
      <c r="S222" s="101">
        <v>0.0006092474473066671</v>
      </c>
      <c r="T222" s="101">
        <v>0.0003188468755639005</v>
      </c>
      <c r="U222" s="101">
        <v>0.00012362808418547137</v>
      </c>
      <c r="V222" s="101">
        <v>1.0690184574910322E-05</v>
      </c>
      <c r="W222" s="101">
        <v>3.799290195073246E-05</v>
      </c>
      <c r="X222" s="101">
        <v>67.5</v>
      </c>
    </row>
    <row r="223" spans="1:24" s="101" customFormat="1" ht="12.75" hidden="1">
      <c r="A223" s="101">
        <v>1526</v>
      </c>
      <c r="B223" s="101">
        <v>109.4800033569336</v>
      </c>
      <c r="C223" s="101">
        <v>115.27999877929688</v>
      </c>
      <c r="D223" s="101">
        <v>9.412323951721191</v>
      </c>
      <c r="E223" s="101">
        <v>10.052149772644043</v>
      </c>
      <c r="F223" s="101">
        <v>18.910409165732734</v>
      </c>
      <c r="G223" s="101" t="s">
        <v>57</v>
      </c>
      <c r="H223" s="101">
        <v>5.811698479137014</v>
      </c>
      <c r="I223" s="101">
        <v>47.79170183607061</v>
      </c>
      <c r="J223" s="101" t="s">
        <v>60</v>
      </c>
      <c r="K223" s="101">
        <v>-1.0990778356333146</v>
      </c>
      <c r="L223" s="101">
        <v>-0.0041092511077119006</v>
      </c>
      <c r="M223" s="101">
        <v>0.2592088995880231</v>
      </c>
      <c r="N223" s="101">
        <v>-0.0001937497420319563</v>
      </c>
      <c r="O223" s="101">
        <v>-0.044293604944441366</v>
      </c>
      <c r="P223" s="101">
        <v>-0.00046998246917379733</v>
      </c>
      <c r="Q223" s="101">
        <v>0.005303138083496509</v>
      </c>
      <c r="R223" s="101">
        <v>-1.561234444550886E-05</v>
      </c>
      <c r="S223" s="101">
        <v>-0.0005921572779219654</v>
      </c>
      <c r="T223" s="101">
        <v>-3.345959643952862E-05</v>
      </c>
      <c r="U223" s="101">
        <v>0.00011223894737270138</v>
      </c>
      <c r="V223" s="101">
        <v>-1.243380940113466E-06</v>
      </c>
      <c r="W223" s="101">
        <v>-3.720328646075654E-05</v>
      </c>
      <c r="X223" s="101">
        <v>67.5</v>
      </c>
    </row>
    <row r="224" spans="1:24" s="101" customFormat="1" ht="12.75" hidden="1">
      <c r="A224" s="101">
        <v>1527</v>
      </c>
      <c r="B224" s="101">
        <v>106.16000366210938</v>
      </c>
      <c r="C224" s="101">
        <v>81.76000213623047</v>
      </c>
      <c r="D224" s="101">
        <v>9.34343147277832</v>
      </c>
      <c r="E224" s="101">
        <v>10.064444541931152</v>
      </c>
      <c r="F224" s="101">
        <v>17.59581123359617</v>
      </c>
      <c r="G224" s="101" t="s">
        <v>58</v>
      </c>
      <c r="H224" s="101">
        <v>6.13099105898133</v>
      </c>
      <c r="I224" s="101">
        <v>44.790994721090705</v>
      </c>
      <c r="J224" s="101" t="s">
        <v>61</v>
      </c>
      <c r="K224" s="101">
        <v>-0.35899764273056894</v>
      </c>
      <c r="L224" s="101">
        <v>-0.7552568327575087</v>
      </c>
      <c r="M224" s="101">
        <v>-0.08794071226397061</v>
      </c>
      <c r="N224" s="101">
        <v>-0.018722590044557313</v>
      </c>
      <c r="O224" s="101">
        <v>-0.013941133593741004</v>
      </c>
      <c r="P224" s="101">
        <v>-0.02166118396021523</v>
      </c>
      <c r="Q224" s="101">
        <v>-0.0019558586446574086</v>
      </c>
      <c r="R224" s="101">
        <v>-0.000287813474963856</v>
      </c>
      <c r="S224" s="101">
        <v>-0.00014329064956841508</v>
      </c>
      <c r="T224" s="101">
        <v>-0.00031708640062759756</v>
      </c>
      <c r="U224" s="101">
        <v>-5.182973945562496E-05</v>
      </c>
      <c r="V224" s="101">
        <v>-1.0617629211995168E-05</v>
      </c>
      <c r="W224" s="101">
        <v>-7.70558726878487E-06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9.602382512754398</v>
      </c>
      <c r="G225" s="102"/>
      <c r="H225" s="102"/>
      <c r="I225" s="115"/>
      <c r="J225" s="115" t="s">
        <v>159</v>
      </c>
      <c r="K225" s="102">
        <f>AVERAGE(K223,K218,K213,K208,K203,K198)</f>
        <v>-0.7485515012292411</v>
      </c>
      <c r="L225" s="102">
        <f>AVERAGE(L223,L218,L213,L208,L203,L198)</f>
        <v>-0.003166339010668472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19.768251814343316</v>
      </c>
      <c r="G226" s="102"/>
      <c r="H226" s="102"/>
      <c r="I226" s="115"/>
      <c r="J226" s="115" t="s">
        <v>160</v>
      </c>
      <c r="K226" s="102">
        <f>AVERAGE(K224,K219,K214,K209,K204,K199)</f>
        <v>-0.40108618968666526</v>
      </c>
      <c r="L226" s="102">
        <f>AVERAGE(L224,L219,L214,L209,L204,L199)</f>
        <v>-0.5818587834243609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0.46784468826827563</v>
      </c>
      <c r="L227" s="102">
        <f>ABS(L225/$H$33)</f>
        <v>0.008795386140745756</v>
      </c>
      <c r="M227" s="115" t="s">
        <v>111</v>
      </c>
      <c r="N227" s="102">
        <f>K227+L227+L228+K228</f>
        <v>1.068191694553034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0.22788988050378708</v>
      </c>
      <c r="L228" s="102">
        <f>ABS(L226/$H$34)</f>
        <v>0.3636617396402256</v>
      </c>
      <c r="M228" s="102"/>
      <c r="N228" s="102"/>
    </row>
    <row r="229" s="101" customFormat="1" ht="12.75"/>
    <row r="230" s="101" customFormat="1" ht="12.75" hidden="1">
      <c r="A230" s="101" t="s">
        <v>121</v>
      </c>
    </row>
    <row r="231" spans="1:24" s="101" customFormat="1" ht="12.75" hidden="1">
      <c r="A231" s="101">
        <v>1528</v>
      </c>
      <c r="B231" s="101">
        <v>114</v>
      </c>
      <c r="C231" s="101">
        <v>114.3</v>
      </c>
      <c r="D231" s="101">
        <v>8.7546627220453</v>
      </c>
      <c r="E231" s="101">
        <v>9.061770310454994</v>
      </c>
      <c r="F231" s="101">
        <v>14.224484868510418</v>
      </c>
      <c r="G231" s="101" t="s">
        <v>59</v>
      </c>
      <c r="H231" s="101">
        <v>-7.843006037297727</v>
      </c>
      <c r="I231" s="101">
        <v>38.65699396270228</v>
      </c>
      <c r="J231" s="101" t="s">
        <v>73</v>
      </c>
      <c r="K231" s="101">
        <v>0.794405410992815</v>
      </c>
      <c r="M231" s="101" t="s">
        <v>68</v>
      </c>
      <c r="N231" s="101">
        <v>0.4303642001579242</v>
      </c>
      <c r="X231" s="101">
        <v>67.5</v>
      </c>
    </row>
    <row r="232" spans="1:24" s="101" customFormat="1" ht="12.75" hidden="1">
      <c r="A232" s="101">
        <v>1525</v>
      </c>
      <c r="B232" s="101">
        <v>107.95999908447266</v>
      </c>
      <c r="C232" s="101">
        <v>109.26000213623047</v>
      </c>
      <c r="D232" s="101">
        <v>9.276616096496582</v>
      </c>
      <c r="E232" s="101">
        <v>9.640488624572754</v>
      </c>
      <c r="F232" s="101">
        <v>16.81424925102898</v>
      </c>
      <c r="G232" s="101" t="s">
        <v>56</v>
      </c>
      <c r="H232" s="101">
        <v>2.653034368604523</v>
      </c>
      <c r="I232" s="101">
        <v>43.11303345307717</v>
      </c>
      <c r="J232" s="101" t="s">
        <v>62</v>
      </c>
      <c r="K232" s="101">
        <v>0.8449299346382563</v>
      </c>
      <c r="L232" s="101">
        <v>0.18874694584954316</v>
      </c>
      <c r="M232" s="101">
        <v>0.20002604085809</v>
      </c>
      <c r="N232" s="101">
        <v>0.06053109201313585</v>
      </c>
      <c r="O232" s="101">
        <v>0.033933988698563615</v>
      </c>
      <c r="P232" s="101">
        <v>0.005414540752306378</v>
      </c>
      <c r="Q232" s="101">
        <v>0.004130522878115471</v>
      </c>
      <c r="R232" s="101">
        <v>0.000931722875248099</v>
      </c>
      <c r="S232" s="101">
        <v>0.00044521361104021107</v>
      </c>
      <c r="T232" s="101">
        <v>7.965643093949955E-05</v>
      </c>
      <c r="U232" s="101">
        <v>9.033909217384125E-05</v>
      </c>
      <c r="V232" s="101">
        <v>3.45866739122399E-05</v>
      </c>
      <c r="W232" s="101">
        <v>2.7763286982196675E-05</v>
      </c>
      <c r="X232" s="101">
        <v>67.5</v>
      </c>
    </row>
    <row r="233" spans="1:24" s="101" customFormat="1" ht="12.75" hidden="1">
      <c r="A233" s="101">
        <v>1527</v>
      </c>
      <c r="B233" s="101">
        <v>99.22000122070312</v>
      </c>
      <c r="C233" s="101">
        <v>74.72000122070312</v>
      </c>
      <c r="D233" s="101">
        <v>9.686911582946777</v>
      </c>
      <c r="E233" s="101">
        <v>10.410877227783203</v>
      </c>
      <c r="F233" s="101">
        <v>14.92887674429063</v>
      </c>
      <c r="G233" s="101" t="s">
        <v>57</v>
      </c>
      <c r="H233" s="101">
        <v>4.923998642473499</v>
      </c>
      <c r="I233" s="101">
        <v>36.643999863176624</v>
      </c>
      <c r="J233" s="101" t="s">
        <v>60</v>
      </c>
      <c r="K233" s="101">
        <v>-0.49371729964903827</v>
      </c>
      <c r="L233" s="101">
        <v>0.0010264700583513754</v>
      </c>
      <c r="M233" s="101">
        <v>0.11502824723888759</v>
      </c>
      <c r="N233" s="101">
        <v>0.0006258431183829885</v>
      </c>
      <c r="O233" s="101">
        <v>-0.02012442813040037</v>
      </c>
      <c r="P233" s="101">
        <v>0.0001175894506969903</v>
      </c>
      <c r="Q233" s="101">
        <v>0.0022858181152149355</v>
      </c>
      <c r="R233" s="101">
        <v>5.031116610472287E-05</v>
      </c>
      <c r="S233" s="101">
        <v>-0.00028763511931121136</v>
      </c>
      <c r="T233" s="101">
        <v>8.380903741664821E-06</v>
      </c>
      <c r="U233" s="101">
        <v>4.386922315131871E-05</v>
      </c>
      <c r="V233" s="101">
        <v>3.964733466086656E-06</v>
      </c>
      <c r="W233" s="101">
        <v>-1.8629249077714238E-05</v>
      </c>
      <c r="X233" s="101">
        <v>67.5</v>
      </c>
    </row>
    <row r="234" spans="1:24" s="101" customFormat="1" ht="12.75" hidden="1">
      <c r="A234" s="101">
        <v>1526</v>
      </c>
      <c r="B234" s="101">
        <v>106.5999984741211</v>
      </c>
      <c r="C234" s="101">
        <v>91.30000305175781</v>
      </c>
      <c r="D234" s="101">
        <v>9.799633979797363</v>
      </c>
      <c r="E234" s="101">
        <v>10.685015678405762</v>
      </c>
      <c r="F234" s="101">
        <v>9.837277492718746</v>
      </c>
      <c r="G234" s="101" t="s">
        <v>58</v>
      </c>
      <c r="H234" s="101">
        <v>-15.224034257430418</v>
      </c>
      <c r="I234" s="101">
        <v>23.87596421669067</v>
      </c>
      <c r="J234" s="101" t="s">
        <v>61</v>
      </c>
      <c r="K234" s="101">
        <v>-0.6856747206037785</v>
      </c>
      <c r="L234" s="101">
        <v>0.1887441546823363</v>
      </c>
      <c r="M234" s="101">
        <v>-0.16364265751481682</v>
      </c>
      <c r="N234" s="101">
        <v>0.060527856567814224</v>
      </c>
      <c r="O234" s="101">
        <v>-0.027322572745233812</v>
      </c>
      <c r="P234" s="101">
        <v>0.005413263736367488</v>
      </c>
      <c r="Q234" s="101">
        <v>-0.0034403858491149734</v>
      </c>
      <c r="R234" s="101">
        <v>0.0009303635326181738</v>
      </c>
      <c r="S234" s="101">
        <v>-0.0003398252456694316</v>
      </c>
      <c r="T234" s="101">
        <v>7.921431336881113E-05</v>
      </c>
      <c r="U234" s="101">
        <v>-7.897241819074294E-05</v>
      </c>
      <c r="V234" s="101">
        <v>3.435868013842366E-05</v>
      </c>
      <c r="W234" s="101">
        <v>-2.0585217580980157E-05</v>
      </c>
      <c r="X234" s="101">
        <v>67.5</v>
      </c>
    </row>
    <row r="235" s="101" customFormat="1" ht="12.75" hidden="1">
      <c r="A235" s="101" t="s">
        <v>127</v>
      </c>
    </row>
    <row r="236" spans="1:24" s="101" customFormat="1" ht="12.75" hidden="1">
      <c r="A236" s="101">
        <v>1528</v>
      </c>
      <c r="B236" s="101">
        <v>117.46</v>
      </c>
      <c r="C236" s="101">
        <v>121.76</v>
      </c>
      <c r="D236" s="101">
        <v>8.613125239280269</v>
      </c>
      <c r="E236" s="101">
        <v>8.857531009198059</v>
      </c>
      <c r="F236" s="101">
        <v>16.67877482451723</v>
      </c>
      <c r="G236" s="101" t="s">
        <v>59</v>
      </c>
      <c r="H236" s="101">
        <v>-3.881589648338746</v>
      </c>
      <c r="I236" s="101">
        <v>46.07841035166125</v>
      </c>
      <c r="J236" s="101" t="s">
        <v>73</v>
      </c>
      <c r="K236" s="101">
        <v>1.8161746067152769</v>
      </c>
      <c r="M236" s="101" t="s">
        <v>68</v>
      </c>
      <c r="N236" s="101">
        <v>0.9933822979998919</v>
      </c>
      <c r="X236" s="101">
        <v>67.5</v>
      </c>
    </row>
    <row r="237" spans="1:24" s="101" customFormat="1" ht="12.75" hidden="1">
      <c r="A237" s="101">
        <v>1525</v>
      </c>
      <c r="B237" s="101">
        <v>102.30000305175781</v>
      </c>
      <c r="C237" s="101">
        <v>112.9000015258789</v>
      </c>
      <c r="D237" s="101">
        <v>9.249411582946777</v>
      </c>
      <c r="E237" s="101">
        <v>9.591155052185059</v>
      </c>
      <c r="F237" s="101">
        <v>16.93813280686776</v>
      </c>
      <c r="G237" s="101" t="s">
        <v>56</v>
      </c>
      <c r="H237" s="101">
        <v>8.748051440863442</v>
      </c>
      <c r="I237" s="101">
        <v>43.548054492621254</v>
      </c>
      <c r="J237" s="101" t="s">
        <v>62</v>
      </c>
      <c r="K237" s="101">
        <v>1.2636657790729224</v>
      </c>
      <c r="L237" s="101">
        <v>0.3555478666359942</v>
      </c>
      <c r="M237" s="101">
        <v>0.2991562348568715</v>
      </c>
      <c r="N237" s="101">
        <v>0.02638443812638829</v>
      </c>
      <c r="O237" s="101">
        <v>0.050751214024596064</v>
      </c>
      <c r="P237" s="101">
        <v>0.010199459675338206</v>
      </c>
      <c r="Q237" s="101">
        <v>0.006177613792855937</v>
      </c>
      <c r="R237" s="101">
        <v>0.0004061048357181455</v>
      </c>
      <c r="S237" s="101">
        <v>0.0006658501218802771</v>
      </c>
      <c r="T237" s="101">
        <v>0.0001500553523826203</v>
      </c>
      <c r="U237" s="101">
        <v>0.0001351169357099159</v>
      </c>
      <c r="V237" s="101">
        <v>1.508387986730463E-05</v>
      </c>
      <c r="W237" s="101">
        <v>4.151933792108868E-05</v>
      </c>
      <c r="X237" s="101">
        <v>67.5</v>
      </c>
    </row>
    <row r="238" spans="1:24" s="101" customFormat="1" ht="12.75" hidden="1">
      <c r="A238" s="101">
        <v>1527</v>
      </c>
      <c r="B238" s="101">
        <v>92.77999877929688</v>
      </c>
      <c r="C238" s="101">
        <v>71.58000183105469</v>
      </c>
      <c r="D238" s="101">
        <v>9.837717056274414</v>
      </c>
      <c r="E238" s="101">
        <v>10.386676788330078</v>
      </c>
      <c r="F238" s="101">
        <v>14.43393250980125</v>
      </c>
      <c r="G238" s="101" t="s">
        <v>57</v>
      </c>
      <c r="H238" s="101">
        <v>9.59657189711669</v>
      </c>
      <c r="I238" s="101">
        <v>34.876570676413564</v>
      </c>
      <c r="J238" s="101" t="s">
        <v>60</v>
      </c>
      <c r="K238" s="101">
        <v>-0.5228780915225595</v>
      </c>
      <c r="L238" s="101">
        <v>0.0019345427176377281</v>
      </c>
      <c r="M238" s="101">
        <v>0.12068090336044487</v>
      </c>
      <c r="N238" s="101">
        <v>0.000272724687450711</v>
      </c>
      <c r="O238" s="101">
        <v>-0.021496864071432756</v>
      </c>
      <c r="P238" s="101">
        <v>0.00022147311003777024</v>
      </c>
      <c r="Q238" s="101">
        <v>0.0023428517018598944</v>
      </c>
      <c r="R238" s="101">
        <v>2.1929812543336336E-05</v>
      </c>
      <c r="S238" s="101">
        <v>-0.00032211282075290585</v>
      </c>
      <c r="T238" s="101">
        <v>1.5775819574699736E-05</v>
      </c>
      <c r="U238" s="101">
        <v>4.1158812737040545E-05</v>
      </c>
      <c r="V238" s="101">
        <v>1.7247932348599225E-06</v>
      </c>
      <c r="W238" s="101">
        <v>-2.127933391332958E-05</v>
      </c>
      <c r="X238" s="101">
        <v>67.5</v>
      </c>
    </row>
    <row r="239" spans="1:24" s="101" customFormat="1" ht="12.75" hidden="1">
      <c r="A239" s="101">
        <v>1526</v>
      </c>
      <c r="B239" s="101">
        <v>115.45999908447266</v>
      </c>
      <c r="C239" s="101">
        <v>100.86000061035156</v>
      </c>
      <c r="D239" s="101">
        <v>9.841596603393555</v>
      </c>
      <c r="E239" s="101">
        <v>10.649444580078125</v>
      </c>
      <c r="F239" s="101">
        <v>11.06249035275394</v>
      </c>
      <c r="G239" s="101" t="s">
        <v>58</v>
      </c>
      <c r="H239" s="101">
        <v>-21.21485474399566</v>
      </c>
      <c r="I239" s="101">
        <v>26.745144340476994</v>
      </c>
      <c r="J239" s="101" t="s">
        <v>61</v>
      </c>
      <c r="K239" s="101">
        <v>-1.1504128400733806</v>
      </c>
      <c r="L239" s="101">
        <v>0.35554260365514617</v>
      </c>
      <c r="M239" s="101">
        <v>-0.27373449256139903</v>
      </c>
      <c r="N239" s="101">
        <v>0.026383028569329694</v>
      </c>
      <c r="O239" s="101">
        <v>-0.04597358546018246</v>
      </c>
      <c r="P239" s="101">
        <v>0.010197054836097546</v>
      </c>
      <c r="Q239" s="101">
        <v>-0.0057161138964139015</v>
      </c>
      <c r="R239" s="101">
        <v>0.0004055122944073041</v>
      </c>
      <c r="S239" s="101">
        <v>-0.0005827518472854344</v>
      </c>
      <c r="T239" s="101">
        <v>0.00014922376585322752</v>
      </c>
      <c r="U239" s="101">
        <v>-0.00012869552614490828</v>
      </c>
      <c r="V239" s="101">
        <v>1.4984943114615396E-05</v>
      </c>
      <c r="W239" s="101">
        <v>-3.565172323479714E-05</v>
      </c>
      <c r="X239" s="101">
        <v>67.5</v>
      </c>
    </row>
    <row r="240" s="101" customFormat="1" ht="12.75" hidden="1">
      <c r="A240" s="101" t="s">
        <v>133</v>
      </c>
    </row>
    <row r="241" spans="1:24" s="101" customFormat="1" ht="12.75" hidden="1">
      <c r="A241" s="101">
        <v>1528</v>
      </c>
      <c r="B241" s="101">
        <v>119.94</v>
      </c>
      <c r="C241" s="101">
        <v>118.44</v>
      </c>
      <c r="D241" s="101">
        <v>8.693130061598074</v>
      </c>
      <c r="E241" s="101">
        <v>8.79355545098457</v>
      </c>
      <c r="F241" s="101">
        <v>14.882064661145892</v>
      </c>
      <c r="G241" s="101" t="s">
        <v>59</v>
      </c>
      <c r="H241" s="101">
        <v>-11.699498089579492</v>
      </c>
      <c r="I241" s="101">
        <v>40.740501910420505</v>
      </c>
      <c r="J241" s="101" t="s">
        <v>73</v>
      </c>
      <c r="K241" s="101">
        <v>1.7460459299917803</v>
      </c>
      <c r="M241" s="101" t="s">
        <v>68</v>
      </c>
      <c r="N241" s="101">
        <v>0.9130630623356473</v>
      </c>
      <c r="X241" s="101">
        <v>67.5</v>
      </c>
    </row>
    <row r="242" spans="1:24" s="101" customFormat="1" ht="12.75" hidden="1">
      <c r="A242" s="101">
        <v>1525</v>
      </c>
      <c r="B242" s="101">
        <v>97.95999908447266</v>
      </c>
      <c r="C242" s="101">
        <v>114.05999755859375</v>
      </c>
      <c r="D242" s="101">
        <v>9.328498840332031</v>
      </c>
      <c r="E242" s="101">
        <v>9.544013023376465</v>
      </c>
      <c r="F242" s="101">
        <v>15.490400843517085</v>
      </c>
      <c r="G242" s="101" t="s">
        <v>56</v>
      </c>
      <c r="H242" s="101">
        <v>9.021074679817765</v>
      </c>
      <c r="I242" s="101">
        <v>39.48107376429042</v>
      </c>
      <c r="J242" s="101" t="s">
        <v>62</v>
      </c>
      <c r="K242" s="101">
        <v>1.2811577563922105</v>
      </c>
      <c r="L242" s="101">
        <v>0.04787826073561389</v>
      </c>
      <c r="M242" s="101">
        <v>0.30329716669230505</v>
      </c>
      <c r="N242" s="101">
        <v>0.08779703724786288</v>
      </c>
      <c r="O242" s="101">
        <v>0.0514538287855554</v>
      </c>
      <c r="P242" s="101">
        <v>0.0013734269249435966</v>
      </c>
      <c r="Q242" s="101">
        <v>0.006263070464526295</v>
      </c>
      <c r="R242" s="101">
        <v>0.0013513891245943922</v>
      </c>
      <c r="S242" s="101">
        <v>0.0006750859651827258</v>
      </c>
      <c r="T242" s="101">
        <v>2.018991352533749E-05</v>
      </c>
      <c r="U242" s="101">
        <v>0.00013698152301296624</v>
      </c>
      <c r="V242" s="101">
        <v>5.016152839518896E-05</v>
      </c>
      <c r="W242" s="101">
        <v>4.210079841432745E-05</v>
      </c>
      <c r="X242" s="101">
        <v>67.5</v>
      </c>
    </row>
    <row r="243" spans="1:24" s="101" customFormat="1" ht="12.75" hidden="1">
      <c r="A243" s="101">
        <v>1527</v>
      </c>
      <c r="B243" s="101">
        <v>110.69999694824219</v>
      </c>
      <c r="C243" s="101">
        <v>73.80000305175781</v>
      </c>
      <c r="D243" s="101">
        <v>9.538442611694336</v>
      </c>
      <c r="E243" s="101">
        <v>10.296732902526855</v>
      </c>
      <c r="F243" s="101">
        <v>17.999302685903334</v>
      </c>
      <c r="G243" s="101" t="s">
        <v>57</v>
      </c>
      <c r="H243" s="101">
        <v>1.6899320664023207</v>
      </c>
      <c r="I243" s="101">
        <v>44.889929014644515</v>
      </c>
      <c r="J243" s="101" t="s">
        <v>60</v>
      </c>
      <c r="K243" s="101">
        <v>-0.5195456898925266</v>
      </c>
      <c r="L243" s="101">
        <v>0.00025988388774135187</v>
      </c>
      <c r="M243" s="101">
        <v>0.11983619761916897</v>
      </c>
      <c r="N243" s="101">
        <v>0.0009079397526431305</v>
      </c>
      <c r="O243" s="101">
        <v>-0.021371904654015693</v>
      </c>
      <c r="P243" s="101">
        <v>2.9915437387942238E-05</v>
      </c>
      <c r="Q243" s="101">
        <v>0.002322754684873028</v>
      </c>
      <c r="R243" s="101">
        <v>7.298538708919365E-05</v>
      </c>
      <c r="S243" s="101">
        <v>-0.00032123289165929313</v>
      </c>
      <c r="T243" s="101">
        <v>2.137898887323563E-06</v>
      </c>
      <c r="U243" s="101">
        <v>4.055972261629775E-05</v>
      </c>
      <c r="V243" s="101">
        <v>5.752729191320619E-06</v>
      </c>
      <c r="W243" s="101">
        <v>-2.125146483759795E-05</v>
      </c>
      <c r="X243" s="101">
        <v>67.5</v>
      </c>
    </row>
    <row r="244" spans="1:24" s="101" customFormat="1" ht="12.75" hidden="1">
      <c r="A244" s="101">
        <v>1526</v>
      </c>
      <c r="B244" s="101">
        <v>118.22000122070312</v>
      </c>
      <c r="C244" s="101">
        <v>87.91999816894531</v>
      </c>
      <c r="D244" s="101">
        <v>9.800168991088867</v>
      </c>
      <c r="E244" s="101">
        <v>11.011566162109375</v>
      </c>
      <c r="F244" s="101">
        <v>12.042556128476411</v>
      </c>
      <c r="G244" s="101" t="s">
        <v>58</v>
      </c>
      <c r="H244" s="101">
        <v>-21.47894269703437</v>
      </c>
      <c r="I244" s="101">
        <v>29.24105852366875</v>
      </c>
      <c r="J244" s="101" t="s">
        <v>61</v>
      </c>
      <c r="K244" s="101">
        <v>-1.1710838880618335</v>
      </c>
      <c r="L244" s="101">
        <v>0.047877555403678655</v>
      </c>
      <c r="M244" s="101">
        <v>-0.27861883831456796</v>
      </c>
      <c r="N244" s="101">
        <v>0.08779234246167596</v>
      </c>
      <c r="O244" s="101">
        <v>-0.046805322220372675</v>
      </c>
      <c r="P244" s="101">
        <v>0.0013731010832294583</v>
      </c>
      <c r="Q244" s="101">
        <v>-0.00581643037588537</v>
      </c>
      <c r="R244" s="101">
        <v>0.0013494167997114303</v>
      </c>
      <c r="S244" s="101">
        <v>-0.0005937596228297283</v>
      </c>
      <c r="T244" s="101">
        <v>2.00764039735254E-05</v>
      </c>
      <c r="U244" s="101">
        <v>-0.00013083901003997541</v>
      </c>
      <c r="V244" s="101">
        <v>4.9830563289939604E-05</v>
      </c>
      <c r="W244" s="101">
        <v>-3.6343534079395395E-05</v>
      </c>
      <c r="X244" s="101">
        <v>67.5</v>
      </c>
    </row>
    <row r="245" s="101" customFormat="1" ht="12.75" hidden="1">
      <c r="A245" s="101" t="s">
        <v>139</v>
      </c>
    </row>
    <row r="246" spans="1:24" s="101" customFormat="1" ht="12.75" hidden="1">
      <c r="A246" s="101">
        <v>1528</v>
      </c>
      <c r="B246" s="101">
        <v>111.68</v>
      </c>
      <c r="C246" s="101">
        <v>111.88</v>
      </c>
      <c r="D246" s="101">
        <v>8.685796861075342</v>
      </c>
      <c r="E246" s="101">
        <v>8.687550420232592</v>
      </c>
      <c r="F246" s="101">
        <v>14.55946928926558</v>
      </c>
      <c r="G246" s="101" t="s">
        <v>59</v>
      </c>
      <c r="H246" s="101">
        <v>-4.302816489795973</v>
      </c>
      <c r="I246" s="101">
        <v>39.877183510204034</v>
      </c>
      <c r="J246" s="101" t="s">
        <v>73</v>
      </c>
      <c r="K246" s="101">
        <v>1.1911900648506188</v>
      </c>
      <c r="M246" s="101" t="s">
        <v>68</v>
      </c>
      <c r="N246" s="101">
        <v>0.6270288625520819</v>
      </c>
      <c r="X246" s="101">
        <v>67.5</v>
      </c>
    </row>
    <row r="247" spans="1:24" s="101" customFormat="1" ht="12.75" hidden="1">
      <c r="A247" s="101">
        <v>1525</v>
      </c>
      <c r="B247" s="101">
        <v>91.27999877929688</v>
      </c>
      <c r="C247" s="101">
        <v>106.9800033569336</v>
      </c>
      <c r="D247" s="101">
        <v>9.627652168273926</v>
      </c>
      <c r="E247" s="101">
        <v>9.834278106689453</v>
      </c>
      <c r="F247" s="101">
        <v>13.089460338547234</v>
      </c>
      <c r="G247" s="101" t="s">
        <v>56</v>
      </c>
      <c r="H247" s="101">
        <v>8.535984638249609</v>
      </c>
      <c r="I247" s="101">
        <v>32.315983417546484</v>
      </c>
      <c r="J247" s="101" t="s">
        <v>62</v>
      </c>
      <c r="K247" s="101">
        <v>1.0510382681429182</v>
      </c>
      <c r="L247" s="101">
        <v>0.14395619685740355</v>
      </c>
      <c r="M247" s="101">
        <v>0.24881933088091865</v>
      </c>
      <c r="N247" s="101">
        <v>0.045255706342534986</v>
      </c>
      <c r="O247" s="101">
        <v>0.04221178531366559</v>
      </c>
      <c r="P247" s="101">
        <v>0.004129578237347051</v>
      </c>
      <c r="Q247" s="101">
        <v>0.005138132904884709</v>
      </c>
      <c r="R247" s="101">
        <v>0.000696572112805746</v>
      </c>
      <c r="S247" s="101">
        <v>0.0005538228088965769</v>
      </c>
      <c r="T247" s="101">
        <v>6.0750798811869366E-05</v>
      </c>
      <c r="U247" s="101">
        <v>0.00011238098779256358</v>
      </c>
      <c r="V247" s="101">
        <v>2.585803478422827E-05</v>
      </c>
      <c r="W247" s="101">
        <v>3.453674688260409E-05</v>
      </c>
      <c r="X247" s="101">
        <v>67.5</v>
      </c>
    </row>
    <row r="248" spans="1:24" s="101" customFormat="1" ht="12.75" hidden="1">
      <c r="A248" s="101">
        <v>1527</v>
      </c>
      <c r="B248" s="101">
        <v>104.18000030517578</v>
      </c>
      <c r="C248" s="101">
        <v>71.9800033569336</v>
      </c>
      <c r="D248" s="101">
        <v>9.431900024414062</v>
      </c>
      <c r="E248" s="101">
        <v>10.199360847473145</v>
      </c>
      <c r="F248" s="101">
        <v>15.416875534341026</v>
      </c>
      <c r="G248" s="101" t="s">
        <v>57</v>
      </c>
      <c r="H248" s="101">
        <v>2.1930696013064477</v>
      </c>
      <c r="I248" s="101">
        <v>38.87306990648223</v>
      </c>
      <c r="J248" s="101" t="s">
        <v>60</v>
      </c>
      <c r="K248" s="101">
        <v>-0.253815397231272</v>
      </c>
      <c r="L248" s="101">
        <v>0.0007830854359071197</v>
      </c>
      <c r="M248" s="101">
        <v>0.05733907210962604</v>
      </c>
      <c r="N248" s="101">
        <v>0.00046804237811177296</v>
      </c>
      <c r="O248" s="101">
        <v>-0.010634897807666221</v>
      </c>
      <c r="P248" s="101">
        <v>8.969548834474604E-05</v>
      </c>
      <c r="Q248" s="101">
        <v>0.001052424222215546</v>
      </c>
      <c r="R248" s="101">
        <v>3.762861026848898E-05</v>
      </c>
      <c r="S248" s="101">
        <v>-0.00017540245986218909</v>
      </c>
      <c r="T248" s="101">
        <v>6.390115489332497E-06</v>
      </c>
      <c r="U248" s="101">
        <v>1.422365338066911E-05</v>
      </c>
      <c r="V248" s="101">
        <v>2.965699590271694E-06</v>
      </c>
      <c r="W248" s="101">
        <v>-1.2020020612938075E-05</v>
      </c>
      <c r="X248" s="101">
        <v>67.5</v>
      </c>
    </row>
    <row r="249" spans="1:24" s="101" customFormat="1" ht="12.75" hidden="1">
      <c r="A249" s="101">
        <v>1526</v>
      </c>
      <c r="B249" s="101">
        <v>108.31999969482422</v>
      </c>
      <c r="C249" s="101">
        <v>94.62000274658203</v>
      </c>
      <c r="D249" s="101">
        <v>10.069223403930664</v>
      </c>
      <c r="E249" s="101">
        <v>11.01482105255127</v>
      </c>
      <c r="F249" s="101">
        <v>9.657089116147857</v>
      </c>
      <c r="G249" s="101" t="s">
        <v>58</v>
      </c>
      <c r="H249" s="101">
        <v>-18.00725607324624</v>
      </c>
      <c r="I249" s="101">
        <v>22.81274362157798</v>
      </c>
      <c r="J249" s="101" t="s">
        <v>61</v>
      </c>
      <c r="K249" s="101">
        <v>-1.0199309708157687</v>
      </c>
      <c r="L249" s="101">
        <v>0.14395406694792473</v>
      </c>
      <c r="M249" s="101">
        <v>-0.24212246948524868</v>
      </c>
      <c r="N249" s="101">
        <v>0.045253285990014616</v>
      </c>
      <c r="O249" s="101">
        <v>-0.0408501379188307</v>
      </c>
      <c r="P249" s="101">
        <v>0.0041286040180357544</v>
      </c>
      <c r="Q249" s="101">
        <v>-0.005029196059486345</v>
      </c>
      <c r="R249" s="101">
        <v>0.0006955550273184165</v>
      </c>
      <c r="S249" s="101">
        <v>-0.000525312935999474</v>
      </c>
      <c r="T249" s="101">
        <v>6.041378965363141E-05</v>
      </c>
      <c r="U249" s="101">
        <v>-0.00011147723580058354</v>
      </c>
      <c r="V249" s="101">
        <v>2.5687401364143892E-05</v>
      </c>
      <c r="W249" s="101">
        <v>-3.237755379421996E-05</v>
      </c>
      <c r="X249" s="101">
        <v>67.5</v>
      </c>
    </row>
    <row r="250" s="101" customFormat="1" ht="12.75" hidden="1">
      <c r="A250" s="101" t="s">
        <v>145</v>
      </c>
    </row>
    <row r="251" spans="1:24" s="101" customFormat="1" ht="12.75" hidden="1">
      <c r="A251" s="101">
        <v>1528</v>
      </c>
      <c r="B251" s="101">
        <v>117.02</v>
      </c>
      <c r="C251" s="101">
        <v>124.22</v>
      </c>
      <c r="D251" s="101">
        <v>8.252375288954212</v>
      </c>
      <c r="E251" s="101">
        <v>8.472420622464693</v>
      </c>
      <c r="F251" s="101">
        <v>16.25954665075848</v>
      </c>
      <c r="G251" s="101" t="s">
        <v>59</v>
      </c>
      <c r="H251" s="101">
        <v>-2.6369846015618066</v>
      </c>
      <c r="I251" s="101">
        <v>46.88301539843818</v>
      </c>
      <c r="J251" s="101" t="s">
        <v>73</v>
      </c>
      <c r="K251" s="101">
        <v>2.072926513507266</v>
      </c>
      <c r="M251" s="101" t="s">
        <v>68</v>
      </c>
      <c r="N251" s="101">
        <v>1.0734990633408619</v>
      </c>
      <c r="X251" s="101">
        <v>67.5</v>
      </c>
    </row>
    <row r="252" spans="1:24" s="101" customFormat="1" ht="12.75" hidden="1">
      <c r="A252" s="101">
        <v>1525</v>
      </c>
      <c r="B252" s="101">
        <v>88.12000274658203</v>
      </c>
      <c r="C252" s="101">
        <v>108.22000122070312</v>
      </c>
      <c r="D252" s="101">
        <v>9.406500816345215</v>
      </c>
      <c r="E252" s="101">
        <v>9.578130722045898</v>
      </c>
      <c r="F252" s="101">
        <v>14.494166765647629</v>
      </c>
      <c r="G252" s="101" t="s">
        <v>56</v>
      </c>
      <c r="H252" s="101">
        <v>16.000427466280335</v>
      </c>
      <c r="I252" s="101">
        <v>36.62043021286237</v>
      </c>
      <c r="J252" s="101" t="s">
        <v>62</v>
      </c>
      <c r="K252" s="101">
        <v>1.3984459581035997</v>
      </c>
      <c r="L252" s="101">
        <v>0.06404739254254482</v>
      </c>
      <c r="M252" s="101">
        <v>0.3310633603584036</v>
      </c>
      <c r="N252" s="101">
        <v>0.01911003392673397</v>
      </c>
      <c r="O252" s="101">
        <v>0.05616437832932387</v>
      </c>
      <c r="P252" s="101">
        <v>0.0018371832119129634</v>
      </c>
      <c r="Q252" s="101">
        <v>0.006836509180665054</v>
      </c>
      <c r="R252" s="101">
        <v>0.00029409933995375154</v>
      </c>
      <c r="S252" s="101">
        <v>0.0007368876779044035</v>
      </c>
      <c r="T252" s="101">
        <v>2.701515777110375E-05</v>
      </c>
      <c r="U252" s="101">
        <v>0.00014953064046412703</v>
      </c>
      <c r="V252" s="101">
        <v>1.0921523654778276E-05</v>
      </c>
      <c r="W252" s="101">
        <v>4.5951706314745E-05</v>
      </c>
      <c r="X252" s="101">
        <v>67.5</v>
      </c>
    </row>
    <row r="253" spans="1:24" s="101" customFormat="1" ht="12.75" hidden="1">
      <c r="A253" s="101">
        <v>1527</v>
      </c>
      <c r="B253" s="101">
        <v>104.58000183105469</v>
      </c>
      <c r="C253" s="101">
        <v>71.77999877929688</v>
      </c>
      <c r="D253" s="101">
        <v>9.572026252746582</v>
      </c>
      <c r="E253" s="101">
        <v>10.281864166259766</v>
      </c>
      <c r="F253" s="101">
        <v>15.660287372549506</v>
      </c>
      <c r="G253" s="101" t="s">
        <v>57</v>
      </c>
      <c r="H253" s="101">
        <v>1.8294231386538229</v>
      </c>
      <c r="I253" s="101">
        <v>38.90942496970852</v>
      </c>
      <c r="J253" s="101" t="s">
        <v>60</v>
      </c>
      <c r="K253" s="101">
        <v>-0.17718542100268186</v>
      </c>
      <c r="L253" s="101">
        <v>0.0003487226223569809</v>
      </c>
      <c r="M253" s="101">
        <v>0.03821107299258917</v>
      </c>
      <c r="N253" s="101">
        <v>0.0001977778265112715</v>
      </c>
      <c r="O253" s="101">
        <v>-0.007716549139126668</v>
      </c>
      <c r="P253" s="101">
        <v>3.997042576279879E-05</v>
      </c>
      <c r="Q253" s="101">
        <v>0.0006105726196242294</v>
      </c>
      <c r="R253" s="101">
        <v>1.5901887323594093E-05</v>
      </c>
      <c r="S253" s="101">
        <v>-0.00015029464051140342</v>
      </c>
      <c r="T253" s="101">
        <v>2.845642899601955E-06</v>
      </c>
      <c r="U253" s="101">
        <v>1.5029503393853115E-06</v>
      </c>
      <c r="V253" s="101">
        <v>1.251494270798871E-06</v>
      </c>
      <c r="W253" s="101">
        <v>-1.0861988820403318E-05</v>
      </c>
      <c r="X253" s="101">
        <v>67.5</v>
      </c>
    </row>
    <row r="254" spans="1:24" s="101" customFormat="1" ht="12.75" hidden="1">
      <c r="A254" s="101">
        <v>1526</v>
      </c>
      <c r="B254" s="101">
        <v>112.9800033569336</v>
      </c>
      <c r="C254" s="101">
        <v>101.08000183105469</v>
      </c>
      <c r="D254" s="101">
        <v>9.880510330200195</v>
      </c>
      <c r="E254" s="101">
        <v>10.675572395324707</v>
      </c>
      <c r="F254" s="101">
        <v>10.547422315112284</v>
      </c>
      <c r="G254" s="101" t="s">
        <v>58</v>
      </c>
      <c r="H254" s="101">
        <v>-20.08318628982238</v>
      </c>
      <c r="I254" s="101">
        <v>25.39681706711122</v>
      </c>
      <c r="J254" s="101" t="s">
        <v>61</v>
      </c>
      <c r="K254" s="101">
        <v>-1.3871757005947003</v>
      </c>
      <c r="L254" s="101">
        <v>0.06404644318017576</v>
      </c>
      <c r="M254" s="101">
        <v>-0.32885082100027246</v>
      </c>
      <c r="N254" s="101">
        <v>0.019109010456124197</v>
      </c>
      <c r="O254" s="101">
        <v>-0.05563175588189598</v>
      </c>
      <c r="P254" s="101">
        <v>0.0018367483548921918</v>
      </c>
      <c r="Q254" s="101">
        <v>-0.0068091892948781195</v>
      </c>
      <c r="R254" s="101">
        <v>0.0002936691194878686</v>
      </c>
      <c r="S254" s="101">
        <v>-0.000721397928248267</v>
      </c>
      <c r="T254" s="101">
        <v>2.6864866757264444E-05</v>
      </c>
      <c r="U254" s="101">
        <v>-0.00014952308710660493</v>
      </c>
      <c r="V254" s="101">
        <v>1.0849582528007198E-05</v>
      </c>
      <c r="W254" s="101">
        <v>-4.4649485014969755E-05</v>
      </c>
      <c r="X254" s="101">
        <v>67.5</v>
      </c>
    </row>
    <row r="255" s="101" customFormat="1" ht="12.75" hidden="1">
      <c r="A255" s="101" t="s">
        <v>151</v>
      </c>
    </row>
    <row r="256" spans="1:24" s="101" customFormat="1" ht="12.75" hidden="1">
      <c r="A256" s="101">
        <v>1528</v>
      </c>
      <c r="B256" s="101">
        <v>134.26</v>
      </c>
      <c r="C256" s="101">
        <v>130.46</v>
      </c>
      <c r="D256" s="101">
        <v>8.472813562661537</v>
      </c>
      <c r="E256" s="101">
        <v>8.828381279859265</v>
      </c>
      <c r="F256" s="101">
        <v>22.123006977585916</v>
      </c>
      <c r="G256" s="101" t="s">
        <v>59</v>
      </c>
      <c r="H256" s="101">
        <v>-4.584809877368713</v>
      </c>
      <c r="I256" s="101">
        <v>62.17519012263127</v>
      </c>
      <c r="J256" s="101" t="s">
        <v>73</v>
      </c>
      <c r="K256" s="101">
        <v>1.5029387610569103</v>
      </c>
      <c r="M256" s="101" t="s">
        <v>68</v>
      </c>
      <c r="N256" s="101">
        <v>0.777371856582581</v>
      </c>
      <c r="X256" s="101">
        <v>67.5</v>
      </c>
    </row>
    <row r="257" spans="1:24" s="101" customFormat="1" ht="12.75" hidden="1">
      <c r="A257" s="101">
        <v>1525</v>
      </c>
      <c r="B257" s="101">
        <v>96.9800033569336</v>
      </c>
      <c r="C257" s="101">
        <v>120.68000030517578</v>
      </c>
      <c r="D257" s="101">
        <v>9.271504402160645</v>
      </c>
      <c r="E257" s="101">
        <v>9.500926971435547</v>
      </c>
      <c r="F257" s="101">
        <v>17.570417844313546</v>
      </c>
      <c r="G257" s="101" t="s">
        <v>56</v>
      </c>
      <c r="H257" s="101">
        <v>15.575935224277735</v>
      </c>
      <c r="I257" s="101">
        <v>45.05593858121133</v>
      </c>
      <c r="J257" s="101" t="s">
        <v>62</v>
      </c>
      <c r="K257" s="101">
        <v>1.1918274396063584</v>
      </c>
      <c r="L257" s="101">
        <v>0.007258346892302241</v>
      </c>
      <c r="M257" s="101">
        <v>0.2821494784610415</v>
      </c>
      <c r="N257" s="101">
        <v>0.022347800084462712</v>
      </c>
      <c r="O257" s="101">
        <v>0.04786603919844281</v>
      </c>
      <c r="P257" s="101">
        <v>0.00020809732524098158</v>
      </c>
      <c r="Q257" s="101">
        <v>0.005826455397654832</v>
      </c>
      <c r="R257" s="101">
        <v>0.0003440291457790032</v>
      </c>
      <c r="S257" s="101">
        <v>0.0006280101860377156</v>
      </c>
      <c r="T257" s="101">
        <v>3.034596137080813E-06</v>
      </c>
      <c r="U257" s="101">
        <v>0.00012743758553948834</v>
      </c>
      <c r="V257" s="101">
        <v>1.2758242396442318E-05</v>
      </c>
      <c r="W257" s="101">
        <v>3.915978954246518E-05</v>
      </c>
      <c r="X257" s="101">
        <v>67.5</v>
      </c>
    </row>
    <row r="258" spans="1:24" s="101" customFormat="1" ht="12.75" hidden="1">
      <c r="A258" s="101">
        <v>1527</v>
      </c>
      <c r="B258" s="101">
        <v>106.16000366210938</v>
      </c>
      <c r="C258" s="101">
        <v>81.76000213623047</v>
      </c>
      <c r="D258" s="101">
        <v>9.34343147277832</v>
      </c>
      <c r="E258" s="101">
        <v>10.064444541931152</v>
      </c>
      <c r="F258" s="101">
        <v>18.184596365622774</v>
      </c>
      <c r="G258" s="101" t="s">
        <v>57</v>
      </c>
      <c r="H258" s="101">
        <v>7.629772296762901</v>
      </c>
      <c r="I258" s="101">
        <v>46.289775958872276</v>
      </c>
      <c r="J258" s="101" t="s">
        <v>60</v>
      </c>
      <c r="K258" s="101">
        <v>-0.474056082640718</v>
      </c>
      <c r="L258" s="101">
        <v>4.002141474003376E-05</v>
      </c>
      <c r="M258" s="101">
        <v>0.1092769393977064</v>
      </c>
      <c r="N258" s="101">
        <v>-0.00023111328791109646</v>
      </c>
      <c r="O258" s="101">
        <v>-0.019511468431195448</v>
      </c>
      <c r="P258" s="101">
        <v>4.662219349364422E-06</v>
      </c>
      <c r="Q258" s="101">
        <v>0.0021148191473222646</v>
      </c>
      <c r="R258" s="101">
        <v>-1.858296913118515E-05</v>
      </c>
      <c r="S258" s="101">
        <v>-0.0002941179696454458</v>
      </c>
      <c r="T258" s="101">
        <v>3.32687361393176E-07</v>
      </c>
      <c r="U258" s="101">
        <v>3.668818431741665E-05</v>
      </c>
      <c r="V258" s="101">
        <v>-1.471846295184016E-06</v>
      </c>
      <c r="W258" s="101">
        <v>-1.9478351527219343E-05</v>
      </c>
      <c r="X258" s="101">
        <v>67.5</v>
      </c>
    </row>
    <row r="259" spans="1:24" s="101" customFormat="1" ht="12.75" hidden="1">
      <c r="A259" s="101">
        <v>1526</v>
      </c>
      <c r="B259" s="101">
        <v>109.4800033569336</v>
      </c>
      <c r="C259" s="101">
        <v>115.27999877929688</v>
      </c>
      <c r="D259" s="101">
        <v>9.412323951721191</v>
      </c>
      <c r="E259" s="101">
        <v>10.052149772644043</v>
      </c>
      <c r="F259" s="101">
        <v>11.505654686992644</v>
      </c>
      <c r="G259" s="101" t="s">
        <v>58</v>
      </c>
      <c r="H259" s="101">
        <v>-12.902112264764071</v>
      </c>
      <c r="I259" s="101">
        <v>29.077891092169526</v>
      </c>
      <c r="J259" s="101" t="s">
        <v>61</v>
      </c>
      <c r="K259" s="101">
        <v>-1.0934914157459055</v>
      </c>
      <c r="L259" s="101">
        <v>0.007258236555483419</v>
      </c>
      <c r="M259" s="101">
        <v>-0.26012858111270226</v>
      </c>
      <c r="N259" s="101">
        <v>-0.022346605005308134</v>
      </c>
      <c r="O259" s="101">
        <v>-0.04370881270642486</v>
      </c>
      <c r="P259" s="101">
        <v>0.0002080450924275535</v>
      </c>
      <c r="Q259" s="101">
        <v>-0.005429099600760725</v>
      </c>
      <c r="R259" s="101">
        <v>-0.0003435268932757668</v>
      </c>
      <c r="S259" s="101">
        <v>-0.0005548796389297113</v>
      </c>
      <c r="T259" s="101">
        <v>3.016304499674235E-06</v>
      </c>
      <c r="U259" s="101">
        <v>-0.00012204226865977899</v>
      </c>
      <c r="V259" s="101">
        <v>-1.2673058728252281E-05</v>
      </c>
      <c r="W259" s="101">
        <v>-3.397179622557862E-05</v>
      </c>
      <c r="X259" s="101">
        <v>67.5</v>
      </c>
    </row>
    <row r="260" spans="1:14" s="101" customFormat="1" ht="12.75">
      <c r="A260" s="101" t="s">
        <v>157</v>
      </c>
      <c r="E260" s="99" t="s">
        <v>106</v>
      </c>
      <c r="F260" s="102">
        <f>MIN(F231:F259)</f>
        <v>9.657089116147857</v>
      </c>
      <c r="G260" s="102"/>
      <c r="H260" s="102"/>
      <c r="I260" s="115"/>
      <c r="J260" s="115" t="s">
        <v>159</v>
      </c>
      <c r="K260" s="102">
        <f>AVERAGE(K258,K253,K248,K243,K238,K233)</f>
        <v>-0.40686633032313274</v>
      </c>
      <c r="L260" s="102">
        <f>AVERAGE(L258,L253,L248,L243,L238,L233)</f>
        <v>0.0007321210227890984</v>
      </c>
      <c r="M260" s="115" t="s">
        <v>108</v>
      </c>
      <c r="N260" s="102" t="e">
        <f>Mittelwert(K256,K251,K246,K241,K236,K231)</f>
        <v>#NAME?</v>
      </c>
    </row>
    <row r="261" spans="5:14" s="101" customFormat="1" ht="12.75">
      <c r="E261" s="99" t="s">
        <v>107</v>
      </c>
      <c r="F261" s="102">
        <f>MAX(F231:F259)</f>
        <v>22.123006977585916</v>
      </c>
      <c r="G261" s="102"/>
      <c r="H261" s="102"/>
      <c r="I261" s="115"/>
      <c r="J261" s="115" t="s">
        <v>160</v>
      </c>
      <c r="K261" s="102">
        <f>AVERAGE(K259,K254,K249,K244,K239,K234)</f>
        <v>-1.084628255982561</v>
      </c>
      <c r="L261" s="102">
        <f>AVERAGE(L259,L254,L249,L244,L239,L234)</f>
        <v>0.13457051007079082</v>
      </c>
      <c r="M261" s="102"/>
      <c r="N261" s="102"/>
    </row>
    <row r="262" spans="5:14" s="101" customFormat="1" ht="12.75">
      <c r="E262" s="99"/>
      <c r="F262" s="102"/>
      <c r="G262" s="102"/>
      <c r="H262" s="102"/>
      <c r="I262" s="102"/>
      <c r="J262" s="115" t="s">
        <v>112</v>
      </c>
      <c r="K262" s="102">
        <f>ABS(K260/$G$33)</f>
        <v>0.25429145645195794</v>
      </c>
      <c r="L262" s="102">
        <f>ABS(L260/$H$33)</f>
        <v>0.0020336695077474956</v>
      </c>
      <c r="M262" s="115" t="s">
        <v>111</v>
      </c>
      <c r="N262" s="102">
        <f>K262+L262+L263+K263</f>
        <v>0.9566977492894957</v>
      </c>
    </row>
    <row r="263" spans="5:14" s="101" customFormat="1" ht="12.75">
      <c r="E263" s="99"/>
      <c r="F263" s="102"/>
      <c r="G263" s="102"/>
      <c r="H263" s="102"/>
      <c r="I263" s="102"/>
      <c r="J263" s="102"/>
      <c r="K263" s="102">
        <f>ABS(K261/$G$34)</f>
        <v>0.6162660545355461</v>
      </c>
      <c r="L263" s="102">
        <f>ABS(L261/$H$34)</f>
        <v>0.08410656879424426</v>
      </c>
      <c r="M263" s="102"/>
      <c r="N263" s="102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2004-11-10T13:03:46Z</cp:lastPrinted>
  <dcterms:created xsi:type="dcterms:W3CDTF">2003-07-09T12:58:06Z</dcterms:created>
  <dcterms:modified xsi:type="dcterms:W3CDTF">2004-11-19T08:08:24Z</dcterms:modified>
  <cp:category/>
  <cp:version/>
  <cp:contentType/>
  <cp:contentStatus/>
</cp:coreProperties>
</file>