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<sst xmlns="http://schemas.openxmlformats.org/spreadsheetml/2006/main" count="710" uniqueCount="165">
  <si>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</si>
  <si>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</si>
  <si>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</si>
  <si>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</si>
  <si>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</si>
  <si>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</si>
  <si>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</si>
  <si>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</si>
  <si>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</si>
  <si>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</si>
  <si>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</si>
  <si>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</si>
  <si>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</si>
  <si>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</si>
  <si>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</si>
  <si>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</si>
  <si>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</si>
  <si>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</si>
  <si>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</si>
  <si>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</si>
  <si>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</si>
  <si>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</si>
  <si>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</si>
  <si>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</si>
  <si>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</si>
  <si>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</si>
  <si>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</si>
  <si>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</si>
  <si>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</si>
  <si>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</si>
  <si>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</si>
  <si>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</si>
  <si>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</si>
  <si>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</si>
  <si>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</si>
  <si>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</si>
  <si>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</si>
  <si>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</si>
  <si>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</si>
  <si>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</si>
  <si>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</si>
  <si>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</si>
  <si>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</si>
  <si>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</si>
  <si>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</si>
  <si>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</si>
  <si>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</si>
  <si>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</si>
  <si>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</si>
  <si>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</si>
  <si>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</si>
  <si>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</si>
  <si>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</si>
  <si>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</si>
  <si>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</si>
  <si>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</si>
  <si>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</si>
  <si>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</si>
  <si>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</si>
  <si>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</si>
  <si>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</si>
  <si>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</si>
  <si>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</si>
  <si>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</si>
  <si>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</si>
  <si>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</si>
  <si>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</si>
  <si>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</si>
  <si>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</si>
  <si>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</si>
  <si>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</si>
  <si>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</si>
  <si>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</si>
  <si>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</si>
  <si>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</si>
  <si>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</si>
  <si>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</si>
  <si>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</si>
  <si>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</si>
  <si>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</si>
  <si>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</si>
  <si>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</si>
  <si>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</si>
  <si>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</si>
  <si>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</si>
  <si>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</si>
  <si>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</si>
  <si>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</si>
  <si>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</si>
  <si>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</si>
  <si>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</si>
  <si>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</si>
  <si>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</si>
  <si>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</si>
  <si>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</si>
  <si>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</si>
  <si>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</si>
  <si>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</si>
  <si>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</si>
  <si>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</si>
  <si>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</si>
  <si>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</si>
  <si>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</si>
  <si>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</si>
  <si>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</si>
  <si>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</si>
  <si>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</si>
  <si>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</si>
  <si>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</si>
  <si>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</si>
  <si>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</si>
  <si>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</si>
  <si>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</si>
  <si>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</si>
  <si>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</si>
  <si>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</si>
  <si>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</si>
  <si>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</si>
  <si>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</si>
  <si>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</si>
  <si>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</si>
  <si>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</si>
  <si>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</si>
  <si>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</si>
  <si>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</si>
  <si>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</si>
  <si>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</si>
  <si>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</si>
  <si>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</si>
  <si>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</si>
  <si>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</si>
  <si>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</si>
  <si>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</si>
  <si>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</si>
  <si>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</si>
  <si>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</si>
  <si>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</si>
  <si>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</si>
  <si>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</si>
  <si>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</si>
  <si>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</si>
  <si>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</si>
  <si>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</si>
  <si>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</si>
  <si>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</si>
  <si>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</si>
  <si>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</si>
  <si>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</si>
  <si>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</si>
  <si>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</si>
  <si>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</si>
  <si>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</si>
  <si>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</si>
  <si>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</si>
  <si>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</si>
  <si>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</si>
  <si>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</si>
  <si>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</si>
  <si>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</si>
  <si>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</si>
  <si>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</si>
  <si>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</si>
  <si>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Cas 3</t>
  </si>
  <si>
    <t>AP 410</t>
  </si>
  <si>
    <t>4E14469D-1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</si>
</sst>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7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5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7" y="185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50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4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8"/>
            <a:ext cx="6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161.1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150.0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147.1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137.9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97.99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107.6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138.2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128.7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16.54733803729711</v>
      </c>
      <c r="C41" s="2">
        <f aca="true" t="shared" si="0" ref="C41:C55">($B$41*H41+$B$42*J41+$B$43*L41+$B$44*N41+$B$45*P41+$B$46*R41+$B$47*T41+$B$48*V41)/100</f>
        <v>3.288407186934711E-08</v>
      </c>
      <c r="D41" s="2">
        <f aca="true" t="shared" si="1" ref="D41:D55">($B$41*I41+$B$42*K41+$B$43*M41+$B$44*O41+$B$45*Q41+$B$46*S41+$B$47*U41+$B$48*W41)/100</f>
        <v>-1.0508842070594357E-07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14.060197226114028</v>
      </c>
      <c r="C42" s="2">
        <f t="shared" si="0"/>
        <v>-1.0460381763061897E-10</v>
      </c>
      <c r="D42" s="2">
        <f t="shared" si="1"/>
        <v>-3.898865463160287E-08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-16.354055077643523</v>
      </c>
      <c r="C43" s="2">
        <f t="shared" si="0"/>
        <v>-0.40281839300243827</v>
      </c>
      <c r="D43" s="2">
        <f t="shared" si="1"/>
        <v>-1.263902052951557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3.7149915588315565</v>
      </c>
      <c r="C44" s="2">
        <f t="shared" si="0"/>
        <v>0.0018717964020820213</v>
      </c>
      <c r="D44" s="2">
        <f t="shared" si="1"/>
        <v>0.3438112879520201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16.54733803729711</v>
      </c>
      <c r="C45" s="2">
        <f t="shared" si="0"/>
        <v>0.09195516108743522</v>
      </c>
      <c r="D45" s="2">
        <f t="shared" si="1"/>
        <v>-0.30027660889251434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14.060197226114028</v>
      </c>
      <c r="C46" s="2">
        <f t="shared" si="0"/>
        <v>-0.0007262083888005076</v>
      </c>
      <c r="D46" s="2">
        <f t="shared" si="1"/>
        <v>-0.07021264403447816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-16.354055077643523</v>
      </c>
      <c r="C47" s="2">
        <f t="shared" si="0"/>
        <v>-0.016724514740906207</v>
      </c>
      <c r="D47" s="2">
        <f t="shared" si="1"/>
        <v>-0.05058317695969597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3.7149915588315565</v>
      </c>
      <c r="C48" s="2">
        <f t="shared" si="0"/>
        <v>0.00021419807276492315</v>
      </c>
      <c r="D48" s="2">
        <f t="shared" si="1"/>
        <v>0.009860507889566711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0.0017355034134413836</v>
      </c>
      <c r="D49" s="2">
        <f t="shared" si="1"/>
        <v>-0.006248533622295914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-5.837203147863729E-05</v>
      </c>
      <c r="D50" s="2">
        <f t="shared" si="1"/>
        <v>-0.0010792669071068343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-0.00026371049262452413</v>
      </c>
      <c r="D51" s="2">
        <f t="shared" si="1"/>
        <v>-0.0006473245495476961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1.5250394425517075E-05</v>
      </c>
      <c r="D52" s="2">
        <f t="shared" si="1"/>
        <v>0.00014429171701741553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2.698514204839699E-05</v>
      </c>
      <c r="D53" s="2">
        <f t="shared" si="1"/>
        <v>-0.00013925962435834194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-4.610344876373317E-06</v>
      </c>
      <c r="D54" s="2">
        <f t="shared" si="1"/>
        <v>-3.983340946595993E-05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-1.777124657198073E-05</v>
      </c>
      <c r="D55" s="2">
        <f t="shared" si="1"/>
        <v>-3.9792873388232106E-05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161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F9" sqref="F9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574218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57421875" style="39" bestFit="1" customWidth="1"/>
    <col min="10" max="10" width="11.421875" style="39" customWidth="1"/>
    <col min="11" max="11" width="10.421875" style="39" customWidth="1"/>
    <col min="12" max="12" width="9.28125" style="39" customWidth="1"/>
    <col min="13" max="13" width="12.57421875" style="39" bestFit="1" customWidth="1"/>
    <col min="14" max="14" width="13.00390625" style="39" bestFit="1" customWidth="1"/>
    <col min="15" max="15" width="12.57421875" style="39" bestFit="1" customWidth="1"/>
    <col min="16" max="16" width="13.28125" style="39" bestFit="1" customWidth="1"/>
    <col min="17" max="17" width="13.140625" style="39" bestFit="1" customWidth="1"/>
    <col min="18" max="18" width="13.8515625" style="39" bestFit="1" customWidth="1"/>
    <col min="19" max="19" width="13.7109375" style="39" bestFit="1" customWidth="1"/>
    <col min="20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8" s="33" customFormat="1" ht="13.5" thickBot="1">
      <c r="A3" s="30">
        <v>1576</v>
      </c>
      <c r="B3" s="31">
        <v>147.10666666666668</v>
      </c>
      <c r="C3" s="31">
        <v>161.17333333333332</v>
      </c>
      <c r="D3" s="31">
        <v>8.21501930956307</v>
      </c>
      <c r="E3" s="31">
        <v>8.576674465290896</v>
      </c>
      <c r="F3" s="32" t="s">
        <v>69</v>
      </c>
      <c r="H3" s="34">
        <v>0.0625</v>
      </c>
    </row>
    <row r="4" spans="1:9" ht="16.5" customHeight="1">
      <c r="A4" s="35">
        <v>1575</v>
      </c>
      <c r="B4" s="36">
        <v>128.77333333333334</v>
      </c>
      <c r="C4" s="36">
        <v>137.92333333333332</v>
      </c>
      <c r="D4" s="36">
        <v>8.488561126390282</v>
      </c>
      <c r="E4" s="36">
        <v>8.747535109417226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1574</v>
      </c>
      <c r="B5" s="41">
        <v>107.67666666666668</v>
      </c>
      <c r="C5" s="41">
        <v>97.99333333333333</v>
      </c>
      <c r="D5" s="41">
        <v>9.078923605273133</v>
      </c>
      <c r="E5" s="41">
        <v>9.721321053897059</v>
      </c>
      <c r="F5" s="37" t="s">
        <v>71</v>
      </c>
      <c r="I5" s="42">
        <v>2871</v>
      </c>
    </row>
    <row r="6" spans="1:6" s="33" customFormat="1" ht="13.5" thickBot="1">
      <c r="A6" s="43">
        <v>1573</v>
      </c>
      <c r="B6" s="44">
        <v>138.20666666666668</v>
      </c>
      <c r="C6" s="44">
        <v>150.0566666666667</v>
      </c>
      <c r="D6" s="44">
        <v>8.393134356044788</v>
      </c>
      <c r="E6" s="44">
        <v>8.682892429834462</v>
      </c>
      <c r="F6" s="45" t="s">
        <v>72</v>
      </c>
    </row>
    <row r="7" spans="1:6" s="33" customFormat="1" ht="12.75">
      <c r="A7" s="46" t="s">
        <v>162</v>
      </c>
      <c r="B7" s="46"/>
      <c r="C7" s="46"/>
      <c r="D7" s="46"/>
      <c r="E7" s="46"/>
      <c r="F7" s="46"/>
    </row>
    <row r="8" ht="12.75"/>
    <row r="9" spans="1:3" ht="24" customHeight="1">
      <c r="A9" s="119" t="s">
        <v>115</v>
      </c>
      <c r="B9" s="120"/>
      <c r="C9" s="47" t="s">
        <v>160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 t="s">
        <v>164</v>
      </c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1" t="s">
        <v>163</v>
      </c>
      <c r="B13" s="121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>
        <v>2886</v>
      </c>
      <c r="K15" s="42">
        <v>2867</v>
      </c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16.54733803729711</v>
      </c>
      <c r="C19" s="62">
        <v>77.82067137063045</v>
      </c>
      <c r="D19" s="63">
        <v>27.74779751027411</v>
      </c>
      <c r="K19" s="64" t="s">
        <v>93</v>
      </c>
    </row>
    <row r="20" spans="1:11" ht="12.75">
      <c r="A20" s="61" t="s">
        <v>57</v>
      </c>
      <c r="B20" s="62">
        <v>14.060197226114028</v>
      </c>
      <c r="C20" s="62">
        <v>54.236863892780704</v>
      </c>
      <c r="D20" s="63">
        <v>20.70205320507956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-16.354055077643523</v>
      </c>
      <c r="C21" s="62">
        <v>54.35261158902315</v>
      </c>
      <c r="D21" s="63">
        <v>19.154552110394366</v>
      </c>
      <c r="F21" s="39" t="s">
        <v>96</v>
      </c>
    </row>
    <row r="22" spans="1:11" ht="16.5" thickBot="1">
      <c r="A22" s="67" t="s">
        <v>59</v>
      </c>
      <c r="B22" s="68">
        <v>3.7149915588315565</v>
      </c>
      <c r="C22" s="68">
        <v>83.32165822549824</v>
      </c>
      <c r="D22" s="69">
        <v>28.729736273749428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17.88457889405104</v>
      </c>
      <c r="I23" s="42">
        <v>3185</v>
      </c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-0.40281839300243827</v>
      </c>
      <c r="C27" s="78">
        <v>0.0018717964020820213</v>
      </c>
      <c r="D27" s="78">
        <v>0.09195516108743522</v>
      </c>
      <c r="E27" s="78">
        <v>-0.0007262083888005076</v>
      </c>
      <c r="F27" s="78">
        <v>-0.016724514740906207</v>
      </c>
      <c r="G27" s="78">
        <v>0.00021419807276492315</v>
      </c>
      <c r="H27" s="78">
        <v>0.0017355034134413836</v>
      </c>
      <c r="I27" s="79">
        <v>-5.837203147863729E-05</v>
      </c>
    </row>
    <row r="28" spans="1:9" ht="13.5" thickBot="1">
      <c r="A28" s="80" t="s">
        <v>61</v>
      </c>
      <c r="B28" s="81">
        <v>-1.263902052951557</v>
      </c>
      <c r="C28" s="81">
        <v>0.3438112879520201</v>
      </c>
      <c r="D28" s="81">
        <v>-0.30027660889251434</v>
      </c>
      <c r="E28" s="81">
        <v>-0.07021264403447816</v>
      </c>
      <c r="F28" s="81">
        <v>-0.05058317695969597</v>
      </c>
      <c r="G28" s="81">
        <v>0.009860507889566711</v>
      </c>
      <c r="H28" s="81">
        <v>-0.006248533622295914</v>
      </c>
      <c r="I28" s="82">
        <v>-0.0010792669071068343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158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159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1576</v>
      </c>
      <c r="B39" s="89">
        <v>147.10666666666668</v>
      </c>
      <c r="C39" s="89">
        <v>161.17333333333332</v>
      </c>
      <c r="D39" s="89">
        <v>8.21501930956307</v>
      </c>
      <c r="E39" s="89">
        <v>8.576674465290896</v>
      </c>
      <c r="F39" s="90">
        <f>I39*D39/(23678+B39)*1000</f>
        <v>28.729736273749428</v>
      </c>
      <c r="G39" s="91" t="s">
        <v>59</v>
      </c>
      <c r="H39" s="92">
        <f>I39-B39+X39</f>
        <v>3.7149915588315565</v>
      </c>
      <c r="I39" s="92">
        <f>(B39+C42-2*X39)*(23678+B39)*E42/((23678+C42)*D39+E42*(23678+B39))</f>
        <v>83.32165822549824</v>
      </c>
      <c r="J39" s="39" t="s">
        <v>73</v>
      </c>
      <c r="K39" s="39">
        <f>(K40*K40+L40*L40+M40*M40+N40*N40+O40*O40+P40*P40+Q40*Q40+R40*R40+S40*S40+T40*T40+U40*U40+V40*V40+W40*W40)</f>
        <v>1.9844522991046105</v>
      </c>
      <c r="M39" s="39" t="s">
        <v>68</v>
      </c>
      <c r="N39" s="39">
        <f>(K44*K44+L44*L44+M44*M44+N44*N44+O44*O44+P44*P44+Q44*Q44+R44*R44+S44*S44+T44*T44+U44*U44+V44*V44+W44*W44)</f>
        <v>1.0821934443334793</v>
      </c>
      <c r="X39" s="28">
        <f>(1-$H$2)*1000</f>
        <v>67.5</v>
      </c>
    </row>
    <row r="40" spans="1:24" ht="12.75">
      <c r="A40" s="86">
        <v>1575</v>
      </c>
      <c r="B40" s="89">
        <v>128.77333333333334</v>
      </c>
      <c r="C40" s="89">
        <v>137.92333333333332</v>
      </c>
      <c r="D40" s="89">
        <v>8.488561126390282</v>
      </c>
      <c r="E40" s="89">
        <v>8.747535109417226</v>
      </c>
      <c r="F40" s="90">
        <f>I40*D40/(23678+B40)*1000</f>
        <v>27.74779751027411</v>
      </c>
      <c r="G40" s="91" t="s">
        <v>56</v>
      </c>
      <c r="H40" s="92">
        <f>I40-B40+X40</f>
        <v>16.54733803729711</v>
      </c>
      <c r="I40" s="92">
        <f>(B40+C39-2*X40)*(23678+B40)*E39/((23678+C39)*D40+E39*(23678+B40))</f>
        <v>77.82067137063045</v>
      </c>
      <c r="J40" s="39" t="s">
        <v>62</v>
      </c>
      <c r="K40" s="73">
        <f aca="true" t="shared" si="0" ref="K40:W40">SQRT(K41*K41+K42*K42)</f>
        <v>1.3265410122556436</v>
      </c>
      <c r="L40" s="73">
        <f t="shared" si="0"/>
        <v>0.3438163831829393</v>
      </c>
      <c r="M40" s="73">
        <f t="shared" si="0"/>
        <v>0.314041069764138</v>
      </c>
      <c r="N40" s="73">
        <f t="shared" si="0"/>
        <v>0.07021639951561391</v>
      </c>
      <c r="O40" s="73">
        <f t="shared" si="0"/>
        <v>0.053276328558326036</v>
      </c>
      <c r="P40" s="73">
        <f t="shared" si="0"/>
        <v>0.00986283410864157</v>
      </c>
      <c r="Q40" s="73">
        <f t="shared" si="0"/>
        <v>0.006485070896068076</v>
      </c>
      <c r="R40" s="73">
        <f t="shared" si="0"/>
        <v>0.0010808442768664203</v>
      </c>
      <c r="S40" s="73">
        <f t="shared" si="0"/>
        <v>0.0006989794677724067</v>
      </c>
      <c r="T40" s="73">
        <f t="shared" si="0"/>
        <v>0.00014509539665326314</v>
      </c>
      <c r="U40" s="73">
        <f t="shared" si="0"/>
        <v>0.0001418500647437239</v>
      </c>
      <c r="V40" s="73">
        <f t="shared" si="0"/>
        <v>4.009932405367861E-05</v>
      </c>
      <c r="W40" s="73">
        <f t="shared" si="0"/>
        <v>4.3580844154444825E-05</v>
      </c>
      <c r="X40" s="28">
        <f>(1-$H$2)*1000</f>
        <v>67.5</v>
      </c>
    </row>
    <row r="41" spans="1:24" ht="12.75">
      <c r="A41" s="86">
        <v>1574</v>
      </c>
      <c r="B41" s="89">
        <v>107.67666666666668</v>
      </c>
      <c r="C41" s="89">
        <v>97.99333333333333</v>
      </c>
      <c r="D41" s="89">
        <v>9.078923605273133</v>
      </c>
      <c r="E41" s="89">
        <v>9.721321053897059</v>
      </c>
      <c r="F41" s="90">
        <f>I41*D41/(23678+B41)*1000</f>
        <v>20.70205320507956</v>
      </c>
      <c r="G41" s="91" t="s">
        <v>57</v>
      </c>
      <c r="H41" s="92">
        <f>I41-B41+X41</f>
        <v>14.060197226114028</v>
      </c>
      <c r="I41" s="92">
        <f>(B41+C40-2*X41)*(23678+B41)*E40/((23678+C40)*D41+E40*(23678+B41))</f>
        <v>54.236863892780704</v>
      </c>
      <c r="J41" s="39" t="s">
        <v>60</v>
      </c>
      <c r="K41" s="73">
        <f>'calcul config'!C43</f>
        <v>-0.40281839300243827</v>
      </c>
      <c r="L41" s="73">
        <f>'calcul config'!C44</f>
        <v>0.0018717964020820213</v>
      </c>
      <c r="M41" s="73">
        <f>'calcul config'!C45</f>
        <v>0.09195516108743522</v>
      </c>
      <c r="N41" s="73">
        <f>'calcul config'!C46</f>
        <v>-0.0007262083888005076</v>
      </c>
      <c r="O41" s="73">
        <f>'calcul config'!C47</f>
        <v>-0.016724514740906207</v>
      </c>
      <c r="P41" s="73">
        <f>'calcul config'!C48</f>
        <v>0.00021419807276492315</v>
      </c>
      <c r="Q41" s="73">
        <f>'calcul config'!C49</f>
        <v>0.0017355034134413836</v>
      </c>
      <c r="R41" s="73">
        <f>'calcul config'!C50</f>
        <v>-5.837203147863729E-05</v>
      </c>
      <c r="S41" s="73">
        <f>'calcul config'!C51</f>
        <v>-0.00026371049262452413</v>
      </c>
      <c r="T41" s="73">
        <f>'calcul config'!C52</f>
        <v>1.5250394425517075E-05</v>
      </c>
      <c r="U41" s="73">
        <f>'calcul config'!C53</f>
        <v>2.698514204839699E-05</v>
      </c>
      <c r="V41" s="73">
        <f>'calcul config'!C54</f>
        <v>-4.610344876373317E-06</v>
      </c>
      <c r="W41" s="73">
        <f>'calcul config'!C55</f>
        <v>-1.777124657198073E-05</v>
      </c>
      <c r="X41" s="28">
        <f>(1-$H$2)*1000</f>
        <v>67.5</v>
      </c>
    </row>
    <row r="42" spans="1:24" ht="12.75">
      <c r="A42" s="86">
        <v>1573</v>
      </c>
      <c r="B42" s="89">
        <v>138.20666666666668</v>
      </c>
      <c r="C42" s="89">
        <v>150.0566666666667</v>
      </c>
      <c r="D42" s="89">
        <v>8.393134356044788</v>
      </c>
      <c r="E42" s="89">
        <v>8.682892429834462</v>
      </c>
      <c r="F42" s="90">
        <f>I42*D42/(23678+B42)*1000</f>
        <v>19.154552110394366</v>
      </c>
      <c r="G42" s="91" t="s">
        <v>58</v>
      </c>
      <c r="H42" s="92">
        <f>I42-B42+X42</f>
        <v>-16.354055077643523</v>
      </c>
      <c r="I42" s="92">
        <f>(B42+C41-2*X42)*(23678+B42)*E41/((23678+C41)*D42+E41*(23678+B42))</f>
        <v>54.35261158902315</v>
      </c>
      <c r="J42" s="39" t="s">
        <v>61</v>
      </c>
      <c r="K42" s="73">
        <f>'calcul config'!D43</f>
        <v>-1.263902052951557</v>
      </c>
      <c r="L42" s="73">
        <f>'calcul config'!D44</f>
        <v>0.3438112879520201</v>
      </c>
      <c r="M42" s="73">
        <f>'calcul config'!D45</f>
        <v>-0.30027660889251434</v>
      </c>
      <c r="N42" s="73">
        <f>'calcul config'!D46</f>
        <v>-0.07021264403447816</v>
      </c>
      <c r="O42" s="73">
        <f>'calcul config'!D47</f>
        <v>-0.05058317695969597</v>
      </c>
      <c r="P42" s="73">
        <f>'calcul config'!D48</f>
        <v>0.009860507889566711</v>
      </c>
      <c r="Q42" s="73">
        <f>'calcul config'!D49</f>
        <v>-0.006248533622295914</v>
      </c>
      <c r="R42" s="73">
        <f>'calcul config'!D50</f>
        <v>-0.0010792669071068343</v>
      </c>
      <c r="S42" s="73">
        <f>'calcul config'!D51</f>
        <v>-0.0006473245495476961</v>
      </c>
      <c r="T42" s="73">
        <f>'calcul config'!D52</f>
        <v>0.00014429171701741553</v>
      </c>
      <c r="U42" s="73">
        <f>'calcul config'!D53</f>
        <v>-0.00013925962435834194</v>
      </c>
      <c r="V42" s="73">
        <f>'calcul config'!D54</f>
        <v>-3.983340946595993E-05</v>
      </c>
      <c r="W42" s="73">
        <f>'calcul config'!D55</f>
        <v>-3.9792873388232106E-05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0</v>
      </c>
      <c r="J44" s="39" t="s">
        <v>67</v>
      </c>
      <c r="K44" s="73">
        <f>K40/(K43*1.5)</f>
        <v>0.8843606748370957</v>
      </c>
      <c r="L44" s="73">
        <f>L40/(L43*1.5)</f>
        <v>0.3274441744599422</v>
      </c>
      <c r="M44" s="73">
        <f aca="true" t="shared" si="1" ref="M44:W44">M40/(M43*1.5)</f>
        <v>0.34893452196015334</v>
      </c>
      <c r="N44" s="73">
        <f t="shared" si="1"/>
        <v>0.09362186602081855</v>
      </c>
      <c r="O44" s="73">
        <f t="shared" si="1"/>
        <v>0.23678368248144907</v>
      </c>
      <c r="P44" s="73">
        <f t="shared" si="1"/>
        <v>0.06575222739094379</v>
      </c>
      <c r="Q44" s="73">
        <f t="shared" si="1"/>
        <v>0.04323380597378717</v>
      </c>
      <c r="R44" s="73">
        <f t="shared" si="1"/>
        <v>0.0024018761708142675</v>
      </c>
      <c r="S44" s="73">
        <f t="shared" si="1"/>
        <v>0.009319726236965422</v>
      </c>
      <c r="T44" s="73">
        <f t="shared" si="1"/>
        <v>0.001934605288710175</v>
      </c>
      <c r="U44" s="73">
        <f t="shared" si="1"/>
        <v>0.001891334196582985</v>
      </c>
      <c r="V44" s="73">
        <f t="shared" si="1"/>
        <v>0.000534657654049048</v>
      </c>
      <c r="W44" s="73">
        <f t="shared" si="1"/>
        <v>0.0005810779220592643</v>
      </c>
      <c r="X44" s="73"/>
      <c r="Y44" s="73"/>
    </row>
    <row r="45" s="101" customFormat="1" ht="12.75"/>
    <row r="46" spans="1:24" s="101" customFormat="1" ht="12.75">
      <c r="A46" s="101">
        <v>1576</v>
      </c>
      <c r="B46" s="101">
        <v>159.24</v>
      </c>
      <c r="C46" s="101">
        <v>169.74</v>
      </c>
      <c r="D46" s="101">
        <v>8.145123880485135</v>
      </c>
      <c r="E46" s="101">
        <v>8.587497315905487</v>
      </c>
      <c r="F46" s="101">
        <v>22.318936927471587</v>
      </c>
      <c r="G46" s="101" t="s">
        <v>59</v>
      </c>
      <c r="H46" s="101">
        <v>-26.42216519583313</v>
      </c>
      <c r="I46" s="101">
        <v>65.31783480416688</v>
      </c>
      <c r="J46" s="101" t="s">
        <v>73</v>
      </c>
      <c r="K46" s="101">
        <v>2.846918033871755</v>
      </c>
      <c r="M46" s="101" t="s">
        <v>68</v>
      </c>
      <c r="N46" s="101">
        <v>1.9300134430590377</v>
      </c>
      <c r="X46" s="101">
        <v>67.5</v>
      </c>
    </row>
    <row r="47" spans="1:24" s="101" customFormat="1" ht="12.75">
      <c r="A47" s="101">
        <v>1573</v>
      </c>
      <c r="B47" s="101">
        <v>137.9600067138672</v>
      </c>
      <c r="C47" s="101">
        <v>150.55999755859375</v>
      </c>
      <c r="D47" s="101">
        <v>8.436736106872559</v>
      </c>
      <c r="E47" s="101">
        <v>8.474565505981445</v>
      </c>
      <c r="F47" s="101">
        <v>30.839737725219695</v>
      </c>
      <c r="G47" s="101" t="s">
        <v>56</v>
      </c>
      <c r="H47" s="101">
        <v>16.597114781621087</v>
      </c>
      <c r="I47" s="101">
        <v>87.05712149548827</v>
      </c>
      <c r="J47" s="101" t="s">
        <v>62</v>
      </c>
      <c r="K47" s="101">
        <v>1.296017655404633</v>
      </c>
      <c r="L47" s="101">
        <v>1.0326089129754423</v>
      </c>
      <c r="M47" s="101">
        <v>0.30681452089719974</v>
      </c>
      <c r="N47" s="101">
        <v>0.05667173076274213</v>
      </c>
      <c r="O47" s="101">
        <v>0.05205004568123023</v>
      </c>
      <c r="P47" s="101">
        <v>0.029622298839395853</v>
      </c>
      <c r="Q47" s="101">
        <v>0.006335694232275737</v>
      </c>
      <c r="R47" s="101">
        <v>0.0008723514487278838</v>
      </c>
      <c r="S47" s="101">
        <v>0.0006828900017340293</v>
      </c>
      <c r="T47" s="101">
        <v>0.0004359211725265559</v>
      </c>
      <c r="U47" s="101">
        <v>0.00013857950061591906</v>
      </c>
      <c r="V47" s="101">
        <v>3.236886681113668E-05</v>
      </c>
      <c r="W47" s="101">
        <v>4.2584470278380404E-05</v>
      </c>
      <c r="X47" s="101">
        <v>67.5</v>
      </c>
    </row>
    <row r="48" spans="1:24" s="101" customFormat="1" ht="12.75">
      <c r="A48" s="101">
        <v>1575</v>
      </c>
      <c r="B48" s="101">
        <v>138.1199951171875</v>
      </c>
      <c r="C48" s="101">
        <v>146.82000732421875</v>
      </c>
      <c r="D48" s="101">
        <v>8.241630554199219</v>
      </c>
      <c r="E48" s="101">
        <v>8.502726554870605</v>
      </c>
      <c r="F48" s="101">
        <v>26.95427283041855</v>
      </c>
      <c r="G48" s="101" t="s">
        <v>57</v>
      </c>
      <c r="H48" s="101">
        <v>7.270683418905733</v>
      </c>
      <c r="I48" s="101">
        <v>77.89067853609323</v>
      </c>
      <c r="J48" s="101" t="s">
        <v>60</v>
      </c>
      <c r="K48" s="101">
        <v>-1.2958185770268222</v>
      </c>
      <c r="L48" s="101">
        <v>-0.00561801421270794</v>
      </c>
      <c r="M48" s="101">
        <v>0.30680870424185736</v>
      </c>
      <c r="N48" s="101">
        <v>-0.0005862436658420498</v>
      </c>
      <c r="O48" s="101">
        <v>-0.052029182845376463</v>
      </c>
      <c r="P48" s="101">
        <v>-0.00064261213080098</v>
      </c>
      <c r="Q48" s="101">
        <v>0.006334414880735887</v>
      </c>
      <c r="R48" s="101">
        <v>-4.717648286600322E-05</v>
      </c>
      <c r="S48" s="101">
        <v>-0.0006797576999068047</v>
      </c>
      <c r="T48" s="101">
        <v>-4.575230120525821E-05</v>
      </c>
      <c r="U48" s="101">
        <v>0.0001378958465747919</v>
      </c>
      <c r="V48" s="101">
        <v>-3.735622980405613E-06</v>
      </c>
      <c r="W48" s="101">
        <v>-4.223057156817361E-05</v>
      </c>
      <c r="X48" s="101">
        <v>67.5</v>
      </c>
    </row>
    <row r="49" spans="1:24" s="101" customFormat="1" ht="12.75">
      <c r="A49" s="101">
        <v>1574</v>
      </c>
      <c r="B49" s="101">
        <v>109.94000244140625</v>
      </c>
      <c r="C49" s="101">
        <v>97.54000091552734</v>
      </c>
      <c r="D49" s="101">
        <v>8.884374618530273</v>
      </c>
      <c r="E49" s="101">
        <v>9.398236274719238</v>
      </c>
      <c r="F49" s="101">
        <v>22.22090909723992</v>
      </c>
      <c r="G49" s="101" t="s">
        <v>58</v>
      </c>
      <c r="H49" s="101">
        <v>17.05654910003375</v>
      </c>
      <c r="I49" s="101">
        <v>59.49655154144</v>
      </c>
      <c r="J49" s="101" t="s">
        <v>61</v>
      </c>
      <c r="K49" s="101">
        <v>0.022715161296004652</v>
      </c>
      <c r="L49" s="101">
        <v>-1.0325936301724075</v>
      </c>
      <c r="M49" s="101">
        <v>0.001889241861359259</v>
      </c>
      <c r="N49" s="101">
        <v>-0.05666869846757549</v>
      </c>
      <c r="O49" s="101">
        <v>0.0014735629815305507</v>
      </c>
      <c r="P49" s="101">
        <v>-0.029615327757426903</v>
      </c>
      <c r="Q49" s="101">
        <v>-0.0001273166273657894</v>
      </c>
      <c r="R49" s="101">
        <v>-0.0008710748702390808</v>
      </c>
      <c r="S49" s="101">
        <v>6.533164536205208E-05</v>
      </c>
      <c r="T49" s="101">
        <v>-0.0004335135471831885</v>
      </c>
      <c r="U49" s="101">
        <v>-1.3748217643715429E-05</v>
      </c>
      <c r="V49" s="101">
        <v>-3.215258402656575E-05</v>
      </c>
      <c r="W49" s="101">
        <v>5.478679942799229E-06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01" customFormat="1" ht="12.75" hidden="1">
      <c r="A55" s="101" t="s">
        <v>116</v>
      </c>
    </row>
    <row r="56" spans="1:24" s="101" customFormat="1" ht="12.75" hidden="1">
      <c r="A56" s="101">
        <v>1576</v>
      </c>
      <c r="B56" s="101">
        <v>139.58</v>
      </c>
      <c r="C56" s="101">
        <v>151.78</v>
      </c>
      <c r="D56" s="101">
        <v>8.309458891125937</v>
      </c>
      <c r="E56" s="101">
        <v>8.677025392465586</v>
      </c>
      <c r="F56" s="101">
        <v>28.464876152780377</v>
      </c>
      <c r="G56" s="101" t="s">
        <v>59</v>
      </c>
      <c r="H56" s="101">
        <v>9.509484206121897</v>
      </c>
      <c r="I56" s="101">
        <v>81.58948420612191</v>
      </c>
      <c r="J56" s="101" t="s">
        <v>73</v>
      </c>
      <c r="K56" s="101">
        <v>0.824824166591068</v>
      </c>
      <c r="M56" s="101" t="s">
        <v>68</v>
      </c>
      <c r="N56" s="101">
        <v>0.4805407328263133</v>
      </c>
      <c r="X56" s="101">
        <v>67.5</v>
      </c>
    </row>
    <row r="57" spans="1:24" s="101" customFormat="1" ht="12.75" hidden="1">
      <c r="A57" s="101">
        <v>1574</v>
      </c>
      <c r="B57" s="101">
        <v>110.4000015258789</v>
      </c>
      <c r="C57" s="101">
        <v>105</v>
      </c>
      <c r="D57" s="101">
        <v>9.126530647277832</v>
      </c>
      <c r="E57" s="101">
        <v>9.662006378173828</v>
      </c>
      <c r="F57" s="101">
        <v>23.759447075306884</v>
      </c>
      <c r="G57" s="101" t="s">
        <v>56</v>
      </c>
      <c r="H57" s="101">
        <v>19.029252063059204</v>
      </c>
      <c r="I57" s="101">
        <v>61.92925358893811</v>
      </c>
      <c r="J57" s="101" t="s">
        <v>62</v>
      </c>
      <c r="K57" s="101">
        <v>0.8246015933586415</v>
      </c>
      <c r="L57" s="101">
        <v>0.30736247233917197</v>
      </c>
      <c r="M57" s="101">
        <v>0.19521269890576545</v>
      </c>
      <c r="N57" s="101">
        <v>0.10527618032817879</v>
      </c>
      <c r="O57" s="101">
        <v>0.03311760713440269</v>
      </c>
      <c r="P57" s="101">
        <v>0.008817429182384283</v>
      </c>
      <c r="Q57" s="101">
        <v>0.004031203706480665</v>
      </c>
      <c r="R57" s="101">
        <v>0.0016205330864035512</v>
      </c>
      <c r="S57" s="101">
        <v>0.00043452194783072157</v>
      </c>
      <c r="T57" s="101">
        <v>0.00012974611728882207</v>
      </c>
      <c r="U57" s="101">
        <v>8.817630237291122E-05</v>
      </c>
      <c r="V57" s="101">
        <v>6.014593254785283E-05</v>
      </c>
      <c r="W57" s="101">
        <v>2.709190966102106E-05</v>
      </c>
      <c r="X57" s="101">
        <v>67.5</v>
      </c>
    </row>
    <row r="58" spans="1:24" s="101" customFormat="1" ht="12.75" hidden="1">
      <c r="A58" s="101">
        <v>1575</v>
      </c>
      <c r="B58" s="101">
        <v>117.0199966430664</v>
      </c>
      <c r="C58" s="101">
        <v>137.9199981689453</v>
      </c>
      <c r="D58" s="101">
        <v>8.771937370300293</v>
      </c>
      <c r="E58" s="101">
        <v>8.926689147949219</v>
      </c>
      <c r="F58" s="101">
        <v>16.818295540530848</v>
      </c>
      <c r="G58" s="101" t="s">
        <v>57</v>
      </c>
      <c r="H58" s="101">
        <v>-3.8981845162107334</v>
      </c>
      <c r="I58" s="101">
        <v>45.62181212685567</v>
      </c>
      <c r="J58" s="101" t="s">
        <v>60</v>
      </c>
      <c r="K58" s="101">
        <v>0.5131803488001233</v>
      </c>
      <c r="L58" s="101">
        <v>-0.0016709153677623297</v>
      </c>
      <c r="M58" s="101">
        <v>-0.1232170655844092</v>
      </c>
      <c r="N58" s="101">
        <v>-0.0010882954903515367</v>
      </c>
      <c r="O58" s="101">
        <v>0.020329470141885797</v>
      </c>
      <c r="P58" s="101">
        <v>-0.00019133854957934898</v>
      </c>
      <c r="Q58" s="101">
        <v>-0.0026255849084532577</v>
      </c>
      <c r="R58" s="101">
        <v>-8.748735637338294E-05</v>
      </c>
      <c r="S58" s="101">
        <v>0.00024295750857030875</v>
      </c>
      <c r="T58" s="101">
        <v>-1.363936110800583E-05</v>
      </c>
      <c r="U58" s="101">
        <v>-6.254973420373385E-05</v>
      </c>
      <c r="V58" s="101">
        <v>-6.8997245635848394E-06</v>
      </c>
      <c r="W58" s="101">
        <v>1.4393459350401262E-05</v>
      </c>
      <c r="X58" s="101">
        <v>67.5</v>
      </c>
    </row>
    <row r="59" spans="1:24" s="101" customFormat="1" ht="12.75" hidden="1">
      <c r="A59" s="101">
        <v>1573</v>
      </c>
      <c r="B59" s="101">
        <v>138.52000427246094</v>
      </c>
      <c r="C59" s="101">
        <v>156.22000122070312</v>
      </c>
      <c r="D59" s="101">
        <v>8.29386043548584</v>
      </c>
      <c r="E59" s="101">
        <v>8.565000534057617</v>
      </c>
      <c r="F59" s="101">
        <v>25.532853173356802</v>
      </c>
      <c r="G59" s="101" t="s">
        <v>58</v>
      </c>
      <c r="H59" s="101">
        <v>2.299737854810857</v>
      </c>
      <c r="I59" s="101">
        <v>73.3197421272718</v>
      </c>
      <c r="J59" s="101" t="s">
        <v>61</v>
      </c>
      <c r="K59" s="101">
        <v>-0.6454562087198434</v>
      </c>
      <c r="L59" s="101">
        <v>-0.3073579305049441</v>
      </c>
      <c r="M59" s="101">
        <v>-0.15141186400953013</v>
      </c>
      <c r="N59" s="101">
        <v>-0.10527055503518967</v>
      </c>
      <c r="O59" s="101">
        <v>-0.026143613867612374</v>
      </c>
      <c r="P59" s="101">
        <v>-0.008815352911018754</v>
      </c>
      <c r="Q59" s="101">
        <v>-0.0030589062116459127</v>
      </c>
      <c r="R59" s="101">
        <v>-0.0016181697829966472</v>
      </c>
      <c r="S59" s="101">
        <v>-0.00036025126255977597</v>
      </c>
      <c r="T59" s="101">
        <v>-0.00012902721720664285</v>
      </c>
      <c r="U59" s="101">
        <v>-6.214974699225507E-05</v>
      </c>
      <c r="V59" s="101">
        <v>-5.974886612311171E-05</v>
      </c>
      <c r="W59" s="101">
        <v>-2.295212184111249E-05</v>
      </c>
      <c r="X59" s="101">
        <v>67.5</v>
      </c>
    </row>
    <row r="60" s="101" customFormat="1" ht="12.75" hidden="1">
      <c r="A60" s="101" t="s">
        <v>122</v>
      </c>
    </row>
    <row r="61" spans="1:24" s="101" customFormat="1" ht="12.75" hidden="1">
      <c r="A61" s="101">
        <v>1576</v>
      </c>
      <c r="B61" s="101">
        <v>140.1</v>
      </c>
      <c r="C61" s="101">
        <v>164.5</v>
      </c>
      <c r="D61" s="101">
        <v>8.269190745381556</v>
      </c>
      <c r="E61" s="101">
        <v>8.589271020490544</v>
      </c>
      <c r="F61" s="101">
        <v>27.881895778059064</v>
      </c>
      <c r="G61" s="101" t="s">
        <v>59</v>
      </c>
      <c r="H61" s="101">
        <v>7.709404182300801</v>
      </c>
      <c r="I61" s="101">
        <v>80.3094041823008</v>
      </c>
      <c r="J61" s="101" t="s">
        <v>73</v>
      </c>
      <c r="K61" s="101">
        <v>1.6916177222852153</v>
      </c>
      <c r="M61" s="101" t="s">
        <v>68</v>
      </c>
      <c r="N61" s="101">
        <v>0.954799999818408</v>
      </c>
      <c r="X61" s="101">
        <v>67.5</v>
      </c>
    </row>
    <row r="62" spans="1:24" s="101" customFormat="1" ht="12.75" hidden="1">
      <c r="A62" s="101">
        <v>1574</v>
      </c>
      <c r="B62" s="101">
        <v>107.87999725341797</v>
      </c>
      <c r="C62" s="101">
        <v>99.27999877929688</v>
      </c>
      <c r="D62" s="101">
        <v>9.311521530151367</v>
      </c>
      <c r="E62" s="101">
        <v>9.875042915344238</v>
      </c>
      <c r="F62" s="101">
        <v>25.773390709352135</v>
      </c>
      <c r="G62" s="101" t="s">
        <v>56</v>
      </c>
      <c r="H62" s="101">
        <v>25.457017304288854</v>
      </c>
      <c r="I62" s="101">
        <v>65.83701455770682</v>
      </c>
      <c r="J62" s="101" t="s">
        <v>62</v>
      </c>
      <c r="K62" s="101">
        <v>1.1991982819289833</v>
      </c>
      <c r="L62" s="101">
        <v>0.40127124512658524</v>
      </c>
      <c r="M62" s="101">
        <v>0.28389343422150587</v>
      </c>
      <c r="N62" s="101">
        <v>0.09714907101969465</v>
      </c>
      <c r="O62" s="101">
        <v>0.04816222238983907</v>
      </c>
      <c r="P62" s="101">
        <v>0.011511420171322508</v>
      </c>
      <c r="Q62" s="101">
        <v>0.00586249086043197</v>
      </c>
      <c r="R62" s="101">
        <v>0.0014954598536731478</v>
      </c>
      <c r="S62" s="101">
        <v>0.0006319143744769674</v>
      </c>
      <c r="T62" s="101">
        <v>0.00016939113623467704</v>
      </c>
      <c r="U62" s="101">
        <v>0.0001282297753583396</v>
      </c>
      <c r="V62" s="101">
        <v>5.550363035322896E-05</v>
      </c>
      <c r="W62" s="101">
        <v>3.940135094888637E-05</v>
      </c>
      <c r="X62" s="101">
        <v>67.5</v>
      </c>
    </row>
    <row r="63" spans="1:24" s="101" customFormat="1" ht="12.75" hidden="1">
      <c r="A63" s="101">
        <v>1575</v>
      </c>
      <c r="B63" s="101">
        <v>116.41999816894531</v>
      </c>
      <c r="C63" s="101">
        <v>130.1199951171875</v>
      </c>
      <c r="D63" s="101">
        <v>8.501293182373047</v>
      </c>
      <c r="E63" s="101">
        <v>8.7467041015625</v>
      </c>
      <c r="F63" s="101">
        <v>15.499161560942706</v>
      </c>
      <c r="G63" s="101" t="s">
        <v>57</v>
      </c>
      <c r="H63" s="101">
        <v>-5.539120473159073</v>
      </c>
      <c r="I63" s="101">
        <v>43.38087769578624</v>
      </c>
      <c r="J63" s="101" t="s">
        <v>60</v>
      </c>
      <c r="K63" s="101">
        <v>0.5053395070172411</v>
      </c>
      <c r="L63" s="101">
        <v>-0.0021818037942974862</v>
      </c>
      <c r="M63" s="101">
        <v>-0.12255046593694391</v>
      </c>
      <c r="N63" s="101">
        <v>-0.0010041413315399457</v>
      </c>
      <c r="O63" s="101">
        <v>0.019823121634810977</v>
      </c>
      <c r="P63" s="101">
        <v>-0.00024977602851056213</v>
      </c>
      <c r="Q63" s="101">
        <v>-0.002668547725170614</v>
      </c>
      <c r="R63" s="101">
        <v>-8.072405907997525E-05</v>
      </c>
      <c r="S63" s="101">
        <v>0.00022060069865456966</v>
      </c>
      <c r="T63" s="101">
        <v>-1.7801543120696164E-05</v>
      </c>
      <c r="U63" s="101">
        <v>-6.723120390330435E-05</v>
      </c>
      <c r="V63" s="101">
        <v>-6.3668556956123556E-06</v>
      </c>
      <c r="W63" s="101">
        <v>1.2518325444535014E-05</v>
      </c>
      <c r="X63" s="101">
        <v>67.5</v>
      </c>
    </row>
    <row r="64" spans="1:24" s="101" customFormat="1" ht="12.75" hidden="1">
      <c r="A64" s="101">
        <v>1573</v>
      </c>
      <c r="B64" s="101">
        <v>137.27999877929688</v>
      </c>
      <c r="C64" s="101">
        <v>150.8800048828125</v>
      </c>
      <c r="D64" s="101">
        <v>8.536982536315918</v>
      </c>
      <c r="E64" s="101">
        <v>8.780085563659668</v>
      </c>
      <c r="F64" s="101">
        <v>24.0220028712981</v>
      </c>
      <c r="G64" s="101" t="s">
        <v>58</v>
      </c>
      <c r="H64" s="101">
        <v>-2.766774601105368</v>
      </c>
      <c r="I64" s="101">
        <v>67.0132241781915</v>
      </c>
      <c r="J64" s="101" t="s">
        <v>61</v>
      </c>
      <c r="K64" s="101">
        <v>-1.087524023656028</v>
      </c>
      <c r="L64" s="101">
        <v>-0.40126531359892453</v>
      </c>
      <c r="M64" s="101">
        <v>-0.2560798025864563</v>
      </c>
      <c r="N64" s="101">
        <v>-0.09714388143458119</v>
      </c>
      <c r="O64" s="101">
        <v>-0.04389354752329555</v>
      </c>
      <c r="P64" s="101">
        <v>-0.011508710018777613</v>
      </c>
      <c r="Q64" s="101">
        <v>-0.005219928364176574</v>
      </c>
      <c r="R64" s="101">
        <v>-0.0014932795452405304</v>
      </c>
      <c r="S64" s="101">
        <v>-0.0005921580096762457</v>
      </c>
      <c r="T64" s="101">
        <v>-0.0001684531451098403</v>
      </c>
      <c r="U64" s="101">
        <v>-0.00010919176026680103</v>
      </c>
      <c r="V64" s="101">
        <v>-5.513724812628145E-05</v>
      </c>
      <c r="W64" s="101">
        <v>-3.7359844548151105E-05</v>
      </c>
      <c r="X64" s="101">
        <v>67.5</v>
      </c>
    </row>
    <row r="65" s="101" customFormat="1" ht="12.75" hidden="1">
      <c r="A65" s="101" t="s">
        <v>128</v>
      </c>
    </row>
    <row r="66" spans="1:24" s="101" customFormat="1" ht="12.75" hidden="1">
      <c r="A66" s="101">
        <v>1576</v>
      </c>
      <c r="B66" s="101">
        <v>144.16</v>
      </c>
      <c r="C66" s="101">
        <v>158.66</v>
      </c>
      <c r="D66" s="101">
        <v>8.333763070502487</v>
      </c>
      <c r="E66" s="101">
        <v>8.561755472092273</v>
      </c>
      <c r="F66" s="101">
        <v>28.71828363958027</v>
      </c>
      <c r="G66" s="101" t="s">
        <v>59</v>
      </c>
      <c r="H66" s="101">
        <v>5.43155239953488</v>
      </c>
      <c r="I66" s="101">
        <v>82.09155239953488</v>
      </c>
      <c r="J66" s="101" t="s">
        <v>73</v>
      </c>
      <c r="K66" s="101">
        <v>1.755626467279125</v>
      </c>
      <c r="M66" s="101" t="s">
        <v>68</v>
      </c>
      <c r="N66" s="101">
        <v>1.0581712544369135</v>
      </c>
      <c r="X66" s="101">
        <v>67.5</v>
      </c>
    </row>
    <row r="67" spans="1:24" s="101" customFormat="1" ht="12.75" hidden="1">
      <c r="A67" s="101">
        <v>1574</v>
      </c>
      <c r="B67" s="101">
        <v>105.80000305175781</v>
      </c>
      <c r="C67" s="101">
        <v>98.5999984741211</v>
      </c>
      <c r="D67" s="101">
        <v>9.055512428283691</v>
      </c>
      <c r="E67" s="101">
        <v>9.884363174438477</v>
      </c>
      <c r="F67" s="101">
        <v>23.92741619274427</v>
      </c>
      <c r="G67" s="101" t="s">
        <v>56</v>
      </c>
      <c r="H67" s="101">
        <v>24.54402546953831</v>
      </c>
      <c r="I67" s="101">
        <v>62.844028521296124</v>
      </c>
      <c r="J67" s="101" t="s">
        <v>62</v>
      </c>
      <c r="K67" s="101">
        <v>1.1552566914898275</v>
      </c>
      <c r="L67" s="101">
        <v>0.5819086126370987</v>
      </c>
      <c r="M67" s="101">
        <v>0.2734908248952157</v>
      </c>
      <c r="N67" s="101">
        <v>0.07161440464423939</v>
      </c>
      <c r="O67" s="101">
        <v>0.046397512805415944</v>
      </c>
      <c r="P67" s="101">
        <v>0.016693311259546182</v>
      </c>
      <c r="Q67" s="101">
        <v>0.005647642800473609</v>
      </c>
      <c r="R67" s="101">
        <v>0.001102421058978943</v>
      </c>
      <c r="S67" s="101">
        <v>0.0006087580865430668</v>
      </c>
      <c r="T67" s="101">
        <v>0.00024563288101459225</v>
      </c>
      <c r="U67" s="101">
        <v>0.00012352124260464855</v>
      </c>
      <c r="V67" s="101">
        <v>4.092106629489935E-05</v>
      </c>
      <c r="W67" s="101">
        <v>3.795753288367521E-05</v>
      </c>
      <c r="X67" s="101">
        <v>67.5</v>
      </c>
    </row>
    <row r="68" spans="1:24" s="101" customFormat="1" ht="12.75" hidden="1">
      <c r="A68" s="101">
        <v>1575</v>
      </c>
      <c r="B68" s="101">
        <v>127.80000305175781</v>
      </c>
      <c r="C68" s="101">
        <v>133.39999389648438</v>
      </c>
      <c r="D68" s="101">
        <v>8.50609016418457</v>
      </c>
      <c r="E68" s="101">
        <v>8.845455169677734</v>
      </c>
      <c r="F68" s="101">
        <v>17.562895709995587</v>
      </c>
      <c r="G68" s="101" t="s">
        <v>57</v>
      </c>
      <c r="H68" s="101">
        <v>-11.14712850229185</v>
      </c>
      <c r="I68" s="101">
        <v>49.15287454946597</v>
      </c>
      <c r="J68" s="101" t="s">
        <v>60</v>
      </c>
      <c r="K68" s="101">
        <v>0.6338988161981826</v>
      </c>
      <c r="L68" s="101">
        <v>-0.003164932787217582</v>
      </c>
      <c r="M68" s="101">
        <v>-0.15265578756157386</v>
      </c>
      <c r="N68" s="101">
        <v>-0.0007399793975306803</v>
      </c>
      <c r="O68" s="101">
        <v>0.02503875466691627</v>
      </c>
      <c r="P68" s="101">
        <v>-0.00036226482088404433</v>
      </c>
      <c r="Q68" s="101">
        <v>-0.003274210858061132</v>
      </c>
      <c r="R68" s="101">
        <v>-5.949200880049884E-05</v>
      </c>
      <c r="S68" s="101">
        <v>0.0002931436429794195</v>
      </c>
      <c r="T68" s="101">
        <v>-2.5811764666609167E-05</v>
      </c>
      <c r="U68" s="101">
        <v>-7.935668109753665E-05</v>
      </c>
      <c r="V68" s="101">
        <v>-4.69057734761314E-06</v>
      </c>
      <c r="W68" s="101">
        <v>1.7158363210193425E-05</v>
      </c>
      <c r="X68" s="101">
        <v>67.5</v>
      </c>
    </row>
    <row r="69" spans="1:24" s="101" customFormat="1" ht="12.75" hidden="1">
      <c r="A69" s="101">
        <v>1573</v>
      </c>
      <c r="B69" s="101">
        <v>138.36000061035156</v>
      </c>
      <c r="C69" s="101">
        <v>151.4600067138672</v>
      </c>
      <c r="D69" s="101">
        <v>8.34991455078125</v>
      </c>
      <c r="E69" s="101">
        <v>8.714563369750977</v>
      </c>
      <c r="F69" s="101">
        <v>24.6671122028715</v>
      </c>
      <c r="G69" s="101" t="s">
        <v>58</v>
      </c>
      <c r="H69" s="101">
        <v>-0.5022956510751442</v>
      </c>
      <c r="I69" s="101">
        <v>70.35770495927642</v>
      </c>
      <c r="J69" s="101" t="s">
        <v>61</v>
      </c>
      <c r="K69" s="101">
        <v>-0.9658107030130516</v>
      </c>
      <c r="L69" s="101">
        <v>-0.581900005724081</v>
      </c>
      <c r="M69" s="101">
        <v>-0.226921664514037</v>
      </c>
      <c r="N69" s="101">
        <v>-0.07161058150189877</v>
      </c>
      <c r="O69" s="101">
        <v>-0.03906136146191932</v>
      </c>
      <c r="P69" s="101">
        <v>-0.016689380006688122</v>
      </c>
      <c r="Q69" s="101">
        <v>-0.00460167496230405</v>
      </c>
      <c r="R69" s="101">
        <v>-0.0011008146493252783</v>
      </c>
      <c r="S69" s="101">
        <v>-0.0005335290174979527</v>
      </c>
      <c r="T69" s="101">
        <v>-0.00024427293145234984</v>
      </c>
      <c r="U69" s="101">
        <v>-9.465735333179516E-05</v>
      </c>
      <c r="V69" s="101">
        <v>-4.0651348696662034E-05</v>
      </c>
      <c r="W69" s="101">
        <v>-3.3858010493269766E-05</v>
      </c>
      <c r="X69" s="101">
        <v>67.5</v>
      </c>
    </row>
    <row r="70" s="101" customFormat="1" ht="12.75" hidden="1">
      <c r="A70" s="101" t="s">
        <v>134</v>
      </c>
    </row>
    <row r="71" spans="1:24" s="101" customFormat="1" ht="12.75" hidden="1">
      <c r="A71" s="101">
        <v>1576</v>
      </c>
      <c r="B71" s="101">
        <v>146.5</v>
      </c>
      <c r="C71" s="101">
        <v>157</v>
      </c>
      <c r="D71" s="101">
        <v>8.228147065198753</v>
      </c>
      <c r="E71" s="101">
        <v>8.554237396171454</v>
      </c>
      <c r="F71" s="101">
        <v>27.330245348065244</v>
      </c>
      <c r="G71" s="101" t="s">
        <v>59</v>
      </c>
      <c r="H71" s="101">
        <v>0.1343938234837765</v>
      </c>
      <c r="I71" s="101">
        <v>79.13439382348378</v>
      </c>
      <c r="J71" s="101" t="s">
        <v>73</v>
      </c>
      <c r="K71" s="101">
        <v>2.450737910199825</v>
      </c>
      <c r="M71" s="101" t="s">
        <v>68</v>
      </c>
      <c r="N71" s="101">
        <v>1.537421116060288</v>
      </c>
      <c r="X71" s="101">
        <v>67.5</v>
      </c>
    </row>
    <row r="72" spans="1:24" s="101" customFormat="1" ht="12.75" hidden="1">
      <c r="A72" s="101">
        <v>1574</v>
      </c>
      <c r="B72" s="101">
        <v>105.94000244140625</v>
      </c>
      <c r="C72" s="101">
        <v>92.83999633789062</v>
      </c>
      <c r="D72" s="101">
        <v>9.035037994384766</v>
      </c>
      <c r="E72" s="101">
        <v>9.951367378234863</v>
      </c>
      <c r="F72" s="101">
        <v>23.610611256173378</v>
      </c>
      <c r="G72" s="101" t="s">
        <v>56</v>
      </c>
      <c r="H72" s="101">
        <v>23.712847594951995</v>
      </c>
      <c r="I72" s="101">
        <v>62.152850036358245</v>
      </c>
      <c r="J72" s="101" t="s">
        <v>62</v>
      </c>
      <c r="K72" s="101">
        <v>1.3099549346850015</v>
      </c>
      <c r="L72" s="101">
        <v>0.797027739803267</v>
      </c>
      <c r="M72" s="101">
        <v>0.31011361189388414</v>
      </c>
      <c r="N72" s="101">
        <v>0.00017242111887646815</v>
      </c>
      <c r="O72" s="101">
        <v>0.05261064057854532</v>
      </c>
      <c r="P72" s="101">
        <v>0.02286436587706142</v>
      </c>
      <c r="Q72" s="101">
        <v>0.006403859513285838</v>
      </c>
      <c r="R72" s="101">
        <v>2.5494089882633448E-06</v>
      </c>
      <c r="S72" s="101">
        <v>0.0006902658726212456</v>
      </c>
      <c r="T72" s="101">
        <v>0.0003364267302914466</v>
      </c>
      <c r="U72" s="101">
        <v>0.00014004552170487704</v>
      </c>
      <c r="V72" s="101">
        <v>8.267907528085179E-08</v>
      </c>
      <c r="W72" s="101">
        <v>4.3041098353937174E-05</v>
      </c>
      <c r="X72" s="101">
        <v>67.5</v>
      </c>
    </row>
    <row r="73" spans="1:24" s="101" customFormat="1" ht="12.75" hidden="1">
      <c r="A73" s="101">
        <v>1575</v>
      </c>
      <c r="B73" s="101">
        <v>142.13999938964844</v>
      </c>
      <c r="C73" s="101">
        <v>130.63999938964844</v>
      </c>
      <c r="D73" s="101">
        <v>8.455315589904785</v>
      </c>
      <c r="E73" s="101">
        <v>8.901931762695312</v>
      </c>
      <c r="F73" s="101">
        <v>19.205204966281855</v>
      </c>
      <c r="G73" s="101" t="s">
        <v>57</v>
      </c>
      <c r="H73" s="101">
        <v>-20.53549363234663</v>
      </c>
      <c r="I73" s="101">
        <v>54.1045057573018</v>
      </c>
      <c r="J73" s="101" t="s">
        <v>60</v>
      </c>
      <c r="K73" s="101">
        <v>0.7909513300329094</v>
      </c>
      <c r="L73" s="101">
        <v>-0.004336091522270383</v>
      </c>
      <c r="M73" s="101">
        <v>-0.1900446331885554</v>
      </c>
      <c r="N73" s="101">
        <v>2.5615739520537757E-06</v>
      </c>
      <c r="O73" s="101">
        <v>0.031311990283626405</v>
      </c>
      <c r="P73" s="101">
        <v>-0.0004962311675205304</v>
      </c>
      <c r="Q73" s="101">
        <v>-0.004055863698592025</v>
      </c>
      <c r="R73" s="101">
        <v>1.9646078656460717E-07</v>
      </c>
      <c r="S73" s="101">
        <v>0.0003723903047739932</v>
      </c>
      <c r="T73" s="101">
        <v>-3.534956730279429E-05</v>
      </c>
      <c r="U73" s="101">
        <v>-9.699986378608125E-05</v>
      </c>
      <c r="V73" s="101">
        <v>1.9974770133158143E-08</v>
      </c>
      <c r="W73" s="101">
        <v>2.1994103768322473E-05</v>
      </c>
      <c r="X73" s="101">
        <v>67.5</v>
      </c>
    </row>
    <row r="74" spans="1:24" s="101" customFormat="1" ht="12.75" hidden="1">
      <c r="A74" s="101">
        <v>1573</v>
      </c>
      <c r="B74" s="101">
        <v>141.0399932861328</v>
      </c>
      <c r="C74" s="101">
        <v>140.24000549316406</v>
      </c>
      <c r="D74" s="101">
        <v>8.437833786010742</v>
      </c>
      <c r="E74" s="101">
        <v>8.965675354003906</v>
      </c>
      <c r="F74" s="101">
        <v>24.862510714939326</v>
      </c>
      <c r="G74" s="101" t="s">
        <v>58</v>
      </c>
      <c r="H74" s="101">
        <v>-3.3559683253108403</v>
      </c>
      <c r="I74" s="101">
        <v>70.18402496082197</v>
      </c>
      <c r="J74" s="101" t="s">
        <v>61</v>
      </c>
      <c r="K74" s="101">
        <v>-1.0442116281792488</v>
      </c>
      <c r="L74" s="101">
        <v>-0.7970159448381285</v>
      </c>
      <c r="M74" s="101">
        <v>-0.24505813530282572</v>
      </c>
      <c r="N74" s="101">
        <v>0.00017240208981767396</v>
      </c>
      <c r="O74" s="101">
        <v>-0.04227811214521014</v>
      </c>
      <c r="P74" s="101">
        <v>-0.022858980326963665</v>
      </c>
      <c r="Q74" s="101">
        <v>-0.004955742762124054</v>
      </c>
      <c r="R74" s="101">
        <v>2.5418279542054664E-06</v>
      </c>
      <c r="S74" s="101">
        <v>-0.0005811991361107671</v>
      </c>
      <c r="T74" s="101">
        <v>-0.0003345644227142195</v>
      </c>
      <c r="U74" s="101">
        <v>-0.00010101373458630696</v>
      </c>
      <c r="V74" s="101">
        <v>8.02299074374653E-08</v>
      </c>
      <c r="W74" s="101">
        <v>-3.699723701766872E-05</v>
      </c>
      <c r="X74" s="101">
        <v>67.5</v>
      </c>
    </row>
    <row r="75" s="101" customFormat="1" ht="12.75" hidden="1">
      <c r="A75" s="101" t="s">
        <v>140</v>
      </c>
    </row>
    <row r="76" spans="1:24" s="101" customFormat="1" ht="12.75" hidden="1">
      <c r="A76" s="101">
        <v>1576</v>
      </c>
      <c r="B76" s="101">
        <v>153.06</v>
      </c>
      <c r="C76" s="101">
        <v>165.36</v>
      </c>
      <c r="D76" s="101">
        <v>8.004432204684553</v>
      </c>
      <c r="E76" s="101">
        <v>8.490260194620038</v>
      </c>
      <c r="F76" s="101">
        <v>29.404079071928816</v>
      </c>
      <c r="G76" s="101" t="s">
        <v>59</v>
      </c>
      <c r="H76" s="101">
        <v>1.9827956273751823</v>
      </c>
      <c r="I76" s="101">
        <v>87.54279562737518</v>
      </c>
      <c r="J76" s="101" t="s">
        <v>73</v>
      </c>
      <c r="K76" s="101">
        <v>1.9886969901210845</v>
      </c>
      <c r="M76" s="101" t="s">
        <v>68</v>
      </c>
      <c r="N76" s="101">
        <v>1.4146930738971208</v>
      </c>
      <c r="X76" s="101">
        <v>67.5</v>
      </c>
    </row>
    <row r="77" spans="1:24" s="101" customFormat="1" ht="12.75" hidden="1">
      <c r="A77" s="101">
        <v>1574</v>
      </c>
      <c r="B77" s="101">
        <v>106.0999984741211</v>
      </c>
      <c r="C77" s="101">
        <v>94.69999694824219</v>
      </c>
      <c r="D77" s="101">
        <v>9.060564041137695</v>
      </c>
      <c r="E77" s="101">
        <v>9.556910514831543</v>
      </c>
      <c r="F77" s="101">
        <v>25.115341954035664</v>
      </c>
      <c r="G77" s="101" t="s">
        <v>56</v>
      </c>
      <c r="H77" s="101">
        <v>27.328105098518137</v>
      </c>
      <c r="I77" s="101">
        <v>65.92810357263923</v>
      </c>
      <c r="J77" s="101" t="s">
        <v>62</v>
      </c>
      <c r="K77" s="101">
        <v>1.017087441025988</v>
      </c>
      <c r="L77" s="101">
        <v>0.9417506786830088</v>
      </c>
      <c r="M77" s="101">
        <v>0.24078116298313165</v>
      </c>
      <c r="N77" s="101">
        <v>0.08327622655593812</v>
      </c>
      <c r="O77" s="101">
        <v>0.04084844702898175</v>
      </c>
      <c r="P77" s="101">
        <v>0.02701603707331482</v>
      </c>
      <c r="Q77" s="101">
        <v>0.004972176777851756</v>
      </c>
      <c r="R77" s="101">
        <v>0.0012819379025084514</v>
      </c>
      <c r="S77" s="101">
        <v>0.0005359566912307481</v>
      </c>
      <c r="T77" s="101">
        <v>0.00039752509458248683</v>
      </c>
      <c r="U77" s="101">
        <v>0.00010873803173720024</v>
      </c>
      <c r="V77" s="101">
        <v>4.7587411469989215E-05</v>
      </c>
      <c r="W77" s="101">
        <v>3.3416464318306785E-05</v>
      </c>
      <c r="X77" s="101">
        <v>67.5</v>
      </c>
    </row>
    <row r="78" spans="1:24" s="101" customFormat="1" ht="12.75" hidden="1">
      <c r="A78" s="101">
        <v>1575</v>
      </c>
      <c r="B78" s="101">
        <v>131.13999938964844</v>
      </c>
      <c r="C78" s="101">
        <v>148.63999938964844</v>
      </c>
      <c r="D78" s="101">
        <v>8.455100059509277</v>
      </c>
      <c r="E78" s="101">
        <v>8.561704635620117</v>
      </c>
      <c r="F78" s="101">
        <v>17.12851074028204</v>
      </c>
      <c r="G78" s="101" t="s">
        <v>57</v>
      </c>
      <c r="H78" s="101">
        <v>-15.406967571442692</v>
      </c>
      <c r="I78" s="101">
        <v>48.23303181820575</v>
      </c>
      <c r="J78" s="101" t="s">
        <v>60</v>
      </c>
      <c r="K78" s="101">
        <v>0.665861514922108</v>
      </c>
      <c r="L78" s="101">
        <v>-0.00512275502526091</v>
      </c>
      <c r="M78" s="101">
        <v>-0.15969204973166426</v>
      </c>
      <c r="N78" s="101">
        <v>-0.0008604780060372787</v>
      </c>
      <c r="O78" s="101">
        <v>0.02640777047197769</v>
      </c>
      <c r="P78" s="101">
        <v>-0.0005862882818910082</v>
      </c>
      <c r="Q78" s="101">
        <v>-0.003394144882659754</v>
      </c>
      <c r="R78" s="101">
        <v>-6.918933772242501E-05</v>
      </c>
      <c r="S78" s="101">
        <v>0.0003180527921542633</v>
      </c>
      <c r="T78" s="101">
        <v>-4.176575489197908E-05</v>
      </c>
      <c r="U78" s="101">
        <v>-8.028538214026874E-05</v>
      </c>
      <c r="V78" s="101">
        <v>-5.455781995378994E-06</v>
      </c>
      <c r="W78" s="101">
        <v>1.891996999581208E-05</v>
      </c>
      <c r="X78" s="101">
        <v>67.5</v>
      </c>
    </row>
    <row r="79" spans="1:24" s="101" customFormat="1" ht="12.75" hidden="1">
      <c r="A79" s="101">
        <v>1573</v>
      </c>
      <c r="B79" s="101">
        <v>136.0800018310547</v>
      </c>
      <c r="C79" s="101">
        <v>150.97999572753906</v>
      </c>
      <c r="D79" s="101">
        <v>8.30348014831543</v>
      </c>
      <c r="E79" s="101">
        <v>8.597463607788086</v>
      </c>
      <c r="F79" s="101">
        <v>26.494915785239005</v>
      </c>
      <c r="G79" s="101" t="s">
        <v>58</v>
      </c>
      <c r="H79" s="101">
        <v>7.406456001263095</v>
      </c>
      <c r="I79" s="101">
        <v>75.98645783231778</v>
      </c>
      <c r="J79" s="101" t="s">
        <v>61</v>
      </c>
      <c r="K79" s="101">
        <v>-0.7688272274304729</v>
      </c>
      <c r="L79" s="101">
        <v>-0.9417367456889737</v>
      </c>
      <c r="M79" s="101">
        <v>-0.18020548743034737</v>
      </c>
      <c r="N79" s="101">
        <v>-0.08327178085640453</v>
      </c>
      <c r="O79" s="101">
        <v>-0.03116448753595783</v>
      </c>
      <c r="P79" s="101">
        <v>-0.027009674659226053</v>
      </c>
      <c r="Q79" s="101">
        <v>-0.0036335000241809385</v>
      </c>
      <c r="R79" s="101">
        <v>-0.0012800693814919955</v>
      </c>
      <c r="S79" s="101">
        <v>-0.00043138381550295604</v>
      </c>
      <c r="T79" s="101">
        <v>-0.00039532495815609495</v>
      </c>
      <c r="U79" s="101">
        <v>-7.333632770101994E-05</v>
      </c>
      <c r="V79" s="101">
        <v>-4.727363084461526E-05</v>
      </c>
      <c r="W79" s="101">
        <v>-2.7544415457479602E-05</v>
      </c>
      <c r="X79" s="101">
        <v>67.5</v>
      </c>
    </row>
    <row r="80" s="101" customFormat="1" ht="12.75" hidden="1">
      <c r="A80" s="101" t="s">
        <v>146</v>
      </c>
    </row>
    <row r="81" spans="1:24" s="101" customFormat="1" ht="12.75" hidden="1">
      <c r="A81" s="101">
        <v>1576</v>
      </c>
      <c r="B81" s="101">
        <v>159.24</v>
      </c>
      <c r="C81" s="101">
        <v>169.74</v>
      </c>
      <c r="D81" s="101">
        <v>8.145123880485135</v>
      </c>
      <c r="E81" s="101">
        <v>8.587497315905487</v>
      </c>
      <c r="F81" s="101">
        <v>30.461774302738153</v>
      </c>
      <c r="G81" s="101" t="s">
        <v>59</v>
      </c>
      <c r="H81" s="101">
        <v>-2.591616803530684</v>
      </c>
      <c r="I81" s="101">
        <v>89.14838319646933</v>
      </c>
      <c r="J81" s="101" t="s">
        <v>73</v>
      </c>
      <c r="K81" s="101">
        <v>2.2850550918768606</v>
      </c>
      <c r="M81" s="101" t="s">
        <v>68</v>
      </c>
      <c r="N81" s="101">
        <v>1.6396081816229193</v>
      </c>
      <c r="X81" s="101">
        <v>67.5</v>
      </c>
    </row>
    <row r="82" spans="1:24" s="101" customFormat="1" ht="12.75" hidden="1">
      <c r="A82" s="101">
        <v>1574</v>
      </c>
      <c r="B82" s="101">
        <v>109.94000244140625</v>
      </c>
      <c r="C82" s="101">
        <v>97.54000091552734</v>
      </c>
      <c r="D82" s="101">
        <v>8.884374618530273</v>
      </c>
      <c r="E82" s="101">
        <v>9.398236274719238</v>
      </c>
      <c r="F82" s="101">
        <v>26.52472619161197</v>
      </c>
      <c r="G82" s="101" t="s">
        <v>56</v>
      </c>
      <c r="H82" s="101">
        <v>28.580032430967435</v>
      </c>
      <c r="I82" s="101">
        <v>71.02003487237369</v>
      </c>
      <c r="J82" s="101" t="s">
        <v>62</v>
      </c>
      <c r="K82" s="101">
        <v>1.0714095484447106</v>
      </c>
      <c r="L82" s="101">
        <v>1.0330331943723696</v>
      </c>
      <c r="M82" s="101">
        <v>0.2536413145419891</v>
      </c>
      <c r="N82" s="101">
        <v>0.053728210669791665</v>
      </c>
      <c r="O82" s="101">
        <v>0.04303021773086791</v>
      </c>
      <c r="P82" s="101">
        <v>0.029634637344168997</v>
      </c>
      <c r="Q82" s="101">
        <v>0.005237740263486884</v>
      </c>
      <c r="R82" s="101">
        <v>0.0008271251810037378</v>
      </c>
      <c r="S82" s="101">
        <v>0.0005645894839709752</v>
      </c>
      <c r="T82" s="101">
        <v>0.00043605887808786475</v>
      </c>
      <c r="U82" s="101">
        <v>0.00011454364831183403</v>
      </c>
      <c r="V82" s="101">
        <v>3.070788355130491E-05</v>
      </c>
      <c r="W82" s="101">
        <v>3.520430033068218E-05</v>
      </c>
      <c r="X82" s="101">
        <v>67.5</v>
      </c>
    </row>
    <row r="83" spans="1:24" s="101" customFormat="1" ht="12.75" hidden="1">
      <c r="A83" s="101">
        <v>1575</v>
      </c>
      <c r="B83" s="101">
        <v>138.1199951171875</v>
      </c>
      <c r="C83" s="101">
        <v>146.82000732421875</v>
      </c>
      <c r="D83" s="101">
        <v>8.241630554199219</v>
      </c>
      <c r="E83" s="101">
        <v>8.502726554870605</v>
      </c>
      <c r="F83" s="101">
        <v>18.573594991560892</v>
      </c>
      <c r="G83" s="101" t="s">
        <v>57</v>
      </c>
      <c r="H83" s="101">
        <v>-16.9472462417434</v>
      </c>
      <c r="I83" s="101">
        <v>53.6727488754441</v>
      </c>
      <c r="J83" s="101" t="s">
        <v>60</v>
      </c>
      <c r="K83" s="101">
        <v>0.5485720860010826</v>
      </c>
      <c r="L83" s="101">
        <v>-0.005619700685465174</v>
      </c>
      <c r="M83" s="101">
        <v>-0.1323348822947612</v>
      </c>
      <c r="N83" s="101">
        <v>-0.0005548938247484442</v>
      </c>
      <c r="O83" s="101">
        <v>0.021631906124921017</v>
      </c>
      <c r="P83" s="101">
        <v>-0.0006431000006100529</v>
      </c>
      <c r="Q83" s="101">
        <v>-0.0028490266437056918</v>
      </c>
      <c r="R83" s="101">
        <v>-4.462763351691783E-05</v>
      </c>
      <c r="S83" s="101">
        <v>0.0002501855343910671</v>
      </c>
      <c r="T83" s="101">
        <v>-4.580893002523894E-05</v>
      </c>
      <c r="U83" s="101">
        <v>-6.971688596482682E-05</v>
      </c>
      <c r="V83" s="101">
        <v>-3.519179319777462E-06</v>
      </c>
      <c r="W83" s="101">
        <v>1.4534195202620723E-05</v>
      </c>
      <c r="X83" s="101">
        <v>67.5</v>
      </c>
    </row>
    <row r="84" spans="1:24" s="101" customFormat="1" ht="12.75" hidden="1">
      <c r="A84" s="101">
        <v>1573</v>
      </c>
      <c r="B84" s="101">
        <v>137.9600067138672</v>
      </c>
      <c r="C84" s="101">
        <v>150.55999755859375</v>
      </c>
      <c r="D84" s="101">
        <v>8.436736106872559</v>
      </c>
      <c r="E84" s="101">
        <v>8.474565505981445</v>
      </c>
      <c r="F84" s="101">
        <v>26.627988539989385</v>
      </c>
      <c r="G84" s="101" t="s">
        <v>58</v>
      </c>
      <c r="H84" s="101">
        <v>4.707819101026686</v>
      </c>
      <c r="I84" s="101">
        <v>75.16782581489387</v>
      </c>
      <c r="J84" s="101" t="s">
        <v>61</v>
      </c>
      <c r="K84" s="101">
        <v>-0.9203190136897744</v>
      </c>
      <c r="L84" s="101">
        <v>-1.0330179086731206</v>
      </c>
      <c r="M84" s="101">
        <v>-0.21638252094524635</v>
      </c>
      <c r="N84" s="101">
        <v>-0.053725345179168195</v>
      </c>
      <c r="O84" s="101">
        <v>-0.0371975842679132</v>
      </c>
      <c r="P84" s="101">
        <v>-0.02962765857960482</v>
      </c>
      <c r="Q84" s="101">
        <v>-0.004395107535795539</v>
      </c>
      <c r="R84" s="101">
        <v>-0.0008259203589796934</v>
      </c>
      <c r="S84" s="101">
        <v>-0.0005061308959074404</v>
      </c>
      <c r="T84" s="101">
        <v>-0.00043364603894096627</v>
      </c>
      <c r="U84" s="101">
        <v>-9.088345933090604E-05</v>
      </c>
      <c r="V84" s="101">
        <v>-3.05055648876685E-05</v>
      </c>
      <c r="W84" s="101">
        <v>-3.2063997436143026E-05</v>
      </c>
      <c r="X84" s="101">
        <v>67.5</v>
      </c>
    </row>
    <row r="85" spans="1:14" s="101" customFormat="1" ht="12.75">
      <c r="A85" s="101" t="s">
        <v>152</v>
      </c>
      <c r="E85" s="99" t="s">
        <v>106</v>
      </c>
      <c r="F85" s="102">
        <f>MIN(F56:F84)</f>
        <v>15.499161560942706</v>
      </c>
      <c r="G85" s="102"/>
      <c r="H85" s="102"/>
      <c r="I85" s="115"/>
      <c r="J85" s="115" t="s">
        <v>158</v>
      </c>
      <c r="K85" s="102">
        <f>AVERAGE(K83,K78,K73,K68,K63,K58)</f>
        <v>0.6096339338286079</v>
      </c>
      <c r="L85" s="102">
        <f>AVERAGE(L83,L78,L73,L68,L63,L58)</f>
        <v>-0.0036826998637123107</v>
      </c>
      <c r="M85" s="115" t="s">
        <v>108</v>
      </c>
      <c r="N85" s="102" t="e">
        <f>Mittelwert(K81,K76,K71,K66,K61,K56)</f>
        <v>#NAME?</v>
      </c>
    </row>
    <row r="86" spans="5:14" s="101" customFormat="1" ht="12.75">
      <c r="E86" s="99" t="s">
        <v>107</v>
      </c>
      <c r="F86" s="102">
        <f>MAX(F56:F84)</f>
        <v>30.461774302738153</v>
      </c>
      <c r="G86" s="102"/>
      <c r="H86" s="102"/>
      <c r="I86" s="115"/>
      <c r="J86" s="115" t="s">
        <v>159</v>
      </c>
      <c r="K86" s="102">
        <f>AVERAGE(K84,K79,K74,K69,K64,K59)</f>
        <v>-0.9053581341147366</v>
      </c>
      <c r="L86" s="102">
        <f>AVERAGE(L84,L79,L74,L69,L64,L59)</f>
        <v>-0.6770489748380287</v>
      </c>
      <c r="M86" s="102"/>
      <c r="N86" s="102"/>
    </row>
    <row r="87" spans="5:14" s="101" customFormat="1" ht="12.75">
      <c r="E87" s="99"/>
      <c r="F87" s="102"/>
      <c r="G87" s="102"/>
      <c r="H87" s="102"/>
      <c r="I87" s="102"/>
      <c r="J87" s="115" t="s">
        <v>112</v>
      </c>
      <c r="K87" s="102">
        <f>ABS(K85/$G$33)</f>
        <v>0.3810212086428799</v>
      </c>
      <c r="L87" s="102">
        <f>ABS(L85/$H$33)</f>
        <v>0.010229721843645307</v>
      </c>
      <c r="M87" s="115" t="s">
        <v>111</v>
      </c>
      <c r="N87" s="102">
        <f>K87+L87+L88+K88</f>
        <v>1.3288145705073027</v>
      </c>
    </row>
    <row r="88" spans="5:14" s="101" customFormat="1" ht="29.25" customHeight="1">
      <c r="E88" s="99"/>
      <c r="F88" s="102"/>
      <c r="G88" s="102"/>
      <c r="H88" s="102"/>
      <c r="I88" s="102"/>
      <c r="J88" s="102"/>
      <c r="K88" s="102">
        <f>ABS(K86/$G$34)</f>
        <v>0.5144080307470095</v>
      </c>
      <c r="L88" s="102">
        <f>ABS(L86/$H$34)</f>
        <v>0.42315560927376794</v>
      </c>
      <c r="M88" s="102"/>
      <c r="N88" s="102"/>
    </row>
    <row r="89" s="101" customFormat="1" ht="12.75"/>
    <row r="90" s="101" customFormat="1" ht="12.75" hidden="1">
      <c r="A90" s="101" t="s">
        <v>117</v>
      </c>
    </row>
    <row r="91" spans="1:24" s="101" customFormat="1" ht="12.75" hidden="1">
      <c r="A91" s="101">
        <v>1576</v>
      </c>
      <c r="B91" s="101">
        <v>139.58</v>
      </c>
      <c r="C91" s="101">
        <v>151.78</v>
      </c>
      <c r="D91" s="101">
        <v>8.309458891125937</v>
      </c>
      <c r="E91" s="101">
        <v>8.677025392465586</v>
      </c>
      <c r="F91" s="101">
        <v>25.748667469377367</v>
      </c>
      <c r="G91" s="101" t="s">
        <v>59</v>
      </c>
      <c r="H91" s="101">
        <v>1.7239570783885796</v>
      </c>
      <c r="I91" s="101">
        <v>73.80395707838859</v>
      </c>
      <c r="J91" s="101" t="s">
        <v>73</v>
      </c>
      <c r="K91" s="101">
        <v>1.2360472817195702</v>
      </c>
      <c r="M91" s="101" t="s">
        <v>68</v>
      </c>
      <c r="N91" s="101">
        <v>1.0380374533819334</v>
      </c>
      <c r="X91" s="101">
        <v>67.5</v>
      </c>
    </row>
    <row r="92" spans="1:24" s="101" customFormat="1" ht="12.75" hidden="1">
      <c r="A92" s="101">
        <v>1574</v>
      </c>
      <c r="B92" s="101">
        <v>110.4000015258789</v>
      </c>
      <c r="C92" s="101">
        <v>105</v>
      </c>
      <c r="D92" s="101">
        <v>9.126530647277832</v>
      </c>
      <c r="E92" s="101">
        <v>9.662006378173828</v>
      </c>
      <c r="F92" s="101">
        <v>23.759447075306884</v>
      </c>
      <c r="G92" s="101" t="s">
        <v>56</v>
      </c>
      <c r="H92" s="101">
        <v>19.029252063059204</v>
      </c>
      <c r="I92" s="101">
        <v>61.92925358893811</v>
      </c>
      <c r="J92" s="101" t="s">
        <v>62</v>
      </c>
      <c r="K92" s="101">
        <v>0.5505863788429468</v>
      </c>
      <c r="L92" s="101">
        <v>0.9505962157336657</v>
      </c>
      <c r="M92" s="101">
        <v>0.13034369234414828</v>
      </c>
      <c r="N92" s="101">
        <v>0.10505501341320185</v>
      </c>
      <c r="O92" s="101">
        <v>0.022112714959062925</v>
      </c>
      <c r="P92" s="101">
        <v>0.027269714978092056</v>
      </c>
      <c r="Q92" s="101">
        <v>0.0026915793963824615</v>
      </c>
      <c r="R92" s="101">
        <v>0.0016171351341367002</v>
      </c>
      <c r="S92" s="101">
        <v>0.0002901109018357965</v>
      </c>
      <c r="T92" s="101">
        <v>0.00040125518668196914</v>
      </c>
      <c r="U92" s="101">
        <v>5.885448294916233E-05</v>
      </c>
      <c r="V92" s="101">
        <v>6.002823067758324E-05</v>
      </c>
      <c r="W92" s="101">
        <v>1.808387867712841E-05</v>
      </c>
      <c r="X92" s="101">
        <v>67.5</v>
      </c>
    </row>
    <row r="93" spans="1:24" s="101" customFormat="1" ht="12.75" hidden="1">
      <c r="A93" s="101">
        <v>1573</v>
      </c>
      <c r="B93" s="101">
        <v>138.52000427246094</v>
      </c>
      <c r="C93" s="101">
        <v>156.22000122070312</v>
      </c>
      <c r="D93" s="101">
        <v>8.29386043548584</v>
      </c>
      <c r="E93" s="101">
        <v>8.565000534057617</v>
      </c>
      <c r="F93" s="101">
        <v>20.348462008073504</v>
      </c>
      <c r="G93" s="101" t="s">
        <v>57</v>
      </c>
      <c r="H93" s="101">
        <v>-12.587678790114907</v>
      </c>
      <c r="I93" s="101">
        <v>58.43232548234603</v>
      </c>
      <c r="J93" s="101" t="s">
        <v>60</v>
      </c>
      <c r="K93" s="101">
        <v>0.5504055553882824</v>
      </c>
      <c r="L93" s="101">
        <v>-0.005170932921101917</v>
      </c>
      <c r="M93" s="101">
        <v>-0.13033044031992097</v>
      </c>
      <c r="N93" s="101">
        <v>-0.0010858810581474794</v>
      </c>
      <c r="O93" s="101">
        <v>0.022098049105284887</v>
      </c>
      <c r="P93" s="101">
        <v>-0.0005918122903607486</v>
      </c>
      <c r="Q93" s="101">
        <v>-0.002691386806390443</v>
      </c>
      <c r="R93" s="101">
        <v>-8.731305013648669E-05</v>
      </c>
      <c r="S93" s="101">
        <v>0.0002885393446076701</v>
      </c>
      <c r="T93" s="101">
        <v>-4.2157150482427134E-05</v>
      </c>
      <c r="U93" s="101">
        <v>-5.8609021839035186E-05</v>
      </c>
      <c r="V93" s="101">
        <v>-6.8859027969354945E-06</v>
      </c>
      <c r="W93" s="101">
        <v>1.7913535914449356E-05</v>
      </c>
      <c r="X93" s="101">
        <v>67.5</v>
      </c>
    </row>
    <row r="94" spans="1:24" s="101" customFormat="1" ht="12.75" hidden="1">
      <c r="A94" s="101">
        <v>1575</v>
      </c>
      <c r="B94" s="101">
        <v>117.0199966430664</v>
      </c>
      <c r="C94" s="101">
        <v>137.9199981689453</v>
      </c>
      <c r="D94" s="101">
        <v>8.771937370300293</v>
      </c>
      <c r="E94" s="101">
        <v>8.926689147949219</v>
      </c>
      <c r="F94" s="101">
        <v>25.155694911718484</v>
      </c>
      <c r="G94" s="101" t="s">
        <v>58</v>
      </c>
      <c r="H94" s="101">
        <v>18.71809469128864</v>
      </c>
      <c r="I94" s="101">
        <v>68.23809133435505</v>
      </c>
      <c r="J94" s="101" t="s">
        <v>61</v>
      </c>
      <c r="K94" s="101">
        <v>-0.01410975425389491</v>
      </c>
      <c r="L94" s="101">
        <v>-0.9505821515365683</v>
      </c>
      <c r="M94" s="101">
        <v>-0.0018586177448556222</v>
      </c>
      <c r="N94" s="101">
        <v>-0.10504940126233742</v>
      </c>
      <c r="O94" s="101">
        <v>-0.0008052258075738764</v>
      </c>
      <c r="P94" s="101">
        <v>-0.02726329241304792</v>
      </c>
      <c r="Q94" s="101">
        <v>3.2197910150010436E-05</v>
      </c>
      <c r="R94" s="101">
        <v>-0.0016147762920402278</v>
      </c>
      <c r="S94" s="101">
        <v>-3.01559608925894E-05</v>
      </c>
      <c r="T94" s="101">
        <v>-0.0003990344590413012</v>
      </c>
      <c r="U94" s="101">
        <v>5.369610999386884E-06</v>
      </c>
      <c r="V94" s="101">
        <v>-5.963197817406615E-05</v>
      </c>
      <c r="W94" s="101">
        <v>-2.4762671606336368E-06</v>
      </c>
      <c r="X94" s="101">
        <v>67.5</v>
      </c>
    </row>
    <row r="95" s="101" customFormat="1" ht="12.75" hidden="1">
      <c r="A95" s="101" t="s">
        <v>123</v>
      </c>
    </row>
    <row r="96" spans="1:24" s="101" customFormat="1" ht="12.75" hidden="1">
      <c r="A96" s="101">
        <v>1576</v>
      </c>
      <c r="B96" s="101">
        <v>140.1</v>
      </c>
      <c r="C96" s="101">
        <v>164.5</v>
      </c>
      <c r="D96" s="101">
        <v>8.269190745381556</v>
      </c>
      <c r="E96" s="101">
        <v>8.589271020490544</v>
      </c>
      <c r="F96" s="101">
        <v>24.13653343626923</v>
      </c>
      <c r="G96" s="101" t="s">
        <v>59</v>
      </c>
      <c r="H96" s="101">
        <v>-3.078521449092804</v>
      </c>
      <c r="I96" s="101">
        <v>69.52147855090719</v>
      </c>
      <c r="J96" s="101" t="s">
        <v>73</v>
      </c>
      <c r="K96" s="101">
        <v>1.7973827156181226</v>
      </c>
      <c r="M96" s="101" t="s">
        <v>68</v>
      </c>
      <c r="N96" s="101">
        <v>1.569183126428863</v>
      </c>
      <c r="X96" s="101">
        <v>67.5</v>
      </c>
    </row>
    <row r="97" spans="1:24" s="101" customFormat="1" ht="12.75" hidden="1">
      <c r="A97" s="101">
        <v>1574</v>
      </c>
      <c r="B97" s="101">
        <v>107.87999725341797</v>
      </c>
      <c r="C97" s="101">
        <v>99.27999877929688</v>
      </c>
      <c r="D97" s="101">
        <v>9.311521530151367</v>
      </c>
      <c r="E97" s="101">
        <v>9.875042915344238</v>
      </c>
      <c r="F97" s="101">
        <v>25.773390709352135</v>
      </c>
      <c r="G97" s="101" t="s">
        <v>56</v>
      </c>
      <c r="H97" s="101">
        <v>25.457017304288854</v>
      </c>
      <c r="I97" s="101">
        <v>65.83701455770682</v>
      </c>
      <c r="J97" s="101" t="s">
        <v>62</v>
      </c>
      <c r="K97" s="101">
        <v>0.5447074544744277</v>
      </c>
      <c r="L97" s="101">
        <v>1.2134775983231576</v>
      </c>
      <c r="M97" s="101">
        <v>0.12895182758040358</v>
      </c>
      <c r="N97" s="101">
        <v>0.09909531662535412</v>
      </c>
      <c r="O97" s="101">
        <v>0.021876783982067428</v>
      </c>
      <c r="P97" s="101">
        <v>0.034810978443608497</v>
      </c>
      <c r="Q97" s="101">
        <v>0.002662877332559281</v>
      </c>
      <c r="R97" s="101">
        <v>0.001525423404081497</v>
      </c>
      <c r="S97" s="101">
        <v>0.0002870381285179563</v>
      </c>
      <c r="T97" s="101">
        <v>0.0005122260778140778</v>
      </c>
      <c r="U97" s="101">
        <v>5.822128803253099E-05</v>
      </c>
      <c r="V97" s="101">
        <v>5.6625307815822664E-05</v>
      </c>
      <c r="W97" s="101">
        <v>1.7892258529934515E-05</v>
      </c>
      <c r="X97" s="101">
        <v>67.5</v>
      </c>
    </row>
    <row r="98" spans="1:24" s="101" customFormat="1" ht="12.75" hidden="1">
      <c r="A98" s="101">
        <v>1573</v>
      </c>
      <c r="B98" s="101">
        <v>137.27999877929688</v>
      </c>
      <c r="C98" s="101">
        <v>150.8800048828125</v>
      </c>
      <c r="D98" s="101">
        <v>8.536982536315918</v>
      </c>
      <c r="E98" s="101">
        <v>8.780085563659668</v>
      </c>
      <c r="F98" s="101">
        <v>19.540255139872578</v>
      </c>
      <c r="G98" s="101" t="s">
        <v>57</v>
      </c>
      <c r="H98" s="101">
        <v>-15.26932765820149</v>
      </c>
      <c r="I98" s="101">
        <v>54.51067112109539</v>
      </c>
      <c r="J98" s="101" t="s">
        <v>60</v>
      </c>
      <c r="K98" s="101">
        <v>0.4678027823014893</v>
      </c>
      <c r="L98" s="101">
        <v>-0.006601244680062159</v>
      </c>
      <c r="M98" s="101">
        <v>-0.11148953858901244</v>
      </c>
      <c r="N98" s="101">
        <v>-0.0010241440148045023</v>
      </c>
      <c r="O98" s="101">
        <v>0.018666076962666967</v>
      </c>
      <c r="P98" s="101">
        <v>-0.0007554382115646604</v>
      </c>
      <c r="Q98" s="101">
        <v>-0.0023365686462049</v>
      </c>
      <c r="R98" s="101">
        <v>-8.23582837398792E-05</v>
      </c>
      <c r="S98" s="101">
        <v>0.00023421378410254487</v>
      </c>
      <c r="T98" s="101">
        <v>-5.38090248536174E-05</v>
      </c>
      <c r="U98" s="101">
        <v>-5.313787602844978E-05</v>
      </c>
      <c r="V98" s="101">
        <v>-6.496456992964023E-06</v>
      </c>
      <c r="W98" s="101">
        <v>1.4244360115375748E-05</v>
      </c>
      <c r="X98" s="101">
        <v>67.5</v>
      </c>
    </row>
    <row r="99" spans="1:24" s="101" customFormat="1" ht="12.75" hidden="1">
      <c r="A99" s="101">
        <v>1575</v>
      </c>
      <c r="B99" s="101">
        <v>116.41999816894531</v>
      </c>
      <c r="C99" s="101">
        <v>130.1199951171875</v>
      </c>
      <c r="D99" s="101">
        <v>8.501293182373047</v>
      </c>
      <c r="E99" s="101">
        <v>8.7467041015625</v>
      </c>
      <c r="F99" s="101">
        <v>23.998317076793874</v>
      </c>
      <c r="G99" s="101" t="s">
        <v>58</v>
      </c>
      <c r="H99" s="101">
        <v>18.249316372335755</v>
      </c>
      <c r="I99" s="101">
        <v>67.16931454128107</v>
      </c>
      <c r="J99" s="101" t="s">
        <v>61</v>
      </c>
      <c r="K99" s="101">
        <v>-0.2790461750875581</v>
      </c>
      <c r="L99" s="101">
        <v>-1.213459643004584</v>
      </c>
      <c r="M99" s="101">
        <v>-0.06479704176530933</v>
      </c>
      <c r="N99" s="101">
        <v>-0.09909002425126417</v>
      </c>
      <c r="O99" s="101">
        <v>-0.011409261510800578</v>
      </c>
      <c r="P99" s="101">
        <v>-0.034802780539920704</v>
      </c>
      <c r="Q99" s="101">
        <v>-0.0012772480768551706</v>
      </c>
      <c r="R99" s="101">
        <v>-0.0015231985014498284</v>
      </c>
      <c r="S99" s="101">
        <v>-0.00016593610384559864</v>
      </c>
      <c r="T99" s="101">
        <v>-0.0005093919351904744</v>
      </c>
      <c r="U99" s="101">
        <v>-2.3792530578987137E-05</v>
      </c>
      <c r="V99" s="101">
        <v>-5.625141359801757E-05</v>
      </c>
      <c r="W99" s="101">
        <v>-1.0827332090848007E-05</v>
      </c>
      <c r="X99" s="101">
        <v>67.5</v>
      </c>
    </row>
    <row r="100" s="101" customFormat="1" ht="12.75" hidden="1">
      <c r="A100" s="101" t="s">
        <v>129</v>
      </c>
    </row>
    <row r="101" spans="1:24" s="101" customFormat="1" ht="12.75" hidden="1">
      <c r="A101" s="101">
        <v>1576</v>
      </c>
      <c r="B101" s="101">
        <v>144.16</v>
      </c>
      <c r="C101" s="101">
        <v>158.66</v>
      </c>
      <c r="D101" s="101">
        <v>8.333763070502487</v>
      </c>
      <c r="E101" s="101">
        <v>8.561755472092273</v>
      </c>
      <c r="F101" s="101">
        <v>25.684412678547904</v>
      </c>
      <c r="G101" s="101" t="s">
        <v>59</v>
      </c>
      <c r="H101" s="101">
        <v>-3.240803514791466</v>
      </c>
      <c r="I101" s="101">
        <v>73.41919648520853</v>
      </c>
      <c r="J101" s="101" t="s">
        <v>73</v>
      </c>
      <c r="K101" s="101">
        <v>1.6630679647681492</v>
      </c>
      <c r="M101" s="101" t="s">
        <v>68</v>
      </c>
      <c r="N101" s="101">
        <v>1.3773716351723493</v>
      </c>
      <c r="X101" s="101">
        <v>67.5</v>
      </c>
    </row>
    <row r="102" spans="1:24" s="101" customFormat="1" ht="12.75" hidden="1">
      <c r="A102" s="101">
        <v>1574</v>
      </c>
      <c r="B102" s="101">
        <v>105.80000305175781</v>
      </c>
      <c r="C102" s="101">
        <v>98.5999984741211</v>
      </c>
      <c r="D102" s="101">
        <v>9.055512428283691</v>
      </c>
      <c r="E102" s="101">
        <v>9.884363174438477</v>
      </c>
      <c r="F102" s="101">
        <v>23.92741619274427</v>
      </c>
      <c r="G102" s="101" t="s">
        <v>56</v>
      </c>
      <c r="H102" s="101">
        <v>24.54402546953831</v>
      </c>
      <c r="I102" s="101">
        <v>62.844028521296124</v>
      </c>
      <c r="J102" s="101" t="s">
        <v>62</v>
      </c>
      <c r="K102" s="101">
        <v>0.6578192442848947</v>
      </c>
      <c r="L102" s="101">
        <v>1.0950846376432755</v>
      </c>
      <c r="M102" s="101">
        <v>0.1557294961337441</v>
      </c>
      <c r="N102" s="101">
        <v>0.07199292272063666</v>
      </c>
      <c r="O102" s="101">
        <v>0.02641958798357702</v>
      </c>
      <c r="P102" s="101">
        <v>0.031414657119961005</v>
      </c>
      <c r="Q102" s="101">
        <v>0.003215844759279683</v>
      </c>
      <c r="R102" s="101">
        <v>0.0011082481840611871</v>
      </c>
      <c r="S102" s="101">
        <v>0.00034664715800501077</v>
      </c>
      <c r="T102" s="101">
        <v>0.00046225006491719243</v>
      </c>
      <c r="U102" s="101">
        <v>7.031743550186628E-05</v>
      </c>
      <c r="V102" s="101">
        <v>4.114188741374003E-05</v>
      </c>
      <c r="W102" s="101">
        <v>2.1611449557374054E-05</v>
      </c>
      <c r="X102" s="101">
        <v>67.5</v>
      </c>
    </row>
    <row r="103" spans="1:24" s="101" customFormat="1" ht="12.75" hidden="1">
      <c r="A103" s="101">
        <v>1573</v>
      </c>
      <c r="B103" s="101">
        <v>138.36000061035156</v>
      </c>
      <c r="C103" s="101">
        <v>151.4600067138672</v>
      </c>
      <c r="D103" s="101">
        <v>8.34991455078125</v>
      </c>
      <c r="E103" s="101">
        <v>8.714563369750977</v>
      </c>
      <c r="F103" s="101">
        <v>19.392273678492593</v>
      </c>
      <c r="G103" s="101" t="s">
        <v>57</v>
      </c>
      <c r="H103" s="101">
        <v>-15.547653597874984</v>
      </c>
      <c r="I103" s="101">
        <v>55.31234701247658</v>
      </c>
      <c r="J103" s="101" t="s">
        <v>60</v>
      </c>
      <c r="K103" s="101">
        <v>0.47156730325981683</v>
      </c>
      <c r="L103" s="101">
        <v>-0.005957298848330428</v>
      </c>
      <c r="M103" s="101">
        <v>-0.1128639628427366</v>
      </c>
      <c r="N103" s="101">
        <v>-0.0007438704012679436</v>
      </c>
      <c r="O103" s="101">
        <v>0.018739438955704183</v>
      </c>
      <c r="P103" s="101">
        <v>-0.0006817364725855623</v>
      </c>
      <c r="Q103" s="101">
        <v>-0.0023879768995899936</v>
      </c>
      <c r="R103" s="101">
        <v>-5.982334808316467E-05</v>
      </c>
      <c r="S103" s="101">
        <v>0.00022878101917838176</v>
      </c>
      <c r="T103" s="101">
        <v>-4.8559379998630354E-05</v>
      </c>
      <c r="U103" s="101">
        <v>-5.57789433613843E-05</v>
      </c>
      <c r="V103" s="101">
        <v>-4.718380848555627E-06</v>
      </c>
      <c r="W103" s="101">
        <v>1.3709988474546863E-05</v>
      </c>
      <c r="X103" s="101">
        <v>67.5</v>
      </c>
    </row>
    <row r="104" spans="1:24" s="101" customFormat="1" ht="12.75" hidden="1">
      <c r="A104" s="101">
        <v>1575</v>
      </c>
      <c r="B104" s="101">
        <v>127.80000305175781</v>
      </c>
      <c r="C104" s="101">
        <v>133.39999389648438</v>
      </c>
      <c r="D104" s="101">
        <v>8.50609016418457</v>
      </c>
      <c r="E104" s="101">
        <v>8.845455169677734</v>
      </c>
      <c r="F104" s="101">
        <v>26.072099764215775</v>
      </c>
      <c r="G104" s="101" t="s">
        <v>58</v>
      </c>
      <c r="H104" s="101">
        <v>12.667386273586047</v>
      </c>
      <c r="I104" s="101">
        <v>72.96738932534386</v>
      </c>
      <c r="J104" s="101" t="s">
        <v>61</v>
      </c>
      <c r="K104" s="101">
        <v>-0.4586397678437992</v>
      </c>
      <c r="L104" s="101">
        <v>-1.0950684335660195</v>
      </c>
      <c r="M104" s="101">
        <v>-0.10730052123593428</v>
      </c>
      <c r="N104" s="101">
        <v>-0.07198907957937564</v>
      </c>
      <c r="O104" s="101">
        <v>-0.018623320242303835</v>
      </c>
      <c r="P104" s="101">
        <v>-0.03140725899130109</v>
      </c>
      <c r="Q104" s="101">
        <v>-0.0021538857543544785</v>
      </c>
      <c r="R104" s="101">
        <v>-0.0011066323709791972</v>
      </c>
      <c r="S104" s="101">
        <v>-0.000260429448059646</v>
      </c>
      <c r="T104" s="101">
        <v>-0.000459692407083364</v>
      </c>
      <c r="U104" s="101">
        <v>-4.2816482959797234E-05</v>
      </c>
      <c r="V104" s="101">
        <v>-4.087042674272981E-05</v>
      </c>
      <c r="W104" s="101">
        <v>-1.670601592237705E-05</v>
      </c>
      <c r="X104" s="101">
        <v>67.5</v>
      </c>
    </row>
    <row r="105" s="101" customFormat="1" ht="12.75" hidden="1">
      <c r="A105" s="101" t="s">
        <v>135</v>
      </c>
    </row>
    <row r="106" spans="1:24" s="101" customFormat="1" ht="12.75" hidden="1">
      <c r="A106" s="101">
        <v>1576</v>
      </c>
      <c r="B106" s="101">
        <v>146.5</v>
      </c>
      <c r="C106" s="101">
        <v>157</v>
      </c>
      <c r="D106" s="101">
        <v>8.228147065198753</v>
      </c>
      <c r="E106" s="101">
        <v>8.554237396171454</v>
      </c>
      <c r="F106" s="101">
        <v>25.51868850414848</v>
      </c>
      <c r="G106" s="101" t="s">
        <v>59</v>
      </c>
      <c r="H106" s="101">
        <v>-5.110947039520397</v>
      </c>
      <c r="I106" s="101">
        <v>73.8890529604796</v>
      </c>
      <c r="J106" s="101" t="s">
        <v>73</v>
      </c>
      <c r="K106" s="101">
        <v>2.0956033290507645</v>
      </c>
      <c r="M106" s="101" t="s">
        <v>68</v>
      </c>
      <c r="N106" s="101">
        <v>1.490931905466919</v>
      </c>
      <c r="X106" s="101">
        <v>67.5</v>
      </c>
    </row>
    <row r="107" spans="1:24" s="101" customFormat="1" ht="12.75" hidden="1">
      <c r="A107" s="101">
        <v>1574</v>
      </c>
      <c r="B107" s="101">
        <v>105.94000244140625</v>
      </c>
      <c r="C107" s="101">
        <v>92.83999633789062</v>
      </c>
      <c r="D107" s="101">
        <v>9.035037994384766</v>
      </c>
      <c r="E107" s="101">
        <v>9.951367378234863</v>
      </c>
      <c r="F107" s="101">
        <v>23.610611256173378</v>
      </c>
      <c r="G107" s="101" t="s">
        <v>56</v>
      </c>
      <c r="H107" s="101">
        <v>23.712847594951995</v>
      </c>
      <c r="I107" s="101">
        <v>62.152850036358245</v>
      </c>
      <c r="J107" s="101" t="s">
        <v>62</v>
      </c>
      <c r="K107" s="101">
        <v>1.0373533785676636</v>
      </c>
      <c r="L107" s="101">
        <v>0.9780810635957183</v>
      </c>
      <c r="M107" s="101">
        <v>0.24557906447974964</v>
      </c>
      <c r="N107" s="101">
        <v>0.000653826028136592</v>
      </c>
      <c r="O107" s="101">
        <v>0.04166249621543684</v>
      </c>
      <c r="P107" s="101">
        <v>0.028058189136674794</v>
      </c>
      <c r="Q107" s="101">
        <v>0.005071220227964215</v>
      </c>
      <c r="R107" s="101">
        <v>9.96218842724279E-06</v>
      </c>
      <c r="S107" s="101">
        <v>0.0005466343958936731</v>
      </c>
      <c r="T107" s="101">
        <v>0.0004128559896492336</v>
      </c>
      <c r="U107" s="101">
        <v>0.00011089495582384736</v>
      </c>
      <c r="V107" s="101">
        <v>3.574237214980867E-07</v>
      </c>
      <c r="W107" s="101">
        <v>3.4085714868665724E-05</v>
      </c>
      <c r="X107" s="101">
        <v>67.5</v>
      </c>
    </row>
    <row r="108" spans="1:24" s="101" customFormat="1" ht="12.75" hidden="1">
      <c r="A108" s="101">
        <v>1573</v>
      </c>
      <c r="B108" s="101">
        <v>141.0399932861328</v>
      </c>
      <c r="C108" s="101">
        <v>140.24000549316406</v>
      </c>
      <c r="D108" s="101">
        <v>8.437833786010742</v>
      </c>
      <c r="E108" s="101">
        <v>8.965675354003906</v>
      </c>
      <c r="F108" s="101">
        <v>18.97310711509526</v>
      </c>
      <c r="G108" s="101" t="s">
        <v>57</v>
      </c>
      <c r="H108" s="101">
        <v>-19.981081291373556</v>
      </c>
      <c r="I108" s="101">
        <v>53.558911994759264</v>
      </c>
      <c r="J108" s="101" t="s">
        <v>60</v>
      </c>
      <c r="K108" s="101">
        <v>0.5685658778872149</v>
      </c>
      <c r="L108" s="101">
        <v>-0.005321299599139679</v>
      </c>
      <c r="M108" s="101">
        <v>-0.1369262994546823</v>
      </c>
      <c r="N108" s="101">
        <v>7.482214839919544E-06</v>
      </c>
      <c r="O108" s="101">
        <v>0.02245764999889162</v>
      </c>
      <c r="P108" s="101">
        <v>-0.0006089190739195</v>
      </c>
      <c r="Q108" s="101">
        <v>-0.002937030128082812</v>
      </c>
      <c r="R108" s="101">
        <v>5.831270396688393E-07</v>
      </c>
      <c r="S108" s="101">
        <v>0.00026285152205609495</v>
      </c>
      <c r="T108" s="101">
        <v>-4.33716074580586E-05</v>
      </c>
      <c r="U108" s="101">
        <v>-7.11787615439929E-05</v>
      </c>
      <c r="V108" s="101">
        <v>4.841738071827639E-08</v>
      </c>
      <c r="W108" s="101">
        <v>1.5378053381584462E-05</v>
      </c>
      <c r="X108" s="101">
        <v>67.5</v>
      </c>
    </row>
    <row r="109" spans="1:24" s="101" customFormat="1" ht="12.75" hidden="1">
      <c r="A109" s="101">
        <v>1575</v>
      </c>
      <c r="B109" s="101">
        <v>142.13999938964844</v>
      </c>
      <c r="C109" s="101">
        <v>130.63999938964844</v>
      </c>
      <c r="D109" s="101">
        <v>8.455315589904785</v>
      </c>
      <c r="E109" s="101">
        <v>8.901931762695312</v>
      </c>
      <c r="F109" s="101">
        <v>26.9247107563013</v>
      </c>
      <c r="G109" s="101" t="s">
        <v>58</v>
      </c>
      <c r="H109" s="101">
        <v>1.2117382348949803</v>
      </c>
      <c r="I109" s="101">
        <v>75.85173762454342</v>
      </c>
      <c r="J109" s="101" t="s">
        <v>61</v>
      </c>
      <c r="K109" s="101">
        <v>-0.867660575644697</v>
      </c>
      <c r="L109" s="101">
        <v>-0.9780665880885144</v>
      </c>
      <c r="M109" s="101">
        <v>-0.20386334989005675</v>
      </c>
      <c r="N109" s="101">
        <v>0.0006537832144755332</v>
      </c>
      <c r="O109" s="101">
        <v>-0.035091559489834195</v>
      </c>
      <c r="P109" s="101">
        <v>-0.02805158097489039</v>
      </c>
      <c r="Q109" s="101">
        <v>-0.004134141824762097</v>
      </c>
      <c r="R109" s="101">
        <v>9.945107395875483E-06</v>
      </c>
      <c r="S109" s="101">
        <v>-0.0004792893073362217</v>
      </c>
      <c r="T109" s="101">
        <v>-0.0004105715185637603</v>
      </c>
      <c r="U109" s="101">
        <v>-8.503690453112963E-05</v>
      </c>
      <c r="V109" s="101">
        <v>3.54129176902897E-07</v>
      </c>
      <c r="W109" s="101">
        <v>-3.041958961427847E-05</v>
      </c>
      <c r="X109" s="101">
        <v>67.5</v>
      </c>
    </row>
    <row r="110" s="101" customFormat="1" ht="12.75" hidden="1">
      <c r="A110" s="101" t="s">
        <v>141</v>
      </c>
    </row>
    <row r="111" spans="1:24" s="101" customFormat="1" ht="12.75" hidden="1">
      <c r="A111" s="101">
        <v>1576</v>
      </c>
      <c r="B111" s="101">
        <v>153.06</v>
      </c>
      <c r="C111" s="101">
        <v>165.36</v>
      </c>
      <c r="D111" s="101">
        <v>8.004432204684553</v>
      </c>
      <c r="E111" s="101">
        <v>8.490260194620038</v>
      </c>
      <c r="F111" s="101">
        <v>28.94014397681589</v>
      </c>
      <c r="G111" s="101" t="s">
        <v>59</v>
      </c>
      <c r="H111" s="101">
        <v>0.6015527353095251</v>
      </c>
      <c r="I111" s="101">
        <v>86.16155273530953</v>
      </c>
      <c r="J111" s="101" t="s">
        <v>73</v>
      </c>
      <c r="K111" s="101">
        <v>2.08797744227691</v>
      </c>
      <c r="M111" s="101" t="s">
        <v>68</v>
      </c>
      <c r="N111" s="101">
        <v>1.5723314502373251</v>
      </c>
      <c r="X111" s="101">
        <v>67.5</v>
      </c>
    </row>
    <row r="112" spans="1:24" s="101" customFormat="1" ht="12.75" hidden="1">
      <c r="A112" s="101">
        <v>1574</v>
      </c>
      <c r="B112" s="101">
        <v>106.0999984741211</v>
      </c>
      <c r="C112" s="101">
        <v>94.69999694824219</v>
      </c>
      <c r="D112" s="101">
        <v>9.060564041137695</v>
      </c>
      <c r="E112" s="101">
        <v>9.556910514831543</v>
      </c>
      <c r="F112" s="101">
        <v>25.115341954035664</v>
      </c>
      <c r="G112" s="101" t="s">
        <v>56</v>
      </c>
      <c r="H112" s="101">
        <v>27.328105098518137</v>
      </c>
      <c r="I112" s="101">
        <v>65.92810357263923</v>
      </c>
      <c r="J112" s="101" t="s">
        <v>62</v>
      </c>
      <c r="K112" s="101">
        <v>0.9445520540585843</v>
      </c>
      <c r="L112" s="101">
        <v>1.0661012356112112</v>
      </c>
      <c r="M112" s="101">
        <v>0.22360943169928454</v>
      </c>
      <c r="N112" s="101">
        <v>0.08263177641731477</v>
      </c>
      <c r="O112" s="101">
        <v>0.037935308227694135</v>
      </c>
      <c r="P112" s="101">
        <v>0.030583250789226513</v>
      </c>
      <c r="Q112" s="101">
        <v>0.004617569483384549</v>
      </c>
      <c r="R112" s="101">
        <v>0.0012720197623997595</v>
      </c>
      <c r="S112" s="101">
        <v>0.0004977325678535956</v>
      </c>
      <c r="T112" s="101">
        <v>0.0004500131038236041</v>
      </c>
      <c r="U112" s="101">
        <v>0.00010097730440842112</v>
      </c>
      <c r="V112" s="101">
        <v>4.7221092488346104E-05</v>
      </c>
      <c r="W112" s="101">
        <v>3.1031972373297246E-05</v>
      </c>
      <c r="X112" s="101">
        <v>67.5</v>
      </c>
    </row>
    <row r="113" spans="1:24" s="101" customFormat="1" ht="12.75" hidden="1">
      <c r="A113" s="101">
        <v>1573</v>
      </c>
      <c r="B113" s="101">
        <v>136.0800018310547</v>
      </c>
      <c r="C113" s="101">
        <v>150.97999572753906</v>
      </c>
      <c r="D113" s="101">
        <v>8.30348014831543</v>
      </c>
      <c r="E113" s="101">
        <v>8.597463607788086</v>
      </c>
      <c r="F113" s="101">
        <v>17.88457889405104</v>
      </c>
      <c r="G113" s="101" t="s">
        <v>57</v>
      </c>
      <c r="H113" s="101">
        <v>-17.287678013264127</v>
      </c>
      <c r="I113" s="101">
        <v>51.29232381779057</v>
      </c>
      <c r="J113" s="101" t="s">
        <v>60</v>
      </c>
      <c r="K113" s="101">
        <v>0.6855354082394595</v>
      </c>
      <c r="L113" s="101">
        <v>-0.00579938485384407</v>
      </c>
      <c r="M113" s="101">
        <v>-0.1640289970000102</v>
      </c>
      <c r="N113" s="101">
        <v>-0.0008537832203909686</v>
      </c>
      <c r="O113" s="101">
        <v>0.02724945810934939</v>
      </c>
      <c r="P113" s="101">
        <v>-0.0006637101923431066</v>
      </c>
      <c r="Q113" s="101">
        <v>-0.003468373268161083</v>
      </c>
      <c r="R113" s="101">
        <v>-6.865478846209325E-05</v>
      </c>
      <c r="S113" s="101">
        <v>0.00033329477452249506</v>
      </c>
      <c r="T113" s="101">
        <v>-4.727908373788661E-05</v>
      </c>
      <c r="U113" s="101">
        <v>-8.088596727052906E-05</v>
      </c>
      <c r="V113" s="101">
        <v>-5.413483313259565E-06</v>
      </c>
      <c r="W113" s="101">
        <v>1.999680496044813E-05</v>
      </c>
      <c r="X113" s="101">
        <v>67.5</v>
      </c>
    </row>
    <row r="114" spans="1:24" s="101" customFormat="1" ht="12.75" hidden="1">
      <c r="A114" s="101">
        <v>1575</v>
      </c>
      <c r="B114" s="101">
        <v>131.13999938964844</v>
      </c>
      <c r="C114" s="101">
        <v>148.63999938964844</v>
      </c>
      <c r="D114" s="101">
        <v>8.455100059509277</v>
      </c>
      <c r="E114" s="101">
        <v>8.561704635620117</v>
      </c>
      <c r="F114" s="101">
        <v>26.32982735617383</v>
      </c>
      <c r="G114" s="101" t="s">
        <v>58</v>
      </c>
      <c r="H114" s="101">
        <v>10.503481026984986</v>
      </c>
      <c r="I114" s="101">
        <v>74.14348041663342</v>
      </c>
      <c r="J114" s="101" t="s">
        <v>61</v>
      </c>
      <c r="K114" s="101">
        <v>-0.649784415692042</v>
      </c>
      <c r="L114" s="101">
        <v>-1.0660854617276554</v>
      </c>
      <c r="M114" s="101">
        <v>-0.15197258334333744</v>
      </c>
      <c r="N114" s="101">
        <v>-0.08262736549166794</v>
      </c>
      <c r="O114" s="101">
        <v>-0.02639232166894324</v>
      </c>
      <c r="P114" s="101">
        <v>-0.030576048103332518</v>
      </c>
      <c r="Q114" s="101">
        <v>-0.0030483331193604576</v>
      </c>
      <c r="R114" s="101">
        <v>-0.0012701656568954956</v>
      </c>
      <c r="S114" s="101">
        <v>-0.0003696651219389426</v>
      </c>
      <c r="T114" s="101">
        <v>-0.00044752260485238037</v>
      </c>
      <c r="U114" s="101">
        <v>-6.0447301877766605E-05</v>
      </c>
      <c r="V114" s="101">
        <v>-4.6909762035316245E-05</v>
      </c>
      <c r="W114" s="101">
        <v>-2.372996208911595E-05</v>
      </c>
      <c r="X114" s="101">
        <v>67.5</v>
      </c>
    </row>
    <row r="115" s="101" customFormat="1" ht="12.75" hidden="1">
      <c r="A115" s="101" t="s">
        <v>147</v>
      </c>
    </row>
    <row r="116" spans="1:24" s="101" customFormat="1" ht="12.75" hidden="1">
      <c r="A116" s="101">
        <v>1576</v>
      </c>
      <c r="B116" s="101">
        <v>159.24</v>
      </c>
      <c r="C116" s="101">
        <v>169.74</v>
      </c>
      <c r="D116" s="101">
        <v>8.145123880485135</v>
      </c>
      <c r="E116" s="101">
        <v>8.587497315905487</v>
      </c>
      <c r="F116" s="101">
        <v>29.86076865686521</v>
      </c>
      <c r="G116" s="101" t="s">
        <v>59</v>
      </c>
      <c r="H116" s="101">
        <v>-4.350499299640134</v>
      </c>
      <c r="I116" s="101">
        <v>87.38950070035987</v>
      </c>
      <c r="J116" s="101" t="s">
        <v>73</v>
      </c>
      <c r="K116" s="101">
        <v>2.2547444305722943</v>
      </c>
      <c r="M116" s="101" t="s">
        <v>68</v>
      </c>
      <c r="N116" s="101">
        <v>1.7111702551606645</v>
      </c>
      <c r="X116" s="101">
        <v>67.5</v>
      </c>
    </row>
    <row r="117" spans="1:24" s="101" customFormat="1" ht="12.75" hidden="1">
      <c r="A117" s="101">
        <v>1574</v>
      </c>
      <c r="B117" s="101">
        <v>109.94000244140625</v>
      </c>
      <c r="C117" s="101">
        <v>97.54000091552734</v>
      </c>
      <c r="D117" s="101">
        <v>8.884374618530273</v>
      </c>
      <c r="E117" s="101">
        <v>9.398236274719238</v>
      </c>
      <c r="F117" s="101">
        <v>26.52472619161197</v>
      </c>
      <c r="G117" s="101" t="s">
        <v>56</v>
      </c>
      <c r="H117" s="101">
        <v>28.580032430967435</v>
      </c>
      <c r="I117" s="101">
        <v>71.02003487237369</v>
      </c>
      <c r="J117" s="101" t="s">
        <v>62</v>
      </c>
      <c r="K117" s="101">
        <v>0.9622513669889491</v>
      </c>
      <c r="L117" s="101">
        <v>1.1275415526760784</v>
      </c>
      <c r="M117" s="101">
        <v>0.22779964600574906</v>
      </c>
      <c r="N117" s="101">
        <v>0.05487245704987912</v>
      </c>
      <c r="O117" s="101">
        <v>0.038646235887013554</v>
      </c>
      <c r="P117" s="101">
        <v>0.032345773358042125</v>
      </c>
      <c r="Q117" s="101">
        <v>0.004704106976709838</v>
      </c>
      <c r="R117" s="101">
        <v>0.0008447376509353191</v>
      </c>
      <c r="S117" s="101">
        <v>0.0005070732785727195</v>
      </c>
      <c r="T117" s="101">
        <v>0.00047595243528197136</v>
      </c>
      <c r="U117" s="101">
        <v>0.00010286967398300993</v>
      </c>
      <c r="V117" s="101">
        <v>3.136216168325908E-05</v>
      </c>
      <c r="W117" s="101">
        <v>3.16177025492087E-05</v>
      </c>
      <c r="X117" s="101">
        <v>67.5</v>
      </c>
    </row>
    <row r="118" spans="1:24" s="101" customFormat="1" ht="12.75" hidden="1">
      <c r="A118" s="101">
        <v>1573</v>
      </c>
      <c r="B118" s="101">
        <v>137.9600067138672</v>
      </c>
      <c r="C118" s="101">
        <v>150.55999755859375</v>
      </c>
      <c r="D118" s="101">
        <v>8.436736106872559</v>
      </c>
      <c r="E118" s="101">
        <v>8.474565505981445</v>
      </c>
      <c r="F118" s="101">
        <v>18.775659274098217</v>
      </c>
      <c r="G118" s="101" t="s">
        <v>57</v>
      </c>
      <c r="H118" s="101">
        <v>-17.458425923950927</v>
      </c>
      <c r="I118" s="101">
        <v>53.001580789916254</v>
      </c>
      <c r="J118" s="101" t="s">
        <v>60</v>
      </c>
      <c r="K118" s="101">
        <v>0.5009667080312006</v>
      </c>
      <c r="L118" s="101">
        <v>-0.006133946560183673</v>
      </c>
      <c r="M118" s="101">
        <v>-0.12079997072982901</v>
      </c>
      <c r="N118" s="101">
        <v>-0.0005667308991124562</v>
      </c>
      <c r="O118" s="101">
        <v>0.019762906361605624</v>
      </c>
      <c r="P118" s="101">
        <v>-0.0007019322673343177</v>
      </c>
      <c r="Q118" s="101">
        <v>-0.002598314831167572</v>
      </c>
      <c r="R118" s="101">
        <v>-4.558288878852149E-05</v>
      </c>
      <c r="S118" s="101">
        <v>0.000229250631344267</v>
      </c>
      <c r="T118" s="101">
        <v>-4.999787701963443E-05</v>
      </c>
      <c r="U118" s="101">
        <v>-6.342747874750223E-05</v>
      </c>
      <c r="V118" s="101">
        <v>-3.5950092955713977E-06</v>
      </c>
      <c r="W118" s="101">
        <v>1.3340582211743585E-05</v>
      </c>
      <c r="X118" s="101">
        <v>67.5</v>
      </c>
    </row>
    <row r="119" spans="1:24" s="101" customFormat="1" ht="12.75" hidden="1">
      <c r="A119" s="101">
        <v>1575</v>
      </c>
      <c r="B119" s="101">
        <v>138.1199951171875</v>
      </c>
      <c r="C119" s="101">
        <v>146.82000732421875</v>
      </c>
      <c r="D119" s="101">
        <v>8.241630554199219</v>
      </c>
      <c r="E119" s="101">
        <v>8.502726554870605</v>
      </c>
      <c r="F119" s="101">
        <v>26.95427283041855</v>
      </c>
      <c r="G119" s="101" t="s">
        <v>58</v>
      </c>
      <c r="H119" s="101">
        <v>7.270683418905733</v>
      </c>
      <c r="I119" s="101">
        <v>77.89067853609323</v>
      </c>
      <c r="J119" s="101" t="s">
        <v>61</v>
      </c>
      <c r="K119" s="101">
        <v>-0.8215595235383027</v>
      </c>
      <c r="L119" s="101">
        <v>-1.1275248678901846</v>
      </c>
      <c r="M119" s="101">
        <v>-0.1931321977092816</v>
      </c>
      <c r="N119" s="101">
        <v>-0.054869530331312484</v>
      </c>
      <c r="O119" s="101">
        <v>-0.03321082775808369</v>
      </c>
      <c r="P119" s="101">
        <v>-0.03233815618154354</v>
      </c>
      <c r="Q119" s="101">
        <v>-0.003921400577149037</v>
      </c>
      <c r="R119" s="101">
        <v>-0.0008435069052221294</v>
      </c>
      <c r="S119" s="101">
        <v>-0.0004522913418038663</v>
      </c>
      <c r="T119" s="101">
        <v>-0.00047331906040679224</v>
      </c>
      <c r="U119" s="101">
        <v>-8.098842364872837E-05</v>
      </c>
      <c r="V119" s="101">
        <v>-3.115543441538955E-05</v>
      </c>
      <c r="W119" s="101">
        <v>-2.866544925065625E-05</v>
      </c>
      <c r="X119" s="101">
        <v>67.5</v>
      </c>
    </row>
    <row r="120" spans="1:14" s="101" customFormat="1" ht="12.75">
      <c r="A120" s="101" t="s">
        <v>153</v>
      </c>
      <c r="E120" s="99" t="s">
        <v>106</v>
      </c>
      <c r="F120" s="102">
        <f>MIN(F91:F119)</f>
        <v>17.88457889405104</v>
      </c>
      <c r="G120" s="102"/>
      <c r="H120" s="102"/>
      <c r="I120" s="115"/>
      <c r="J120" s="115" t="s">
        <v>158</v>
      </c>
      <c r="K120" s="102">
        <f>AVERAGE(K118,K113,K108,K103,K98,K93)</f>
        <v>0.5408072725179106</v>
      </c>
      <c r="L120" s="102">
        <f>AVERAGE(L118,L113,L108,L103,L98,L93)</f>
        <v>-0.0058306845771103205</v>
      </c>
      <c r="M120" s="115" t="s">
        <v>108</v>
      </c>
      <c r="N120" s="102" t="e">
        <f>Mittelwert(K116,K111,K106,K101,K96,K91)</f>
        <v>#NAME?</v>
      </c>
    </row>
    <row r="121" spans="5:14" s="101" customFormat="1" ht="12.75">
      <c r="E121" s="99" t="s">
        <v>107</v>
      </c>
      <c r="F121" s="102">
        <f>MAX(F91:F119)</f>
        <v>29.86076865686521</v>
      </c>
      <c r="G121" s="102"/>
      <c r="H121" s="102"/>
      <c r="I121" s="115"/>
      <c r="J121" s="115" t="s">
        <v>159</v>
      </c>
      <c r="K121" s="102">
        <f>AVERAGE(K119,K114,K109,K104,K99,K94)</f>
        <v>-0.5151333686767156</v>
      </c>
      <c r="L121" s="102">
        <f>AVERAGE(L119,L114,L109,L104,L99,L94)</f>
        <v>-1.0717978576355878</v>
      </c>
      <c r="M121" s="102"/>
      <c r="N121" s="102"/>
    </row>
    <row r="122" spans="5:14" s="101" customFormat="1" ht="12.75">
      <c r="E122" s="99"/>
      <c r="F122" s="102"/>
      <c r="G122" s="102"/>
      <c r="H122" s="102"/>
      <c r="I122" s="102"/>
      <c r="J122" s="115" t="s">
        <v>112</v>
      </c>
      <c r="K122" s="102">
        <f>ABS(K120/$G$33)</f>
        <v>0.3380045453236941</v>
      </c>
      <c r="L122" s="102">
        <f>ABS(L120/$H$33)</f>
        <v>0.01619634604752867</v>
      </c>
      <c r="M122" s="115" t="s">
        <v>111</v>
      </c>
      <c r="N122" s="102">
        <f>K122+L122+L123+K123</f>
        <v>1.3167639664143262</v>
      </c>
    </row>
    <row r="123" spans="5:14" s="101" customFormat="1" ht="12.75">
      <c r="E123" s="99"/>
      <c r="F123" s="102"/>
      <c r="G123" s="102"/>
      <c r="H123" s="102"/>
      <c r="I123" s="102"/>
      <c r="J123" s="102"/>
      <c r="K123" s="102">
        <f>ABS(K121/$G$34)</f>
        <v>0.2926894140208611</v>
      </c>
      <c r="L123" s="102">
        <f>ABS(L121/$H$34)</f>
        <v>0.6698736610222423</v>
      </c>
      <c r="M123" s="102"/>
      <c r="N123" s="102"/>
    </row>
    <row r="124" s="101" customFormat="1" ht="12.75"/>
    <row r="125" s="116" customFormat="1" ht="12.75">
      <c r="A125" s="116" t="s">
        <v>118</v>
      </c>
    </row>
    <row r="126" spans="1:24" s="116" customFormat="1" ht="12.75">
      <c r="A126" s="116">
        <v>1576</v>
      </c>
      <c r="B126" s="116">
        <v>139.58</v>
      </c>
      <c r="C126" s="116">
        <v>151.78</v>
      </c>
      <c r="D126" s="116">
        <v>8.309458891125937</v>
      </c>
      <c r="E126" s="116">
        <v>8.677025392465586</v>
      </c>
      <c r="F126" s="116">
        <v>28.464876152780377</v>
      </c>
      <c r="G126" s="116" t="s">
        <v>59</v>
      </c>
      <c r="H126" s="116">
        <v>9.509484206121897</v>
      </c>
      <c r="I126" s="116">
        <v>81.58948420612191</v>
      </c>
      <c r="J126" s="116" t="s">
        <v>73</v>
      </c>
      <c r="K126" s="116">
        <v>1.525219964144975</v>
      </c>
      <c r="M126" s="116" t="s">
        <v>68</v>
      </c>
      <c r="N126" s="116">
        <v>0.8564618716435088</v>
      </c>
      <c r="X126" s="116">
        <v>67.5</v>
      </c>
    </row>
    <row r="127" spans="1:24" s="116" customFormat="1" ht="12.75">
      <c r="A127" s="116">
        <v>1575</v>
      </c>
      <c r="B127" s="116">
        <v>117.0199966430664</v>
      </c>
      <c r="C127" s="116">
        <v>137.9199981689453</v>
      </c>
      <c r="D127" s="116">
        <v>8.771937370300293</v>
      </c>
      <c r="E127" s="116">
        <v>8.926689147949219</v>
      </c>
      <c r="F127" s="116">
        <v>24.510263712791488</v>
      </c>
      <c r="G127" s="116" t="s">
        <v>56</v>
      </c>
      <c r="H127" s="116">
        <v>16.96727869288401</v>
      </c>
      <c r="I127" s="116">
        <v>66.48727533595041</v>
      </c>
      <c r="J127" s="116" t="s">
        <v>62</v>
      </c>
      <c r="K127" s="116">
        <v>1.1451069610276208</v>
      </c>
      <c r="L127" s="116">
        <v>0.35648794665181405</v>
      </c>
      <c r="M127" s="116">
        <v>0.2710887300608145</v>
      </c>
      <c r="N127" s="116">
        <v>0.1054668521865269</v>
      </c>
      <c r="O127" s="116">
        <v>0.04598956825900208</v>
      </c>
      <c r="P127" s="116">
        <v>0.010226321425980631</v>
      </c>
      <c r="Q127" s="116">
        <v>0.005598127048510386</v>
      </c>
      <c r="R127" s="116">
        <v>0.0016234407826117834</v>
      </c>
      <c r="S127" s="116">
        <v>0.0006033796292584091</v>
      </c>
      <c r="T127" s="116">
        <v>0.00015044960633177394</v>
      </c>
      <c r="U127" s="116">
        <v>0.00012245817518309943</v>
      </c>
      <c r="V127" s="116">
        <v>6.0238825987024615E-05</v>
      </c>
      <c r="W127" s="116">
        <v>3.761848817839274E-05</v>
      </c>
      <c r="X127" s="116">
        <v>67.5</v>
      </c>
    </row>
    <row r="128" spans="1:24" s="116" customFormat="1" ht="12.75">
      <c r="A128" s="116">
        <v>1574</v>
      </c>
      <c r="B128" s="116">
        <v>110.4000015258789</v>
      </c>
      <c r="C128" s="116">
        <v>105</v>
      </c>
      <c r="D128" s="116">
        <v>9.126530647277832</v>
      </c>
      <c r="E128" s="116">
        <v>9.662006378173828</v>
      </c>
      <c r="F128" s="116">
        <v>21.484679223244868</v>
      </c>
      <c r="G128" s="116" t="s">
        <v>57</v>
      </c>
      <c r="H128" s="116">
        <v>13.100045262926074</v>
      </c>
      <c r="I128" s="116">
        <v>56.00004678880498</v>
      </c>
      <c r="J128" s="116" t="s">
        <v>60</v>
      </c>
      <c r="K128" s="116">
        <v>-0.1425217285077104</v>
      </c>
      <c r="L128" s="116">
        <v>0.0019411176755115011</v>
      </c>
      <c r="M128" s="116">
        <v>0.030681146760014755</v>
      </c>
      <c r="N128" s="116">
        <v>-0.001090675704271171</v>
      </c>
      <c r="O128" s="116">
        <v>-0.006215856732336391</v>
      </c>
      <c r="P128" s="116">
        <v>0.00022205444093576838</v>
      </c>
      <c r="Q128" s="116">
        <v>0.00048740269059364385</v>
      </c>
      <c r="R128" s="116">
        <v>-8.766750083738128E-05</v>
      </c>
      <c r="S128" s="116">
        <v>-0.00012170489297892952</v>
      </c>
      <c r="T128" s="116">
        <v>1.580537159037565E-05</v>
      </c>
      <c r="U128" s="116">
        <v>9.358906641536278E-07</v>
      </c>
      <c r="V128" s="116">
        <v>-6.91933379473228E-06</v>
      </c>
      <c r="W128" s="116">
        <v>-8.804102759571969E-06</v>
      </c>
      <c r="X128" s="116">
        <v>67.5</v>
      </c>
    </row>
    <row r="129" spans="1:24" s="116" customFormat="1" ht="12.75">
      <c r="A129" s="116">
        <v>1573</v>
      </c>
      <c r="B129" s="116">
        <v>138.52000427246094</v>
      </c>
      <c r="C129" s="116">
        <v>156.22000122070312</v>
      </c>
      <c r="D129" s="116">
        <v>8.29386043548584</v>
      </c>
      <c r="E129" s="116">
        <v>8.565000534057617</v>
      </c>
      <c r="F129" s="116">
        <v>20.348462008073504</v>
      </c>
      <c r="G129" s="116" t="s">
        <v>58</v>
      </c>
      <c r="H129" s="116">
        <v>-12.587678790114907</v>
      </c>
      <c r="I129" s="116">
        <v>58.43232548234603</v>
      </c>
      <c r="J129" s="116" t="s">
        <v>61</v>
      </c>
      <c r="K129" s="116">
        <v>-1.1362031108464223</v>
      </c>
      <c r="L129" s="116">
        <v>0.35648266180867255</v>
      </c>
      <c r="M129" s="116">
        <v>-0.2693469264711881</v>
      </c>
      <c r="N129" s="116">
        <v>-0.1054612124747427</v>
      </c>
      <c r="O129" s="116">
        <v>-0.04556757085617446</v>
      </c>
      <c r="P129" s="116">
        <v>0.010223910295612497</v>
      </c>
      <c r="Q129" s="116">
        <v>-0.005576868751231795</v>
      </c>
      <c r="R129" s="116">
        <v>-0.0016210719860462975</v>
      </c>
      <c r="S129" s="116">
        <v>-0.0005909779150095226</v>
      </c>
      <c r="T129" s="116">
        <v>0.00014961709218627362</v>
      </c>
      <c r="U129" s="116">
        <v>-0.00012245459884316072</v>
      </c>
      <c r="V129" s="116">
        <v>-5.984011176570535E-05</v>
      </c>
      <c r="W129" s="116">
        <v>-3.657373958767098E-05</v>
      </c>
      <c r="X129" s="116">
        <v>67.5</v>
      </c>
    </row>
    <row r="130" s="116" customFormat="1" ht="12.75">
      <c r="A130" s="116" t="s">
        <v>124</v>
      </c>
    </row>
    <row r="131" spans="1:24" s="116" customFormat="1" ht="12.75">
      <c r="A131" s="116">
        <v>1576</v>
      </c>
      <c r="B131" s="116">
        <v>140.1</v>
      </c>
      <c r="C131" s="116">
        <v>164.5</v>
      </c>
      <c r="D131" s="116">
        <v>8.269190745381556</v>
      </c>
      <c r="E131" s="116">
        <v>8.589271020490544</v>
      </c>
      <c r="F131" s="116">
        <v>27.881895778059064</v>
      </c>
      <c r="G131" s="116" t="s">
        <v>59</v>
      </c>
      <c r="H131" s="116">
        <v>7.709404182300801</v>
      </c>
      <c r="I131" s="116">
        <v>80.3094041823008</v>
      </c>
      <c r="J131" s="116" t="s">
        <v>73</v>
      </c>
      <c r="K131" s="116">
        <v>2.4957708632806397</v>
      </c>
      <c r="M131" s="116" t="s">
        <v>68</v>
      </c>
      <c r="N131" s="116">
        <v>1.3138685391539158</v>
      </c>
      <c r="X131" s="116">
        <v>67.5</v>
      </c>
    </row>
    <row r="132" spans="1:24" s="116" customFormat="1" ht="12.75">
      <c r="A132" s="116">
        <v>1575</v>
      </c>
      <c r="B132" s="116">
        <v>116.41999816894531</v>
      </c>
      <c r="C132" s="116">
        <v>130.1199951171875</v>
      </c>
      <c r="D132" s="116">
        <v>8.501293182373047</v>
      </c>
      <c r="E132" s="116">
        <v>8.7467041015625</v>
      </c>
      <c r="F132" s="116">
        <v>26.17509663536242</v>
      </c>
      <c r="G132" s="116" t="s">
        <v>56</v>
      </c>
      <c r="H132" s="116">
        <v>24.341943217320136</v>
      </c>
      <c r="I132" s="116">
        <v>73.26194138626545</v>
      </c>
      <c r="J132" s="116" t="s">
        <v>62</v>
      </c>
      <c r="K132" s="116">
        <v>1.5250668889585086</v>
      </c>
      <c r="L132" s="116">
        <v>0.1588252976287575</v>
      </c>
      <c r="M132" s="116">
        <v>0.36103903018277056</v>
      </c>
      <c r="N132" s="116">
        <v>0.10264579155947734</v>
      </c>
      <c r="O132" s="116">
        <v>0.06124957327140063</v>
      </c>
      <c r="P132" s="116">
        <v>0.004555957398440864</v>
      </c>
      <c r="Q132" s="116">
        <v>0.007455611319442977</v>
      </c>
      <c r="R132" s="116">
        <v>0.0015800462310049039</v>
      </c>
      <c r="S132" s="116">
        <v>0.0008036048949656635</v>
      </c>
      <c r="T132" s="116">
        <v>6.701093512013149E-05</v>
      </c>
      <c r="U132" s="116">
        <v>0.00016308496005898</v>
      </c>
      <c r="V132" s="116">
        <v>5.8629679552967334E-05</v>
      </c>
      <c r="W132" s="116">
        <v>5.0105742209126606E-05</v>
      </c>
      <c r="X132" s="116">
        <v>67.5</v>
      </c>
    </row>
    <row r="133" spans="1:24" s="116" customFormat="1" ht="12.75">
      <c r="A133" s="116">
        <v>1574</v>
      </c>
      <c r="B133" s="116">
        <v>107.87999725341797</v>
      </c>
      <c r="C133" s="116">
        <v>99.27999877929688</v>
      </c>
      <c r="D133" s="116">
        <v>9.311521530151367</v>
      </c>
      <c r="E133" s="116">
        <v>9.875042915344238</v>
      </c>
      <c r="F133" s="116">
        <v>19.520846480196294</v>
      </c>
      <c r="G133" s="116" t="s">
        <v>57</v>
      </c>
      <c r="H133" s="116">
        <v>9.485162840907435</v>
      </c>
      <c r="I133" s="116">
        <v>49.865160094325404</v>
      </c>
      <c r="J133" s="116" t="s">
        <v>60</v>
      </c>
      <c r="K133" s="116">
        <v>-0.07422579134717794</v>
      </c>
      <c r="L133" s="116">
        <v>0.0008657601509986162</v>
      </c>
      <c r="M133" s="116">
        <v>0.013472577291052477</v>
      </c>
      <c r="N133" s="116">
        <v>-0.0010613374709484112</v>
      </c>
      <c r="O133" s="116">
        <v>-0.003640745721244657</v>
      </c>
      <c r="P133" s="116">
        <v>9.901474112755461E-05</v>
      </c>
      <c r="Q133" s="116">
        <v>8.261399528747103E-05</v>
      </c>
      <c r="R133" s="116">
        <v>-8.531289058407384E-05</v>
      </c>
      <c r="S133" s="116">
        <v>-0.00010179991303264087</v>
      </c>
      <c r="T133" s="116">
        <v>7.041668900869947E-06</v>
      </c>
      <c r="U133" s="116">
        <v>-1.1141725945588094E-05</v>
      </c>
      <c r="V133" s="116">
        <v>-6.7337429318217215E-06</v>
      </c>
      <c r="W133" s="116">
        <v>-7.992907340208039E-06</v>
      </c>
      <c r="X133" s="116">
        <v>67.5</v>
      </c>
    </row>
    <row r="134" spans="1:24" s="116" customFormat="1" ht="12.75">
      <c r="A134" s="116">
        <v>1573</v>
      </c>
      <c r="B134" s="116">
        <v>137.27999877929688</v>
      </c>
      <c r="C134" s="116">
        <v>150.8800048828125</v>
      </c>
      <c r="D134" s="116">
        <v>8.536982536315918</v>
      </c>
      <c r="E134" s="116">
        <v>8.780085563659668</v>
      </c>
      <c r="F134" s="116">
        <v>19.540255139872578</v>
      </c>
      <c r="G134" s="116" t="s">
        <v>58</v>
      </c>
      <c r="H134" s="116">
        <v>-15.26932765820149</v>
      </c>
      <c r="I134" s="116">
        <v>54.51067112109539</v>
      </c>
      <c r="J134" s="116" t="s">
        <v>61</v>
      </c>
      <c r="K134" s="116">
        <v>-1.5232595142313963</v>
      </c>
      <c r="L134" s="116">
        <v>0.15882293797252445</v>
      </c>
      <c r="M134" s="116">
        <v>-0.36078757042954257</v>
      </c>
      <c r="N134" s="116">
        <v>-0.10264030440155772</v>
      </c>
      <c r="O134" s="116">
        <v>-0.06114127244768393</v>
      </c>
      <c r="P134" s="116">
        <v>0.004554881326384639</v>
      </c>
      <c r="Q134" s="116">
        <v>-0.007455153591602851</v>
      </c>
      <c r="R134" s="116">
        <v>-0.0015777413611910516</v>
      </c>
      <c r="S134" s="116">
        <v>-0.0007971308580900139</v>
      </c>
      <c r="T134" s="116">
        <v>6.663993040786426E-05</v>
      </c>
      <c r="U134" s="116">
        <v>-0.00016270392171177837</v>
      </c>
      <c r="V134" s="116">
        <v>-5.824170353459604E-05</v>
      </c>
      <c r="W134" s="116">
        <v>-4.946411663598472E-05</v>
      </c>
      <c r="X134" s="116">
        <v>67.5</v>
      </c>
    </row>
    <row r="135" s="116" customFormat="1" ht="12.75">
      <c r="A135" s="116" t="s">
        <v>130</v>
      </c>
    </row>
    <row r="136" spans="1:24" s="116" customFormat="1" ht="12.75">
      <c r="A136" s="116">
        <v>1576</v>
      </c>
      <c r="B136" s="116">
        <v>144.16</v>
      </c>
      <c r="C136" s="116">
        <v>158.66</v>
      </c>
      <c r="D136" s="116">
        <v>8.333763070502487</v>
      </c>
      <c r="E136" s="116">
        <v>8.561755472092273</v>
      </c>
      <c r="F136" s="116">
        <v>28.71828363958027</v>
      </c>
      <c r="G136" s="116" t="s">
        <v>59</v>
      </c>
      <c r="H136" s="116">
        <v>5.43155239953488</v>
      </c>
      <c r="I136" s="116">
        <v>82.09155239953488</v>
      </c>
      <c r="J136" s="116" t="s">
        <v>73</v>
      </c>
      <c r="K136" s="116">
        <v>1.750594684194627</v>
      </c>
      <c r="M136" s="116" t="s">
        <v>68</v>
      </c>
      <c r="N136" s="116">
        <v>0.9672914148211819</v>
      </c>
      <c r="X136" s="116">
        <v>67.5</v>
      </c>
    </row>
    <row r="137" spans="1:24" s="116" customFormat="1" ht="12.75">
      <c r="A137" s="116">
        <v>1575</v>
      </c>
      <c r="B137" s="116">
        <v>127.80000305175781</v>
      </c>
      <c r="C137" s="116">
        <v>133.39999389648438</v>
      </c>
      <c r="D137" s="116">
        <v>8.50609016418457</v>
      </c>
      <c r="E137" s="116">
        <v>8.845455169677734</v>
      </c>
      <c r="F137" s="116">
        <v>27.129937411886175</v>
      </c>
      <c r="G137" s="116" t="s">
        <v>56</v>
      </c>
      <c r="H137" s="116">
        <v>15.627932304731303</v>
      </c>
      <c r="I137" s="116">
        <v>75.92793535648912</v>
      </c>
      <c r="J137" s="116" t="s">
        <v>62</v>
      </c>
      <c r="K137" s="116">
        <v>1.2353620117187898</v>
      </c>
      <c r="L137" s="116">
        <v>0.3619593015887988</v>
      </c>
      <c r="M137" s="116">
        <v>0.29245557166161573</v>
      </c>
      <c r="N137" s="116">
        <v>0.07295876647439391</v>
      </c>
      <c r="O137" s="116">
        <v>0.0496144095746415</v>
      </c>
      <c r="P137" s="116">
        <v>0.010383299352717442</v>
      </c>
      <c r="Q137" s="116">
        <v>0.006039330092089106</v>
      </c>
      <c r="R137" s="116">
        <v>0.001123054849516014</v>
      </c>
      <c r="S137" s="116">
        <v>0.0006509350839050909</v>
      </c>
      <c r="T137" s="116">
        <v>0.00015275718651476433</v>
      </c>
      <c r="U137" s="116">
        <v>0.00013210272435274095</v>
      </c>
      <c r="V137" s="116">
        <v>4.166698108447354E-05</v>
      </c>
      <c r="W137" s="116">
        <v>4.058496325080655E-05</v>
      </c>
      <c r="X137" s="116">
        <v>67.5</v>
      </c>
    </row>
    <row r="138" spans="1:24" s="116" customFormat="1" ht="12.75">
      <c r="A138" s="116">
        <v>1574</v>
      </c>
      <c r="B138" s="116">
        <v>105.80000305175781</v>
      </c>
      <c r="C138" s="116">
        <v>98.5999984741211</v>
      </c>
      <c r="D138" s="116">
        <v>9.055512428283691</v>
      </c>
      <c r="E138" s="116">
        <v>9.884363174438477</v>
      </c>
      <c r="F138" s="116">
        <v>19.592429867857287</v>
      </c>
      <c r="G138" s="116" t="s">
        <v>57</v>
      </c>
      <c r="H138" s="116">
        <v>13.158424866192057</v>
      </c>
      <c r="I138" s="116">
        <v>51.45842791794987</v>
      </c>
      <c r="J138" s="116" t="s">
        <v>60</v>
      </c>
      <c r="K138" s="116">
        <v>-0.3018543270887472</v>
      </c>
      <c r="L138" s="116">
        <v>0.0019705354678588014</v>
      </c>
      <c r="M138" s="116">
        <v>0.06823239222701324</v>
      </c>
      <c r="N138" s="116">
        <v>-0.0007545459728095724</v>
      </c>
      <c r="O138" s="116">
        <v>-0.012641282684341313</v>
      </c>
      <c r="P138" s="116">
        <v>0.00022547469659274397</v>
      </c>
      <c r="Q138" s="116">
        <v>0.0012544115901074124</v>
      </c>
      <c r="R138" s="116">
        <v>-6.064825214146548E-05</v>
      </c>
      <c r="S138" s="116">
        <v>-0.00020795224973791618</v>
      </c>
      <c r="T138" s="116">
        <v>1.6052393454408765E-05</v>
      </c>
      <c r="U138" s="116">
        <v>1.7087229436790622E-05</v>
      </c>
      <c r="V138" s="116">
        <v>-4.788929688441827E-06</v>
      </c>
      <c r="W138" s="116">
        <v>-1.4233151825919728E-05</v>
      </c>
      <c r="X138" s="116">
        <v>67.5</v>
      </c>
    </row>
    <row r="139" spans="1:24" s="116" customFormat="1" ht="12.75">
      <c r="A139" s="116">
        <v>1573</v>
      </c>
      <c r="B139" s="116">
        <v>138.36000061035156</v>
      </c>
      <c r="C139" s="116">
        <v>151.4600067138672</v>
      </c>
      <c r="D139" s="116">
        <v>8.34991455078125</v>
      </c>
      <c r="E139" s="116">
        <v>8.714563369750977</v>
      </c>
      <c r="F139" s="116">
        <v>19.392273678492593</v>
      </c>
      <c r="G139" s="116" t="s">
        <v>58</v>
      </c>
      <c r="H139" s="116">
        <v>-15.547653597874984</v>
      </c>
      <c r="I139" s="116">
        <v>55.31234701247658</v>
      </c>
      <c r="J139" s="116" t="s">
        <v>61</v>
      </c>
      <c r="K139" s="116">
        <v>-1.1979162179450176</v>
      </c>
      <c r="L139" s="116">
        <v>0.3619539376724902</v>
      </c>
      <c r="M139" s="116">
        <v>-0.28438460233792806</v>
      </c>
      <c r="N139" s="116">
        <v>-0.07295486457968421</v>
      </c>
      <c r="O139" s="116">
        <v>-0.04797694873097757</v>
      </c>
      <c r="P139" s="116">
        <v>0.010380850957861733</v>
      </c>
      <c r="Q139" s="116">
        <v>-0.005907618769336526</v>
      </c>
      <c r="R139" s="116">
        <v>-0.0011214160621881703</v>
      </c>
      <c r="S139" s="116">
        <v>-0.0006168244039331349</v>
      </c>
      <c r="T139" s="116">
        <v>0.0001519114172677332</v>
      </c>
      <c r="U139" s="116">
        <v>-0.00013099296306134437</v>
      </c>
      <c r="V139" s="116">
        <v>-4.139086209700199E-05</v>
      </c>
      <c r="W139" s="116">
        <v>-3.800732338865282E-05</v>
      </c>
      <c r="X139" s="116">
        <v>67.5</v>
      </c>
    </row>
    <row r="140" s="116" customFormat="1" ht="12.75">
      <c r="A140" s="116" t="s">
        <v>136</v>
      </c>
    </row>
    <row r="141" spans="1:24" s="116" customFormat="1" ht="12.75">
      <c r="A141" s="116">
        <v>1576</v>
      </c>
      <c r="B141" s="116">
        <v>146.5</v>
      </c>
      <c r="C141" s="116">
        <v>157</v>
      </c>
      <c r="D141" s="116">
        <v>8.228147065198753</v>
      </c>
      <c r="E141" s="116">
        <v>8.554237396171454</v>
      </c>
      <c r="F141" s="116">
        <v>27.330245348065244</v>
      </c>
      <c r="G141" s="116" t="s">
        <v>59</v>
      </c>
      <c r="H141" s="116">
        <v>0.1343938234837765</v>
      </c>
      <c r="I141" s="116">
        <v>79.13439382348378</v>
      </c>
      <c r="J141" s="116" t="s">
        <v>73</v>
      </c>
      <c r="K141" s="116">
        <v>1.656801615977143</v>
      </c>
      <c r="M141" s="116" t="s">
        <v>68</v>
      </c>
      <c r="N141" s="116">
        <v>0.9515765066949918</v>
      </c>
      <c r="X141" s="116">
        <v>67.5</v>
      </c>
    </row>
    <row r="142" spans="1:24" s="116" customFormat="1" ht="12.75">
      <c r="A142" s="116">
        <v>1575</v>
      </c>
      <c r="B142" s="116">
        <v>142.13999938964844</v>
      </c>
      <c r="C142" s="116">
        <v>130.63999938964844</v>
      </c>
      <c r="D142" s="116">
        <v>8.455315589904785</v>
      </c>
      <c r="E142" s="116">
        <v>8.901931762695312</v>
      </c>
      <c r="F142" s="116">
        <v>29.292314015540775</v>
      </c>
      <c r="G142" s="116" t="s">
        <v>56</v>
      </c>
      <c r="H142" s="116">
        <v>7.881701111908143</v>
      </c>
      <c r="I142" s="116">
        <v>82.52170050155658</v>
      </c>
      <c r="J142" s="116" t="s">
        <v>62</v>
      </c>
      <c r="K142" s="116">
        <v>1.163991402078745</v>
      </c>
      <c r="L142" s="116">
        <v>0.47285337722094234</v>
      </c>
      <c r="M142" s="116">
        <v>0.2755596450561221</v>
      </c>
      <c r="N142" s="116">
        <v>7.13627883498419E-05</v>
      </c>
      <c r="O142" s="116">
        <v>0.04674806496396181</v>
      </c>
      <c r="P142" s="116">
        <v>0.013564574131217007</v>
      </c>
      <c r="Q142" s="116">
        <v>0.005690364001599207</v>
      </c>
      <c r="R142" s="116">
        <v>1.0857214571964173E-06</v>
      </c>
      <c r="S142" s="116">
        <v>0.0006133216934827118</v>
      </c>
      <c r="T142" s="116">
        <v>0.00019957175448403921</v>
      </c>
      <c r="U142" s="116">
        <v>0.0001244622286355057</v>
      </c>
      <c r="V142" s="116">
        <v>5.3686717920828935E-08</v>
      </c>
      <c r="W142" s="116">
        <v>3.8241687570039114E-05</v>
      </c>
      <c r="X142" s="116">
        <v>67.5</v>
      </c>
    </row>
    <row r="143" spans="1:24" s="116" customFormat="1" ht="12.75">
      <c r="A143" s="116">
        <v>1574</v>
      </c>
      <c r="B143" s="116">
        <v>105.94000244140625</v>
      </c>
      <c r="C143" s="116">
        <v>92.83999633789062</v>
      </c>
      <c r="D143" s="116">
        <v>9.035037994384766</v>
      </c>
      <c r="E143" s="116">
        <v>9.951367378234863</v>
      </c>
      <c r="F143" s="116">
        <v>19.14090461270132</v>
      </c>
      <c r="G143" s="116" t="s">
        <v>57</v>
      </c>
      <c r="H143" s="116">
        <v>11.94673939453019</v>
      </c>
      <c r="I143" s="116">
        <v>50.38674183593644</v>
      </c>
      <c r="J143" s="116" t="s">
        <v>60</v>
      </c>
      <c r="K143" s="116">
        <v>-0.4584935440577529</v>
      </c>
      <c r="L143" s="116">
        <v>0.0025730590084259456</v>
      </c>
      <c r="M143" s="116">
        <v>0.10565648648853719</v>
      </c>
      <c r="N143" s="116">
        <v>5.770128514622287E-07</v>
      </c>
      <c r="O143" s="116">
        <v>-0.018876373181011718</v>
      </c>
      <c r="P143" s="116">
        <v>0.00029449562197327424</v>
      </c>
      <c r="Q143" s="116">
        <v>0.0020431348747315292</v>
      </c>
      <c r="R143" s="116">
        <v>5.621854547116037E-08</v>
      </c>
      <c r="S143" s="116">
        <v>-0.0002849633014735326</v>
      </c>
      <c r="T143" s="116">
        <v>2.0973979348919602E-05</v>
      </c>
      <c r="U143" s="116">
        <v>3.532203224538239E-05</v>
      </c>
      <c r="V143" s="116">
        <v>-2.2912410781734074E-10</v>
      </c>
      <c r="W143" s="116">
        <v>-1.8880439143765923E-05</v>
      </c>
      <c r="X143" s="116">
        <v>67.5</v>
      </c>
    </row>
    <row r="144" spans="1:24" s="116" customFormat="1" ht="12.75">
      <c r="A144" s="116">
        <v>1573</v>
      </c>
      <c r="B144" s="116">
        <v>141.0399932861328</v>
      </c>
      <c r="C144" s="116">
        <v>140.24000549316406</v>
      </c>
      <c r="D144" s="116">
        <v>8.437833786010742</v>
      </c>
      <c r="E144" s="116">
        <v>8.965675354003906</v>
      </c>
      <c r="F144" s="116">
        <v>18.97310711509526</v>
      </c>
      <c r="G144" s="116" t="s">
        <v>58</v>
      </c>
      <c r="H144" s="116">
        <v>-19.981081291373556</v>
      </c>
      <c r="I144" s="116">
        <v>53.558911994759264</v>
      </c>
      <c r="J144" s="116" t="s">
        <v>61</v>
      </c>
      <c r="K144" s="116">
        <v>-1.0698876829698545</v>
      </c>
      <c r="L144" s="116">
        <v>0.47284637644439015</v>
      </c>
      <c r="M144" s="116">
        <v>-0.25449916472623946</v>
      </c>
      <c r="N144" s="116">
        <v>7.136045555651658E-05</v>
      </c>
      <c r="O144" s="116">
        <v>-0.042767559123779504</v>
      </c>
      <c r="P144" s="116">
        <v>0.013561376909809719</v>
      </c>
      <c r="Q144" s="116">
        <v>-0.0053109172799387415</v>
      </c>
      <c r="R144" s="116">
        <v>1.0842649850298675E-06</v>
      </c>
      <c r="S144" s="116">
        <v>-0.0005431016631440251</v>
      </c>
      <c r="T144" s="116">
        <v>0.00019846656488715857</v>
      </c>
      <c r="U144" s="116">
        <v>-0.0001193448800534529</v>
      </c>
      <c r="V144" s="116">
        <v>5.368622899081171E-08</v>
      </c>
      <c r="W144" s="116">
        <v>-3.325591204497383E-05</v>
      </c>
      <c r="X144" s="116">
        <v>67.5</v>
      </c>
    </row>
    <row r="145" s="116" customFormat="1" ht="12.75">
      <c r="A145" s="116" t="s">
        <v>142</v>
      </c>
    </row>
    <row r="146" spans="1:24" s="116" customFormat="1" ht="12.75">
      <c r="A146" s="116">
        <v>1576</v>
      </c>
      <c r="B146" s="116">
        <v>153.06</v>
      </c>
      <c r="C146" s="116">
        <v>165.36</v>
      </c>
      <c r="D146" s="116">
        <v>8.004432204684553</v>
      </c>
      <c r="E146" s="116">
        <v>8.490260194620038</v>
      </c>
      <c r="F146" s="116">
        <v>29.404079071928816</v>
      </c>
      <c r="G146" s="116" t="s">
        <v>59</v>
      </c>
      <c r="H146" s="116">
        <v>1.9827956273751823</v>
      </c>
      <c r="I146" s="116">
        <v>87.54279562737518</v>
      </c>
      <c r="J146" s="116" t="s">
        <v>73</v>
      </c>
      <c r="K146" s="116">
        <v>2.529569807630953</v>
      </c>
      <c r="M146" s="116" t="s">
        <v>68</v>
      </c>
      <c r="N146" s="116">
        <v>1.392023025421409</v>
      </c>
      <c r="X146" s="116">
        <v>67.5</v>
      </c>
    </row>
    <row r="147" spans="1:24" s="116" customFormat="1" ht="12.75">
      <c r="A147" s="116">
        <v>1575</v>
      </c>
      <c r="B147" s="116">
        <v>131.13999938964844</v>
      </c>
      <c r="C147" s="116">
        <v>148.63999938964844</v>
      </c>
      <c r="D147" s="116">
        <v>8.455100059509277</v>
      </c>
      <c r="E147" s="116">
        <v>8.561704635620117</v>
      </c>
      <c r="F147" s="116">
        <v>28.71484147044078</v>
      </c>
      <c r="G147" s="116" t="s">
        <v>56</v>
      </c>
      <c r="H147" s="116">
        <v>17.219561800415576</v>
      </c>
      <c r="I147" s="116">
        <v>80.85956119006401</v>
      </c>
      <c r="J147" s="116" t="s">
        <v>62</v>
      </c>
      <c r="K147" s="116">
        <v>1.4888203703828764</v>
      </c>
      <c r="L147" s="116">
        <v>0.42185584760345546</v>
      </c>
      <c r="M147" s="116">
        <v>0.352458776208788</v>
      </c>
      <c r="N147" s="116">
        <v>0.08376823638086817</v>
      </c>
      <c r="O147" s="116">
        <v>0.05979370990584898</v>
      </c>
      <c r="P147" s="116">
        <v>0.012101534247397832</v>
      </c>
      <c r="Q147" s="116">
        <v>0.007278407110737405</v>
      </c>
      <c r="R147" s="116">
        <v>0.0012894352258271359</v>
      </c>
      <c r="S147" s="116">
        <v>0.000784478849385479</v>
      </c>
      <c r="T147" s="116">
        <v>0.00017802688807473012</v>
      </c>
      <c r="U147" s="116">
        <v>0.00015919766115635666</v>
      </c>
      <c r="V147" s="116">
        <v>4.783633511492213E-05</v>
      </c>
      <c r="W147" s="116">
        <v>4.8910063046319424E-05</v>
      </c>
      <c r="X147" s="116">
        <v>67.5</v>
      </c>
    </row>
    <row r="148" spans="1:24" s="116" customFormat="1" ht="12.75">
      <c r="A148" s="116">
        <v>1574</v>
      </c>
      <c r="B148" s="116">
        <v>106.0999984741211</v>
      </c>
      <c r="C148" s="116">
        <v>94.69999694824219</v>
      </c>
      <c r="D148" s="116">
        <v>9.060564041137695</v>
      </c>
      <c r="E148" s="116">
        <v>9.556910514831543</v>
      </c>
      <c r="F148" s="116">
        <v>22.141497115013014</v>
      </c>
      <c r="G148" s="116" t="s">
        <v>57</v>
      </c>
      <c r="H148" s="116">
        <v>19.521723209915578</v>
      </c>
      <c r="I148" s="116">
        <v>58.12172168403667</v>
      </c>
      <c r="J148" s="116" t="s">
        <v>60</v>
      </c>
      <c r="K148" s="116">
        <v>-0.679742247435879</v>
      </c>
      <c r="L148" s="116">
        <v>0.0022965206439584294</v>
      </c>
      <c r="M148" s="116">
        <v>0.15734564827845574</v>
      </c>
      <c r="N148" s="116">
        <v>-0.0008664838586104028</v>
      </c>
      <c r="O148" s="116">
        <v>-0.027871913619549805</v>
      </c>
      <c r="P148" s="116">
        <v>0.0002628305636862444</v>
      </c>
      <c r="Q148" s="116">
        <v>0.0030771606100963482</v>
      </c>
      <c r="R148" s="116">
        <v>-6.965020991853458E-05</v>
      </c>
      <c r="S148" s="116">
        <v>-0.0004116752446210992</v>
      </c>
      <c r="T148" s="116">
        <v>1.8715633823783395E-05</v>
      </c>
      <c r="U148" s="116">
        <v>5.5629535733472035E-05</v>
      </c>
      <c r="V148" s="116">
        <v>-5.502653123482413E-06</v>
      </c>
      <c r="W148" s="116">
        <v>-2.7033215525646673E-05</v>
      </c>
      <c r="X148" s="116">
        <v>67.5</v>
      </c>
    </row>
    <row r="149" spans="1:24" s="116" customFormat="1" ht="12.75">
      <c r="A149" s="116">
        <v>1573</v>
      </c>
      <c r="B149" s="116">
        <v>136.0800018310547</v>
      </c>
      <c r="C149" s="116">
        <v>150.97999572753906</v>
      </c>
      <c r="D149" s="116">
        <v>8.30348014831543</v>
      </c>
      <c r="E149" s="116">
        <v>8.597463607788086</v>
      </c>
      <c r="F149" s="116">
        <v>17.88457889405104</v>
      </c>
      <c r="G149" s="116" t="s">
        <v>58</v>
      </c>
      <c r="H149" s="116">
        <v>-17.287678013264127</v>
      </c>
      <c r="I149" s="116">
        <v>51.29232381779057</v>
      </c>
      <c r="J149" s="116" t="s">
        <v>61</v>
      </c>
      <c r="K149" s="116">
        <v>-1.3245892088937707</v>
      </c>
      <c r="L149" s="116">
        <v>0.4218495965983157</v>
      </c>
      <c r="M149" s="116">
        <v>-0.31538791336135413</v>
      </c>
      <c r="N149" s="116">
        <v>-0.08376375488290727</v>
      </c>
      <c r="O149" s="116">
        <v>-0.05290032301876026</v>
      </c>
      <c r="P149" s="116">
        <v>0.012098679731100207</v>
      </c>
      <c r="Q149" s="116">
        <v>-0.00659593000639821</v>
      </c>
      <c r="R149" s="116">
        <v>-0.0012875527367304926</v>
      </c>
      <c r="S149" s="116">
        <v>-0.0006677803217371137</v>
      </c>
      <c r="T149" s="116">
        <v>0.00017704038502032958</v>
      </c>
      <c r="U149" s="116">
        <v>-0.00014916182511531733</v>
      </c>
      <c r="V149" s="116">
        <v>-4.75187938170758E-05</v>
      </c>
      <c r="W149" s="116">
        <v>-4.0760268958127304E-05</v>
      </c>
      <c r="X149" s="116">
        <v>67.5</v>
      </c>
    </row>
    <row r="150" s="116" customFormat="1" ht="12.75">
      <c r="A150" s="116" t="s">
        <v>148</v>
      </c>
    </row>
    <row r="151" spans="1:24" s="116" customFormat="1" ht="12.75">
      <c r="A151" s="116">
        <v>1576</v>
      </c>
      <c r="B151" s="116">
        <v>159.24</v>
      </c>
      <c r="C151" s="116">
        <v>169.74</v>
      </c>
      <c r="D151" s="116">
        <v>8.145123880485135</v>
      </c>
      <c r="E151" s="116">
        <v>8.587497315905487</v>
      </c>
      <c r="F151" s="116">
        <v>30.461774302738153</v>
      </c>
      <c r="G151" s="116" t="s">
        <v>59</v>
      </c>
      <c r="H151" s="116">
        <v>-2.591616803530684</v>
      </c>
      <c r="I151" s="116">
        <v>89.14838319646933</v>
      </c>
      <c r="J151" s="116" t="s">
        <v>73</v>
      </c>
      <c r="K151" s="116">
        <v>2.601904052572297</v>
      </c>
      <c r="M151" s="116" t="s">
        <v>68</v>
      </c>
      <c r="N151" s="116">
        <v>1.3825223204686432</v>
      </c>
      <c r="X151" s="116">
        <v>67.5</v>
      </c>
    </row>
    <row r="152" spans="1:24" s="116" customFormat="1" ht="12.75">
      <c r="A152" s="116">
        <v>1575</v>
      </c>
      <c r="B152" s="116">
        <v>138.1199951171875</v>
      </c>
      <c r="C152" s="116">
        <v>146.82000732421875</v>
      </c>
      <c r="D152" s="116">
        <v>8.241630554199219</v>
      </c>
      <c r="E152" s="116">
        <v>8.502726554870605</v>
      </c>
      <c r="F152" s="116">
        <v>30.504179628133752</v>
      </c>
      <c r="G152" s="116" t="s">
        <v>56</v>
      </c>
      <c r="H152" s="116">
        <v>17.528969774970378</v>
      </c>
      <c r="I152" s="116">
        <v>88.14896489215788</v>
      </c>
      <c r="J152" s="116" t="s">
        <v>62</v>
      </c>
      <c r="K152" s="116">
        <v>1.5433669897080997</v>
      </c>
      <c r="L152" s="116">
        <v>0.2814847388799774</v>
      </c>
      <c r="M152" s="116">
        <v>0.3653719799651303</v>
      </c>
      <c r="N152" s="116">
        <v>0.05680119738664206</v>
      </c>
      <c r="O152" s="116">
        <v>0.06198443099728639</v>
      </c>
      <c r="P152" s="116">
        <v>0.008074748272486923</v>
      </c>
      <c r="Q152" s="116">
        <v>0.007545039906486346</v>
      </c>
      <c r="R152" s="116">
        <v>0.0008743479607938524</v>
      </c>
      <c r="S152" s="116">
        <v>0.0008132280773086962</v>
      </c>
      <c r="T152" s="116">
        <v>0.00011877453044206942</v>
      </c>
      <c r="U152" s="116">
        <v>0.00016502640198273332</v>
      </c>
      <c r="V152" s="116">
        <v>3.243235581033352E-05</v>
      </c>
      <c r="W152" s="116">
        <v>5.070499263795713E-05</v>
      </c>
      <c r="X152" s="116">
        <v>67.5</v>
      </c>
    </row>
    <row r="153" spans="1:24" s="116" customFormat="1" ht="12.75">
      <c r="A153" s="116">
        <v>1574</v>
      </c>
      <c r="B153" s="116">
        <v>109.94000244140625</v>
      </c>
      <c r="C153" s="116">
        <v>97.54000091552734</v>
      </c>
      <c r="D153" s="116">
        <v>8.884374618530273</v>
      </c>
      <c r="E153" s="116">
        <v>9.398236274719238</v>
      </c>
      <c r="F153" s="116">
        <v>22.22090909723992</v>
      </c>
      <c r="G153" s="116" t="s">
        <v>57</v>
      </c>
      <c r="H153" s="116">
        <v>17.05654910003375</v>
      </c>
      <c r="I153" s="116">
        <v>59.49655154144</v>
      </c>
      <c r="J153" s="116" t="s">
        <v>60</v>
      </c>
      <c r="K153" s="116">
        <v>-0.760939214541713</v>
      </c>
      <c r="L153" s="116">
        <v>0.0015324741163136916</v>
      </c>
      <c r="M153" s="116">
        <v>0.17651773901142398</v>
      </c>
      <c r="N153" s="116">
        <v>-0.0005875828952720451</v>
      </c>
      <c r="O153" s="116">
        <v>-0.03114055682456334</v>
      </c>
      <c r="P153" s="116">
        <v>0.00017544770070614482</v>
      </c>
      <c r="Q153" s="116">
        <v>0.0034704736207402625</v>
      </c>
      <c r="R153" s="116">
        <v>-4.72347889906231E-05</v>
      </c>
      <c r="S153" s="116">
        <v>-0.00045508400950271325</v>
      </c>
      <c r="T153" s="116">
        <v>1.2495210622220773E-05</v>
      </c>
      <c r="U153" s="116">
        <v>6.403050401549291E-05</v>
      </c>
      <c r="V153" s="116">
        <v>-3.734989440038372E-06</v>
      </c>
      <c r="W153" s="116">
        <v>-2.9752963498776344E-05</v>
      </c>
      <c r="X153" s="116">
        <v>67.5</v>
      </c>
    </row>
    <row r="154" spans="1:24" s="116" customFormat="1" ht="12.75">
      <c r="A154" s="116">
        <v>1573</v>
      </c>
      <c r="B154" s="116">
        <v>137.9600067138672</v>
      </c>
      <c r="C154" s="116">
        <v>150.55999755859375</v>
      </c>
      <c r="D154" s="116">
        <v>8.436736106872559</v>
      </c>
      <c r="E154" s="116">
        <v>8.474565505981445</v>
      </c>
      <c r="F154" s="116">
        <v>18.775659274098217</v>
      </c>
      <c r="G154" s="116" t="s">
        <v>58</v>
      </c>
      <c r="H154" s="116">
        <v>-17.458425923950927</v>
      </c>
      <c r="I154" s="116">
        <v>53.001580789916254</v>
      </c>
      <c r="J154" s="116" t="s">
        <v>61</v>
      </c>
      <c r="K154" s="116">
        <v>-1.3427409194231337</v>
      </c>
      <c r="L154" s="116">
        <v>0.2814805672607114</v>
      </c>
      <c r="M154" s="116">
        <v>-0.31990337847221056</v>
      </c>
      <c r="N154" s="116">
        <v>-0.05679815816465757</v>
      </c>
      <c r="O154" s="116">
        <v>-0.053594173253381755</v>
      </c>
      <c r="P154" s="116">
        <v>0.008072841988317836</v>
      </c>
      <c r="Q154" s="116">
        <v>-0.006699510432726966</v>
      </c>
      <c r="R154" s="116">
        <v>-0.0008730711490213037</v>
      </c>
      <c r="S154" s="116">
        <v>-0.0006739721433547037</v>
      </c>
      <c r="T154" s="116">
        <v>0.00011811544688668123</v>
      </c>
      <c r="U154" s="116">
        <v>-0.00015209802071982603</v>
      </c>
      <c r="V154" s="116">
        <v>-3.2216572711740714E-05</v>
      </c>
      <c r="W154" s="116">
        <v>-4.105797658745216E-05</v>
      </c>
      <c r="X154" s="116">
        <v>67.5</v>
      </c>
    </row>
    <row r="155" spans="1:14" s="116" customFormat="1" ht="12.75">
      <c r="A155" s="116" t="s">
        <v>154</v>
      </c>
      <c r="E155" s="117" t="s">
        <v>106</v>
      </c>
      <c r="F155" s="117">
        <f>MIN(F126:F154)</f>
        <v>17.88457889405104</v>
      </c>
      <c r="G155" s="117"/>
      <c r="H155" s="117"/>
      <c r="I155" s="118"/>
      <c r="J155" s="118" t="s">
        <v>158</v>
      </c>
      <c r="K155" s="117">
        <f>AVERAGE(K153,K148,K143,K138,K133,K128)</f>
        <v>-0.40296280882983004</v>
      </c>
      <c r="L155" s="117">
        <f>AVERAGE(L153,L148,L143,L138,L133,L128)</f>
        <v>0.0018632445105111644</v>
      </c>
      <c r="M155" s="118" t="s">
        <v>108</v>
      </c>
      <c r="N155" s="117" t="e">
        <f>Mittelwert(K151,K146,K141,K136,K131,K126)</f>
        <v>#NAME?</v>
      </c>
    </row>
    <row r="156" spans="5:14" s="116" customFormat="1" ht="12.75">
      <c r="E156" s="117" t="s">
        <v>107</v>
      </c>
      <c r="F156" s="117">
        <f>MAX(F126:F154)</f>
        <v>30.504179628133752</v>
      </c>
      <c r="G156" s="117"/>
      <c r="H156" s="117"/>
      <c r="I156" s="118"/>
      <c r="J156" s="118" t="s">
        <v>159</v>
      </c>
      <c r="K156" s="117">
        <f>AVERAGE(K154,K149,K144,K139,K134,K129)</f>
        <v>-1.2657661090515993</v>
      </c>
      <c r="L156" s="117">
        <f>AVERAGE(L154,L149,L144,L139,L134,L129)</f>
        <v>0.34223934629285074</v>
      </c>
      <c r="M156" s="117"/>
      <c r="N156" s="117"/>
    </row>
    <row r="157" spans="5:14" s="116" customFormat="1" ht="12.75">
      <c r="E157" s="117"/>
      <c r="F157" s="117"/>
      <c r="G157" s="117"/>
      <c r="H157" s="117"/>
      <c r="I157" s="117"/>
      <c r="J157" s="118" t="s">
        <v>112</v>
      </c>
      <c r="K157" s="117">
        <f>ABS(K155/$G$33)</f>
        <v>0.25185175551864375</v>
      </c>
      <c r="L157" s="117">
        <f>ABS(L155/$H$33)</f>
        <v>0.0051756791958643454</v>
      </c>
      <c r="M157" s="118" t="s">
        <v>111</v>
      </c>
      <c r="N157" s="117">
        <f>K157+L157+L158+K158</f>
        <v>1.1901123153814028</v>
      </c>
    </row>
    <row r="158" spans="5:14" s="116" customFormat="1" ht="12.75">
      <c r="E158" s="117"/>
      <c r="F158" s="117"/>
      <c r="G158" s="117"/>
      <c r="H158" s="117"/>
      <c r="I158" s="117"/>
      <c r="J158" s="117"/>
      <c r="K158" s="117">
        <f>ABS(K156/$G$34)</f>
        <v>0.7191852892338632</v>
      </c>
      <c r="L158" s="117">
        <f>ABS(L156/$H$34)</f>
        <v>0.2138995914330317</v>
      </c>
      <c r="M158" s="117"/>
      <c r="N158" s="117"/>
    </row>
    <row r="159" s="101" customFormat="1" ht="12.75"/>
    <row r="160" s="101" customFormat="1" ht="12.75" hidden="1">
      <c r="A160" s="101" t="s">
        <v>119</v>
      </c>
    </row>
    <row r="161" spans="1:24" s="101" customFormat="1" ht="12.75" hidden="1">
      <c r="A161" s="101">
        <v>1576</v>
      </c>
      <c r="B161" s="101">
        <v>139.58</v>
      </c>
      <c r="C161" s="101">
        <v>151.78</v>
      </c>
      <c r="D161" s="101">
        <v>8.309458891125937</v>
      </c>
      <c r="E161" s="101">
        <v>8.677025392465586</v>
      </c>
      <c r="F161" s="101">
        <v>20.567517654118813</v>
      </c>
      <c r="G161" s="101" t="s">
        <v>59</v>
      </c>
      <c r="H161" s="101">
        <v>-13.126883612175902</v>
      </c>
      <c r="I161" s="101">
        <v>58.9531163878241</v>
      </c>
      <c r="J161" s="101" t="s">
        <v>73</v>
      </c>
      <c r="K161" s="101">
        <v>1.3080837084156234</v>
      </c>
      <c r="M161" s="101" t="s">
        <v>68</v>
      </c>
      <c r="N161" s="101">
        <v>1.074348909781976</v>
      </c>
      <c r="X161" s="101">
        <v>67.5</v>
      </c>
    </row>
    <row r="162" spans="1:24" s="101" customFormat="1" ht="12.75" hidden="1">
      <c r="A162" s="101">
        <v>1575</v>
      </c>
      <c r="B162" s="101">
        <v>117.0199966430664</v>
      </c>
      <c r="C162" s="101">
        <v>137.9199981689453</v>
      </c>
      <c r="D162" s="101">
        <v>8.771937370300293</v>
      </c>
      <c r="E162" s="101">
        <v>8.926689147949219</v>
      </c>
      <c r="F162" s="101">
        <v>24.510263712791488</v>
      </c>
      <c r="G162" s="101" t="s">
        <v>56</v>
      </c>
      <c r="H162" s="101">
        <v>16.96727869288401</v>
      </c>
      <c r="I162" s="101">
        <v>66.48727533595041</v>
      </c>
      <c r="J162" s="101" t="s">
        <v>62</v>
      </c>
      <c r="K162" s="101">
        <v>0.6109901944296916</v>
      </c>
      <c r="L162" s="101">
        <v>0.9494465172540352</v>
      </c>
      <c r="M162" s="101">
        <v>0.14464361258342076</v>
      </c>
      <c r="N162" s="101">
        <v>0.10511162928282307</v>
      </c>
      <c r="O162" s="101">
        <v>0.024538215410472356</v>
      </c>
      <c r="P162" s="101">
        <v>0.027236676057144468</v>
      </c>
      <c r="Q162" s="101">
        <v>0.002986870618147778</v>
      </c>
      <c r="R162" s="101">
        <v>0.0016179743133837613</v>
      </c>
      <c r="S162" s="101">
        <v>0.0003219242822019004</v>
      </c>
      <c r="T162" s="101">
        <v>0.0004008005441473021</v>
      </c>
      <c r="U162" s="101">
        <v>6.533534873106242E-05</v>
      </c>
      <c r="V162" s="101">
        <v>6.00471579687419E-05</v>
      </c>
      <c r="W162" s="101">
        <v>2.007665146518045E-05</v>
      </c>
      <c r="X162" s="101">
        <v>67.5</v>
      </c>
    </row>
    <row r="163" spans="1:24" s="101" customFormat="1" ht="12.75" hidden="1">
      <c r="A163" s="101">
        <v>1573</v>
      </c>
      <c r="B163" s="101">
        <v>138.52000427246094</v>
      </c>
      <c r="C163" s="101">
        <v>156.22000122070312</v>
      </c>
      <c r="D163" s="101">
        <v>8.29386043548584</v>
      </c>
      <c r="E163" s="101">
        <v>8.565000534057617</v>
      </c>
      <c r="F163" s="101">
        <v>25.532853173356802</v>
      </c>
      <c r="G163" s="101" t="s">
        <v>57</v>
      </c>
      <c r="H163" s="101">
        <v>2.299737854810857</v>
      </c>
      <c r="I163" s="101">
        <v>73.3197421272718</v>
      </c>
      <c r="J163" s="101" t="s">
        <v>60</v>
      </c>
      <c r="K163" s="101">
        <v>-0.592767890908367</v>
      </c>
      <c r="L163" s="101">
        <v>-0.005164936269684903</v>
      </c>
      <c r="M163" s="101">
        <v>0.140719308272827</v>
      </c>
      <c r="N163" s="101">
        <v>-0.0010869562659755797</v>
      </c>
      <c r="O163" s="101">
        <v>-0.02374081859486865</v>
      </c>
      <c r="P163" s="101">
        <v>-0.000590934172980841</v>
      </c>
      <c r="Q163" s="101">
        <v>0.0029229829215859523</v>
      </c>
      <c r="R163" s="101">
        <v>-8.741620621642644E-05</v>
      </c>
      <c r="S163" s="101">
        <v>-0.0003052685566605281</v>
      </c>
      <c r="T163" s="101">
        <v>-4.208210373228232E-05</v>
      </c>
      <c r="U163" s="101">
        <v>6.48017071191218E-05</v>
      </c>
      <c r="V163" s="101">
        <v>-6.904070304289013E-06</v>
      </c>
      <c r="W163" s="101">
        <v>-1.8815504391041614E-05</v>
      </c>
      <c r="X163" s="101">
        <v>67.5</v>
      </c>
    </row>
    <row r="164" spans="1:24" s="101" customFormat="1" ht="12.75" hidden="1">
      <c r="A164" s="101">
        <v>1574</v>
      </c>
      <c r="B164" s="101">
        <v>110.4000015258789</v>
      </c>
      <c r="C164" s="101">
        <v>105</v>
      </c>
      <c r="D164" s="101">
        <v>9.126530647277832</v>
      </c>
      <c r="E164" s="101">
        <v>9.662006378173828</v>
      </c>
      <c r="F164" s="101">
        <v>24.42266388049495</v>
      </c>
      <c r="G164" s="101" t="s">
        <v>58</v>
      </c>
      <c r="H164" s="101">
        <v>20.757933777863244</v>
      </c>
      <c r="I164" s="101">
        <v>63.65793530374215</v>
      </c>
      <c r="J164" s="101" t="s">
        <v>61</v>
      </c>
      <c r="K164" s="101">
        <v>0.14810552048211678</v>
      </c>
      <c r="L164" s="101">
        <v>-0.9494324686670175</v>
      </c>
      <c r="M164" s="101">
        <v>0.03346417398352752</v>
      </c>
      <c r="N164" s="101">
        <v>-0.10510600904118415</v>
      </c>
      <c r="O164" s="101">
        <v>0.006204639230147227</v>
      </c>
      <c r="P164" s="101">
        <v>-0.02723026477001335</v>
      </c>
      <c r="Q164" s="101">
        <v>0.000614464750552334</v>
      </c>
      <c r="R164" s="101">
        <v>-0.0016156111183265548</v>
      </c>
      <c r="S164" s="101">
        <v>0.00010220739594377089</v>
      </c>
      <c r="T164" s="101">
        <v>-0.0003985852138931384</v>
      </c>
      <c r="U164" s="101">
        <v>8.333459561136471E-06</v>
      </c>
      <c r="V164" s="101">
        <v>-5.9648931200453866E-05</v>
      </c>
      <c r="W164" s="101">
        <v>7.003479746884831E-06</v>
      </c>
      <c r="X164" s="101">
        <v>67.5</v>
      </c>
    </row>
    <row r="165" s="101" customFormat="1" ht="12.75" hidden="1">
      <c r="A165" s="101" t="s">
        <v>125</v>
      </c>
    </row>
    <row r="166" spans="1:24" s="101" customFormat="1" ht="12.75" hidden="1">
      <c r="A166" s="101">
        <v>1576</v>
      </c>
      <c r="B166" s="101">
        <v>140.1</v>
      </c>
      <c r="C166" s="101">
        <v>164.5</v>
      </c>
      <c r="D166" s="101">
        <v>8.269190745381556</v>
      </c>
      <c r="E166" s="101">
        <v>8.589271020490544</v>
      </c>
      <c r="F166" s="101">
        <v>19.73844299968422</v>
      </c>
      <c r="G166" s="101" t="s">
        <v>59</v>
      </c>
      <c r="H166" s="101">
        <v>-15.746527430951659</v>
      </c>
      <c r="I166" s="101">
        <v>56.85347256904834</v>
      </c>
      <c r="J166" s="101" t="s">
        <v>73</v>
      </c>
      <c r="K166" s="101">
        <v>1.802405831447043</v>
      </c>
      <c r="M166" s="101" t="s">
        <v>68</v>
      </c>
      <c r="N166" s="101">
        <v>1.5805534720320205</v>
      </c>
      <c r="X166" s="101">
        <v>67.5</v>
      </c>
    </row>
    <row r="167" spans="1:24" s="101" customFormat="1" ht="12.75" hidden="1">
      <c r="A167" s="101">
        <v>1575</v>
      </c>
      <c r="B167" s="101">
        <v>116.41999816894531</v>
      </c>
      <c r="C167" s="101">
        <v>130.1199951171875</v>
      </c>
      <c r="D167" s="101">
        <v>8.501293182373047</v>
      </c>
      <c r="E167" s="101">
        <v>8.7467041015625</v>
      </c>
      <c r="F167" s="101">
        <v>26.17509663536242</v>
      </c>
      <c r="G167" s="101" t="s">
        <v>56</v>
      </c>
      <c r="H167" s="101">
        <v>24.341943217320136</v>
      </c>
      <c r="I167" s="101">
        <v>73.26194138626545</v>
      </c>
      <c r="J167" s="101" t="s">
        <v>62</v>
      </c>
      <c r="K167" s="101">
        <v>0.5311516218131689</v>
      </c>
      <c r="L167" s="101">
        <v>1.221836534743516</v>
      </c>
      <c r="M167" s="101">
        <v>0.12574318069615883</v>
      </c>
      <c r="N167" s="101">
        <v>0.09947304411411968</v>
      </c>
      <c r="O167" s="101">
        <v>0.021331734830110534</v>
      </c>
      <c r="P167" s="101">
        <v>0.035050725689373</v>
      </c>
      <c r="Q167" s="101">
        <v>0.002596620225569328</v>
      </c>
      <c r="R167" s="101">
        <v>0.0015312124499357648</v>
      </c>
      <c r="S167" s="101">
        <v>0.0002798929868940335</v>
      </c>
      <c r="T167" s="101">
        <v>0.0005157809543271368</v>
      </c>
      <c r="U167" s="101">
        <v>5.6801901864567754E-05</v>
      </c>
      <c r="V167" s="101">
        <v>5.682976303575015E-05</v>
      </c>
      <c r="W167" s="101">
        <v>1.7458290007682824E-05</v>
      </c>
      <c r="X167" s="101">
        <v>67.5</v>
      </c>
    </row>
    <row r="168" spans="1:24" s="101" customFormat="1" ht="12.75" hidden="1">
      <c r="A168" s="101">
        <v>1573</v>
      </c>
      <c r="B168" s="101">
        <v>137.27999877929688</v>
      </c>
      <c r="C168" s="101">
        <v>150.8800048828125</v>
      </c>
      <c r="D168" s="101">
        <v>8.536982536315918</v>
      </c>
      <c r="E168" s="101">
        <v>8.780085563659668</v>
      </c>
      <c r="F168" s="101">
        <v>24.0220028712981</v>
      </c>
      <c r="G168" s="101" t="s">
        <v>57</v>
      </c>
      <c r="H168" s="101">
        <v>-2.766774601105368</v>
      </c>
      <c r="I168" s="101">
        <v>67.0132241781915</v>
      </c>
      <c r="J168" s="101" t="s">
        <v>60</v>
      </c>
      <c r="K168" s="101">
        <v>-0.49992955926573307</v>
      </c>
      <c r="L168" s="101">
        <v>-0.006646927862656228</v>
      </c>
      <c r="M168" s="101">
        <v>0.11786118405783955</v>
      </c>
      <c r="N168" s="101">
        <v>-0.001028455017224388</v>
      </c>
      <c r="O168" s="101">
        <v>-0.020154295652449382</v>
      </c>
      <c r="P168" s="101">
        <v>-0.0007605020984721516</v>
      </c>
      <c r="Q168" s="101">
        <v>0.0024092425433821112</v>
      </c>
      <c r="R168" s="101">
        <v>-8.271917889451235E-05</v>
      </c>
      <c r="S168" s="101">
        <v>-0.00027001838845054535</v>
      </c>
      <c r="T168" s="101">
        <v>-5.415917244748311E-05</v>
      </c>
      <c r="U168" s="101">
        <v>5.0862923217045417E-05</v>
      </c>
      <c r="V168" s="101">
        <v>-6.533484147799844E-06</v>
      </c>
      <c r="W168" s="101">
        <v>-1.6985972194381772E-05</v>
      </c>
      <c r="X168" s="101">
        <v>67.5</v>
      </c>
    </row>
    <row r="169" spans="1:24" s="101" customFormat="1" ht="12.75" hidden="1">
      <c r="A169" s="101">
        <v>1574</v>
      </c>
      <c r="B169" s="101">
        <v>107.87999725341797</v>
      </c>
      <c r="C169" s="101">
        <v>99.27999877929688</v>
      </c>
      <c r="D169" s="101">
        <v>9.311521530151367</v>
      </c>
      <c r="E169" s="101">
        <v>9.875042915344238</v>
      </c>
      <c r="F169" s="101">
        <v>23.490888102746073</v>
      </c>
      <c r="G169" s="101" t="s">
        <v>58</v>
      </c>
      <c r="H169" s="101">
        <v>19.62646287574023</v>
      </c>
      <c r="I169" s="101">
        <v>60.0064601291582</v>
      </c>
      <c r="J169" s="101" t="s">
        <v>61</v>
      </c>
      <c r="K169" s="101">
        <v>-0.1794226327059367</v>
      </c>
      <c r="L169" s="101">
        <v>-1.2218184545930022</v>
      </c>
      <c r="M169" s="101">
        <v>-0.04381881769366808</v>
      </c>
      <c r="N169" s="101">
        <v>-0.09946772735720438</v>
      </c>
      <c r="O169" s="101">
        <v>-0.00698908274495379</v>
      </c>
      <c r="P169" s="101">
        <v>-0.035042474340575495</v>
      </c>
      <c r="Q169" s="101">
        <v>-0.0009684972705141734</v>
      </c>
      <c r="R169" s="101">
        <v>-0.0015289764891198638</v>
      </c>
      <c r="S169" s="101">
        <v>-7.368957871391322E-05</v>
      </c>
      <c r="T169" s="101">
        <v>-0.0005129296022715162</v>
      </c>
      <c r="U169" s="101">
        <v>-2.528673757622617E-05</v>
      </c>
      <c r="V169" s="101">
        <v>-5.6452949892720065E-05</v>
      </c>
      <c r="W169" s="101">
        <v>-4.033440045921987E-06</v>
      </c>
      <c r="X169" s="101">
        <v>67.5</v>
      </c>
    </row>
    <row r="170" s="101" customFormat="1" ht="12.75" hidden="1">
      <c r="A170" s="101" t="s">
        <v>131</v>
      </c>
    </row>
    <row r="171" spans="1:24" s="101" customFormat="1" ht="12.75" hidden="1">
      <c r="A171" s="101">
        <v>1576</v>
      </c>
      <c r="B171" s="101">
        <v>144.16</v>
      </c>
      <c r="C171" s="101">
        <v>158.66</v>
      </c>
      <c r="D171" s="101">
        <v>8.333763070502487</v>
      </c>
      <c r="E171" s="101">
        <v>8.561755472092273</v>
      </c>
      <c r="F171" s="101">
        <v>20.47117117768699</v>
      </c>
      <c r="G171" s="101" t="s">
        <v>59</v>
      </c>
      <c r="H171" s="101">
        <v>-18.142915814062874</v>
      </c>
      <c r="I171" s="101">
        <v>58.51708418593712</v>
      </c>
      <c r="J171" s="101" t="s">
        <v>73</v>
      </c>
      <c r="K171" s="101">
        <v>1.7426654832676869</v>
      </c>
      <c r="M171" s="101" t="s">
        <v>68</v>
      </c>
      <c r="N171" s="101">
        <v>1.4162793271399727</v>
      </c>
      <c r="X171" s="101">
        <v>67.5</v>
      </c>
    </row>
    <row r="172" spans="1:24" s="101" customFormat="1" ht="12.75" hidden="1">
      <c r="A172" s="101">
        <v>1575</v>
      </c>
      <c r="B172" s="101">
        <v>127.80000305175781</v>
      </c>
      <c r="C172" s="101">
        <v>133.39999389648438</v>
      </c>
      <c r="D172" s="101">
        <v>8.50609016418457</v>
      </c>
      <c r="E172" s="101">
        <v>8.845455169677734</v>
      </c>
      <c r="F172" s="101">
        <v>27.129937411886175</v>
      </c>
      <c r="G172" s="101" t="s">
        <v>56</v>
      </c>
      <c r="H172" s="101">
        <v>15.627932304731303</v>
      </c>
      <c r="I172" s="101">
        <v>75.92793535648912</v>
      </c>
      <c r="J172" s="101" t="s">
        <v>62</v>
      </c>
      <c r="K172" s="101">
        <v>0.7163038540588091</v>
      </c>
      <c r="L172" s="101">
        <v>1.092576009217805</v>
      </c>
      <c r="M172" s="101">
        <v>0.1695749914057611</v>
      </c>
      <c r="N172" s="101">
        <v>0.07261159194340655</v>
      </c>
      <c r="O172" s="101">
        <v>0.028767750497294936</v>
      </c>
      <c r="P172" s="101">
        <v>0.03134257584398904</v>
      </c>
      <c r="Q172" s="101">
        <v>0.0035016983468014345</v>
      </c>
      <c r="R172" s="101">
        <v>0.0011177151835440199</v>
      </c>
      <c r="S172" s="101">
        <v>0.00037741850601503095</v>
      </c>
      <c r="T172" s="101">
        <v>0.00046121552975984277</v>
      </c>
      <c r="U172" s="101">
        <v>7.660267151888993E-05</v>
      </c>
      <c r="V172" s="101">
        <v>4.1482694773545255E-05</v>
      </c>
      <c r="W172" s="101">
        <v>2.353778483299818E-05</v>
      </c>
      <c r="X172" s="101">
        <v>67.5</v>
      </c>
    </row>
    <row r="173" spans="1:24" s="101" customFormat="1" ht="12.75" hidden="1">
      <c r="A173" s="101">
        <v>1573</v>
      </c>
      <c r="B173" s="101">
        <v>138.36000061035156</v>
      </c>
      <c r="C173" s="101">
        <v>151.4600067138672</v>
      </c>
      <c r="D173" s="101">
        <v>8.34991455078125</v>
      </c>
      <c r="E173" s="101">
        <v>8.714563369750977</v>
      </c>
      <c r="F173" s="101">
        <v>24.6671122028715</v>
      </c>
      <c r="G173" s="101" t="s">
        <v>57</v>
      </c>
      <c r="H173" s="101">
        <v>-0.5022956510751442</v>
      </c>
      <c r="I173" s="101">
        <v>70.35770495927642</v>
      </c>
      <c r="J173" s="101" t="s">
        <v>60</v>
      </c>
      <c r="K173" s="101">
        <v>-0.6775961123056237</v>
      </c>
      <c r="L173" s="101">
        <v>-0.005944085557626544</v>
      </c>
      <c r="M173" s="101">
        <v>0.16102630537395732</v>
      </c>
      <c r="N173" s="101">
        <v>-0.0007508538161279535</v>
      </c>
      <c r="O173" s="101">
        <v>-0.02711096396887634</v>
      </c>
      <c r="P173" s="101">
        <v>-0.0006800418557354878</v>
      </c>
      <c r="Q173" s="101">
        <v>0.003352844240996649</v>
      </c>
      <c r="R173" s="101">
        <v>-6.0402778846286525E-05</v>
      </c>
      <c r="S173" s="101">
        <v>-0.00034636500662859915</v>
      </c>
      <c r="T173" s="101">
        <v>-4.842470830930589E-05</v>
      </c>
      <c r="U173" s="101">
        <v>7.486587324352908E-05</v>
      </c>
      <c r="V173" s="101">
        <v>-4.773519748097011E-06</v>
      </c>
      <c r="W173" s="101">
        <v>-2.1279534771171716E-05</v>
      </c>
      <c r="X173" s="101">
        <v>67.5</v>
      </c>
    </row>
    <row r="174" spans="1:24" s="101" customFormat="1" ht="12.75" hidden="1">
      <c r="A174" s="101">
        <v>1574</v>
      </c>
      <c r="B174" s="101">
        <v>105.80000305175781</v>
      </c>
      <c r="C174" s="101">
        <v>98.5999984741211</v>
      </c>
      <c r="D174" s="101">
        <v>9.055512428283691</v>
      </c>
      <c r="E174" s="101">
        <v>9.884363174438477</v>
      </c>
      <c r="F174" s="101">
        <v>22.805935726571498</v>
      </c>
      <c r="G174" s="101" t="s">
        <v>58</v>
      </c>
      <c r="H174" s="101">
        <v>21.59851936747912</v>
      </c>
      <c r="I174" s="101">
        <v>59.89852241923693</v>
      </c>
      <c r="J174" s="101" t="s">
        <v>61</v>
      </c>
      <c r="K174" s="101">
        <v>0.23228155313715376</v>
      </c>
      <c r="L174" s="101">
        <v>-1.0925598399013157</v>
      </c>
      <c r="M174" s="101">
        <v>0.05316207941641291</v>
      </c>
      <c r="N174" s="101">
        <v>-0.07260770966710484</v>
      </c>
      <c r="O174" s="101">
        <v>0.00962180343557807</v>
      </c>
      <c r="P174" s="101">
        <v>-0.03133519751989212</v>
      </c>
      <c r="Q174" s="101">
        <v>0.0010101122747534078</v>
      </c>
      <c r="R174" s="101">
        <v>-0.0011160818678898465</v>
      </c>
      <c r="S174" s="101">
        <v>0.00014992001489390412</v>
      </c>
      <c r="T174" s="101">
        <v>-0.00045866634116404384</v>
      </c>
      <c r="U174" s="101">
        <v>1.6219442262753277E-05</v>
      </c>
      <c r="V174" s="101">
        <v>-4.1207128932863626E-05</v>
      </c>
      <c r="W174" s="101">
        <v>1.0060254209860361E-05</v>
      </c>
      <c r="X174" s="101">
        <v>67.5</v>
      </c>
    </row>
    <row r="175" s="101" customFormat="1" ht="12.75" hidden="1">
      <c r="A175" s="101" t="s">
        <v>137</v>
      </c>
    </row>
    <row r="176" spans="1:24" s="101" customFormat="1" ht="12.75" hidden="1">
      <c r="A176" s="101">
        <v>1576</v>
      </c>
      <c r="B176" s="101">
        <v>146.5</v>
      </c>
      <c r="C176" s="101">
        <v>157</v>
      </c>
      <c r="D176" s="101">
        <v>8.228147065198753</v>
      </c>
      <c r="E176" s="101">
        <v>8.554237396171454</v>
      </c>
      <c r="F176" s="101">
        <v>19.745698224686937</v>
      </c>
      <c r="G176" s="101" t="s">
        <v>59</v>
      </c>
      <c r="H176" s="101">
        <v>-21.826570353395766</v>
      </c>
      <c r="I176" s="101">
        <v>57.173429646604234</v>
      </c>
      <c r="J176" s="101" t="s">
        <v>73</v>
      </c>
      <c r="K176" s="101">
        <v>1.6162022904958582</v>
      </c>
      <c r="M176" s="101" t="s">
        <v>68</v>
      </c>
      <c r="N176" s="101">
        <v>1.2422537531272078</v>
      </c>
      <c r="X176" s="101">
        <v>67.5</v>
      </c>
    </row>
    <row r="177" spans="1:24" s="101" customFormat="1" ht="12.75" hidden="1">
      <c r="A177" s="101">
        <v>1575</v>
      </c>
      <c r="B177" s="101">
        <v>142.13999938964844</v>
      </c>
      <c r="C177" s="101">
        <v>130.63999938964844</v>
      </c>
      <c r="D177" s="101">
        <v>8.455315589904785</v>
      </c>
      <c r="E177" s="101">
        <v>8.901931762695312</v>
      </c>
      <c r="F177" s="101">
        <v>29.292314015540775</v>
      </c>
      <c r="G177" s="101" t="s">
        <v>56</v>
      </c>
      <c r="H177" s="101">
        <v>7.881701111908143</v>
      </c>
      <c r="I177" s="101">
        <v>82.52170050155658</v>
      </c>
      <c r="J177" s="101" t="s">
        <v>62</v>
      </c>
      <c r="K177" s="101">
        <v>0.7905033143381042</v>
      </c>
      <c r="L177" s="101">
        <v>0.9769718952819747</v>
      </c>
      <c r="M177" s="101">
        <v>0.18714042845212114</v>
      </c>
      <c r="N177" s="101">
        <v>0.0015824254067670356</v>
      </c>
      <c r="O177" s="101">
        <v>0.03174774263897981</v>
      </c>
      <c r="P177" s="101">
        <v>0.028026189575738103</v>
      </c>
      <c r="Q177" s="101">
        <v>0.003864435360416286</v>
      </c>
      <c r="R177" s="101">
        <v>2.4337740821096258E-05</v>
      </c>
      <c r="S177" s="101">
        <v>0.0004165234788482186</v>
      </c>
      <c r="T177" s="101">
        <v>0.00041240922768898217</v>
      </c>
      <c r="U177" s="101">
        <v>8.454332770625422E-05</v>
      </c>
      <c r="V177" s="101">
        <v>9.010795591832031E-07</v>
      </c>
      <c r="W177" s="101">
        <v>2.5975246864807308E-05</v>
      </c>
      <c r="X177" s="101">
        <v>67.5</v>
      </c>
    </row>
    <row r="178" spans="1:24" s="101" customFormat="1" ht="12.75" hidden="1">
      <c r="A178" s="101">
        <v>1573</v>
      </c>
      <c r="B178" s="101">
        <v>141.0399932861328</v>
      </c>
      <c r="C178" s="101">
        <v>140.24000549316406</v>
      </c>
      <c r="D178" s="101">
        <v>8.437833786010742</v>
      </c>
      <c r="E178" s="101">
        <v>8.965675354003906</v>
      </c>
      <c r="F178" s="101">
        <v>24.862510714939326</v>
      </c>
      <c r="G178" s="101" t="s">
        <v>57</v>
      </c>
      <c r="H178" s="101">
        <v>-3.3559683253108403</v>
      </c>
      <c r="I178" s="101">
        <v>70.18402496082197</v>
      </c>
      <c r="J178" s="101" t="s">
        <v>60</v>
      </c>
      <c r="K178" s="101">
        <v>-0.7090635520229697</v>
      </c>
      <c r="L178" s="101">
        <v>-0.005315921233584423</v>
      </c>
      <c r="M178" s="101">
        <v>0.168790409632272</v>
      </c>
      <c r="N178" s="101">
        <v>1.635634563822149E-05</v>
      </c>
      <c r="O178" s="101">
        <v>-0.028323933407876825</v>
      </c>
      <c r="P178" s="101">
        <v>-0.0006081074527119019</v>
      </c>
      <c r="Q178" s="101">
        <v>0.0035280930098860685</v>
      </c>
      <c r="R178" s="101">
        <v>1.275326580133162E-06</v>
      </c>
      <c r="S178" s="101">
        <v>-0.0003580719478362504</v>
      </c>
      <c r="T178" s="101">
        <v>-4.329692550287328E-05</v>
      </c>
      <c r="U178" s="101">
        <v>7.967411432859039E-05</v>
      </c>
      <c r="V178" s="101">
        <v>9.311803688076388E-08</v>
      </c>
      <c r="W178" s="101">
        <v>-2.187986925637739E-05</v>
      </c>
      <c r="X178" s="101">
        <v>67.5</v>
      </c>
    </row>
    <row r="179" spans="1:24" s="101" customFormat="1" ht="12.75" hidden="1">
      <c r="A179" s="101">
        <v>1574</v>
      </c>
      <c r="B179" s="101">
        <v>105.94000244140625</v>
      </c>
      <c r="C179" s="101">
        <v>92.83999633789062</v>
      </c>
      <c r="D179" s="101">
        <v>9.035037994384766</v>
      </c>
      <c r="E179" s="101">
        <v>9.951367378234863</v>
      </c>
      <c r="F179" s="101">
        <v>21.020929924613093</v>
      </c>
      <c r="G179" s="101" t="s">
        <v>58</v>
      </c>
      <c r="H179" s="101">
        <v>16.89574007934973</v>
      </c>
      <c r="I179" s="101">
        <v>55.33574252075598</v>
      </c>
      <c r="J179" s="101" t="s">
        <v>61</v>
      </c>
      <c r="K179" s="101">
        <v>0.34946297253371056</v>
      </c>
      <c r="L179" s="101">
        <v>-0.9769574326204249</v>
      </c>
      <c r="M179" s="101">
        <v>0.08081669120555049</v>
      </c>
      <c r="N179" s="101">
        <v>0.0015823408728650034</v>
      </c>
      <c r="O179" s="101">
        <v>0.014341337419399065</v>
      </c>
      <c r="P179" s="101">
        <v>-0.028019591493474123</v>
      </c>
      <c r="Q179" s="101">
        <v>0.0015768387261951718</v>
      </c>
      <c r="R179" s="101">
        <v>2.4304303536387563E-05</v>
      </c>
      <c r="S179" s="101">
        <v>0.0002127822563198726</v>
      </c>
      <c r="T179" s="101">
        <v>-0.00041013015900445726</v>
      </c>
      <c r="U179" s="101">
        <v>2.8277371971274146E-05</v>
      </c>
      <c r="V179" s="101">
        <v>8.962552109668698E-07</v>
      </c>
      <c r="W179" s="101">
        <v>1.399945609698867E-05</v>
      </c>
      <c r="X179" s="101">
        <v>67.5</v>
      </c>
    </row>
    <row r="180" s="101" customFormat="1" ht="12.75" hidden="1">
      <c r="A180" s="101" t="s">
        <v>143</v>
      </c>
    </row>
    <row r="181" spans="1:24" s="101" customFormat="1" ht="12.75" hidden="1">
      <c r="A181" s="101">
        <v>1576</v>
      </c>
      <c r="B181" s="101">
        <v>153.06</v>
      </c>
      <c r="C181" s="101">
        <v>165.36</v>
      </c>
      <c r="D181" s="101">
        <v>8.004432204684553</v>
      </c>
      <c r="E181" s="101">
        <v>8.490260194620038</v>
      </c>
      <c r="F181" s="101">
        <v>20.63417266461333</v>
      </c>
      <c r="G181" s="101" t="s">
        <v>59</v>
      </c>
      <c r="H181" s="101">
        <v>-24.12725945745717</v>
      </c>
      <c r="I181" s="101">
        <v>61.432740542542824</v>
      </c>
      <c r="J181" s="101" t="s">
        <v>73</v>
      </c>
      <c r="K181" s="101">
        <v>2.728675615586179</v>
      </c>
      <c r="M181" s="101" t="s">
        <v>68</v>
      </c>
      <c r="N181" s="101">
        <v>1.9071901425217108</v>
      </c>
      <c r="X181" s="101">
        <v>67.5</v>
      </c>
    </row>
    <row r="182" spans="1:24" s="101" customFormat="1" ht="12.75" hidden="1">
      <c r="A182" s="101">
        <v>1575</v>
      </c>
      <c r="B182" s="101">
        <v>131.13999938964844</v>
      </c>
      <c r="C182" s="101">
        <v>148.63999938964844</v>
      </c>
      <c r="D182" s="101">
        <v>8.455100059509277</v>
      </c>
      <c r="E182" s="101">
        <v>8.561704635620117</v>
      </c>
      <c r="F182" s="101">
        <v>28.71484147044078</v>
      </c>
      <c r="G182" s="101" t="s">
        <v>56</v>
      </c>
      <c r="H182" s="101">
        <v>17.219561800415576</v>
      </c>
      <c r="I182" s="101">
        <v>80.85956119006401</v>
      </c>
      <c r="J182" s="101" t="s">
        <v>62</v>
      </c>
      <c r="K182" s="101">
        <v>1.2205662967933193</v>
      </c>
      <c r="L182" s="101">
        <v>1.0700941037757847</v>
      </c>
      <c r="M182" s="101">
        <v>0.28895238968443665</v>
      </c>
      <c r="N182" s="101">
        <v>0.08315942795787705</v>
      </c>
      <c r="O182" s="101">
        <v>0.04901979600074092</v>
      </c>
      <c r="P182" s="101">
        <v>0.0306976397868645</v>
      </c>
      <c r="Q182" s="101">
        <v>0.005966840413763958</v>
      </c>
      <c r="R182" s="101">
        <v>0.0012800652444293278</v>
      </c>
      <c r="S182" s="101">
        <v>0.0006431252731890137</v>
      </c>
      <c r="T182" s="101">
        <v>0.0004517430780986271</v>
      </c>
      <c r="U182" s="101">
        <v>0.00013051216391651098</v>
      </c>
      <c r="V182" s="101">
        <v>4.750119457046912E-05</v>
      </c>
      <c r="W182" s="101">
        <v>4.010470914769183E-05</v>
      </c>
      <c r="X182" s="101">
        <v>67.5</v>
      </c>
    </row>
    <row r="183" spans="1:24" s="101" customFormat="1" ht="12.75" hidden="1">
      <c r="A183" s="101">
        <v>1573</v>
      </c>
      <c r="B183" s="101">
        <v>136.0800018310547</v>
      </c>
      <c r="C183" s="101">
        <v>150.97999572753906</v>
      </c>
      <c r="D183" s="101">
        <v>8.30348014831543</v>
      </c>
      <c r="E183" s="101">
        <v>8.597463607788086</v>
      </c>
      <c r="F183" s="101">
        <v>26.494915785239005</v>
      </c>
      <c r="G183" s="101" t="s">
        <v>57</v>
      </c>
      <c r="H183" s="101">
        <v>7.406456001263095</v>
      </c>
      <c r="I183" s="101">
        <v>75.98645783231778</v>
      </c>
      <c r="J183" s="101" t="s">
        <v>60</v>
      </c>
      <c r="K183" s="101">
        <v>-1.2123100729908334</v>
      </c>
      <c r="L183" s="101">
        <v>-0.005821714804811783</v>
      </c>
      <c r="M183" s="101">
        <v>0.28736076821653395</v>
      </c>
      <c r="N183" s="101">
        <v>-0.0008601425806168349</v>
      </c>
      <c r="O183" s="101">
        <v>-0.048623976682582955</v>
      </c>
      <c r="P183" s="101">
        <v>-0.0006659563134668885</v>
      </c>
      <c r="Q183" s="101">
        <v>0.0059483475642621965</v>
      </c>
      <c r="R183" s="101">
        <v>-6.919520117957475E-05</v>
      </c>
      <c r="S183" s="101">
        <v>-0.0006309784248246018</v>
      </c>
      <c r="T183" s="101">
        <v>-4.7416858753204806E-05</v>
      </c>
      <c r="U183" s="101">
        <v>0.00013051214515332707</v>
      </c>
      <c r="V183" s="101">
        <v>-5.4721301025418764E-06</v>
      </c>
      <c r="W183" s="101">
        <v>-3.906788098565165E-05</v>
      </c>
      <c r="X183" s="101">
        <v>67.5</v>
      </c>
    </row>
    <row r="184" spans="1:24" s="101" customFormat="1" ht="12.75" hidden="1">
      <c r="A184" s="101">
        <v>1574</v>
      </c>
      <c r="B184" s="101">
        <v>106.0999984741211</v>
      </c>
      <c r="C184" s="101">
        <v>94.69999694824219</v>
      </c>
      <c r="D184" s="101">
        <v>9.060564041137695</v>
      </c>
      <c r="E184" s="101">
        <v>9.556910514831543</v>
      </c>
      <c r="F184" s="101">
        <v>22.621472536844948</v>
      </c>
      <c r="G184" s="101" t="s">
        <v>58</v>
      </c>
      <c r="H184" s="101">
        <v>20.781665016830623</v>
      </c>
      <c r="I184" s="101">
        <v>59.381663490951716</v>
      </c>
      <c r="J184" s="101" t="s">
        <v>61</v>
      </c>
      <c r="K184" s="101">
        <v>0.14172639765660397</v>
      </c>
      <c r="L184" s="101">
        <v>-1.0700782674984253</v>
      </c>
      <c r="M184" s="101">
        <v>0.030286505152459755</v>
      </c>
      <c r="N184" s="101">
        <v>-0.08315497948422784</v>
      </c>
      <c r="O184" s="101">
        <v>0.006216855437106765</v>
      </c>
      <c r="P184" s="101">
        <v>-0.03069041528999958</v>
      </c>
      <c r="Q184" s="101">
        <v>0.00046941003191542237</v>
      </c>
      <c r="R184" s="101">
        <v>-0.0012781936684750214</v>
      </c>
      <c r="S184" s="101">
        <v>0.0001244039566103412</v>
      </c>
      <c r="T184" s="101">
        <v>-0.0004492476489821632</v>
      </c>
      <c r="U184" s="101">
        <v>-6.998319163105326E-08</v>
      </c>
      <c r="V184" s="101">
        <v>-4.718494757613301E-05</v>
      </c>
      <c r="W184" s="101">
        <v>9.060263302571025E-06</v>
      </c>
      <c r="X184" s="101">
        <v>67.5</v>
      </c>
    </row>
    <row r="185" s="101" customFormat="1" ht="12.75" hidden="1">
      <c r="A185" s="101" t="s">
        <v>149</v>
      </c>
    </row>
    <row r="186" spans="1:24" s="101" customFormat="1" ht="12.75" hidden="1">
      <c r="A186" s="101">
        <v>1576</v>
      </c>
      <c r="B186" s="101">
        <v>159.24</v>
      </c>
      <c r="C186" s="101">
        <v>169.74</v>
      </c>
      <c r="D186" s="101">
        <v>8.145123880485135</v>
      </c>
      <c r="E186" s="101">
        <v>8.587497315905487</v>
      </c>
      <c r="F186" s="101">
        <v>22.318936927471587</v>
      </c>
      <c r="G186" s="101" t="s">
        <v>59</v>
      </c>
      <c r="H186" s="101">
        <v>-26.42216519583313</v>
      </c>
      <c r="I186" s="101">
        <v>65.31783480416688</v>
      </c>
      <c r="J186" s="101" t="s">
        <v>73</v>
      </c>
      <c r="K186" s="101">
        <v>2.8102317058696857</v>
      </c>
      <c r="M186" s="101" t="s">
        <v>68</v>
      </c>
      <c r="N186" s="101">
        <v>2.0053117440019586</v>
      </c>
      <c r="X186" s="101">
        <v>67.5</v>
      </c>
    </row>
    <row r="187" spans="1:24" s="101" customFormat="1" ht="12.75" hidden="1">
      <c r="A187" s="101">
        <v>1575</v>
      </c>
      <c r="B187" s="101">
        <v>138.1199951171875</v>
      </c>
      <c r="C187" s="101">
        <v>146.82000732421875</v>
      </c>
      <c r="D187" s="101">
        <v>8.241630554199219</v>
      </c>
      <c r="E187" s="101">
        <v>8.502726554870605</v>
      </c>
      <c r="F187" s="101">
        <v>30.504179628133752</v>
      </c>
      <c r="G187" s="101" t="s">
        <v>56</v>
      </c>
      <c r="H187" s="101">
        <v>17.528969774970378</v>
      </c>
      <c r="I187" s="101">
        <v>88.14896489215788</v>
      </c>
      <c r="J187" s="101" t="s">
        <v>62</v>
      </c>
      <c r="K187" s="101">
        <v>1.1982829728941853</v>
      </c>
      <c r="L187" s="101">
        <v>1.1345551159950553</v>
      </c>
      <c r="M187" s="101">
        <v>0.28367711501125864</v>
      </c>
      <c r="N187" s="101">
        <v>0.057013851957156234</v>
      </c>
      <c r="O187" s="101">
        <v>0.04812482778625318</v>
      </c>
      <c r="P187" s="101">
        <v>0.032546815443739836</v>
      </c>
      <c r="Q187" s="101">
        <v>0.00585790629533571</v>
      </c>
      <c r="R187" s="101">
        <v>0.0008776237511182664</v>
      </c>
      <c r="S187" s="101">
        <v>0.0006313932140152874</v>
      </c>
      <c r="T187" s="101">
        <v>0.0004789509329948438</v>
      </c>
      <c r="U187" s="101">
        <v>0.0001281327199862085</v>
      </c>
      <c r="V187" s="101">
        <v>3.256665715332633E-05</v>
      </c>
      <c r="W187" s="101">
        <v>3.937429656089698E-05</v>
      </c>
      <c r="X187" s="101">
        <v>67.5</v>
      </c>
    </row>
    <row r="188" spans="1:24" s="101" customFormat="1" ht="12.75" hidden="1">
      <c r="A188" s="101">
        <v>1573</v>
      </c>
      <c r="B188" s="101">
        <v>137.9600067138672</v>
      </c>
      <c r="C188" s="101">
        <v>150.55999755859375</v>
      </c>
      <c r="D188" s="101">
        <v>8.436736106872559</v>
      </c>
      <c r="E188" s="101">
        <v>8.474565505981445</v>
      </c>
      <c r="F188" s="101">
        <v>26.627988539989385</v>
      </c>
      <c r="G188" s="101" t="s">
        <v>57</v>
      </c>
      <c r="H188" s="101">
        <v>4.707819101026686</v>
      </c>
      <c r="I188" s="101">
        <v>75.16782581489387</v>
      </c>
      <c r="J188" s="101" t="s">
        <v>60</v>
      </c>
      <c r="K188" s="101">
        <v>-1.1971284139755936</v>
      </c>
      <c r="L188" s="101">
        <v>-0.006172687773788729</v>
      </c>
      <c r="M188" s="101">
        <v>0.2835270232865407</v>
      </c>
      <c r="N188" s="101">
        <v>-0.0005897118520824401</v>
      </c>
      <c r="O188" s="101">
        <v>-0.04805288169529391</v>
      </c>
      <c r="P188" s="101">
        <v>-0.0007060929925483325</v>
      </c>
      <c r="Q188" s="101">
        <v>0.005857790883937993</v>
      </c>
      <c r="R188" s="101">
        <v>-4.745692686839349E-05</v>
      </c>
      <c r="S188" s="101">
        <v>-0.0006266865401181261</v>
      </c>
      <c r="T188" s="101">
        <v>-5.027397677936441E-05</v>
      </c>
      <c r="U188" s="101">
        <v>0.00012779162623274284</v>
      </c>
      <c r="V188" s="101">
        <v>-3.7569969761186645E-06</v>
      </c>
      <c r="W188" s="101">
        <v>-3.890009104416357E-05</v>
      </c>
      <c r="X188" s="101">
        <v>67.5</v>
      </c>
    </row>
    <row r="189" spans="1:24" s="101" customFormat="1" ht="12.75" hidden="1">
      <c r="A189" s="101">
        <v>1574</v>
      </c>
      <c r="B189" s="101">
        <v>109.94000244140625</v>
      </c>
      <c r="C189" s="101">
        <v>97.54000091552734</v>
      </c>
      <c r="D189" s="101">
        <v>8.884374618530273</v>
      </c>
      <c r="E189" s="101">
        <v>9.398236274719238</v>
      </c>
      <c r="F189" s="101">
        <v>22.86275718546233</v>
      </c>
      <c r="G189" s="101" t="s">
        <v>58</v>
      </c>
      <c r="H189" s="101">
        <v>18.775099304059488</v>
      </c>
      <c r="I189" s="101">
        <v>61.21510174546574</v>
      </c>
      <c r="J189" s="101" t="s">
        <v>61</v>
      </c>
      <c r="K189" s="101">
        <v>0.05258938657568233</v>
      </c>
      <c r="L189" s="101">
        <v>-1.1345383242342237</v>
      </c>
      <c r="M189" s="101">
        <v>0.0092267354673402</v>
      </c>
      <c r="N189" s="101">
        <v>-0.057010802089814884</v>
      </c>
      <c r="O189" s="101">
        <v>0.0026305152032660285</v>
      </c>
      <c r="P189" s="101">
        <v>-0.03253915530886959</v>
      </c>
      <c r="Q189" s="101">
        <v>3.6771252177410556E-05</v>
      </c>
      <c r="R189" s="101">
        <v>-0.0008763397107395653</v>
      </c>
      <c r="S189" s="101">
        <v>7.695044599823239E-05</v>
      </c>
      <c r="T189" s="101">
        <v>-0.00047630507395514827</v>
      </c>
      <c r="U189" s="101">
        <v>-9.343136296505014E-06</v>
      </c>
      <c r="V189" s="101">
        <v>-3.2349221503209876E-05</v>
      </c>
      <c r="W189" s="101">
        <v>6.0924663660334475E-06</v>
      </c>
      <c r="X189" s="101">
        <v>67.5</v>
      </c>
    </row>
    <row r="190" spans="1:14" s="101" customFormat="1" ht="12.75">
      <c r="A190" s="101" t="s">
        <v>155</v>
      </c>
      <c r="E190" s="99" t="s">
        <v>106</v>
      </c>
      <c r="F190" s="102">
        <f>MIN(F161:F189)</f>
        <v>19.73844299968422</v>
      </c>
      <c r="G190" s="102"/>
      <c r="H190" s="102"/>
      <c r="I190" s="115"/>
      <c r="J190" s="115" t="s">
        <v>158</v>
      </c>
      <c r="K190" s="102">
        <f>AVERAGE(K188,K183,K178,K173,K168,K163)</f>
        <v>-0.8147992669115199</v>
      </c>
      <c r="L190" s="102">
        <f>AVERAGE(L188,L183,L178,L173,L168,L163)</f>
        <v>-0.0058443789170254355</v>
      </c>
      <c r="M190" s="115" t="s">
        <v>108</v>
      </c>
      <c r="N190" s="102" t="e">
        <f>Mittelwert(K186,K181,K176,K171,K166,K161)</f>
        <v>#NAME?</v>
      </c>
    </row>
    <row r="191" spans="5:14" s="101" customFormat="1" ht="12.75">
      <c r="E191" s="99" t="s">
        <v>107</v>
      </c>
      <c r="F191" s="102">
        <f>MAX(F161:F189)</f>
        <v>30.504179628133752</v>
      </c>
      <c r="G191" s="102"/>
      <c r="H191" s="102"/>
      <c r="I191" s="115"/>
      <c r="J191" s="115" t="s">
        <v>159</v>
      </c>
      <c r="K191" s="102">
        <f>AVERAGE(K189,K184,K179,K174,K169,K164)</f>
        <v>0.12412386627988846</v>
      </c>
      <c r="L191" s="102">
        <f>AVERAGE(L189,L184,L179,L174,L169,L164)</f>
        <v>-1.0742307979190684</v>
      </c>
      <c r="M191" s="102"/>
      <c r="N191" s="102"/>
    </row>
    <row r="192" spans="5:14" s="101" customFormat="1" ht="12.75">
      <c r="E192" s="99"/>
      <c r="F192" s="102"/>
      <c r="G192" s="102"/>
      <c r="H192" s="102"/>
      <c r="I192" s="102"/>
      <c r="J192" s="115" t="s">
        <v>112</v>
      </c>
      <c r="K192" s="102">
        <f>ABS(K190/$G$33)</f>
        <v>0.5092495418197</v>
      </c>
      <c r="L192" s="102">
        <f>ABS(L190/$H$33)</f>
        <v>0.01623438588062621</v>
      </c>
      <c r="M192" s="115" t="s">
        <v>111</v>
      </c>
      <c r="N192" s="102">
        <f>K192+L192+L193+K193</f>
        <v>1.2674031004224078</v>
      </c>
    </row>
    <row r="193" spans="5:14" s="101" customFormat="1" ht="12.75">
      <c r="E193" s="99"/>
      <c r="F193" s="102"/>
      <c r="G193" s="102"/>
      <c r="H193" s="102"/>
      <c r="I193" s="102"/>
      <c r="J193" s="102"/>
      <c r="K193" s="102">
        <f>ABS(K191/$G$34)</f>
        <v>0.0705249240226639</v>
      </c>
      <c r="L193" s="102">
        <f>ABS(L191/$H$34)</f>
        <v>0.6713942486994177</v>
      </c>
      <c r="M193" s="102"/>
      <c r="N193" s="102"/>
    </row>
    <row r="194" s="101" customFormat="1" ht="12.75"/>
    <row r="195" s="101" customFormat="1" ht="12.75" hidden="1">
      <c r="A195" s="101" t="s">
        <v>120</v>
      </c>
    </row>
    <row r="196" spans="1:24" s="101" customFormat="1" ht="12.75" hidden="1">
      <c r="A196" s="101">
        <v>1576</v>
      </c>
      <c r="B196" s="101">
        <v>139.58</v>
      </c>
      <c r="C196" s="101">
        <v>151.78</v>
      </c>
      <c r="D196" s="101">
        <v>8.309458891125937</v>
      </c>
      <c r="E196" s="101">
        <v>8.677025392465586</v>
      </c>
      <c r="F196" s="101">
        <v>25.748667469377367</v>
      </c>
      <c r="G196" s="101" t="s">
        <v>59</v>
      </c>
      <c r="H196" s="101">
        <v>1.7239570783885796</v>
      </c>
      <c r="I196" s="101">
        <v>73.80395707838859</v>
      </c>
      <c r="J196" s="101" t="s">
        <v>73</v>
      </c>
      <c r="K196" s="101">
        <v>0.9373827560896147</v>
      </c>
      <c r="M196" s="101" t="s">
        <v>68</v>
      </c>
      <c r="N196" s="101">
        <v>0.5513727002458282</v>
      </c>
      <c r="X196" s="101">
        <v>67.5</v>
      </c>
    </row>
    <row r="197" spans="1:24" s="101" customFormat="1" ht="12.75" hidden="1">
      <c r="A197" s="101">
        <v>1573</v>
      </c>
      <c r="B197" s="101">
        <v>138.52000427246094</v>
      </c>
      <c r="C197" s="101">
        <v>156.22000122070312</v>
      </c>
      <c r="D197" s="101">
        <v>8.29386043548584</v>
      </c>
      <c r="E197" s="101">
        <v>8.565000534057617</v>
      </c>
      <c r="F197" s="101">
        <v>27.64382219400986</v>
      </c>
      <c r="G197" s="101" t="s">
        <v>56</v>
      </c>
      <c r="H197" s="101">
        <v>8.361563502813567</v>
      </c>
      <c r="I197" s="101">
        <v>79.3815677752745</v>
      </c>
      <c r="J197" s="101" t="s">
        <v>62</v>
      </c>
      <c r="K197" s="101">
        <v>0.8708026856498889</v>
      </c>
      <c r="L197" s="101">
        <v>0.35235441263765355</v>
      </c>
      <c r="M197" s="101">
        <v>0.20615139099332802</v>
      </c>
      <c r="N197" s="101">
        <v>0.10529549693866408</v>
      </c>
      <c r="O197" s="101">
        <v>0.0349729189991554</v>
      </c>
      <c r="P197" s="101">
        <v>0.010107838565824954</v>
      </c>
      <c r="Q197" s="101">
        <v>0.004257101799586035</v>
      </c>
      <c r="R197" s="101">
        <v>0.0016207608267701798</v>
      </c>
      <c r="S197" s="101">
        <v>0.0004588113152948472</v>
      </c>
      <c r="T197" s="101">
        <v>0.00014869611718008695</v>
      </c>
      <c r="U197" s="101">
        <v>9.309962368552096E-05</v>
      </c>
      <c r="V197" s="101">
        <v>6.013505050480699E-05</v>
      </c>
      <c r="W197" s="101">
        <v>2.8600333239967E-05</v>
      </c>
      <c r="X197" s="101">
        <v>67.5</v>
      </c>
    </row>
    <row r="198" spans="1:24" s="101" customFormat="1" ht="12.75" hidden="1">
      <c r="A198" s="101">
        <v>1574</v>
      </c>
      <c r="B198" s="101">
        <v>110.4000015258789</v>
      </c>
      <c r="C198" s="101">
        <v>105</v>
      </c>
      <c r="D198" s="101">
        <v>9.126530647277832</v>
      </c>
      <c r="E198" s="101">
        <v>9.662006378173828</v>
      </c>
      <c r="F198" s="101">
        <v>24.42266388049495</v>
      </c>
      <c r="G198" s="101" t="s">
        <v>57</v>
      </c>
      <c r="H198" s="101">
        <v>20.757933777863244</v>
      </c>
      <c r="I198" s="101">
        <v>63.65793530374215</v>
      </c>
      <c r="J198" s="101" t="s">
        <v>60</v>
      </c>
      <c r="K198" s="101">
        <v>-0.7339155491373331</v>
      </c>
      <c r="L198" s="101">
        <v>0.001918290267202257</v>
      </c>
      <c r="M198" s="101">
        <v>0.1724726068984872</v>
      </c>
      <c r="N198" s="101">
        <v>-0.0010892577561918504</v>
      </c>
      <c r="O198" s="101">
        <v>-0.029676715566560267</v>
      </c>
      <c r="P198" s="101">
        <v>0.0002195313454840495</v>
      </c>
      <c r="Q198" s="101">
        <v>0.003499144769628014</v>
      </c>
      <c r="R198" s="101">
        <v>-8.756370577044797E-05</v>
      </c>
      <c r="S198" s="101">
        <v>-0.00040482503241079794</v>
      </c>
      <c r="T198" s="101">
        <v>1.56337782841963E-05</v>
      </c>
      <c r="U198" s="101">
        <v>7.206284727207454E-05</v>
      </c>
      <c r="V198" s="101">
        <v>-6.915611692605035E-06</v>
      </c>
      <c r="W198" s="101">
        <v>-2.5669101435360912E-05</v>
      </c>
      <c r="X198" s="101">
        <v>67.5</v>
      </c>
    </row>
    <row r="199" spans="1:24" s="101" customFormat="1" ht="12.75" hidden="1">
      <c r="A199" s="101">
        <v>1575</v>
      </c>
      <c r="B199" s="101">
        <v>117.0199966430664</v>
      </c>
      <c r="C199" s="101">
        <v>137.9199981689453</v>
      </c>
      <c r="D199" s="101">
        <v>8.771937370300293</v>
      </c>
      <c r="E199" s="101">
        <v>8.926689147949219</v>
      </c>
      <c r="F199" s="101">
        <v>16.818295540530848</v>
      </c>
      <c r="G199" s="101" t="s">
        <v>58</v>
      </c>
      <c r="H199" s="101">
        <v>-3.8981845162107334</v>
      </c>
      <c r="I199" s="101">
        <v>45.62181212685567</v>
      </c>
      <c r="J199" s="101" t="s">
        <v>61</v>
      </c>
      <c r="K199" s="101">
        <v>-0.4686846317829357</v>
      </c>
      <c r="L199" s="101">
        <v>0.35234919081456195</v>
      </c>
      <c r="M199" s="101">
        <v>-0.11292296435235799</v>
      </c>
      <c r="N199" s="101">
        <v>-0.10528986272714384</v>
      </c>
      <c r="O199" s="101">
        <v>-0.0185039892051137</v>
      </c>
      <c r="P199" s="101">
        <v>0.010105454292664344</v>
      </c>
      <c r="Q199" s="101">
        <v>-0.0024246446364825434</v>
      </c>
      <c r="R199" s="101">
        <v>-0.0016183937268243792</v>
      </c>
      <c r="S199" s="101">
        <v>-0.00021592710847919046</v>
      </c>
      <c r="T199" s="101">
        <v>0.00014787197246603136</v>
      </c>
      <c r="U199" s="101">
        <v>-5.894477053502945E-05</v>
      </c>
      <c r="V199" s="101">
        <v>-5.973607464616998E-05</v>
      </c>
      <c r="W199" s="101">
        <v>-1.2612545061894271E-05</v>
      </c>
      <c r="X199" s="101">
        <v>67.5</v>
      </c>
    </row>
    <row r="200" s="101" customFormat="1" ht="12.75" hidden="1">
      <c r="A200" s="101" t="s">
        <v>126</v>
      </c>
    </row>
    <row r="201" spans="1:24" s="101" customFormat="1" ht="12.75" hidden="1">
      <c r="A201" s="101">
        <v>1576</v>
      </c>
      <c r="B201" s="101">
        <v>140.1</v>
      </c>
      <c r="C201" s="101">
        <v>164.5</v>
      </c>
      <c r="D201" s="101">
        <v>8.269190745381556</v>
      </c>
      <c r="E201" s="101">
        <v>8.589271020490544</v>
      </c>
      <c r="F201" s="101">
        <v>24.13653343626923</v>
      </c>
      <c r="G201" s="101" t="s">
        <v>59</v>
      </c>
      <c r="H201" s="101">
        <v>-3.078521449092804</v>
      </c>
      <c r="I201" s="101">
        <v>69.52147855090719</v>
      </c>
      <c r="J201" s="101" t="s">
        <v>73</v>
      </c>
      <c r="K201" s="101">
        <v>1.4284144672592096</v>
      </c>
      <c r="M201" s="101" t="s">
        <v>68</v>
      </c>
      <c r="N201" s="101">
        <v>0.7612353199713603</v>
      </c>
      <c r="X201" s="101">
        <v>67.5</v>
      </c>
    </row>
    <row r="202" spans="1:24" s="101" customFormat="1" ht="12.75" hidden="1">
      <c r="A202" s="101">
        <v>1573</v>
      </c>
      <c r="B202" s="101">
        <v>137.27999877929688</v>
      </c>
      <c r="C202" s="101">
        <v>150.8800048828125</v>
      </c>
      <c r="D202" s="101">
        <v>8.536982536315918</v>
      </c>
      <c r="E202" s="101">
        <v>8.780085563659668</v>
      </c>
      <c r="F202" s="101">
        <v>29.966722148443697</v>
      </c>
      <c r="G202" s="101" t="s">
        <v>56</v>
      </c>
      <c r="H202" s="101">
        <v>13.81697188040718</v>
      </c>
      <c r="I202" s="101">
        <v>83.59697065970406</v>
      </c>
      <c r="J202" s="101" t="s">
        <v>62</v>
      </c>
      <c r="K202" s="101">
        <v>1.147547727061442</v>
      </c>
      <c r="L202" s="101">
        <v>0.16172324660311616</v>
      </c>
      <c r="M202" s="101">
        <v>0.2716671337586992</v>
      </c>
      <c r="N202" s="101">
        <v>0.09701325224534123</v>
      </c>
      <c r="O202" s="101">
        <v>0.04608748165541169</v>
      </c>
      <c r="P202" s="101">
        <v>0.004639209728272483</v>
      </c>
      <c r="Q202" s="101">
        <v>0.005610013474451717</v>
      </c>
      <c r="R202" s="101">
        <v>0.0014932942312492175</v>
      </c>
      <c r="S202" s="101">
        <v>0.00060464684133872</v>
      </c>
      <c r="T202" s="101">
        <v>6.822149465087313E-05</v>
      </c>
      <c r="U202" s="101">
        <v>0.00012269455639937852</v>
      </c>
      <c r="V202" s="101">
        <v>5.5403880856371166E-05</v>
      </c>
      <c r="W202" s="101">
        <v>3.769596165004628E-05</v>
      </c>
      <c r="X202" s="101">
        <v>67.5</v>
      </c>
    </row>
    <row r="203" spans="1:24" s="101" customFormat="1" ht="12.75" hidden="1">
      <c r="A203" s="101">
        <v>1574</v>
      </c>
      <c r="B203" s="101">
        <v>107.87999725341797</v>
      </c>
      <c r="C203" s="101">
        <v>99.27999877929688</v>
      </c>
      <c r="D203" s="101">
        <v>9.311521530151367</v>
      </c>
      <c r="E203" s="101">
        <v>9.875042915344238</v>
      </c>
      <c r="F203" s="101">
        <v>23.490888102746073</v>
      </c>
      <c r="G203" s="101" t="s">
        <v>57</v>
      </c>
      <c r="H203" s="101">
        <v>19.62646287574023</v>
      </c>
      <c r="I203" s="101">
        <v>60.0064601291582</v>
      </c>
      <c r="J203" s="101" t="s">
        <v>60</v>
      </c>
      <c r="K203" s="101">
        <v>-0.8761709084259786</v>
      </c>
      <c r="L203" s="101">
        <v>0.000881055852598667</v>
      </c>
      <c r="M203" s="101">
        <v>0.2054144884985584</v>
      </c>
      <c r="N203" s="101">
        <v>-0.0010035496840099666</v>
      </c>
      <c r="O203" s="101">
        <v>-0.03550754413196531</v>
      </c>
      <c r="P203" s="101">
        <v>0.0001008917045304717</v>
      </c>
      <c r="Q203" s="101">
        <v>0.0041440040795030705</v>
      </c>
      <c r="R203" s="101">
        <v>-8.06806501463263E-05</v>
      </c>
      <c r="S203" s="101">
        <v>-0.0004907918178325538</v>
      </c>
      <c r="T203" s="101">
        <v>7.186282879764672E-06</v>
      </c>
      <c r="U203" s="101">
        <v>8.377372699252027E-05</v>
      </c>
      <c r="V203" s="101">
        <v>-6.374443240606158E-06</v>
      </c>
      <c r="W203" s="101">
        <v>-3.13125357311329E-05</v>
      </c>
      <c r="X203" s="101">
        <v>67.5</v>
      </c>
    </row>
    <row r="204" spans="1:24" s="101" customFormat="1" ht="12.75" hidden="1">
      <c r="A204" s="101">
        <v>1575</v>
      </c>
      <c r="B204" s="101">
        <v>116.41999816894531</v>
      </c>
      <c r="C204" s="101">
        <v>130.1199951171875</v>
      </c>
      <c r="D204" s="101">
        <v>8.501293182373047</v>
      </c>
      <c r="E204" s="101">
        <v>8.7467041015625</v>
      </c>
      <c r="F204" s="101">
        <v>15.499161560942706</v>
      </c>
      <c r="G204" s="101" t="s">
        <v>58</v>
      </c>
      <c r="H204" s="101">
        <v>-5.539120473159073</v>
      </c>
      <c r="I204" s="101">
        <v>43.38087769578624</v>
      </c>
      <c r="J204" s="101" t="s">
        <v>61</v>
      </c>
      <c r="K204" s="101">
        <v>-0.7410737649599244</v>
      </c>
      <c r="L204" s="101">
        <v>0.161720846622929</v>
      </c>
      <c r="M204" s="101">
        <v>-0.17778616222738652</v>
      </c>
      <c r="N204" s="101">
        <v>-0.09700806151681379</v>
      </c>
      <c r="O204" s="101">
        <v>-0.029381461417949332</v>
      </c>
      <c r="P204" s="101">
        <v>0.004638112522013129</v>
      </c>
      <c r="Q204" s="101">
        <v>-0.0037814655059370482</v>
      </c>
      <c r="R204" s="101">
        <v>-0.0014911131056275235</v>
      </c>
      <c r="S204" s="101">
        <v>-0.00035315887966963033</v>
      </c>
      <c r="T204" s="101">
        <v>6.784194624840234E-05</v>
      </c>
      <c r="U204" s="101">
        <v>-8.964327546348894E-05</v>
      </c>
      <c r="V204" s="101">
        <v>-5.503595631329815E-05</v>
      </c>
      <c r="W204" s="101">
        <v>-2.0988345118381426E-05</v>
      </c>
      <c r="X204" s="101">
        <v>67.5</v>
      </c>
    </row>
    <row r="205" s="101" customFormat="1" ht="12.75" hidden="1">
      <c r="A205" s="101" t="s">
        <v>132</v>
      </c>
    </row>
    <row r="206" spans="1:24" s="101" customFormat="1" ht="12.75" hidden="1">
      <c r="A206" s="101">
        <v>1576</v>
      </c>
      <c r="B206" s="101">
        <v>144.16</v>
      </c>
      <c r="C206" s="101">
        <v>158.66</v>
      </c>
      <c r="D206" s="101">
        <v>8.333763070502487</v>
      </c>
      <c r="E206" s="101">
        <v>8.561755472092273</v>
      </c>
      <c r="F206" s="101">
        <v>25.684412678547904</v>
      </c>
      <c r="G206" s="101" t="s">
        <v>59</v>
      </c>
      <c r="H206" s="101">
        <v>-3.240803514791466</v>
      </c>
      <c r="I206" s="101">
        <v>73.41919648520853</v>
      </c>
      <c r="J206" s="101" t="s">
        <v>73</v>
      </c>
      <c r="K206" s="101">
        <v>1.8762542488220144</v>
      </c>
      <c r="M206" s="101" t="s">
        <v>68</v>
      </c>
      <c r="N206" s="101">
        <v>1.0311849983372148</v>
      </c>
      <c r="X206" s="101">
        <v>67.5</v>
      </c>
    </row>
    <row r="207" spans="1:24" s="101" customFormat="1" ht="12.75" hidden="1">
      <c r="A207" s="101">
        <v>1573</v>
      </c>
      <c r="B207" s="101">
        <v>138.36000061035156</v>
      </c>
      <c r="C207" s="101">
        <v>151.4600067138672</v>
      </c>
      <c r="D207" s="101">
        <v>8.34991455078125</v>
      </c>
      <c r="E207" s="101">
        <v>8.714563369750977</v>
      </c>
      <c r="F207" s="101">
        <v>28.74543389231219</v>
      </c>
      <c r="G207" s="101" t="s">
        <v>56</v>
      </c>
      <c r="H207" s="101">
        <v>11.130251839477197</v>
      </c>
      <c r="I207" s="101">
        <v>81.99025244982876</v>
      </c>
      <c r="J207" s="101" t="s">
        <v>62</v>
      </c>
      <c r="K207" s="101">
        <v>1.2833176995469144</v>
      </c>
      <c r="L207" s="101">
        <v>0.3593181917075884</v>
      </c>
      <c r="M207" s="101">
        <v>0.30380886902019294</v>
      </c>
      <c r="N207" s="101">
        <v>0.07167156687015404</v>
      </c>
      <c r="O207" s="101">
        <v>0.05154027294119949</v>
      </c>
      <c r="P207" s="101">
        <v>0.010307596433850994</v>
      </c>
      <c r="Q207" s="101">
        <v>0.006273732410204155</v>
      </c>
      <c r="R207" s="101">
        <v>0.0011032119223164593</v>
      </c>
      <c r="S207" s="101">
        <v>0.0006761826727125927</v>
      </c>
      <c r="T207" s="101">
        <v>0.00015162795027446596</v>
      </c>
      <c r="U207" s="101">
        <v>0.0001372103442430692</v>
      </c>
      <c r="V207" s="101">
        <v>4.0924447056198E-05</v>
      </c>
      <c r="W207" s="101">
        <v>4.215612574509135E-05</v>
      </c>
      <c r="X207" s="101">
        <v>67.5</v>
      </c>
    </row>
    <row r="208" spans="1:24" s="101" customFormat="1" ht="12.75" hidden="1">
      <c r="A208" s="101">
        <v>1574</v>
      </c>
      <c r="B208" s="101">
        <v>105.80000305175781</v>
      </c>
      <c r="C208" s="101">
        <v>98.5999984741211</v>
      </c>
      <c r="D208" s="101">
        <v>9.055512428283691</v>
      </c>
      <c r="E208" s="101">
        <v>9.884363174438477</v>
      </c>
      <c r="F208" s="101">
        <v>22.805935726571498</v>
      </c>
      <c r="G208" s="101" t="s">
        <v>57</v>
      </c>
      <c r="H208" s="101">
        <v>21.59851936747912</v>
      </c>
      <c r="I208" s="101">
        <v>59.89852241923693</v>
      </c>
      <c r="J208" s="101" t="s">
        <v>60</v>
      </c>
      <c r="K208" s="101">
        <v>-0.9586986997795174</v>
      </c>
      <c r="L208" s="101">
        <v>0.001955915957562301</v>
      </c>
      <c r="M208" s="101">
        <v>0.2246490620638067</v>
      </c>
      <c r="N208" s="101">
        <v>-0.0007415586870101837</v>
      </c>
      <c r="O208" s="101">
        <v>-0.03887038493730847</v>
      </c>
      <c r="P208" s="101">
        <v>0.00022390873479023624</v>
      </c>
      <c r="Q208" s="101">
        <v>0.0045265647503300605</v>
      </c>
      <c r="R208" s="101">
        <v>-5.961452326544291E-05</v>
      </c>
      <c r="S208" s="101">
        <v>-0.0005387646003576139</v>
      </c>
      <c r="T208" s="101">
        <v>1.594883401182631E-05</v>
      </c>
      <c r="U208" s="101">
        <v>9.113662877031587E-05</v>
      </c>
      <c r="V208" s="101">
        <v>-4.712819003326826E-06</v>
      </c>
      <c r="W208" s="101">
        <v>-3.441615960415689E-05</v>
      </c>
      <c r="X208" s="101">
        <v>67.5</v>
      </c>
    </row>
    <row r="209" spans="1:24" s="101" customFormat="1" ht="12.75" hidden="1">
      <c r="A209" s="101">
        <v>1575</v>
      </c>
      <c r="B209" s="101">
        <v>127.80000305175781</v>
      </c>
      <c r="C209" s="101">
        <v>133.39999389648438</v>
      </c>
      <c r="D209" s="101">
        <v>8.50609016418457</v>
      </c>
      <c r="E209" s="101">
        <v>8.845455169677734</v>
      </c>
      <c r="F209" s="101">
        <v>17.562895709995587</v>
      </c>
      <c r="G209" s="101" t="s">
        <v>58</v>
      </c>
      <c r="H209" s="101">
        <v>-11.14712850229185</v>
      </c>
      <c r="I209" s="101">
        <v>49.15287454946597</v>
      </c>
      <c r="J209" s="101" t="s">
        <v>61</v>
      </c>
      <c r="K209" s="101">
        <v>-0.8531126074624893</v>
      </c>
      <c r="L209" s="101">
        <v>0.35931286824267533</v>
      </c>
      <c r="M209" s="101">
        <v>-0.20453026135313246</v>
      </c>
      <c r="N209" s="101">
        <v>-0.0716677304533685</v>
      </c>
      <c r="O209" s="101">
        <v>-0.03384513125515698</v>
      </c>
      <c r="P209" s="101">
        <v>0.010305164196732742</v>
      </c>
      <c r="Q209" s="101">
        <v>-0.0043439532589469</v>
      </c>
      <c r="R209" s="101">
        <v>-0.0011016000427364785</v>
      </c>
      <c r="S209" s="101">
        <v>-0.00040860214424088106</v>
      </c>
      <c r="T209" s="101">
        <v>0.00015078683628917723</v>
      </c>
      <c r="U209" s="101">
        <v>-0.00010257091919098312</v>
      </c>
      <c r="V209" s="101">
        <v>-4.065217957130263E-05</v>
      </c>
      <c r="W209" s="101">
        <v>-2.4344750890842014E-05</v>
      </c>
      <c r="X209" s="101">
        <v>67.5</v>
      </c>
    </row>
    <row r="210" s="101" customFormat="1" ht="12.75" hidden="1">
      <c r="A210" s="101" t="s">
        <v>138</v>
      </c>
    </row>
    <row r="211" spans="1:24" s="101" customFormat="1" ht="12.75" hidden="1">
      <c r="A211" s="101">
        <v>1576</v>
      </c>
      <c r="B211" s="101">
        <v>146.5</v>
      </c>
      <c r="C211" s="101">
        <v>157</v>
      </c>
      <c r="D211" s="101">
        <v>8.228147065198753</v>
      </c>
      <c r="E211" s="101">
        <v>8.554237396171454</v>
      </c>
      <c r="F211" s="101">
        <v>25.51868850414848</v>
      </c>
      <c r="G211" s="101" t="s">
        <v>59</v>
      </c>
      <c r="H211" s="101">
        <v>-5.110947039520397</v>
      </c>
      <c r="I211" s="101">
        <v>73.8890529604796</v>
      </c>
      <c r="J211" s="101" t="s">
        <v>73</v>
      </c>
      <c r="K211" s="101">
        <v>2.294834911814595</v>
      </c>
      <c r="M211" s="101" t="s">
        <v>68</v>
      </c>
      <c r="N211" s="101">
        <v>1.2784073693604976</v>
      </c>
      <c r="X211" s="101">
        <v>67.5</v>
      </c>
    </row>
    <row r="212" spans="1:24" s="101" customFormat="1" ht="12.75" hidden="1">
      <c r="A212" s="101">
        <v>1573</v>
      </c>
      <c r="B212" s="101">
        <v>141.0399932861328</v>
      </c>
      <c r="C212" s="101">
        <v>140.24000549316406</v>
      </c>
      <c r="D212" s="101">
        <v>8.437833786010742</v>
      </c>
      <c r="E212" s="101">
        <v>8.965675354003906</v>
      </c>
      <c r="F212" s="101">
        <v>29.066407764434587</v>
      </c>
      <c r="G212" s="101" t="s">
        <v>56</v>
      </c>
      <c r="H212" s="101">
        <v>8.511152370476893</v>
      </c>
      <c r="I212" s="101">
        <v>82.0511456566097</v>
      </c>
      <c r="J212" s="101" t="s">
        <v>62</v>
      </c>
      <c r="K212" s="101">
        <v>1.4016280371077068</v>
      </c>
      <c r="L212" s="101">
        <v>0.4655915901547872</v>
      </c>
      <c r="M212" s="101">
        <v>0.3318171500453505</v>
      </c>
      <c r="N212" s="101">
        <v>0.0009360773643017131</v>
      </c>
      <c r="O212" s="101">
        <v>0.05629193267784169</v>
      </c>
      <c r="P212" s="101">
        <v>0.013356265558219657</v>
      </c>
      <c r="Q212" s="101">
        <v>0.006852075362773628</v>
      </c>
      <c r="R212" s="101">
        <v>1.440222333478764E-05</v>
      </c>
      <c r="S212" s="101">
        <v>0.0007385334118212087</v>
      </c>
      <c r="T212" s="101">
        <v>0.00019649479898445194</v>
      </c>
      <c r="U212" s="101">
        <v>0.0001498642224575196</v>
      </c>
      <c r="V212" s="101">
        <v>5.520776500130639E-07</v>
      </c>
      <c r="W212" s="101">
        <v>4.60479340982846E-05</v>
      </c>
      <c r="X212" s="101">
        <v>67.5</v>
      </c>
    </row>
    <row r="213" spans="1:24" s="101" customFormat="1" ht="12.75" hidden="1">
      <c r="A213" s="101">
        <v>1574</v>
      </c>
      <c r="B213" s="101">
        <v>105.94000244140625</v>
      </c>
      <c r="C213" s="101">
        <v>92.83999633789062</v>
      </c>
      <c r="D213" s="101">
        <v>9.035037994384766</v>
      </c>
      <c r="E213" s="101">
        <v>9.951367378234863</v>
      </c>
      <c r="F213" s="101">
        <v>21.020929924613093</v>
      </c>
      <c r="G213" s="101" t="s">
        <v>57</v>
      </c>
      <c r="H213" s="101">
        <v>16.89574007934973</v>
      </c>
      <c r="I213" s="101">
        <v>55.33574252075598</v>
      </c>
      <c r="J213" s="101" t="s">
        <v>60</v>
      </c>
      <c r="K213" s="101">
        <v>-0.8507635128220288</v>
      </c>
      <c r="L213" s="101">
        <v>0.0025334841268859435</v>
      </c>
      <c r="M213" s="101">
        <v>0.19839665443214893</v>
      </c>
      <c r="N213" s="101">
        <v>9.371640089598486E-06</v>
      </c>
      <c r="O213" s="101">
        <v>-0.03464875164889819</v>
      </c>
      <c r="P213" s="101">
        <v>0.0002900360824911292</v>
      </c>
      <c r="Q213" s="101">
        <v>0.003951334519324318</v>
      </c>
      <c r="R213" s="101">
        <v>7.574905510195089E-07</v>
      </c>
      <c r="S213" s="101">
        <v>-0.0004928348477094286</v>
      </c>
      <c r="T213" s="101">
        <v>2.0660473119333626E-05</v>
      </c>
      <c r="U213" s="101">
        <v>7.642573612473976E-05</v>
      </c>
      <c r="V213" s="101">
        <v>5.152537034648356E-08</v>
      </c>
      <c r="W213" s="101">
        <v>-3.184858361305309E-05</v>
      </c>
      <c r="X213" s="101">
        <v>67.5</v>
      </c>
    </row>
    <row r="214" spans="1:24" s="101" customFormat="1" ht="12.75" hidden="1">
      <c r="A214" s="101">
        <v>1575</v>
      </c>
      <c r="B214" s="101">
        <v>142.13999938964844</v>
      </c>
      <c r="C214" s="101">
        <v>130.63999938964844</v>
      </c>
      <c r="D214" s="101">
        <v>8.455315589904785</v>
      </c>
      <c r="E214" s="101">
        <v>8.901931762695312</v>
      </c>
      <c r="F214" s="101">
        <v>19.205204966281855</v>
      </c>
      <c r="G214" s="101" t="s">
        <v>58</v>
      </c>
      <c r="H214" s="101">
        <v>-20.53549363234663</v>
      </c>
      <c r="I214" s="101">
        <v>54.1045057573018</v>
      </c>
      <c r="J214" s="101" t="s">
        <v>61</v>
      </c>
      <c r="K214" s="101">
        <v>-1.113895237289901</v>
      </c>
      <c r="L214" s="101">
        <v>0.46558469721527806</v>
      </c>
      <c r="M214" s="101">
        <v>-0.26597253349612837</v>
      </c>
      <c r="N214" s="101">
        <v>0.0009360304505303624</v>
      </c>
      <c r="O214" s="101">
        <v>-0.044364915121970376</v>
      </c>
      <c r="P214" s="101">
        <v>0.013353116068264287</v>
      </c>
      <c r="Q214" s="101">
        <v>-0.005598025749630435</v>
      </c>
      <c r="R214" s="101">
        <v>1.4382289284054113E-05</v>
      </c>
      <c r="S214" s="101">
        <v>-0.0005500412832319946</v>
      </c>
      <c r="T214" s="101">
        <v>0.0001954056060568004</v>
      </c>
      <c r="U214" s="101">
        <v>-0.00012891234242922036</v>
      </c>
      <c r="V214" s="101">
        <v>5.49667961459102E-07</v>
      </c>
      <c r="W214" s="101">
        <v>-3.3257780391396046E-05</v>
      </c>
      <c r="X214" s="101">
        <v>67.5</v>
      </c>
    </row>
    <row r="215" s="101" customFormat="1" ht="12.75" hidden="1">
      <c r="A215" s="101" t="s">
        <v>144</v>
      </c>
    </row>
    <row r="216" spans="1:24" s="101" customFormat="1" ht="12.75" hidden="1">
      <c r="A216" s="101">
        <v>1576</v>
      </c>
      <c r="B216" s="101">
        <v>153.06</v>
      </c>
      <c r="C216" s="101">
        <v>165.36</v>
      </c>
      <c r="D216" s="101">
        <v>8.004432204684553</v>
      </c>
      <c r="E216" s="101">
        <v>8.490260194620038</v>
      </c>
      <c r="F216" s="101">
        <v>28.94014397681589</v>
      </c>
      <c r="G216" s="101" t="s">
        <v>59</v>
      </c>
      <c r="H216" s="101">
        <v>0.6015527353095251</v>
      </c>
      <c r="I216" s="101">
        <v>86.16155273530953</v>
      </c>
      <c r="J216" s="101" t="s">
        <v>73</v>
      </c>
      <c r="K216" s="101">
        <v>2.313516686314032</v>
      </c>
      <c r="M216" s="101" t="s">
        <v>68</v>
      </c>
      <c r="N216" s="101">
        <v>1.2783373057657734</v>
      </c>
      <c r="X216" s="101">
        <v>67.5</v>
      </c>
    </row>
    <row r="217" spans="1:24" s="101" customFormat="1" ht="12.75" hidden="1">
      <c r="A217" s="101">
        <v>1573</v>
      </c>
      <c r="B217" s="101">
        <v>136.0800018310547</v>
      </c>
      <c r="C217" s="101">
        <v>150.97999572753906</v>
      </c>
      <c r="D217" s="101">
        <v>8.30348014831543</v>
      </c>
      <c r="E217" s="101">
        <v>8.597463607788086</v>
      </c>
      <c r="F217" s="101">
        <v>29.322006319200337</v>
      </c>
      <c r="G217" s="101" t="s">
        <v>56</v>
      </c>
      <c r="H217" s="101">
        <v>15.51444914939303</v>
      </c>
      <c r="I217" s="101">
        <v>84.09445098044772</v>
      </c>
      <c r="J217" s="101" t="s">
        <v>62</v>
      </c>
      <c r="K217" s="101">
        <v>1.4201707852979077</v>
      </c>
      <c r="L217" s="101">
        <v>0.41605008322217973</v>
      </c>
      <c r="M217" s="101">
        <v>0.3362069836916455</v>
      </c>
      <c r="N217" s="101">
        <v>0.08398042110829546</v>
      </c>
      <c r="O217" s="101">
        <v>0.057036585043076765</v>
      </c>
      <c r="P217" s="101">
        <v>0.011935003920324608</v>
      </c>
      <c r="Q217" s="101">
        <v>0.006942795853860889</v>
      </c>
      <c r="R217" s="101">
        <v>0.0012926932608597276</v>
      </c>
      <c r="S217" s="101">
        <v>0.000748300867892233</v>
      </c>
      <c r="T217" s="101">
        <v>0.0001755749865972216</v>
      </c>
      <c r="U217" s="101">
        <v>0.00015185313979505677</v>
      </c>
      <c r="V217" s="101">
        <v>4.79566338725872E-05</v>
      </c>
      <c r="W217" s="101">
        <v>4.6653444266545205E-05</v>
      </c>
      <c r="X217" s="101">
        <v>67.5</v>
      </c>
    </row>
    <row r="218" spans="1:24" s="101" customFormat="1" ht="12.75" hidden="1">
      <c r="A218" s="101">
        <v>1574</v>
      </c>
      <c r="B218" s="101">
        <v>106.0999984741211</v>
      </c>
      <c r="C218" s="101">
        <v>94.69999694824219</v>
      </c>
      <c r="D218" s="101">
        <v>9.060564041137695</v>
      </c>
      <c r="E218" s="101">
        <v>9.556910514831543</v>
      </c>
      <c r="F218" s="101">
        <v>22.621472536844948</v>
      </c>
      <c r="G218" s="101" t="s">
        <v>57</v>
      </c>
      <c r="H218" s="101">
        <v>20.781665016830623</v>
      </c>
      <c r="I218" s="101">
        <v>59.381663490951716</v>
      </c>
      <c r="J218" s="101" t="s">
        <v>60</v>
      </c>
      <c r="K218" s="101">
        <v>-0.7807904386939419</v>
      </c>
      <c r="L218" s="101">
        <v>0.0022648683682946636</v>
      </c>
      <c r="M218" s="101">
        <v>0.1816380399099023</v>
      </c>
      <c r="N218" s="101">
        <v>-0.0008687411833022331</v>
      </c>
      <c r="O218" s="101">
        <v>-0.031870031903132444</v>
      </c>
      <c r="P218" s="101">
        <v>0.0002592235717770073</v>
      </c>
      <c r="Q218" s="101">
        <v>0.003596219489739163</v>
      </c>
      <c r="R218" s="101">
        <v>-6.983362359224295E-05</v>
      </c>
      <c r="S218" s="101">
        <v>-0.0004590498940973644</v>
      </c>
      <c r="T218" s="101">
        <v>1.846020083363101E-05</v>
      </c>
      <c r="U218" s="101">
        <v>6.808542754198571E-05</v>
      </c>
      <c r="V218" s="101">
        <v>-5.517866446666996E-06</v>
      </c>
      <c r="W218" s="101">
        <v>-2.9826099779454307E-05</v>
      </c>
      <c r="X218" s="101">
        <v>67.5</v>
      </c>
    </row>
    <row r="219" spans="1:24" s="101" customFormat="1" ht="12.75" hidden="1">
      <c r="A219" s="101">
        <v>1575</v>
      </c>
      <c r="B219" s="101">
        <v>131.13999938964844</v>
      </c>
      <c r="C219" s="101">
        <v>148.63999938964844</v>
      </c>
      <c r="D219" s="101">
        <v>8.455100059509277</v>
      </c>
      <c r="E219" s="101">
        <v>8.561704635620117</v>
      </c>
      <c r="F219" s="101">
        <v>17.12851074028204</v>
      </c>
      <c r="G219" s="101" t="s">
        <v>58</v>
      </c>
      <c r="H219" s="101">
        <v>-15.406967571442692</v>
      </c>
      <c r="I219" s="101">
        <v>48.23303181820575</v>
      </c>
      <c r="J219" s="101" t="s">
        <v>61</v>
      </c>
      <c r="K219" s="101">
        <v>-1.186276253769668</v>
      </c>
      <c r="L219" s="101">
        <v>0.41604391849954614</v>
      </c>
      <c r="M219" s="101">
        <v>-0.28291828915911943</v>
      </c>
      <c r="N219" s="101">
        <v>-0.08397592761192384</v>
      </c>
      <c r="O219" s="101">
        <v>-0.047301935476991304</v>
      </c>
      <c r="P219" s="101">
        <v>0.011932188471441394</v>
      </c>
      <c r="Q219" s="101">
        <v>-0.005938823086269546</v>
      </c>
      <c r="R219" s="101">
        <v>-0.0012908056134399682</v>
      </c>
      <c r="S219" s="101">
        <v>-0.0005909546375293688</v>
      </c>
      <c r="T219" s="101">
        <v>0.00017460182388450744</v>
      </c>
      <c r="U219" s="101">
        <v>-0.00013573411738410527</v>
      </c>
      <c r="V219" s="101">
        <v>-4.763813474797396E-05</v>
      </c>
      <c r="W219" s="101">
        <v>-3.5874052376023477E-05</v>
      </c>
      <c r="X219" s="101">
        <v>67.5</v>
      </c>
    </row>
    <row r="220" s="101" customFormat="1" ht="12.75" hidden="1">
      <c r="A220" s="101" t="s">
        <v>150</v>
      </c>
    </row>
    <row r="221" spans="1:24" s="101" customFormat="1" ht="12.75" hidden="1">
      <c r="A221" s="101">
        <v>1576</v>
      </c>
      <c r="B221" s="101">
        <v>159.24</v>
      </c>
      <c r="C221" s="101">
        <v>169.74</v>
      </c>
      <c r="D221" s="101">
        <v>8.145123880485135</v>
      </c>
      <c r="E221" s="101">
        <v>8.587497315905487</v>
      </c>
      <c r="F221" s="101">
        <v>29.86076865686521</v>
      </c>
      <c r="G221" s="101" t="s">
        <v>59</v>
      </c>
      <c r="H221" s="101">
        <v>-4.350499299640134</v>
      </c>
      <c r="I221" s="101">
        <v>87.38950070035987</v>
      </c>
      <c r="J221" s="101" t="s">
        <v>73</v>
      </c>
      <c r="K221" s="101">
        <v>2.683944672707323</v>
      </c>
      <c r="M221" s="101" t="s">
        <v>68</v>
      </c>
      <c r="N221" s="101">
        <v>1.4264757774077377</v>
      </c>
      <c r="X221" s="101">
        <v>67.5</v>
      </c>
    </row>
    <row r="222" spans="1:24" s="101" customFormat="1" ht="12.75" hidden="1">
      <c r="A222" s="101">
        <v>1573</v>
      </c>
      <c r="B222" s="101">
        <v>137.9600067138672</v>
      </c>
      <c r="C222" s="101">
        <v>150.55999755859375</v>
      </c>
      <c r="D222" s="101">
        <v>8.436736106872559</v>
      </c>
      <c r="E222" s="101">
        <v>8.474565505981445</v>
      </c>
      <c r="F222" s="101">
        <v>30.839737725219695</v>
      </c>
      <c r="G222" s="101" t="s">
        <v>56</v>
      </c>
      <c r="H222" s="101">
        <v>16.597114781621087</v>
      </c>
      <c r="I222" s="101">
        <v>87.05712149548827</v>
      </c>
      <c r="J222" s="101" t="s">
        <v>62</v>
      </c>
      <c r="K222" s="101">
        <v>1.567074991896512</v>
      </c>
      <c r="L222" s="101">
        <v>0.28892258348193733</v>
      </c>
      <c r="M222" s="101">
        <v>0.3709846053242802</v>
      </c>
      <c r="N222" s="101">
        <v>0.05499970636814532</v>
      </c>
      <c r="O222" s="101">
        <v>0.06293655578140142</v>
      </c>
      <c r="P222" s="101">
        <v>0.008288128848164572</v>
      </c>
      <c r="Q222" s="101">
        <v>0.007660931902323102</v>
      </c>
      <c r="R222" s="101">
        <v>0.000846612480741806</v>
      </c>
      <c r="S222" s="101">
        <v>0.0008257163136214027</v>
      </c>
      <c r="T222" s="101">
        <v>0.00012191120945821613</v>
      </c>
      <c r="U222" s="101">
        <v>0.0001675580851552618</v>
      </c>
      <c r="V222" s="101">
        <v>3.140169648677901E-05</v>
      </c>
      <c r="W222" s="101">
        <v>5.1483134360765686E-05</v>
      </c>
      <c r="X222" s="101">
        <v>67.5</v>
      </c>
    </row>
    <row r="223" spans="1:24" s="101" customFormat="1" ht="12.75" hidden="1">
      <c r="A223" s="101">
        <v>1574</v>
      </c>
      <c r="B223" s="101">
        <v>109.94000244140625</v>
      </c>
      <c r="C223" s="101">
        <v>97.54000091552734</v>
      </c>
      <c r="D223" s="101">
        <v>8.884374618530273</v>
      </c>
      <c r="E223" s="101">
        <v>9.398236274719238</v>
      </c>
      <c r="F223" s="101">
        <v>22.86275718546233</v>
      </c>
      <c r="G223" s="101" t="s">
        <v>57</v>
      </c>
      <c r="H223" s="101">
        <v>18.775099304059488</v>
      </c>
      <c r="I223" s="101">
        <v>61.21510174546574</v>
      </c>
      <c r="J223" s="101" t="s">
        <v>60</v>
      </c>
      <c r="K223" s="101">
        <v>-0.8944716556495936</v>
      </c>
      <c r="L223" s="101">
        <v>0.0015728809151471178</v>
      </c>
      <c r="M223" s="101">
        <v>0.2082784192553941</v>
      </c>
      <c r="N223" s="101">
        <v>-0.0005690188706630888</v>
      </c>
      <c r="O223" s="101">
        <v>-0.03647887092318431</v>
      </c>
      <c r="P223" s="101">
        <v>0.00018009405473391033</v>
      </c>
      <c r="Q223" s="101">
        <v>0.004133094945925727</v>
      </c>
      <c r="R223" s="101">
        <v>-4.574426962836119E-05</v>
      </c>
      <c r="S223" s="101">
        <v>-0.0005229167694786212</v>
      </c>
      <c r="T223" s="101">
        <v>1.2827764962629693E-05</v>
      </c>
      <c r="U223" s="101">
        <v>7.890862224022215E-05</v>
      </c>
      <c r="V223" s="101">
        <v>-3.6184962592529785E-06</v>
      </c>
      <c r="W223" s="101">
        <v>-3.39075427250236E-05</v>
      </c>
      <c r="X223" s="101">
        <v>67.5</v>
      </c>
    </row>
    <row r="224" spans="1:24" s="101" customFormat="1" ht="12.75" hidden="1">
      <c r="A224" s="101">
        <v>1575</v>
      </c>
      <c r="B224" s="101">
        <v>138.1199951171875</v>
      </c>
      <c r="C224" s="101">
        <v>146.82000732421875</v>
      </c>
      <c r="D224" s="101">
        <v>8.241630554199219</v>
      </c>
      <c r="E224" s="101">
        <v>8.502726554870605</v>
      </c>
      <c r="F224" s="101">
        <v>18.573594991560892</v>
      </c>
      <c r="G224" s="101" t="s">
        <v>58</v>
      </c>
      <c r="H224" s="101">
        <v>-16.9472462417434</v>
      </c>
      <c r="I224" s="101">
        <v>53.6727488754441</v>
      </c>
      <c r="J224" s="101" t="s">
        <v>61</v>
      </c>
      <c r="K224" s="101">
        <v>-1.286718495812867</v>
      </c>
      <c r="L224" s="101">
        <v>0.2889183021054634</v>
      </c>
      <c r="M224" s="101">
        <v>-0.3070011033532065</v>
      </c>
      <c r="N224" s="101">
        <v>-0.054996762796614085</v>
      </c>
      <c r="O224" s="101">
        <v>-0.05128647024113778</v>
      </c>
      <c r="P224" s="101">
        <v>0.008286171971135242</v>
      </c>
      <c r="Q224" s="101">
        <v>-0.006450380126782845</v>
      </c>
      <c r="R224" s="101">
        <v>-0.0008453757474306692</v>
      </c>
      <c r="S224" s="101">
        <v>-0.0006390348056080835</v>
      </c>
      <c r="T224" s="101">
        <v>0.0001212344482299836</v>
      </c>
      <c r="U224" s="101">
        <v>-0.00014781455015338605</v>
      </c>
      <c r="V224" s="101">
        <v>-3.1192515561742714E-05</v>
      </c>
      <c r="W224" s="101">
        <v>-3.874005252912484E-05</v>
      </c>
      <c r="X224" s="101">
        <v>67.5</v>
      </c>
    </row>
    <row r="225" spans="1:14" s="101" customFormat="1" ht="12.75">
      <c r="A225" s="101" t="s">
        <v>156</v>
      </c>
      <c r="E225" s="99" t="s">
        <v>106</v>
      </c>
      <c r="F225" s="102">
        <f>MIN(F196:F224)</f>
        <v>15.499161560942706</v>
      </c>
      <c r="G225" s="102"/>
      <c r="H225" s="102"/>
      <c r="I225" s="115"/>
      <c r="J225" s="115" t="s">
        <v>158</v>
      </c>
      <c r="K225" s="102">
        <f>AVERAGE(K223,K218,K213,K208,K203,K198)</f>
        <v>-0.8491351274180657</v>
      </c>
      <c r="L225" s="102">
        <f>AVERAGE(L223,L218,L213,L208,L203,L198)</f>
        <v>0.0018544159146151584</v>
      </c>
      <c r="M225" s="115" t="s">
        <v>108</v>
      </c>
      <c r="N225" s="102" t="e">
        <f>Mittelwert(K221,K216,K211,K206,K201,K196)</f>
        <v>#NAME?</v>
      </c>
    </row>
    <row r="226" spans="5:14" s="101" customFormat="1" ht="12.75">
      <c r="E226" s="99" t="s">
        <v>107</v>
      </c>
      <c r="F226" s="102">
        <f>MAX(F196:F224)</f>
        <v>30.839737725219695</v>
      </c>
      <c r="G226" s="102"/>
      <c r="H226" s="102"/>
      <c r="I226" s="115"/>
      <c r="J226" s="115" t="s">
        <v>159</v>
      </c>
      <c r="K226" s="102">
        <f>AVERAGE(K224,K219,K214,K209,K204,K199)</f>
        <v>-0.9416268318462975</v>
      </c>
      <c r="L226" s="102">
        <f>AVERAGE(L224,L219,L214,L209,L204,L199)</f>
        <v>0.340654970583409</v>
      </c>
      <c r="M226" s="102"/>
      <c r="N226" s="102"/>
    </row>
    <row r="227" spans="5:14" s="101" customFormat="1" ht="12.75">
      <c r="E227" s="99"/>
      <c r="F227" s="102"/>
      <c r="G227" s="102"/>
      <c r="H227" s="102"/>
      <c r="I227" s="102"/>
      <c r="J227" s="115" t="s">
        <v>112</v>
      </c>
      <c r="K227" s="102">
        <f>ABS(K225/$G$33)</f>
        <v>0.530709454636291</v>
      </c>
      <c r="L227" s="102">
        <f>ABS(L225/$H$33)</f>
        <v>0.005151155318375441</v>
      </c>
      <c r="M227" s="115" t="s">
        <v>111</v>
      </c>
      <c r="N227" s="102">
        <f>K227+L227+L228+K228</f>
        <v>1.2837852119365114</v>
      </c>
    </row>
    <row r="228" spans="5:14" s="101" customFormat="1" ht="12.75">
      <c r="E228" s="99"/>
      <c r="F228" s="102"/>
      <c r="G228" s="102"/>
      <c r="H228" s="102"/>
      <c r="I228" s="102"/>
      <c r="J228" s="102"/>
      <c r="K228" s="102">
        <f>ABS(K226/$G$34)</f>
        <v>0.5350152453672145</v>
      </c>
      <c r="L228" s="102">
        <f>ABS(L226/$H$34)</f>
        <v>0.21290935661463062</v>
      </c>
      <c r="M228" s="102"/>
      <c r="N228" s="102"/>
    </row>
    <row r="229" s="101" customFormat="1" ht="12.75"/>
    <row r="230" s="101" customFormat="1" ht="12.75" hidden="1">
      <c r="A230" s="101" t="s">
        <v>121</v>
      </c>
    </row>
    <row r="231" spans="1:24" s="101" customFormat="1" ht="12.75" hidden="1">
      <c r="A231" s="101">
        <v>1576</v>
      </c>
      <c r="B231" s="101">
        <v>139.58</v>
      </c>
      <c r="C231" s="101">
        <v>151.78</v>
      </c>
      <c r="D231" s="101">
        <v>8.309458891125937</v>
      </c>
      <c r="E231" s="101">
        <v>8.677025392465586</v>
      </c>
      <c r="F231" s="101">
        <v>20.567517654118813</v>
      </c>
      <c r="G231" s="101" t="s">
        <v>59</v>
      </c>
      <c r="H231" s="101">
        <v>-13.126883612175902</v>
      </c>
      <c r="I231" s="101">
        <v>58.9531163878241</v>
      </c>
      <c r="J231" s="101" t="s">
        <v>73</v>
      </c>
      <c r="K231" s="101">
        <v>1.72943327017746</v>
      </c>
      <c r="M231" s="101" t="s">
        <v>68</v>
      </c>
      <c r="N231" s="101">
        <v>0.9489453758013813</v>
      </c>
      <c r="X231" s="101">
        <v>67.5</v>
      </c>
    </row>
    <row r="232" spans="1:24" s="101" customFormat="1" ht="12.75" hidden="1">
      <c r="A232" s="101">
        <v>1573</v>
      </c>
      <c r="B232" s="101">
        <v>138.52000427246094</v>
      </c>
      <c r="C232" s="101">
        <v>156.22000122070312</v>
      </c>
      <c r="D232" s="101">
        <v>8.29386043548584</v>
      </c>
      <c r="E232" s="101">
        <v>8.565000534057617</v>
      </c>
      <c r="F232" s="101">
        <v>27.64382219400986</v>
      </c>
      <c r="G232" s="101" t="s">
        <v>56</v>
      </c>
      <c r="H232" s="101">
        <v>8.361563502813567</v>
      </c>
      <c r="I232" s="101">
        <v>79.3815677752745</v>
      </c>
      <c r="J232" s="101" t="s">
        <v>62</v>
      </c>
      <c r="K232" s="101">
        <v>1.2383099093989782</v>
      </c>
      <c r="L232" s="101">
        <v>0.31034630784637046</v>
      </c>
      <c r="M232" s="101">
        <v>0.29315311618711637</v>
      </c>
      <c r="N232" s="101">
        <v>0.10571613948378865</v>
      </c>
      <c r="O232" s="101">
        <v>0.04973263805238894</v>
      </c>
      <c r="P232" s="101">
        <v>0.00890287312146998</v>
      </c>
      <c r="Q232" s="101">
        <v>0.0060535914653107765</v>
      </c>
      <c r="R232" s="101">
        <v>0.001627230397859466</v>
      </c>
      <c r="S232" s="101">
        <v>0.0006524599790382826</v>
      </c>
      <c r="T232" s="101">
        <v>0.00013104506833726346</v>
      </c>
      <c r="U232" s="101">
        <v>0.00013239010876150802</v>
      </c>
      <c r="V232" s="101">
        <v>6.0377921052235804E-05</v>
      </c>
      <c r="W232" s="101">
        <v>4.0681388930517145E-05</v>
      </c>
      <c r="X232" s="101">
        <v>67.5</v>
      </c>
    </row>
    <row r="233" spans="1:24" s="101" customFormat="1" ht="12.75" hidden="1">
      <c r="A233" s="101">
        <v>1575</v>
      </c>
      <c r="B233" s="101">
        <v>117.0199966430664</v>
      </c>
      <c r="C233" s="101">
        <v>137.9199981689453</v>
      </c>
      <c r="D233" s="101">
        <v>8.771937370300293</v>
      </c>
      <c r="E233" s="101">
        <v>8.926689147949219</v>
      </c>
      <c r="F233" s="101">
        <v>25.155694911718484</v>
      </c>
      <c r="G233" s="101" t="s">
        <v>57</v>
      </c>
      <c r="H233" s="101">
        <v>18.71809469128864</v>
      </c>
      <c r="I233" s="101">
        <v>68.23809133435505</v>
      </c>
      <c r="J233" s="101" t="s">
        <v>60</v>
      </c>
      <c r="K233" s="101">
        <v>-1.2241060872518232</v>
      </c>
      <c r="L233" s="101">
        <v>-0.001687741674581774</v>
      </c>
      <c r="M233" s="101">
        <v>0.2902752030279465</v>
      </c>
      <c r="N233" s="101">
        <v>-0.0010936907875100986</v>
      </c>
      <c r="O233" s="101">
        <v>-0.04907826956352669</v>
      </c>
      <c r="P233" s="101">
        <v>-0.00019298305020874158</v>
      </c>
      <c r="Q233" s="101">
        <v>0.006014314272195766</v>
      </c>
      <c r="R233" s="101">
        <v>-8.794803949778966E-05</v>
      </c>
      <c r="S233" s="101">
        <v>-0.0006352857498004885</v>
      </c>
      <c r="T233" s="101">
        <v>-1.3735870542484224E-05</v>
      </c>
      <c r="U233" s="101">
        <v>0.00013231082952050723</v>
      </c>
      <c r="V233" s="101">
        <v>-6.950590562824138E-06</v>
      </c>
      <c r="W233" s="101">
        <v>-3.927930438050813E-05</v>
      </c>
      <c r="X233" s="101">
        <v>67.5</v>
      </c>
    </row>
    <row r="234" spans="1:24" s="101" customFormat="1" ht="12.75" hidden="1">
      <c r="A234" s="101">
        <v>1574</v>
      </c>
      <c r="B234" s="101">
        <v>110.4000015258789</v>
      </c>
      <c r="C234" s="101">
        <v>105</v>
      </c>
      <c r="D234" s="101">
        <v>9.126530647277832</v>
      </c>
      <c r="E234" s="101">
        <v>9.662006378173828</v>
      </c>
      <c r="F234" s="101">
        <v>21.484679223244868</v>
      </c>
      <c r="G234" s="101" t="s">
        <v>58</v>
      </c>
      <c r="H234" s="101">
        <v>13.100045262926074</v>
      </c>
      <c r="I234" s="101">
        <v>56.00004678880498</v>
      </c>
      <c r="J234" s="101" t="s">
        <v>61</v>
      </c>
      <c r="K234" s="101">
        <v>0.18701796402682136</v>
      </c>
      <c r="L234" s="101">
        <v>-0.31034171862950366</v>
      </c>
      <c r="M234" s="101">
        <v>0.04097628628001053</v>
      </c>
      <c r="N234" s="101">
        <v>-0.10571048192027682</v>
      </c>
      <c r="O234" s="101">
        <v>0.00804106611710999</v>
      </c>
      <c r="P234" s="101">
        <v>-0.008900781278029742</v>
      </c>
      <c r="Q234" s="101">
        <v>0.0006884718324999145</v>
      </c>
      <c r="R234" s="101">
        <v>-0.0016248519655852871</v>
      </c>
      <c r="S234" s="101">
        <v>0.00014871462721288508</v>
      </c>
      <c r="T234" s="101">
        <v>-0.00013032319745907926</v>
      </c>
      <c r="U234" s="101">
        <v>4.580970364365634E-06</v>
      </c>
      <c r="V234" s="101">
        <v>-5.997651741655229E-05</v>
      </c>
      <c r="W234" s="101">
        <v>1.0588279024440078E-05</v>
      </c>
      <c r="X234" s="101">
        <v>67.5</v>
      </c>
    </row>
    <row r="235" s="101" customFormat="1" ht="12.75" hidden="1">
      <c r="A235" s="101" t="s">
        <v>127</v>
      </c>
    </row>
    <row r="236" spans="1:24" s="101" customFormat="1" ht="12.75" hidden="1">
      <c r="A236" s="101">
        <v>1576</v>
      </c>
      <c r="B236" s="101">
        <v>140.1</v>
      </c>
      <c r="C236" s="101">
        <v>164.5</v>
      </c>
      <c r="D236" s="101">
        <v>8.269190745381556</v>
      </c>
      <c r="E236" s="101">
        <v>8.589271020490544</v>
      </c>
      <c r="F236" s="101">
        <v>19.73844299968422</v>
      </c>
      <c r="G236" s="101" t="s">
        <v>59</v>
      </c>
      <c r="H236" s="101">
        <v>-15.746527430951659</v>
      </c>
      <c r="I236" s="101">
        <v>56.85347256904834</v>
      </c>
      <c r="J236" s="101" t="s">
        <v>73</v>
      </c>
      <c r="K236" s="101">
        <v>2.0134052986883413</v>
      </c>
      <c r="M236" s="101" t="s">
        <v>68</v>
      </c>
      <c r="N236" s="101">
        <v>1.1239027735908715</v>
      </c>
      <c r="X236" s="101">
        <v>67.5</v>
      </c>
    </row>
    <row r="237" spans="1:24" s="101" customFormat="1" ht="12.75" hidden="1">
      <c r="A237" s="101">
        <v>1573</v>
      </c>
      <c r="B237" s="101">
        <v>137.27999877929688</v>
      </c>
      <c r="C237" s="101">
        <v>150.8800048828125</v>
      </c>
      <c r="D237" s="101">
        <v>8.536982536315918</v>
      </c>
      <c r="E237" s="101">
        <v>8.780085563659668</v>
      </c>
      <c r="F237" s="101">
        <v>29.966722148443697</v>
      </c>
      <c r="G237" s="101" t="s">
        <v>56</v>
      </c>
      <c r="H237" s="101">
        <v>13.81697188040718</v>
      </c>
      <c r="I237" s="101">
        <v>83.59697065970406</v>
      </c>
      <c r="J237" s="101" t="s">
        <v>62</v>
      </c>
      <c r="K237" s="101">
        <v>1.318123087271681</v>
      </c>
      <c r="L237" s="101">
        <v>0.40673223217637716</v>
      </c>
      <c r="M237" s="101">
        <v>0.31204810445472836</v>
      </c>
      <c r="N237" s="101">
        <v>0.10083976744945818</v>
      </c>
      <c r="O237" s="101">
        <v>0.05293797924242274</v>
      </c>
      <c r="P237" s="101">
        <v>0.011667915039681027</v>
      </c>
      <c r="Q237" s="101">
        <v>0.0064437970714126755</v>
      </c>
      <c r="R237" s="101">
        <v>0.0015521888674746077</v>
      </c>
      <c r="S237" s="101">
        <v>0.0006945220225948653</v>
      </c>
      <c r="T237" s="101">
        <v>0.00017173709081131356</v>
      </c>
      <c r="U237" s="101">
        <v>0.00014092673919633022</v>
      </c>
      <c r="V237" s="101">
        <v>5.7591830577596675E-05</v>
      </c>
      <c r="W237" s="101">
        <v>4.3303942710461074E-05</v>
      </c>
      <c r="X237" s="101">
        <v>67.5</v>
      </c>
    </row>
    <row r="238" spans="1:24" s="101" customFormat="1" ht="12.75" hidden="1">
      <c r="A238" s="101">
        <v>1575</v>
      </c>
      <c r="B238" s="101">
        <v>116.41999816894531</v>
      </c>
      <c r="C238" s="101">
        <v>130.1199951171875</v>
      </c>
      <c r="D238" s="101">
        <v>8.501293182373047</v>
      </c>
      <c r="E238" s="101">
        <v>8.7467041015625</v>
      </c>
      <c r="F238" s="101">
        <v>23.998317076793874</v>
      </c>
      <c r="G238" s="101" t="s">
        <v>57</v>
      </c>
      <c r="H238" s="101">
        <v>18.249316372335755</v>
      </c>
      <c r="I238" s="101">
        <v>67.16931454128107</v>
      </c>
      <c r="J238" s="101" t="s">
        <v>60</v>
      </c>
      <c r="K238" s="101">
        <v>-1.3081894284444664</v>
      </c>
      <c r="L238" s="101">
        <v>-0.0022121195098901546</v>
      </c>
      <c r="M238" s="101">
        <v>0.3092416756580917</v>
      </c>
      <c r="N238" s="101">
        <v>-0.0010432006868542549</v>
      </c>
      <c r="O238" s="101">
        <v>-0.05260595540956351</v>
      </c>
      <c r="P238" s="101">
        <v>-0.0002529552524002259</v>
      </c>
      <c r="Q238" s="101">
        <v>0.006360999665222776</v>
      </c>
      <c r="R238" s="101">
        <v>-8.389235985698479E-05</v>
      </c>
      <c r="S238" s="101">
        <v>-0.000693833621434374</v>
      </c>
      <c r="T238" s="101">
        <v>-1.8006478084026533E-05</v>
      </c>
      <c r="U238" s="101">
        <v>0.0001368920374055058</v>
      </c>
      <c r="V238" s="101">
        <v>-6.6319305290215105E-06</v>
      </c>
      <c r="W238" s="101">
        <v>-4.330121297406217E-05</v>
      </c>
      <c r="X238" s="101">
        <v>67.5</v>
      </c>
    </row>
    <row r="239" spans="1:24" s="101" customFormat="1" ht="12.75" hidden="1">
      <c r="A239" s="101">
        <v>1574</v>
      </c>
      <c r="B239" s="101">
        <v>107.87999725341797</v>
      </c>
      <c r="C239" s="101">
        <v>99.27999877929688</v>
      </c>
      <c r="D239" s="101">
        <v>9.311521530151367</v>
      </c>
      <c r="E239" s="101">
        <v>9.875042915344238</v>
      </c>
      <c r="F239" s="101">
        <v>19.520846480196294</v>
      </c>
      <c r="G239" s="101" t="s">
        <v>58</v>
      </c>
      <c r="H239" s="101">
        <v>9.485162840907435</v>
      </c>
      <c r="I239" s="101">
        <v>49.865160094325404</v>
      </c>
      <c r="J239" s="101" t="s">
        <v>61</v>
      </c>
      <c r="K239" s="101">
        <v>-0.1615205637210563</v>
      </c>
      <c r="L239" s="101">
        <v>-0.4067262165369382</v>
      </c>
      <c r="M239" s="101">
        <v>-0.041756502846439336</v>
      </c>
      <c r="N239" s="101">
        <v>-0.1008343712807679</v>
      </c>
      <c r="O239" s="101">
        <v>-0.0059197214223471895</v>
      </c>
      <c r="P239" s="101">
        <v>-0.011665172738262293</v>
      </c>
      <c r="Q239" s="101">
        <v>-0.001029662059407018</v>
      </c>
      <c r="R239" s="101">
        <v>-0.001549920111576636</v>
      </c>
      <c r="S239" s="101">
        <v>-3.091513604246703E-05</v>
      </c>
      <c r="T239" s="101">
        <v>-0.00017079050063555302</v>
      </c>
      <c r="U239" s="101">
        <v>-3.3480082369672855E-05</v>
      </c>
      <c r="V239" s="101">
        <v>-5.72087095356715E-05</v>
      </c>
      <c r="W239" s="101">
        <v>-4.862193391924934E-07</v>
      </c>
      <c r="X239" s="101">
        <v>67.5</v>
      </c>
    </row>
    <row r="240" s="101" customFormat="1" ht="12.75" hidden="1">
      <c r="A240" s="101" t="s">
        <v>133</v>
      </c>
    </row>
    <row r="241" spans="1:24" s="101" customFormat="1" ht="12.75" hidden="1">
      <c r="A241" s="101">
        <v>1576</v>
      </c>
      <c r="B241" s="101">
        <v>144.16</v>
      </c>
      <c r="C241" s="101">
        <v>158.66</v>
      </c>
      <c r="D241" s="101">
        <v>8.333763070502487</v>
      </c>
      <c r="E241" s="101">
        <v>8.561755472092273</v>
      </c>
      <c r="F241" s="101">
        <v>20.47117117768699</v>
      </c>
      <c r="G241" s="101" t="s">
        <v>59</v>
      </c>
      <c r="H241" s="101">
        <v>-18.142915814062874</v>
      </c>
      <c r="I241" s="101">
        <v>58.51708418593712</v>
      </c>
      <c r="J241" s="101" t="s">
        <v>73</v>
      </c>
      <c r="K241" s="101">
        <v>1.8361874174313821</v>
      </c>
      <c r="M241" s="101" t="s">
        <v>68</v>
      </c>
      <c r="N241" s="101">
        <v>1.100218435793025</v>
      </c>
      <c r="X241" s="101">
        <v>67.5</v>
      </c>
    </row>
    <row r="242" spans="1:24" s="101" customFormat="1" ht="12.75" hidden="1">
      <c r="A242" s="101">
        <v>1573</v>
      </c>
      <c r="B242" s="101">
        <v>138.36000061035156</v>
      </c>
      <c r="C242" s="101">
        <v>151.4600067138672</v>
      </c>
      <c r="D242" s="101">
        <v>8.34991455078125</v>
      </c>
      <c r="E242" s="101">
        <v>8.714563369750977</v>
      </c>
      <c r="F242" s="101">
        <v>28.74543389231219</v>
      </c>
      <c r="G242" s="101" t="s">
        <v>56</v>
      </c>
      <c r="H242" s="101">
        <v>11.130251839477197</v>
      </c>
      <c r="I242" s="101">
        <v>81.99025244982876</v>
      </c>
      <c r="J242" s="101" t="s">
        <v>62</v>
      </c>
      <c r="K242" s="101">
        <v>1.1875934416949405</v>
      </c>
      <c r="L242" s="101">
        <v>0.58204109397921</v>
      </c>
      <c r="M242" s="101">
        <v>0.28114663517978244</v>
      </c>
      <c r="N242" s="101">
        <v>0.07351766488978909</v>
      </c>
      <c r="O242" s="101">
        <v>0.047695669498768904</v>
      </c>
      <c r="P242" s="101">
        <v>0.016696932889721957</v>
      </c>
      <c r="Q242" s="101">
        <v>0.005805658760797</v>
      </c>
      <c r="R242" s="101">
        <v>0.0011316309099049645</v>
      </c>
      <c r="S242" s="101">
        <v>0.0006257479189686115</v>
      </c>
      <c r="T242" s="101">
        <v>0.00024572805396750117</v>
      </c>
      <c r="U242" s="101">
        <v>0.0001269767187031152</v>
      </c>
      <c r="V242" s="101">
        <v>4.198830835712277E-05</v>
      </c>
      <c r="W242" s="101">
        <v>3.901805785555371E-05</v>
      </c>
      <c r="X242" s="101">
        <v>67.5</v>
      </c>
    </row>
    <row r="243" spans="1:24" s="101" customFormat="1" ht="12.75" hidden="1">
      <c r="A243" s="101">
        <v>1575</v>
      </c>
      <c r="B243" s="101">
        <v>127.80000305175781</v>
      </c>
      <c r="C243" s="101">
        <v>133.39999389648438</v>
      </c>
      <c r="D243" s="101">
        <v>8.50609016418457</v>
      </c>
      <c r="E243" s="101">
        <v>8.845455169677734</v>
      </c>
      <c r="F243" s="101">
        <v>26.072099764215775</v>
      </c>
      <c r="G243" s="101" t="s">
        <v>57</v>
      </c>
      <c r="H243" s="101">
        <v>12.667386273586047</v>
      </c>
      <c r="I243" s="101">
        <v>72.96738932534386</v>
      </c>
      <c r="J243" s="101" t="s">
        <v>60</v>
      </c>
      <c r="K243" s="101">
        <v>-1.184716060873579</v>
      </c>
      <c r="L243" s="101">
        <v>-0.0031663183746022446</v>
      </c>
      <c r="M243" s="101">
        <v>0.28066970850223216</v>
      </c>
      <c r="N243" s="101">
        <v>-0.0007605792220249735</v>
      </c>
      <c r="O243" s="101">
        <v>-0.04754154011861539</v>
      </c>
      <c r="P243" s="101">
        <v>-0.0003621339522341984</v>
      </c>
      <c r="Q243" s="101">
        <v>0.005802686882577444</v>
      </c>
      <c r="R243" s="101">
        <v>-6.117657317176188E-05</v>
      </c>
      <c r="S243" s="101">
        <v>-0.0006189125762883413</v>
      </c>
      <c r="T243" s="101">
        <v>-2.5780480310397846E-05</v>
      </c>
      <c r="U243" s="101">
        <v>0.00012683451918738144</v>
      </c>
      <c r="V243" s="101">
        <v>-4.838465107811087E-06</v>
      </c>
      <c r="W243" s="101">
        <v>-3.8379165305529146E-05</v>
      </c>
      <c r="X243" s="101">
        <v>67.5</v>
      </c>
    </row>
    <row r="244" spans="1:24" s="101" customFormat="1" ht="12.75" hidden="1">
      <c r="A244" s="101">
        <v>1574</v>
      </c>
      <c r="B244" s="101">
        <v>105.80000305175781</v>
      </c>
      <c r="C244" s="101">
        <v>98.5999984741211</v>
      </c>
      <c r="D244" s="101">
        <v>9.055512428283691</v>
      </c>
      <c r="E244" s="101">
        <v>9.884363174438477</v>
      </c>
      <c r="F244" s="101">
        <v>19.592429867857287</v>
      </c>
      <c r="G244" s="101" t="s">
        <v>58</v>
      </c>
      <c r="H244" s="101">
        <v>13.158424866192057</v>
      </c>
      <c r="I244" s="101">
        <v>51.45842791794987</v>
      </c>
      <c r="J244" s="101" t="s">
        <v>61</v>
      </c>
      <c r="K244" s="101">
        <v>0.08261983941538929</v>
      </c>
      <c r="L244" s="101">
        <v>-0.5820324814891917</v>
      </c>
      <c r="M244" s="101">
        <v>0.016369031803552755</v>
      </c>
      <c r="N244" s="101">
        <v>-0.07351373048685769</v>
      </c>
      <c r="O244" s="101">
        <v>0.0038312990076314318</v>
      </c>
      <c r="P244" s="101">
        <v>-0.016693005329314375</v>
      </c>
      <c r="Q244" s="101">
        <v>0.00018573795945529562</v>
      </c>
      <c r="R244" s="101">
        <v>-0.0011299760807854731</v>
      </c>
      <c r="S244" s="101">
        <v>9.223709126851382E-05</v>
      </c>
      <c r="T244" s="101">
        <v>-0.0002443719364853918</v>
      </c>
      <c r="U244" s="101">
        <v>-6.007648051926439E-06</v>
      </c>
      <c r="V244" s="101">
        <v>-4.170859976183953E-05</v>
      </c>
      <c r="W244" s="101">
        <v>7.031963400800986E-06</v>
      </c>
      <c r="X244" s="101">
        <v>67.5</v>
      </c>
    </row>
    <row r="245" s="101" customFormat="1" ht="12.75" hidden="1">
      <c r="A245" s="101" t="s">
        <v>139</v>
      </c>
    </row>
    <row r="246" spans="1:24" s="101" customFormat="1" ht="12.75" hidden="1">
      <c r="A246" s="101">
        <v>1576</v>
      </c>
      <c r="B246" s="101">
        <v>146.5</v>
      </c>
      <c r="C246" s="101">
        <v>157</v>
      </c>
      <c r="D246" s="101">
        <v>8.228147065198753</v>
      </c>
      <c r="E246" s="101">
        <v>8.554237396171454</v>
      </c>
      <c r="F246" s="101">
        <v>19.745698224686937</v>
      </c>
      <c r="G246" s="101" t="s">
        <v>59</v>
      </c>
      <c r="H246" s="101">
        <v>-21.826570353395766</v>
      </c>
      <c r="I246" s="101">
        <v>57.173429646604234</v>
      </c>
      <c r="J246" s="101" t="s">
        <v>73</v>
      </c>
      <c r="K246" s="101">
        <v>1.4945643685287828</v>
      </c>
      <c r="M246" s="101" t="s">
        <v>68</v>
      </c>
      <c r="N246" s="101">
        <v>1.0474676796700502</v>
      </c>
      <c r="X246" s="101">
        <v>67.5</v>
      </c>
    </row>
    <row r="247" spans="1:24" s="101" customFormat="1" ht="12.75" hidden="1">
      <c r="A247" s="101">
        <v>1573</v>
      </c>
      <c r="B247" s="101">
        <v>141.0399932861328</v>
      </c>
      <c r="C247" s="101">
        <v>140.24000549316406</v>
      </c>
      <c r="D247" s="101">
        <v>8.437833786010742</v>
      </c>
      <c r="E247" s="101">
        <v>8.965675354003906</v>
      </c>
      <c r="F247" s="101">
        <v>29.066407764434587</v>
      </c>
      <c r="G247" s="101" t="s">
        <v>56</v>
      </c>
      <c r="H247" s="101">
        <v>8.511152370476893</v>
      </c>
      <c r="I247" s="101">
        <v>82.0511456566097</v>
      </c>
      <c r="J247" s="101" t="s">
        <v>62</v>
      </c>
      <c r="K247" s="101">
        <v>0.8959002766995554</v>
      </c>
      <c r="L247" s="101">
        <v>0.8031803584965015</v>
      </c>
      <c r="M247" s="101">
        <v>0.21209192976336644</v>
      </c>
      <c r="N247" s="101">
        <v>0.0006127263255348243</v>
      </c>
      <c r="O247" s="101">
        <v>0.03598069179368773</v>
      </c>
      <c r="P247" s="101">
        <v>0.023040674882073432</v>
      </c>
      <c r="Q247" s="101">
        <v>0.004379673295536215</v>
      </c>
      <c r="R247" s="101">
        <v>9.41504335011146E-06</v>
      </c>
      <c r="S247" s="101">
        <v>0.0004720667328530638</v>
      </c>
      <c r="T247" s="101">
        <v>0.0003390571717076755</v>
      </c>
      <c r="U247" s="101">
        <v>9.580321326861553E-05</v>
      </c>
      <c r="V247" s="101">
        <v>3.5172663220181714E-07</v>
      </c>
      <c r="W247" s="101">
        <v>2.9438708209462556E-05</v>
      </c>
      <c r="X247" s="101">
        <v>67.5</v>
      </c>
    </row>
    <row r="248" spans="1:24" s="101" customFormat="1" ht="12.75" hidden="1">
      <c r="A248" s="101">
        <v>1575</v>
      </c>
      <c r="B248" s="101">
        <v>142.13999938964844</v>
      </c>
      <c r="C248" s="101">
        <v>130.63999938964844</v>
      </c>
      <c r="D248" s="101">
        <v>8.455315589904785</v>
      </c>
      <c r="E248" s="101">
        <v>8.901931762695312</v>
      </c>
      <c r="F248" s="101">
        <v>26.9247107563013</v>
      </c>
      <c r="G248" s="101" t="s">
        <v>57</v>
      </c>
      <c r="H248" s="101">
        <v>1.2117382348949803</v>
      </c>
      <c r="I248" s="101">
        <v>75.85173762454342</v>
      </c>
      <c r="J248" s="101" t="s">
        <v>60</v>
      </c>
      <c r="K248" s="101">
        <v>-0.8855806015841199</v>
      </c>
      <c r="L248" s="101">
        <v>-0.004370277183742962</v>
      </c>
      <c r="M248" s="101">
        <v>0.21000029368725298</v>
      </c>
      <c r="N248" s="101">
        <v>6.234247012851593E-06</v>
      </c>
      <c r="O248" s="101">
        <v>-0.03550543476011104</v>
      </c>
      <c r="P248" s="101">
        <v>-0.0004998779212288358</v>
      </c>
      <c r="Q248" s="101">
        <v>0.004351088919268898</v>
      </c>
      <c r="R248" s="101">
        <v>4.646863623623125E-07</v>
      </c>
      <c r="S248" s="101">
        <v>-0.0004596127591528959</v>
      </c>
      <c r="T248" s="101">
        <v>-3.558830103117426E-05</v>
      </c>
      <c r="U248" s="101">
        <v>9.574427272363264E-05</v>
      </c>
      <c r="V248" s="101">
        <v>2.759367025763455E-08</v>
      </c>
      <c r="W248" s="101">
        <v>-2.842398688405397E-05</v>
      </c>
      <c r="X248" s="101">
        <v>67.5</v>
      </c>
    </row>
    <row r="249" spans="1:24" s="101" customFormat="1" ht="12.75" hidden="1">
      <c r="A249" s="101">
        <v>1574</v>
      </c>
      <c r="B249" s="101">
        <v>105.94000244140625</v>
      </c>
      <c r="C249" s="101">
        <v>92.83999633789062</v>
      </c>
      <c r="D249" s="101">
        <v>9.035037994384766</v>
      </c>
      <c r="E249" s="101">
        <v>9.951367378234863</v>
      </c>
      <c r="F249" s="101">
        <v>19.14090461270132</v>
      </c>
      <c r="G249" s="101" t="s">
        <v>58</v>
      </c>
      <c r="H249" s="101">
        <v>11.94673939453019</v>
      </c>
      <c r="I249" s="101">
        <v>50.38674183593644</v>
      </c>
      <c r="J249" s="101" t="s">
        <v>61</v>
      </c>
      <c r="K249" s="101">
        <v>0.13558873068307797</v>
      </c>
      <c r="L249" s="101">
        <v>-0.8031684685991514</v>
      </c>
      <c r="M249" s="101">
        <v>0.02971301603702091</v>
      </c>
      <c r="N249" s="101">
        <v>0.0006126946092202789</v>
      </c>
      <c r="O249" s="101">
        <v>0.005828746387332889</v>
      </c>
      <c r="P249" s="101">
        <v>-0.023035251704404652</v>
      </c>
      <c r="Q249" s="101">
        <v>0.0004995632014554862</v>
      </c>
      <c r="R249" s="101">
        <v>9.403568890007265E-06</v>
      </c>
      <c r="S249" s="101">
        <v>0.00010771774176257148</v>
      </c>
      <c r="T249" s="101">
        <v>-0.00033718427975829875</v>
      </c>
      <c r="U249" s="101">
        <v>3.3600466089752213E-06</v>
      </c>
      <c r="V249" s="101">
        <v>3.506425718046017E-07</v>
      </c>
      <c r="W249" s="101">
        <v>7.662539439181101E-06</v>
      </c>
      <c r="X249" s="101">
        <v>67.5</v>
      </c>
    </row>
    <row r="250" s="101" customFormat="1" ht="12.75" hidden="1">
      <c r="A250" s="101" t="s">
        <v>145</v>
      </c>
    </row>
    <row r="251" spans="1:24" s="101" customFormat="1" ht="12.75" hidden="1">
      <c r="A251" s="101">
        <v>1576</v>
      </c>
      <c r="B251" s="101">
        <v>153.06</v>
      </c>
      <c r="C251" s="101">
        <v>165.36</v>
      </c>
      <c r="D251" s="101">
        <v>8.004432204684553</v>
      </c>
      <c r="E251" s="101">
        <v>8.490260194620038</v>
      </c>
      <c r="F251" s="101">
        <v>20.63417266461333</v>
      </c>
      <c r="G251" s="101" t="s">
        <v>59</v>
      </c>
      <c r="H251" s="101">
        <v>-24.12725945745717</v>
      </c>
      <c r="I251" s="101">
        <v>61.432740542542824</v>
      </c>
      <c r="J251" s="101" t="s">
        <v>73</v>
      </c>
      <c r="K251" s="101">
        <v>2.8148013965907994</v>
      </c>
      <c r="M251" s="101" t="s">
        <v>68</v>
      </c>
      <c r="N251" s="101">
        <v>1.8496168849082815</v>
      </c>
      <c r="X251" s="101">
        <v>67.5</v>
      </c>
    </row>
    <row r="252" spans="1:24" s="101" customFormat="1" ht="12.75" hidden="1">
      <c r="A252" s="101">
        <v>1573</v>
      </c>
      <c r="B252" s="101">
        <v>136.0800018310547</v>
      </c>
      <c r="C252" s="101">
        <v>150.97999572753906</v>
      </c>
      <c r="D252" s="101">
        <v>8.30348014831543</v>
      </c>
      <c r="E252" s="101">
        <v>8.597463607788086</v>
      </c>
      <c r="F252" s="101">
        <v>29.322006319200337</v>
      </c>
      <c r="G252" s="101" t="s">
        <v>56</v>
      </c>
      <c r="H252" s="101">
        <v>15.51444914939303</v>
      </c>
      <c r="I252" s="101">
        <v>84.09445098044772</v>
      </c>
      <c r="J252" s="101" t="s">
        <v>62</v>
      </c>
      <c r="K252" s="101">
        <v>1.3408585483650195</v>
      </c>
      <c r="L252" s="101">
        <v>0.9515493112434419</v>
      </c>
      <c r="M252" s="101">
        <v>0.3174299522049562</v>
      </c>
      <c r="N252" s="101">
        <v>0.08367509373190098</v>
      </c>
      <c r="O252" s="101">
        <v>0.053850974858559025</v>
      </c>
      <c r="P252" s="101">
        <v>0.0272969564004167</v>
      </c>
      <c r="Q252" s="101">
        <v>0.006554900709296164</v>
      </c>
      <c r="R252" s="101">
        <v>0.001287993120419514</v>
      </c>
      <c r="S252" s="101">
        <v>0.0007065064397731403</v>
      </c>
      <c r="T252" s="101">
        <v>0.0004017069086772359</v>
      </c>
      <c r="U252" s="101">
        <v>0.00014337048792902713</v>
      </c>
      <c r="V252" s="101">
        <v>4.779305613764223E-05</v>
      </c>
      <c r="W252" s="101">
        <v>4.40557264998696E-05</v>
      </c>
      <c r="X252" s="101">
        <v>67.5</v>
      </c>
    </row>
    <row r="253" spans="1:24" s="101" customFormat="1" ht="12.75" hidden="1">
      <c r="A253" s="101">
        <v>1575</v>
      </c>
      <c r="B253" s="101">
        <v>131.13999938964844</v>
      </c>
      <c r="C253" s="101">
        <v>148.63999938964844</v>
      </c>
      <c r="D253" s="101">
        <v>8.455100059509277</v>
      </c>
      <c r="E253" s="101">
        <v>8.561704635620117</v>
      </c>
      <c r="F253" s="101">
        <v>26.32982735617383</v>
      </c>
      <c r="G253" s="101" t="s">
        <v>57</v>
      </c>
      <c r="H253" s="101">
        <v>10.503481026984986</v>
      </c>
      <c r="I253" s="101">
        <v>74.14348041663342</v>
      </c>
      <c r="J253" s="101" t="s">
        <v>60</v>
      </c>
      <c r="K253" s="101">
        <v>-1.3313607043828555</v>
      </c>
      <c r="L253" s="101">
        <v>-0.0051767399873192685</v>
      </c>
      <c r="M253" s="101">
        <v>0.31558990541477433</v>
      </c>
      <c r="N253" s="101">
        <v>-0.0008655675617284595</v>
      </c>
      <c r="O253" s="101">
        <v>-0.05339738770486394</v>
      </c>
      <c r="P253" s="101">
        <v>-0.0005921416884043563</v>
      </c>
      <c r="Q253" s="101">
        <v>0.006533159832635932</v>
      </c>
      <c r="R253" s="101">
        <v>-6.962959281810817E-05</v>
      </c>
      <c r="S253" s="101">
        <v>-0.0006927866020783784</v>
      </c>
      <c r="T253" s="101">
        <v>-4.215898571579613E-05</v>
      </c>
      <c r="U253" s="101">
        <v>0.00014337015127238847</v>
      </c>
      <c r="V253" s="101">
        <v>-5.50725463763326E-06</v>
      </c>
      <c r="W253" s="101">
        <v>-4.28892086817963E-05</v>
      </c>
      <c r="X253" s="101">
        <v>67.5</v>
      </c>
    </row>
    <row r="254" spans="1:24" s="101" customFormat="1" ht="12.75" hidden="1">
      <c r="A254" s="101">
        <v>1574</v>
      </c>
      <c r="B254" s="101">
        <v>106.0999984741211</v>
      </c>
      <c r="C254" s="101">
        <v>94.69999694824219</v>
      </c>
      <c r="D254" s="101">
        <v>9.060564041137695</v>
      </c>
      <c r="E254" s="101">
        <v>9.556910514831543</v>
      </c>
      <c r="F254" s="101">
        <v>22.141497115013014</v>
      </c>
      <c r="G254" s="101" t="s">
        <v>58</v>
      </c>
      <c r="H254" s="101">
        <v>19.521723209915578</v>
      </c>
      <c r="I254" s="101">
        <v>58.12172168403667</v>
      </c>
      <c r="J254" s="101" t="s">
        <v>61</v>
      </c>
      <c r="K254" s="101">
        <v>0.15931202575051936</v>
      </c>
      <c r="L254" s="101">
        <v>-0.9515352295585131</v>
      </c>
      <c r="M254" s="101">
        <v>0.034128963610613405</v>
      </c>
      <c r="N254" s="101">
        <v>-0.08367061672916304</v>
      </c>
      <c r="O254" s="101">
        <v>0.006974702826185587</v>
      </c>
      <c r="P254" s="101">
        <v>-0.02729053310118921</v>
      </c>
      <c r="Q254" s="101">
        <v>0.0005334284487762209</v>
      </c>
      <c r="R254" s="101">
        <v>-0.0012861096368708158</v>
      </c>
      <c r="S254" s="101">
        <v>0.00013855711249016552</v>
      </c>
      <c r="T254" s="101">
        <v>-0.0003994884984607647</v>
      </c>
      <c r="U254" s="101">
        <v>3.106978270980901E-07</v>
      </c>
      <c r="V254" s="101">
        <v>-4.747469179817905E-05</v>
      </c>
      <c r="W254" s="101">
        <v>1.007088953770426E-05</v>
      </c>
      <c r="X254" s="101">
        <v>67.5</v>
      </c>
    </row>
    <row r="255" s="101" customFormat="1" ht="12.75" hidden="1">
      <c r="A255" s="101" t="s">
        <v>151</v>
      </c>
    </row>
    <row r="256" spans="1:24" s="101" customFormat="1" ht="12.75" hidden="1">
      <c r="A256" s="101">
        <v>1576</v>
      </c>
      <c r="B256" s="101">
        <v>159.24</v>
      </c>
      <c r="C256" s="101">
        <v>169.74</v>
      </c>
      <c r="D256" s="101">
        <v>8.145123880485135</v>
      </c>
      <c r="E256" s="101">
        <v>8.587497315905487</v>
      </c>
      <c r="F256" s="101">
        <v>22.318936927471587</v>
      </c>
      <c r="G256" s="101" t="s">
        <v>59</v>
      </c>
      <c r="H256" s="101">
        <v>-26.42216519583313</v>
      </c>
      <c r="I256" s="101">
        <v>65.31783480416688</v>
      </c>
      <c r="J256" s="101" t="s">
        <v>73</v>
      </c>
      <c r="K256" s="101">
        <v>2.846918033871755</v>
      </c>
      <c r="M256" s="101" t="s">
        <v>68</v>
      </c>
      <c r="N256" s="101">
        <v>1.9300134430590377</v>
      </c>
      <c r="X256" s="101">
        <v>67.5</v>
      </c>
    </row>
    <row r="257" spans="1:24" s="101" customFormat="1" ht="12.75" hidden="1">
      <c r="A257" s="101">
        <v>1573</v>
      </c>
      <c r="B257" s="101">
        <v>137.9600067138672</v>
      </c>
      <c r="C257" s="101">
        <v>150.55999755859375</v>
      </c>
      <c r="D257" s="101">
        <v>8.436736106872559</v>
      </c>
      <c r="E257" s="101">
        <v>8.474565505981445</v>
      </c>
      <c r="F257" s="101">
        <v>30.839737725219695</v>
      </c>
      <c r="G257" s="101" t="s">
        <v>56</v>
      </c>
      <c r="H257" s="101">
        <v>16.597114781621087</v>
      </c>
      <c r="I257" s="101">
        <v>87.05712149548827</v>
      </c>
      <c r="J257" s="101" t="s">
        <v>62</v>
      </c>
      <c r="K257" s="101">
        <v>1.296017655404633</v>
      </c>
      <c r="L257" s="101">
        <v>1.0326089129754423</v>
      </c>
      <c r="M257" s="101">
        <v>0.30681452089719974</v>
      </c>
      <c r="N257" s="101">
        <v>0.05667173076274213</v>
      </c>
      <c r="O257" s="101">
        <v>0.05205004568123023</v>
      </c>
      <c r="P257" s="101">
        <v>0.029622298839395853</v>
      </c>
      <c r="Q257" s="101">
        <v>0.006335694232275737</v>
      </c>
      <c r="R257" s="101">
        <v>0.0008723514487278838</v>
      </c>
      <c r="S257" s="101">
        <v>0.0006828900017340293</v>
      </c>
      <c r="T257" s="101">
        <v>0.0004359211725265559</v>
      </c>
      <c r="U257" s="101">
        <v>0.00013857950061591906</v>
      </c>
      <c r="V257" s="101">
        <v>3.236886681113668E-05</v>
      </c>
      <c r="W257" s="101">
        <v>4.2584470278380404E-05</v>
      </c>
      <c r="X257" s="101">
        <v>67.5</v>
      </c>
    </row>
    <row r="258" spans="1:24" s="101" customFormat="1" ht="12.75" hidden="1">
      <c r="A258" s="101">
        <v>1575</v>
      </c>
      <c r="B258" s="101">
        <v>138.1199951171875</v>
      </c>
      <c r="C258" s="101">
        <v>146.82000732421875</v>
      </c>
      <c r="D258" s="101">
        <v>8.241630554199219</v>
      </c>
      <c r="E258" s="101">
        <v>8.502726554870605</v>
      </c>
      <c r="F258" s="101">
        <v>26.95427283041855</v>
      </c>
      <c r="G258" s="101" t="s">
        <v>57</v>
      </c>
      <c r="H258" s="101">
        <v>7.270683418905733</v>
      </c>
      <c r="I258" s="101">
        <v>77.89067853609323</v>
      </c>
      <c r="J258" s="101" t="s">
        <v>60</v>
      </c>
      <c r="K258" s="101">
        <v>-1.2958185770268222</v>
      </c>
      <c r="L258" s="101">
        <v>-0.00561801421270794</v>
      </c>
      <c r="M258" s="101">
        <v>0.30680870424185736</v>
      </c>
      <c r="N258" s="101">
        <v>-0.0005862436658420498</v>
      </c>
      <c r="O258" s="101">
        <v>-0.052029182845376463</v>
      </c>
      <c r="P258" s="101">
        <v>-0.00064261213080098</v>
      </c>
      <c r="Q258" s="101">
        <v>0.006334414880735887</v>
      </c>
      <c r="R258" s="101">
        <v>-4.717648286600322E-05</v>
      </c>
      <c r="S258" s="101">
        <v>-0.0006797576999068047</v>
      </c>
      <c r="T258" s="101">
        <v>-4.575230120525821E-05</v>
      </c>
      <c r="U258" s="101">
        <v>0.0001378958465747919</v>
      </c>
      <c r="V258" s="101">
        <v>-3.735622980405613E-06</v>
      </c>
      <c r="W258" s="101">
        <v>-4.223057156817361E-05</v>
      </c>
      <c r="X258" s="101">
        <v>67.5</v>
      </c>
    </row>
    <row r="259" spans="1:24" s="101" customFormat="1" ht="12.75" hidden="1">
      <c r="A259" s="101">
        <v>1574</v>
      </c>
      <c r="B259" s="101">
        <v>109.94000244140625</v>
      </c>
      <c r="C259" s="101">
        <v>97.54000091552734</v>
      </c>
      <c r="D259" s="101">
        <v>8.884374618530273</v>
      </c>
      <c r="E259" s="101">
        <v>9.398236274719238</v>
      </c>
      <c r="F259" s="101">
        <v>22.22090909723992</v>
      </c>
      <c r="G259" s="101" t="s">
        <v>58</v>
      </c>
      <c r="H259" s="101">
        <v>17.05654910003375</v>
      </c>
      <c r="I259" s="101">
        <v>59.49655154144</v>
      </c>
      <c r="J259" s="101" t="s">
        <v>61</v>
      </c>
      <c r="K259" s="101">
        <v>0.022715161296004652</v>
      </c>
      <c r="L259" s="101">
        <v>-1.0325936301724075</v>
      </c>
      <c r="M259" s="101">
        <v>0.001889241861359259</v>
      </c>
      <c r="N259" s="101">
        <v>-0.05666869846757549</v>
      </c>
      <c r="O259" s="101">
        <v>0.0014735629815305507</v>
      </c>
      <c r="P259" s="101">
        <v>-0.029615327757426903</v>
      </c>
      <c r="Q259" s="101">
        <v>-0.0001273166273657894</v>
      </c>
      <c r="R259" s="101">
        <v>-0.0008710748702390808</v>
      </c>
      <c r="S259" s="101">
        <v>6.533164536205208E-05</v>
      </c>
      <c r="T259" s="101">
        <v>-0.0004335135471831885</v>
      </c>
      <c r="U259" s="101">
        <v>-1.3748217643715429E-05</v>
      </c>
      <c r="V259" s="101">
        <v>-3.215258402656575E-05</v>
      </c>
      <c r="W259" s="101">
        <v>5.478679942799229E-06</v>
      </c>
      <c r="X259" s="101">
        <v>67.5</v>
      </c>
    </row>
    <row r="260" spans="1:14" s="101" customFormat="1" ht="12.75">
      <c r="A260" s="101" t="s">
        <v>157</v>
      </c>
      <c r="E260" s="99" t="s">
        <v>106</v>
      </c>
      <c r="F260" s="102">
        <f>MIN(F231:F259)</f>
        <v>19.14090461270132</v>
      </c>
      <c r="G260" s="102"/>
      <c r="H260" s="102"/>
      <c r="I260" s="115"/>
      <c r="J260" s="115" t="s">
        <v>158</v>
      </c>
      <c r="K260" s="102">
        <f>AVERAGE(K258,K253,K248,K243,K238,K233)</f>
        <v>-1.2049619099272777</v>
      </c>
      <c r="L260" s="102">
        <f>AVERAGE(L258,L253,L248,L243,L238,L233)</f>
        <v>-0.0037052018238073916</v>
      </c>
      <c r="M260" s="115" t="s">
        <v>108</v>
      </c>
      <c r="N260" s="102" t="e">
        <f>Mittelwert(K256,K251,K246,K241,K236,K231)</f>
        <v>#NAME?</v>
      </c>
    </row>
    <row r="261" spans="5:14" s="101" customFormat="1" ht="12.75">
      <c r="E261" s="99" t="s">
        <v>107</v>
      </c>
      <c r="F261" s="102">
        <f>MAX(F231:F259)</f>
        <v>30.839737725219695</v>
      </c>
      <c r="G261" s="102"/>
      <c r="H261" s="102"/>
      <c r="I261" s="115"/>
      <c r="J261" s="115" t="s">
        <v>159</v>
      </c>
      <c r="K261" s="102">
        <f>AVERAGE(K259,K254,K249,K244,K239,K234)</f>
        <v>0.07095552624179273</v>
      </c>
      <c r="L261" s="102">
        <f>AVERAGE(L259,L254,L249,L244,L239,L234)</f>
        <v>-0.6810662908309508</v>
      </c>
      <c r="M261" s="102"/>
      <c r="N261" s="102"/>
    </row>
    <row r="262" spans="5:14" s="101" customFormat="1" ht="12.75">
      <c r="E262" s="99"/>
      <c r="F262" s="102"/>
      <c r="G262" s="102"/>
      <c r="H262" s="102"/>
      <c r="I262" s="102"/>
      <c r="J262" s="115" t="s">
        <v>112</v>
      </c>
      <c r="K262" s="102">
        <f>ABS(K260/$G$33)</f>
        <v>0.7531011937045485</v>
      </c>
      <c r="L262" s="102">
        <f>ABS(L260/$H$33)</f>
        <v>0.010292227288353866</v>
      </c>
      <c r="M262" s="115" t="s">
        <v>111</v>
      </c>
      <c r="N262" s="102">
        <f>K262+L262+L263+K263</f>
        <v>1.2293754926723561</v>
      </c>
    </row>
    <row r="263" spans="5:14" s="101" customFormat="1" ht="12.75">
      <c r="E263" s="99"/>
      <c r="F263" s="102"/>
      <c r="G263" s="102"/>
      <c r="H263" s="102"/>
      <c r="I263" s="102"/>
      <c r="J263" s="102"/>
      <c r="K263" s="102">
        <f>ABS(K261/$G$34)</f>
        <v>0.0403156399101095</v>
      </c>
      <c r="L263" s="102">
        <f>ABS(L261/$H$34)</f>
        <v>0.42566643176934427</v>
      </c>
      <c r="M263" s="102"/>
      <c r="N263" s="102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2004-11-10T14:06:55Z</cp:lastPrinted>
  <dcterms:created xsi:type="dcterms:W3CDTF">2003-07-09T12:58:06Z</dcterms:created>
  <dcterms:modified xsi:type="dcterms:W3CDTF">2004-11-25T10:45:39Z</dcterms:modified>
  <cp:category/>
  <cp:version/>
  <cp:contentType/>
  <cp:contentStatus/>
</cp:coreProperties>
</file>