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<sst xmlns="http://schemas.openxmlformats.org/spreadsheetml/2006/main" count="710" uniqueCount="165">
  <si>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</si>
  <si>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</si>
  <si>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</si>
  <si>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</si>
  <si>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</si>
  <si>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</si>
  <si>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</si>
  <si>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</si>
  <si>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</si>
  <si>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</si>
  <si>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</si>
  <si>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</si>
  <si>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</si>
  <si>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</si>
  <si>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</si>
  <si>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</si>
  <si>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</si>
  <si>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</si>
  <si>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</si>
  <si>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</si>
  <si>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</si>
  <si>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</si>
  <si>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</si>
  <si>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</si>
  <si>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</si>
  <si>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</si>
  <si>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</si>
  <si>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</si>
  <si>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</si>
  <si>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</si>
  <si>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</si>
  <si>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</si>
  <si>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</si>
  <si>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</si>
  <si>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</si>
  <si>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</si>
  <si>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</si>
  <si>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</si>
  <si>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</si>
  <si>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</si>
  <si>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</si>
  <si>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</si>
  <si>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</si>
  <si>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</si>
  <si>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</si>
  <si>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</si>
  <si>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</si>
  <si>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</si>
  <si>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</si>
  <si>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</si>
  <si>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</si>
  <si>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</si>
  <si>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</si>
  <si>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</si>
  <si>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</si>
  <si>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</si>
  <si>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</si>
  <si>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</si>
  <si>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</si>
  <si>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</si>
  <si>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</si>
  <si>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</si>
  <si>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</si>
  <si>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</si>
  <si>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</si>
  <si>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</si>
  <si>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</si>
  <si>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</si>
  <si>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</si>
  <si>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</si>
  <si>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</si>
  <si>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</si>
  <si>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</si>
  <si>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</si>
  <si>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</si>
  <si>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</si>
  <si>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</si>
  <si>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</si>
  <si>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</si>
  <si>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</si>
  <si>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</si>
  <si>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</si>
  <si>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</si>
  <si>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</si>
  <si>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</si>
  <si>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</si>
  <si>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</si>
  <si>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</si>
  <si>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</si>
  <si>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</si>
  <si>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</si>
  <si>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</si>
  <si>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</si>
  <si>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</si>
  <si>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</si>
  <si>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</si>
  <si>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</si>
  <si>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</si>
  <si>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</si>
  <si>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</si>
  <si>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</si>
  <si>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</si>
  <si>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</si>
  <si>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</si>
  <si>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</si>
  <si>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</si>
  <si>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</si>
  <si>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</si>
  <si>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</si>
  <si>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</si>
  <si>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</si>
  <si>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</si>
  <si>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</si>
  <si>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</si>
  <si>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</si>
  <si>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</si>
  <si>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</si>
  <si>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</si>
  <si>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</si>
  <si>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</si>
  <si>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</si>
  <si>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</si>
  <si>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</si>
  <si>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</si>
  <si>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</si>
  <si>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</si>
  <si>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</si>
  <si>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</si>
  <si>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</si>
  <si>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</si>
  <si>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</si>
  <si>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</si>
  <si>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</si>
  <si>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</si>
  <si>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</si>
  <si>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</si>
  <si>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</si>
  <si>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</si>
  <si>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</si>
  <si>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</si>
  <si>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</si>
  <si>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</si>
  <si>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</si>
  <si>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</si>
  <si>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</si>
  <si>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</si>
  <si>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</si>
  <si>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</si>
  <si>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</si>
  <si>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</si>
  <si>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</si>
  <si>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</si>
  <si>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</si>
  <si>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</si>
  <si>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</si>
  <si>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</si>
  <si>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</si>
  <si>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</si>
  <si>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</si>
  <si>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</si>
  <si>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</si>
  <si>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</si>
  <si>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Cas 4</t>
  </si>
  <si>
    <t>AP 411</t>
  </si>
  <si>
    <t>4E14469A-1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</si>
</sst>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123.9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128.3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124.6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120.6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137.9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127.1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125.2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102.6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13.226702657052684</v>
      </c>
      <c r="C41" s="2">
        <f aca="true" t="shared" si="0" ref="C41:C55">($B$41*H41+$B$42*J41+$B$43*L41+$B$44*N41+$B$45*P41+$B$46*R41+$B$47*T41+$B$48*V41)/100</f>
        <v>-1.5135921966996015E-08</v>
      </c>
      <c r="D41" s="2">
        <f aca="true" t="shared" si="1" ref="D41:D55">($B$41*I41+$B$42*K41+$B$43*M41+$B$44*O41+$B$45*Q41+$B$46*S41+$B$47*U41+$B$48*W41)/100</f>
        <v>-1.671432487482479E-08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-1.7757121313296835</v>
      </c>
      <c r="C42" s="2">
        <f t="shared" si="0"/>
        <v>-1.30366267586215E-10</v>
      </c>
      <c r="D42" s="2">
        <f t="shared" si="1"/>
        <v>-4.8590991266275125E-08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7.984943783375243</v>
      </c>
      <c r="C43" s="2">
        <f t="shared" si="0"/>
        <v>0.1812801005456922</v>
      </c>
      <c r="D43" s="2">
        <f t="shared" si="1"/>
        <v>-0.20231666514091223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2.957919458683193</v>
      </c>
      <c r="C44" s="2">
        <f t="shared" si="0"/>
        <v>-0.0021300757736766795</v>
      </c>
      <c r="D44" s="2">
        <f t="shared" si="1"/>
        <v>-0.3916728705444171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13.226702657052684</v>
      </c>
      <c r="C45" s="2">
        <f t="shared" si="0"/>
        <v>-0.04345700380257741</v>
      </c>
      <c r="D45" s="2">
        <f t="shared" si="1"/>
        <v>-0.04740470295664885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-1.7757121313296835</v>
      </c>
      <c r="C46" s="2">
        <f t="shared" si="0"/>
        <v>-0.0009047461933648147</v>
      </c>
      <c r="D46" s="2">
        <f t="shared" si="1"/>
        <v>-0.0875052036165969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7.984943783375243</v>
      </c>
      <c r="C47" s="2">
        <f t="shared" si="0"/>
        <v>0.007192540561120242</v>
      </c>
      <c r="D47" s="2">
        <f t="shared" si="1"/>
        <v>-0.008203500175875084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2.957919458683193</v>
      </c>
      <c r="C48" s="2">
        <f t="shared" si="0"/>
        <v>-0.0002438108728033743</v>
      </c>
      <c r="D48" s="2">
        <f t="shared" si="1"/>
        <v>-0.011233476474982995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-0.000922754089763924</v>
      </c>
      <c r="D49" s="2">
        <f t="shared" si="1"/>
        <v>-0.000955091131097104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-7.27402458172906E-05</v>
      </c>
      <c r="D50" s="2">
        <f t="shared" si="1"/>
        <v>-0.0013450750836944347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8.688687607565337E-05</v>
      </c>
      <c r="D51" s="2">
        <f t="shared" si="1"/>
        <v>-0.0001137762438791107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-1.7370319409726378E-05</v>
      </c>
      <c r="D52" s="2">
        <f t="shared" si="1"/>
        <v>-0.0001644243710677691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-2.1773487709822146E-05</v>
      </c>
      <c r="D53" s="2">
        <f t="shared" si="1"/>
        <v>-1.9227847854929813E-05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-5.7386900862587885E-06</v>
      </c>
      <c r="D54" s="2">
        <f t="shared" si="1"/>
        <v>-4.966445668259099E-05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5.177848363527339E-06</v>
      </c>
      <c r="D55" s="2">
        <f t="shared" si="1"/>
        <v>-7.26860328986236E-06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F10" sqref="F10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8" s="33" customFormat="1" ht="13.5" thickBot="1">
      <c r="A3" s="30">
        <v>1577</v>
      </c>
      <c r="B3" s="31">
        <v>124.68333333333334</v>
      </c>
      <c r="C3" s="31">
        <v>123.93333333333334</v>
      </c>
      <c r="D3" s="31">
        <v>8.590904159213292</v>
      </c>
      <c r="E3" s="31">
        <v>9.436857535389407</v>
      </c>
      <c r="F3" s="32" t="s">
        <v>69</v>
      </c>
      <c r="H3" s="34">
        <v>0.0625</v>
      </c>
    </row>
    <row r="4" spans="1:9" ht="16.5" customHeight="1">
      <c r="A4" s="35">
        <v>1578</v>
      </c>
      <c r="B4" s="36">
        <v>102.63333333333333</v>
      </c>
      <c r="C4" s="36">
        <v>120.63333333333333</v>
      </c>
      <c r="D4" s="36">
        <v>8.42368981004</v>
      </c>
      <c r="E4" s="36">
        <v>9.162922074340566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1580</v>
      </c>
      <c r="B5" s="41">
        <v>127.13</v>
      </c>
      <c r="C5" s="41">
        <v>137.93</v>
      </c>
      <c r="D5" s="41">
        <v>8.698830621682669</v>
      </c>
      <c r="E5" s="41">
        <v>8.844629320538608</v>
      </c>
      <c r="F5" s="37" t="s">
        <v>71</v>
      </c>
      <c r="I5" s="42">
        <v>2873</v>
      </c>
    </row>
    <row r="6" spans="1:6" s="33" customFormat="1" ht="13.5" thickBot="1">
      <c r="A6" s="43">
        <v>1579</v>
      </c>
      <c r="B6" s="44">
        <v>125.21</v>
      </c>
      <c r="C6" s="44">
        <v>128.39333333333335</v>
      </c>
      <c r="D6" s="44">
        <v>8.40260087244303</v>
      </c>
      <c r="E6" s="44">
        <v>8.91938513070235</v>
      </c>
      <c r="F6" s="45" t="s">
        <v>72</v>
      </c>
    </row>
    <row r="7" spans="1:6" s="33" customFormat="1" ht="12.75">
      <c r="A7" s="46" t="s">
        <v>162</v>
      </c>
      <c r="B7" s="46"/>
      <c r="C7" s="46"/>
      <c r="D7" s="46"/>
      <c r="E7" s="46"/>
      <c r="F7" s="46"/>
    </row>
    <row r="8" ht="12.75"/>
    <row r="9" spans="1:3" ht="24" customHeight="1">
      <c r="A9" s="119" t="s">
        <v>115</v>
      </c>
      <c r="B9" s="120"/>
      <c r="C9" s="47" t="s">
        <v>160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164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1" t="s">
        <v>163</v>
      </c>
      <c r="B13" s="121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3155</v>
      </c>
      <c r="K15" s="42">
        <v>2854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13.226702657052684</v>
      </c>
      <c r="C19" s="62">
        <v>48.36003599038601</v>
      </c>
      <c r="D19" s="63">
        <v>17.13032351473884</v>
      </c>
      <c r="K19" s="64" t="s">
        <v>93</v>
      </c>
    </row>
    <row r="20" spans="1:11" ht="12.75">
      <c r="A20" s="61" t="s">
        <v>57</v>
      </c>
      <c r="B20" s="62">
        <v>-1.7757121313296835</v>
      </c>
      <c r="C20" s="62">
        <v>57.85428786867031</v>
      </c>
      <c r="D20" s="63">
        <v>21.14101670134267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7.984943783375243</v>
      </c>
      <c r="C21" s="62">
        <v>65.69494378337524</v>
      </c>
      <c r="D21" s="63">
        <v>23.190502119221925</v>
      </c>
      <c r="F21" s="39" t="s">
        <v>96</v>
      </c>
    </row>
    <row r="22" spans="1:11" ht="16.5" thickBot="1">
      <c r="A22" s="67" t="s">
        <v>59</v>
      </c>
      <c r="B22" s="68">
        <v>2.957919458683193</v>
      </c>
      <c r="C22" s="68">
        <v>60.14125279201653</v>
      </c>
      <c r="D22" s="69">
        <v>21.70628124215265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14.34667335549383</v>
      </c>
      <c r="I23" s="42">
        <v>3176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0.1812801005456922</v>
      </c>
      <c r="C27" s="78">
        <v>-0.0021300757736766795</v>
      </c>
      <c r="D27" s="78">
        <v>-0.04345700380257741</v>
      </c>
      <c r="E27" s="78">
        <v>-0.0009047461933648147</v>
      </c>
      <c r="F27" s="78">
        <v>0.007192540561120242</v>
      </c>
      <c r="G27" s="78">
        <v>-0.0002438108728033743</v>
      </c>
      <c r="H27" s="78">
        <v>-0.000922754089763924</v>
      </c>
      <c r="I27" s="79">
        <v>-7.27402458172906E-05</v>
      </c>
    </row>
    <row r="28" spans="1:9" ht="13.5" thickBot="1">
      <c r="A28" s="80" t="s">
        <v>61</v>
      </c>
      <c r="B28" s="81">
        <v>-0.20231666514091223</v>
      </c>
      <c r="C28" s="81">
        <v>-0.3916728705444171</v>
      </c>
      <c r="D28" s="81">
        <v>-0.04740470295664885</v>
      </c>
      <c r="E28" s="81">
        <v>-0.0875052036165969</v>
      </c>
      <c r="F28" s="81">
        <v>-0.008203500175875084</v>
      </c>
      <c r="G28" s="81">
        <v>-0.011233476474982995</v>
      </c>
      <c r="H28" s="81">
        <v>-0.000955091131097104</v>
      </c>
      <c r="I28" s="82">
        <v>-0.0013450750836944347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1577</v>
      </c>
      <c r="B39" s="89">
        <v>124.68333333333334</v>
      </c>
      <c r="C39" s="89">
        <v>123.93333333333334</v>
      </c>
      <c r="D39" s="89">
        <v>8.590904159213292</v>
      </c>
      <c r="E39" s="89">
        <v>9.436857535389407</v>
      </c>
      <c r="F39" s="90">
        <f>I39*D39/(23678+B39)*1000</f>
        <v>21.70628124215265</v>
      </c>
      <c r="G39" s="91" t="s">
        <v>59</v>
      </c>
      <c r="H39" s="92">
        <f>I39-B39+X39</f>
        <v>2.957919458683193</v>
      </c>
      <c r="I39" s="92">
        <f>(B39+C42-2*X39)*(23678+B39)*E42/((23678+C42)*D39+E42*(23678+B39))</f>
        <v>60.14125279201653</v>
      </c>
      <c r="J39" s="39" t="s">
        <v>73</v>
      </c>
      <c r="K39" s="39">
        <f>(K40*K40+L40*L40+M40*M40+N40*N40+O40*O40+P40*P40+Q40*Q40+R40*R40+S40*S40+T40*T40+U40*U40+V40*V40+W40*W40)</f>
        <v>0.23924928879747426</v>
      </c>
      <c r="M39" s="39" t="s">
        <v>68</v>
      </c>
      <c r="N39" s="39">
        <f>(K44*K44+L44*L44+M44*M44+N44*N44+O44*O44+P44*P44+Q44*Q44+R44*R44+S44*S44+T44*T44+U44*U44+V44*V44+W44*W44)</f>
        <v>0.1987257321967584</v>
      </c>
      <c r="X39" s="28">
        <f>(1-$H$2)*1000</f>
        <v>67.5</v>
      </c>
    </row>
    <row r="40" spans="1:24" ht="12.75">
      <c r="A40" s="86">
        <v>1578</v>
      </c>
      <c r="B40" s="89">
        <v>102.63333333333333</v>
      </c>
      <c r="C40" s="89">
        <v>120.63333333333333</v>
      </c>
      <c r="D40" s="89">
        <v>8.42368981004</v>
      </c>
      <c r="E40" s="89">
        <v>9.162922074340566</v>
      </c>
      <c r="F40" s="90">
        <f>I40*D40/(23678+B40)*1000</f>
        <v>17.13032351473884</v>
      </c>
      <c r="G40" s="91" t="s">
        <v>56</v>
      </c>
      <c r="H40" s="92">
        <f>I40-B40+X40</f>
        <v>13.226702657052684</v>
      </c>
      <c r="I40" s="92">
        <f>(B40+C39-2*X40)*(23678+B40)*E39/((23678+C39)*D40+E39*(23678+B40))</f>
        <v>48.36003599038601</v>
      </c>
      <c r="J40" s="39" t="s">
        <v>62</v>
      </c>
      <c r="K40" s="73">
        <f aca="true" t="shared" si="0" ref="K40:W40">SQRT(K41*K41+K42*K42)</f>
        <v>0.27165144550985976</v>
      </c>
      <c r="L40" s="73">
        <f t="shared" si="0"/>
        <v>0.39167866260916656</v>
      </c>
      <c r="M40" s="73">
        <f t="shared" si="0"/>
        <v>0.06430954083108772</v>
      </c>
      <c r="N40" s="73">
        <f t="shared" si="0"/>
        <v>0.08750988073158648</v>
      </c>
      <c r="O40" s="73">
        <f t="shared" si="0"/>
        <v>0.010910089589867831</v>
      </c>
      <c r="P40" s="73">
        <f t="shared" si="0"/>
        <v>0.011236121993628119</v>
      </c>
      <c r="Q40" s="73">
        <f t="shared" si="0"/>
        <v>0.0013280339524561837</v>
      </c>
      <c r="R40" s="73">
        <f t="shared" si="0"/>
        <v>0.0013470405057522028</v>
      </c>
      <c r="S40" s="73">
        <f t="shared" si="0"/>
        <v>0.00014315852369113345</v>
      </c>
      <c r="T40" s="73">
        <f t="shared" si="0"/>
        <v>0.00016533935344444572</v>
      </c>
      <c r="U40" s="73">
        <f t="shared" si="0"/>
        <v>2.9048147964751644E-05</v>
      </c>
      <c r="V40" s="73">
        <f t="shared" si="0"/>
        <v>4.999490795554165E-05</v>
      </c>
      <c r="W40" s="73">
        <f t="shared" si="0"/>
        <v>8.924276299010506E-06</v>
      </c>
      <c r="X40" s="28">
        <f>(1-$H$2)*1000</f>
        <v>67.5</v>
      </c>
    </row>
    <row r="41" spans="1:24" ht="12.75">
      <c r="A41" s="86">
        <v>1580</v>
      </c>
      <c r="B41" s="89">
        <v>127.13</v>
      </c>
      <c r="C41" s="89">
        <v>137.93</v>
      </c>
      <c r="D41" s="89">
        <v>8.698830621682669</v>
      </c>
      <c r="E41" s="89">
        <v>8.844629320538608</v>
      </c>
      <c r="F41" s="90">
        <f>I41*D41/(23678+B41)*1000</f>
        <v>21.14101670134267</v>
      </c>
      <c r="G41" s="91" t="s">
        <v>57</v>
      </c>
      <c r="H41" s="92">
        <f>I41-B41+X41</f>
        <v>-1.7757121313296835</v>
      </c>
      <c r="I41" s="92">
        <f>(B41+C40-2*X41)*(23678+B41)*E40/((23678+C40)*D41+E40*(23678+B41))</f>
        <v>57.85428786867031</v>
      </c>
      <c r="J41" s="39" t="s">
        <v>60</v>
      </c>
      <c r="K41" s="73">
        <f>'calcul config'!C43</f>
        <v>0.1812801005456922</v>
      </c>
      <c r="L41" s="73">
        <f>'calcul config'!C44</f>
        <v>-0.0021300757736766795</v>
      </c>
      <c r="M41" s="73">
        <f>'calcul config'!C45</f>
        <v>-0.04345700380257741</v>
      </c>
      <c r="N41" s="73">
        <f>'calcul config'!C46</f>
        <v>-0.0009047461933648147</v>
      </c>
      <c r="O41" s="73">
        <f>'calcul config'!C47</f>
        <v>0.007192540561120242</v>
      </c>
      <c r="P41" s="73">
        <f>'calcul config'!C48</f>
        <v>-0.0002438108728033743</v>
      </c>
      <c r="Q41" s="73">
        <f>'calcul config'!C49</f>
        <v>-0.000922754089763924</v>
      </c>
      <c r="R41" s="73">
        <f>'calcul config'!C50</f>
        <v>-7.27402458172906E-05</v>
      </c>
      <c r="S41" s="73">
        <f>'calcul config'!C51</f>
        <v>8.688687607565337E-05</v>
      </c>
      <c r="T41" s="73">
        <f>'calcul config'!C52</f>
        <v>-1.7370319409726378E-05</v>
      </c>
      <c r="U41" s="73">
        <f>'calcul config'!C53</f>
        <v>-2.1773487709822146E-05</v>
      </c>
      <c r="V41" s="73">
        <f>'calcul config'!C54</f>
        <v>-5.7386900862587885E-06</v>
      </c>
      <c r="W41" s="73">
        <f>'calcul config'!C55</f>
        <v>5.177848363527339E-06</v>
      </c>
      <c r="X41" s="28">
        <f>(1-$H$2)*1000</f>
        <v>67.5</v>
      </c>
    </row>
    <row r="42" spans="1:24" ht="12.75">
      <c r="A42" s="86">
        <v>1579</v>
      </c>
      <c r="B42" s="89">
        <v>125.21</v>
      </c>
      <c r="C42" s="89">
        <v>128.39333333333335</v>
      </c>
      <c r="D42" s="89">
        <v>8.40260087244303</v>
      </c>
      <c r="E42" s="89">
        <v>8.91938513070235</v>
      </c>
      <c r="F42" s="90">
        <f>I42*D42/(23678+B42)*1000</f>
        <v>23.190502119221925</v>
      </c>
      <c r="G42" s="91" t="s">
        <v>58</v>
      </c>
      <c r="H42" s="92">
        <f>I42-B42+X42</f>
        <v>7.984943783375243</v>
      </c>
      <c r="I42" s="92">
        <f>(B42+C41-2*X42)*(23678+B42)*E41/((23678+C41)*D42+E41*(23678+B42))</f>
        <v>65.69494378337524</v>
      </c>
      <c r="J42" s="39" t="s">
        <v>61</v>
      </c>
      <c r="K42" s="73">
        <f>'calcul config'!D43</f>
        <v>-0.20231666514091223</v>
      </c>
      <c r="L42" s="73">
        <f>'calcul config'!D44</f>
        <v>-0.3916728705444171</v>
      </c>
      <c r="M42" s="73">
        <f>'calcul config'!D45</f>
        <v>-0.04740470295664885</v>
      </c>
      <c r="N42" s="73">
        <f>'calcul config'!D46</f>
        <v>-0.0875052036165969</v>
      </c>
      <c r="O42" s="73">
        <f>'calcul config'!D47</f>
        <v>-0.008203500175875084</v>
      </c>
      <c r="P42" s="73">
        <f>'calcul config'!D48</f>
        <v>-0.011233476474982995</v>
      </c>
      <c r="Q42" s="73">
        <f>'calcul config'!D49</f>
        <v>-0.000955091131097104</v>
      </c>
      <c r="R42" s="73">
        <f>'calcul config'!D50</f>
        <v>-0.0013450750836944347</v>
      </c>
      <c r="S42" s="73">
        <f>'calcul config'!D51</f>
        <v>-0.0001137762438791107</v>
      </c>
      <c r="T42" s="73">
        <f>'calcul config'!D52</f>
        <v>-0.0001644243710677691</v>
      </c>
      <c r="U42" s="73">
        <f>'calcul config'!D53</f>
        <v>-1.9227847854929813E-05</v>
      </c>
      <c r="V42" s="73">
        <f>'calcul config'!D54</f>
        <v>-4.966445668259099E-05</v>
      </c>
      <c r="W42" s="73">
        <f>'calcul config'!D55</f>
        <v>-7.26860328986236E-06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180</v>
      </c>
      <c r="J44" s="39" t="s">
        <v>67</v>
      </c>
      <c r="K44" s="73">
        <f>K40/(K43*1.5)</f>
        <v>0.18110096367323983</v>
      </c>
      <c r="L44" s="73">
        <f>L40/(L43*1.5)</f>
        <v>0.37302729772301585</v>
      </c>
      <c r="M44" s="73">
        <f aca="true" t="shared" si="1" ref="M44:W44">M40/(M43*1.5)</f>
        <v>0.07145504536787525</v>
      </c>
      <c r="N44" s="73">
        <f t="shared" si="1"/>
        <v>0.11667984097544865</v>
      </c>
      <c r="O44" s="73">
        <f t="shared" si="1"/>
        <v>0.04848928706607925</v>
      </c>
      <c r="P44" s="73">
        <f t="shared" si="1"/>
        <v>0.07490747995752078</v>
      </c>
      <c r="Q44" s="73">
        <f t="shared" si="1"/>
        <v>0.008853559683041223</v>
      </c>
      <c r="R44" s="73">
        <f t="shared" si="1"/>
        <v>0.0029934233461160063</v>
      </c>
      <c r="S44" s="73">
        <f t="shared" si="1"/>
        <v>0.0019087803158817792</v>
      </c>
      <c r="T44" s="73">
        <f t="shared" si="1"/>
        <v>0.0022045247125926093</v>
      </c>
      <c r="U44" s="73">
        <f t="shared" si="1"/>
        <v>0.0003873086395300219</v>
      </c>
      <c r="V44" s="73">
        <f t="shared" si="1"/>
        <v>0.0006665987727405553</v>
      </c>
      <c r="W44" s="73">
        <f t="shared" si="1"/>
        <v>0.00011899035065347339</v>
      </c>
      <c r="X44" s="73"/>
      <c r="Y44" s="73"/>
    </row>
    <row r="45" s="101" customFormat="1" ht="12.75"/>
    <row r="46" spans="1:24" s="101" customFormat="1" ht="12.75">
      <c r="A46" s="101">
        <v>1580</v>
      </c>
      <c r="B46" s="101">
        <v>135.48</v>
      </c>
      <c r="C46" s="101">
        <v>151.48</v>
      </c>
      <c r="D46" s="101">
        <v>8.542479836977222</v>
      </c>
      <c r="E46" s="101">
        <v>8.499074414352553</v>
      </c>
      <c r="F46" s="101">
        <v>25.278218864088913</v>
      </c>
      <c r="G46" s="101" t="s">
        <v>59</v>
      </c>
      <c r="H46" s="101">
        <v>2.4869335887610333</v>
      </c>
      <c r="I46" s="101">
        <v>70.46693358876102</v>
      </c>
      <c r="J46" s="101" t="s">
        <v>73</v>
      </c>
      <c r="K46" s="101">
        <v>0.25105102773617766</v>
      </c>
      <c r="M46" s="101" t="s">
        <v>68</v>
      </c>
      <c r="N46" s="101">
        <v>0.23769213939176764</v>
      </c>
      <c r="X46" s="101">
        <v>67.5</v>
      </c>
    </row>
    <row r="47" spans="1:24" s="101" customFormat="1" ht="12.75">
      <c r="A47" s="101">
        <v>1577</v>
      </c>
      <c r="B47" s="101">
        <v>126.72000122070312</v>
      </c>
      <c r="C47" s="101">
        <v>126.72000122070312</v>
      </c>
      <c r="D47" s="101">
        <v>8.351028442382812</v>
      </c>
      <c r="E47" s="101">
        <v>9.359275817871094</v>
      </c>
      <c r="F47" s="101">
        <v>25.325916069780938</v>
      </c>
      <c r="G47" s="101" t="s">
        <v>56</v>
      </c>
      <c r="H47" s="101">
        <v>12.971866520503056</v>
      </c>
      <c r="I47" s="101">
        <v>72.19186774120618</v>
      </c>
      <c r="J47" s="101" t="s">
        <v>62</v>
      </c>
      <c r="K47" s="101">
        <v>0.13563987348784814</v>
      </c>
      <c r="L47" s="101">
        <v>0.46937172579051833</v>
      </c>
      <c r="M47" s="101">
        <v>0.03211065542905051</v>
      </c>
      <c r="N47" s="101">
        <v>0.10534630591763605</v>
      </c>
      <c r="O47" s="101">
        <v>0.005447626233960004</v>
      </c>
      <c r="P47" s="101">
        <v>0.013464882492757485</v>
      </c>
      <c r="Q47" s="101">
        <v>0.0006630783065360522</v>
      </c>
      <c r="R47" s="101">
        <v>0.0016215848455840031</v>
      </c>
      <c r="S47" s="101">
        <v>7.148312972893988E-05</v>
      </c>
      <c r="T47" s="101">
        <v>0.0001981355948560169</v>
      </c>
      <c r="U47" s="101">
        <v>1.4501589766942474E-05</v>
      </c>
      <c r="V47" s="101">
        <v>6.018431940999165E-05</v>
      </c>
      <c r="W47" s="101">
        <v>4.455602258419912E-06</v>
      </c>
      <c r="X47" s="101">
        <v>67.5</v>
      </c>
    </row>
    <row r="48" spans="1:24" s="101" customFormat="1" ht="12.75">
      <c r="A48" s="101">
        <v>1579</v>
      </c>
      <c r="B48" s="101">
        <v>135.02000427246094</v>
      </c>
      <c r="C48" s="101">
        <v>138.32000732421875</v>
      </c>
      <c r="D48" s="101">
        <v>8.47825813293457</v>
      </c>
      <c r="E48" s="101">
        <v>8.892931938171387</v>
      </c>
      <c r="F48" s="101">
        <v>23.680194627060395</v>
      </c>
      <c r="G48" s="101" t="s">
        <v>57</v>
      </c>
      <c r="H48" s="101">
        <v>-1.0090606897519905</v>
      </c>
      <c r="I48" s="101">
        <v>66.51094358270895</v>
      </c>
      <c r="J48" s="101" t="s">
        <v>60</v>
      </c>
      <c r="K48" s="101">
        <v>0.1343933986428942</v>
      </c>
      <c r="L48" s="101">
        <v>-0.002552682764006836</v>
      </c>
      <c r="M48" s="101">
        <v>-0.03186289289068373</v>
      </c>
      <c r="N48" s="101">
        <v>-0.0010892272970812278</v>
      </c>
      <c r="O48" s="101">
        <v>0.005389306008390493</v>
      </c>
      <c r="P48" s="101">
        <v>-0.0002921733290117156</v>
      </c>
      <c r="Q48" s="101">
        <v>-0.0006598852982987101</v>
      </c>
      <c r="R48" s="101">
        <v>-8.757393045026913E-05</v>
      </c>
      <c r="S48" s="101">
        <v>6.98476831661838E-05</v>
      </c>
      <c r="T48" s="101">
        <v>-2.081444466031435E-05</v>
      </c>
      <c r="U48" s="101">
        <v>-1.4498950382878509E-05</v>
      </c>
      <c r="V48" s="101">
        <v>-6.90942878768824E-06</v>
      </c>
      <c r="W48" s="101">
        <v>4.3203813688264385E-06</v>
      </c>
      <c r="X48" s="101">
        <v>67.5</v>
      </c>
    </row>
    <row r="49" spans="1:24" s="101" customFormat="1" ht="12.75">
      <c r="A49" s="101">
        <v>1578</v>
      </c>
      <c r="B49" s="101">
        <v>118.5</v>
      </c>
      <c r="C49" s="101">
        <v>137.5</v>
      </c>
      <c r="D49" s="101">
        <v>8.158422470092773</v>
      </c>
      <c r="E49" s="101">
        <v>8.916991233825684</v>
      </c>
      <c r="F49" s="101">
        <v>21.773326148965896</v>
      </c>
      <c r="G49" s="101" t="s">
        <v>58</v>
      </c>
      <c r="H49" s="101">
        <v>12.508473311259536</v>
      </c>
      <c r="I49" s="101">
        <v>63.508473311259536</v>
      </c>
      <c r="J49" s="101" t="s">
        <v>61</v>
      </c>
      <c r="K49" s="101">
        <v>-0.0183463805970435</v>
      </c>
      <c r="L49" s="101">
        <v>-0.4693647843439854</v>
      </c>
      <c r="M49" s="101">
        <v>-0.0039812370841268855</v>
      </c>
      <c r="N49" s="101">
        <v>-0.10534067473861868</v>
      </c>
      <c r="O49" s="101">
        <v>-0.0007949920332024649</v>
      </c>
      <c r="P49" s="101">
        <v>-0.013461712197546834</v>
      </c>
      <c r="Q49" s="101">
        <v>-6.49941050245415E-05</v>
      </c>
      <c r="R49" s="101">
        <v>-0.001619218397293332</v>
      </c>
      <c r="S49" s="101">
        <v>-1.5203255972351839E-05</v>
      </c>
      <c r="T49" s="101">
        <v>-0.00019703926726018442</v>
      </c>
      <c r="U49" s="101">
        <v>-2.766650746259682E-07</v>
      </c>
      <c r="V49" s="101">
        <v>-5.978638721876212E-05</v>
      </c>
      <c r="W49" s="101">
        <v>-1.0893559166470847E-06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 hidden="1">
      <c r="A55" s="101" t="s">
        <v>116</v>
      </c>
    </row>
    <row r="56" spans="1:24" s="101" customFormat="1" ht="12.75" hidden="1">
      <c r="A56" s="101">
        <v>1580</v>
      </c>
      <c r="B56" s="101">
        <v>141.84</v>
      </c>
      <c r="C56" s="101">
        <v>147.04</v>
      </c>
      <c r="D56" s="101">
        <v>8.482989994114158</v>
      </c>
      <c r="E56" s="101">
        <v>8.825695604696708</v>
      </c>
      <c r="F56" s="101">
        <v>27.308962114588784</v>
      </c>
      <c r="G56" s="101" t="s">
        <v>59</v>
      </c>
      <c r="H56" s="101">
        <v>2.342291101004051</v>
      </c>
      <c r="I56" s="101">
        <v>76.68229110100405</v>
      </c>
      <c r="J56" s="101" t="s">
        <v>73</v>
      </c>
      <c r="K56" s="101">
        <v>1.8758272039837522</v>
      </c>
      <c r="M56" s="101" t="s">
        <v>68</v>
      </c>
      <c r="N56" s="101">
        <v>1.1115015864587652</v>
      </c>
      <c r="X56" s="101">
        <v>67.5</v>
      </c>
    </row>
    <row r="57" spans="1:24" s="101" customFormat="1" ht="12.75" hidden="1">
      <c r="A57" s="101">
        <v>1578</v>
      </c>
      <c r="B57" s="101">
        <v>90.62000274658203</v>
      </c>
      <c r="C57" s="101">
        <v>106.91999816894531</v>
      </c>
      <c r="D57" s="101">
        <v>8.56799602508545</v>
      </c>
      <c r="E57" s="101">
        <v>9.287413597106934</v>
      </c>
      <c r="F57" s="101">
        <v>18.755395467128704</v>
      </c>
      <c r="G57" s="101" t="s">
        <v>56</v>
      </c>
      <c r="H57" s="101">
        <v>28.909651160146055</v>
      </c>
      <c r="I57" s="101">
        <v>52.029653906728086</v>
      </c>
      <c r="J57" s="101" t="s">
        <v>62</v>
      </c>
      <c r="K57" s="101">
        <v>1.2151457634867415</v>
      </c>
      <c r="L57" s="101">
        <v>0.5513129523532354</v>
      </c>
      <c r="M57" s="101">
        <v>0.28766909096275745</v>
      </c>
      <c r="N57" s="101">
        <v>0.09939085578056175</v>
      </c>
      <c r="O57" s="101">
        <v>0.048802736800162096</v>
      </c>
      <c r="P57" s="101">
        <v>0.015815649238788792</v>
      </c>
      <c r="Q57" s="101">
        <v>0.005940482975228402</v>
      </c>
      <c r="R57" s="101">
        <v>0.001529973287470722</v>
      </c>
      <c r="S57" s="101">
        <v>0.0006403279991415119</v>
      </c>
      <c r="T57" s="101">
        <v>0.00023273526628451942</v>
      </c>
      <c r="U57" s="101">
        <v>0.00012993484888013047</v>
      </c>
      <c r="V57" s="101">
        <v>5.67823848355194E-05</v>
      </c>
      <c r="W57" s="101">
        <v>3.9927177989565834E-05</v>
      </c>
      <c r="X57" s="101">
        <v>67.5</v>
      </c>
    </row>
    <row r="58" spans="1:24" s="101" customFormat="1" ht="12.75" hidden="1">
      <c r="A58" s="101">
        <v>1579</v>
      </c>
      <c r="B58" s="101">
        <v>117.9800033569336</v>
      </c>
      <c r="C58" s="101">
        <v>131.5800018310547</v>
      </c>
      <c r="D58" s="101">
        <v>8.572999954223633</v>
      </c>
      <c r="E58" s="101">
        <v>9.063308715820312</v>
      </c>
      <c r="F58" s="101">
        <v>16.845701524821756</v>
      </c>
      <c r="G58" s="101" t="s">
        <v>57</v>
      </c>
      <c r="H58" s="101">
        <v>-3.72157821198914</v>
      </c>
      <c r="I58" s="101">
        <v>46.75842514494445</v>
      </c>
      <c r="J58" s="101" t="s">
        <v>60</v>
      </c>
      <c r="K58" s="101">
        <v>0.2285884529202274</v>
      </c>
      <c r="L58" s="101">
        <v>-0.0029981626492673113</v>
      </c>
      <c r="M58" s="101">
        <v>-0.057322685408195725</v>
      </c>
      <c r="N58" s="101">
        <v>-0.0010273658802857492</v>
      </c>
      <c r="O58" s="101">
        <v>0.008663123787832277</v>
      </c>
      <c r="P58" s="101">
        <v>-0.0003431326747928723</v>
      </c>
      <c r="Q58" s="101">
        <v>-0.0013360567731163</v>
      </c>
      <c r="R58" s="101">
        <v>-8.259915585939222E-05</v>
      </c>
      <c r="S58" s="101">
        <v>7.085355753009634E-05</v>
      </c>
      <c r="T58" s="101">
        <v>-2.4447299259850124E-05</v>
      </c>
      <c r="U58" s="101">
        <v>-3.9163584100025946E-05</v>
      </c>
      <c r="V58" s="101">
        <v>-6.517661086897057E-06</v>
      </c>
      <c r="W58" s="101">
        <v>3.0938600007439443E-06</v>
      </c>
      <c r="X58" s="101">
        <v>67.5</v>
      </c>
    </row>
    <row r="59" spans="1:24" s="101" customFormat="1" ht="12.75" hidden="1">
      <c r="A59" s="101">
        <v>1577</v>
      </c>
      <c r="B59" s="101">
        <v>139.3800048828125</v>
      </c>
      <c r="C59" s="101">
        <v>139.3800048828125</v>
      </c>
      <c r="D59" s="101">
        <v>8.597579002380371</v>
      </c>
      <c r="E59" s="101">
        <v>9.353599548339844</v>
      </c>
      <c r="F59" s="101">
        <v>25.190503881046226</v>
      </c>
      <c r="G59" s="101" t="s">
        <v>58</v>
      </c>
      <c r="H59" s="101">
        <v>-2.0961967569154467</v>
      </c>
      <c r="I59" s="101">
        <v>69.78380812589705</v>
      </c>
      <c r="J59" s="101" t="s">
        <v>61</v>
      </c>
      <c r="K59" s="101">
        <v>-1.193451526334988</v>
      </c>
      <c r="L59" s="101">
        <v>-0.5513047999547703</v>
      </c>
      <c r="M59" s="101">
        <v>-0.2819000099910113</v>
      </c>
      <c r="N59" s="101">
        <v>-0.09938554589144465</v>
      </c>
      <c r="O59" s="101">
        <v>-0.04802767332926497</v>
      </c>
      <c r="P59" s="101">
        <v>-0.01581192653701281</v>
      </c>
      <c r="Q59" s="101">
        <v>-0.005788289063098745</v>
      </c>
      <c r="R59" s="101">
        <v>-0.0015277420069584014</v>
      </c>
      <c r="S59" s="101">
        <v>-0.0006363958829768633</v>
      </c>
      <c r="T59" s="101">
        <v>-0.00023144769113435867</v>
      </c>
      <c r="U59" s="101">
        <v>-0.00012389220570295186</v>
      </c>
      <c r="V59" s="101">
        <v>-5.640708573898648E-05</v>
      </c>
      <c r="W59" s="101">
        <v>-3.98071296692724E-05</v>
      </c>
      <c r="X59" s="101">
        <v>67.5</v>
      </c>
    </row>
    <row r="60" s="101" customFormat="1" ht="12.75" hidden="1">
      <c r="A60" s="101" t="s">
        <v>122</v>
      </c>
    </row>
    <row r="61" spans="1:24" s="101" customFormat="1" ht="12.75" hidden="1">
      <c r="A61" s="101">
        <v>1580</v>
      </c>
      <c r="B61" s="101">
        <v>134.34</v>
      </c>
      <c r="C61" s="101">
        <v>130.14</v>
      </c>
      <c r="D61" s="101">
        <v>8.774035465300754</v>
      </c>
      <c r="E61" s="101">
        <v>8.975847428788867</v>
      </c>
      <c r="F61" s="101">
        <v>23.197940464728912</v>
      </c>
      <c r="G61" s="101" t="s">
        <v>59</v>
      </c>
      <c r="H61" s="101">
        <v>-3.8818266679586486</v>
      </c>
      <c r="I61" s="101">
        <v>62.95817333204135</v>
      </c>
      <c r="J61" s="101" t="s">
        <v>73</v>
      </c>
      <c r="K61" s="101">
        <v>0.8890312924197222</v>
      </c>
      <c r="M61" s="101" t="s">
        <v>68</v>
      </c>
      <c r="N61" s="101">
        <v>0.5804414981446049</v>
      </c>
      <c r="X61" s="101">
        <v>67.5</v>
      </c>
    </row>
    <row r="62" spans="1:24" s="101" customFormat="1" ht="12.75" hidden="1">
      <c r="A62" s="101">
        <v>1578</v>
      </c>
      <c r="B62" s="101">
        <v>98.16000366210938</v>
      </c>
      <c r="C62" s="101">
        <v>101.66000366210938</v>
      </c>
      <c r="D62" s="101">
        <v>8.606562614440918</v>
      </c>
      <c r="E62" s="101">
        <v>9.426645278930664</v>
      </c>
      <c r="F62" s="101">
        <v>17.229826025833216</v>
      </c>
      <c r="G62" s="101" t="s">
        <v>56</v>
      </c>
      <c r="H62" s="101">
        <v>16.938453326759415</v>
      </c>
      <c r="I62" s="101">
        <v>47.59845698886879</v>
      </c>
      <c r="J62" s="101" t="s">
        <v>62</v>
      </c>
      <c r="K62" s="101">
        <v>0.7564481966408622</v>
      </c>
      <c r="L62" s="101">
        <v>0.5324429189767861</v>
      </c>
      <c r="M62" s="101">
        <v>0.17907877042464507</v>
      </c>
      <c r="N62" s="101">
        <v>0.009085957347498537</v>
      </c>
      <c r="O62" s="101">
        <v>0.03038063055422654</v>
      </c>
      <c r="P62" s="101">
        <v>0.015274209469695425</v>
      </c>
      <c r="Q62" s="101">
        <v>0.0036980060038609756</v>
      </c>
      <c r="R62" s="101">
        <v>0.0001399210785205424</v>
      </c>
      <c r="S62" s="101">
        <v>0.00039861867799961993</v>
      </c>
      <c r="T62" s="101">
        <v>0.0002247564751641116</v>
      </c>
      <c r="U62" s="101">
        <v>8.087580799047263E-05</v>
      </c>
      <c r="V62" s="101">
        <v>5.196980626625873E-06</v>
      </c>
      <c r="W62" s="101">
        <v>2.48581622012941E-05</v>
      </c>
      <c r="X62" s="101">
        <v>67.5</v>
      </c>
    </row>
    <row r="63" spans="1:24" s="101" customFormat="1" ht="12.75" hidden="1">
      <c r="A63" s="101">
        <v>1579</v>
      </c>
      <c r="B63" s="101">
        <v>125.12000274658203</v>
      </c>
      <c r="C63" s="101">
        <v>123.5199966430664</v>
      </c>
      <c r="D63" s="101">
        <v>8.21998405456543</v>
      </c>
      <c r="E63" s="101">
        <v>8.639988899230957</v>
      </c>
      <c r="F63" s="101">
        <v>16.938697132787308</v>
      </c>
      <c r="G63" s="101" t="s">
        <v>57</v>
      </c>
      <c r="H63" s="101">
        <v>-8.569562032164896</v>
      </c>
      <c r="I63" s="101">
        <v>49.05044071441713</v>
      </c>
      <c r="J63" s="101" t="s">
        <v>60</v>
      </c>
      <c r="K63" s="101">
        <v>0.17744103709316872</v>
      </c>
      <c r="L63" s="101">
        <v>-0.002896615547124963</v>
      </c>
      <c r="M63" s="101">
        <v>-0.0439826619654108</v>
      </c>
      <c r="N63" s="101">
        <v>-9.357795816154012E-05</v>
      </c>
      <c r="O63" s="101">
        <v>0.006807524353017753</v>
      </c>
      <c r="P63" s="101">
        <v>-0.00033144140510322524</v>
      </c>
      <c r="Q63" s="101">
        <v>-0.0010020026191725389</v>
      </c>
      <c r="R63" s="101">
        <v>-7.533916863542559E-06</v>
      </c>
      <c r="S63" s="101">
        <v>6.286652923967761E-05</v>
      </c>
      <c r="T63" s="101">
        <v>-2.3607537381079437E-05</v>
      </c>
      <c r="U63" s="101">
        <v>-2.8007253629074274E-05</v>
      </c>
      <c r="V63" s="101">
        <v>-5.946481747157876E-07</v>
      </c>
      <c r="W63" s="101">
        <v>3.0972572778744784E-06</v>
      </c>
      <c r="X63" s="101">
        <v>67.5</v>
      </c>
    </row>
    <row r="64" spans="1:24" s="101" customFormat="1" ht="12.75" hidden="1">
      <c r="A64" s="101">
        <v>1577</v>
      </c>
      <c r="B64" s="101">
        <v>128.3800048828125</v>
      </c>
      <c r="C64" s="101">
        <v>121.4800033569336</v>
      </c>
      <c r="D64" s="101">
        <v>8.562877655029297</v>
      </c>
      <c r="E64" s="101">
        <v>9.541677474975586</v>
      </c>
      <c r="F64" s="101">
        <v>21.120169130301278</v>
      </c>
      <c r="G64" s="101" t="s">
        <v>58</v>
      </c>
      <c r="H64" s="101">
        <v>-2.162037356085378</v>
      </c>
      <c r="I64" s="101">
        <v>58.71796752672712</v>
      </c>
      <c r="J64" s="101" t="s">
        <v>61</v>
      </c>
      <c r="K64" s="101">
        <v>-0.7353424729719569</v>
      </c>
      <c r="L64" s="101">
        <v>-0.5324350397812794</v>
      </c>
      <c r="M64" s="101">
        <v>-0.1735935812846752</v>
      </c>
      <c r="N64" s="101">
        <v>-0.009085475446354416</v>
      </c>
      <c r="O64" s="101">
        <v>-0.029608112487213255</v>
      </c>
      <c r="P64" s="101">
        <v>-0.015270613004038725</v>
      </c>
      <c r="Q64" s="101">
        <v>-0.003559668405310134</v>
      </c>
      <c r="R64" s="101">
        <v>-0.00013971810301834556</v>
      </c>
      <c r="S64" s="101">
        <v>-0.00039363009279210534</v>
      </c>
      <c r="T64" s="101">
        <v>-0.00022351321506120582</v>
      </c>
      <c r="U64" s="101">
        <v>-7.587153657511163E-05</v>
      </c>
      <c r="V64" s="101">
        <v>-5.162848165676755E-06</v>
      </c>
      <c r="W64" s="101">
        <v>-2.466445266736119E-05</v>
      </c>
      <c r="X64" s="101">
        <v>67.5</v>
      </c>
    </row>
    <row r="65" s="101" customFormat="1" ht="12.75" hidden="1">
      <c r="A65" s="101" t="s">
        <v>128</v>
      </c>
    </row>
    <row r="66" spans="1:24" s="101" customFormat="1" ht="12.75" hidden="1">
      <c r="A66" s="101">
        <v>1580</v>
      </c>
      <c r="B66" s="101">
        <v>118.36</v>
      </c>
      <c r="C66" s="101">
        <v>131.06</v>
      </c>
      <c r="D66" s="101">
        <v>8.845148549637766</v>
      </c>
      <c r="E66" s="101">
        <v>8.954884303561498</v>
      </c>
      <c r="F66" s="101">
        <v>19.34960879273393</v>
      </c>
      <c r="G66" s="101" t="s">
        <v>59</v>
      </c>
      <c r="H66" s="101">
        <v>1.1968144341587958</v>
      </c>
      <c r="I66" s="101">
        <v>52.056814434158795</v>
      </c>
      <c r="J66" s="101" t="s">
        <v>73</v>
      </c>
      <c r="K66" s="101">
        <v>0.6430567748613286</v>
      </c>
      <c r="M66" s="101" t="s">
        <v>68</v>
      </c>
      <c r="N66" s="101">
        <v>0.38269507291983185</v>
      </c>
      <c r="X66" s="101">
        <v>67.5</v>
      </c>
    </row>
    <row r="67" spans="1:24" s="101" customFormat="1" ht="12.75" hidden="1">
      <c r="A67" s="101">
        <v>1578</v>
      </c>
      <c r="B67" s="101">
        <v>92.9000015258789</v>
      </c>
      <c r="C67" s="101">
        <v>121.30000305175781</v>
      </c>
      <c r="D67" s="101">
        <v>8.732172012329102</v>
      </c>
      <c r="E67" s="101">
        <v>9.403973579406738</v>
      </c>
      <c r="F67" s="101">
        <v>16.53224350223139</v>
      </c>
      <c r="G67" s="101" t="s">
        <v>56</v>
      </c>
      <c r="H67" s="101">
        <v>19.60441507717865</v>
      </c>
      <c r="I67" s="101">
        <v>45.00441660305756</v>
      </c>
      <c r="J67" s="101" t="s">
        <v>62</v>
      </c>
      <c r="K67" s="101">
        <v>0.7186423797757002</v>
      </c>
      <c r="L67" s="101">
        <v>0.2929965664947565</v>
      </c>
      <c r="M67" s="101">
        <v>0.170129038189442</v>
      </c>
      <c r="N67" s="101">
        <v>0.10440434588377512</v>
      </c>
      <c r="O67" s="101">
        <v>0.028862018253481423</v>
      </c>
      <c r="P67" s="101">
        <v>0.008405300084770206</v>
      </c>
      <c r="Q67" s="101">
        <v>0.003513279245803286</v>
      </c>
      <c r="R67" s="101">
        <v>0.0016071009579038003</v>
      </c>
      <c r="S67" s="101">
        <v>0.0003786890019338977</v>
      </c>
      <c r="T67" s="101">
        <v>0.00012370126756099074</v>
      </c>
      <c r="U67" s="101">
        <v>7.684901491979815E-05</v>
      </c>
      <c r="V67" s="101">
        <v>5.963987664364903E-05</v>
      </c>
      <c r="W67" s="101">
        <v>2.3610807192227883E-05</v>
      </c>
      <c r="X67" s="101">
        <v>67.5</v>
      </c>
    </row>
    <row r="68" spans="1:24" s="101" customFormat="1" ht="12.75" hidden="1">
      <c r="A68" s="101">
        <v>1579</v>
      </c>
      <c r="B68" s="101">
        <v>117.45999908447266</v>
      </c>
      <c r="C68" s="101">
        <v>121.86000061035156</v>
      </c>
      <c r="D68" s="101">
        <v>8.45577335357666</v>
      </c>
      <c r="E68" s="101">
        <v>8.970361709594727</v>
      </c>
      <c r="F68" s="101">
        <v>19.412976106553135</v>
      </c>
      <c r="G68" s="101" t="s">
        <v>57</v>
      </c>
      <c r="H68" s="101">
        <v>4.670213563229645</v>
      </c>
      <c r="I68" s="101">
        <v>54.6302126477023</v>
      </c>
      <c r="J68" s="101" t="s">
        <v>60</v>
      </c>
      <c r="K68" s="101">
        <v>-0.13633986078980542</v>
      </c>
      <c r="L68" s="101">
        <v>-0.0015928553154823356</v>
      </c>
      <c r="M68" s="101">
        <v>0.030376275718121813</v>
      </c>
      <c r="N68" s="101">
        <v>-0.0010795356053575258</v>
      </c>
      <c r="O68" s="101">
        <v>-0.005780908873908137</v>
      </c>
      <c r="P68" s="101">
        <v>-0.0001822946451469304</v>
      </c>
      <c r="Q68" s="101">
        <v>0.000536351266060393</v>
      </c>
      <c r="R68" s="101">
        <v>-8.679188874102595E-05</v>
      </c>
      <c r="S68" s="101">
        <v>-0.00010071008124494235</v>
      </c>
      <c r="T68" s="101">
        <v>-1.2988567008729446E-05</v>
      </c>
      <c r="U68" s="101">
        <v>5.668001097385732E-06</v>
      </c>
      <c r="V68" s="101">
        <v>-6.850715403952628E-06</v>
      </c>
      <c r="W68" s="101">
        <v>-7.032311432866588E-06</v>
      </c>
      <c r="X68" s="101">
        <v>67.5</v>
      </c>
    </row>
    <row r="69" spans="1:24" s="101" customFormat="1" ht="12.75" hidden="1">
      <c r="A69" s="101">
        <v>1577</v>
      </c>
      <c r="B69" s="101">
        <v>121.08000183105469</v>
      </c>
      <c r="C69" s="101">
        <v>116.87999725341797</v>
      </c>
      <c r="D69" s="101">
        <v>8.690059661865234</v>
      </c>
      <c r="E69" s="101">
        <v>9.555649757385254</v>
      </c>
      <c r="F69" s="101">
        <v>20.019208500636516</v>
      </c>
      <c r="G69" s="101" t="s">
        <v>58</v>
      </c>
      <c r="H69" s="101">
        <v>1.2457143571494669</v>
      </c>
      <c r="I69" s="101">
        <v>54.825716188204154</v>
      </c>
      <c r="J69" s="101" t="s">
        <v>61</v>
      </c>
      <c r="K69" s="101">
        <v>-0.7055907541695102</v>
      </c>
      <c r="L69" s="101">
        <v>-0.2929922367395768</v>
      </c>
      <c r="M69" s="101">
        <v>-0.16739525533527305</v>
      </c>
      <c r="N69" s="101">
        <v>-0.1043987645630719</v>
      </c>
      <c r="O69" s="101">
        <v>-0.028277149613351503</v>
      </c>
      <c r="P69" s="101">
        <v>-0.008403323043736257</v>
      </c>
      <c r="Q69" s="101">
        <v>-0.0034720971153450646</v>
      </c>
      <c r="R69" s="101">
        <v>-0.0016047556377667218</v>
      </c>
      <c r="S69" s="101">
        <v>-0.00036505183155454606</v>
      </c>
      <c r="T69" s="101">
        <v>-0.00012301748137259015</v>
      </c>
      <c r="U69" s="101">
        <v>-7.663970810032742E-05</v>
      </c>
      <c r="V69" s="101">
        <v>-5.924510599639197E-05</v>
      </c>
      <c r="W69" s="101">
        <v>-2.2539228296011685E-05</v>
      </c>
      <c r="X69" s="101">
        <v>67.5</v>
      </c>
    </row>
    <row r="70" s="101" customFormat="1" ht="12.75" hidden="1">
      <c r="A70" s="101" t="s">
        <v>134</v>
      </c>
    </row>
    <row r="71" spans="1:24" s="101" customFormat="1" ht="12.75" hidden="1">
      <c r="A71" s="101">
        <v>1580</v>
      </c>
      <c r="B71" s="101">
        <v>118.68</v>
      </c>
      <c r="C71" s="101">
        <v>131.68</v>
      </c>
      <c r="D71" s="101">
        <v>8.782244323451454</v>
      </c>
      <c r="E71" s="101">
        <v>8.844399813629938</v>
      </c>
      <c r="F71" s="101">
        <v>19.40857397894588</v>
      </c>
      <c r="G71" s="101" t="s">
        <v>59</v>
      </c>
      <c r="H71" s="101">
        <v>1.4101588731693653</v>
      </c>
      <c r="I71" s="101">
        <v>52.59015887316937</v>
      </c>
      <c r="J71" s="101" t="s">
        <v>73</v>
      </c>
      <c r="K71" s="101">
        <v>0.6109896773232499</v>
      </c>
      <c r="M71" s="101" t="s">
        <v>68</v>
      </c>
      <c r="N71" s="101">
        <v>0.35502004878010585</v>
      </c>
      <c r="X71" s="101">
        <v>67.5</v>
      </c>
    </row>
    <row r="72" spans="1:24" s="101" customFormat="1" ht="12.75" hidden="1">
      <c r="A72" s="101">
        <v>1578</v>
      </c>
      <c r="B72" s="101">
        <v>99.83999633789062</v>
      </c>
      <c r="C72" s="101">
        <v>125.04000091552734</v>
      </c>
      <c r="D72" s="101">
        <v>8.229486465454102</v>
      </c>
      <c r="E72" s="101">
        <v>8.971261978149414</v>
      </c>
      <c r="F72" s="101">
        <v>17.293121905836745</v>
      </c>
      <c r="G72" s="101" t="s">
        <v>56</v>
      </c>
      <c r="H72" s="101">
        <v>17.625829286863258</v>
      </c>
      <c r="I72" s="101">
        <v>49.96582562475388</v>
      </c>
      <c r="J72" s="101" t="s">
        <v>62</v>
      </c>
      <c r="K72" s="101">
        <v>0.7082105747071511</v>
      </c>
      <c r="L72" s="101">
        <v>0.2729389183737879</v>
      </c>
      <c r="M72" s="101">
        <v>0.1676592864003512</v>
      </c>
      <c r="N72" s="101">
        <v>0.07706034149366235</v>
      </c>
      <c r="O72" s="101">
        <v>0.028443121868242147</v>
      </c>
      <c r="P72" s="101">
        <v>0.007829894389575303</v>
      </c>
      <c r="Q72" s="101">
        <v>0.0034622543890422196</v>
      </c>
      <c r="R72" s="101">
        <v>0.0011862067902397657</v>
      </c>
      <c r="S72" s="101">
        <v>0.0003731940656592385</v>
      </c>
      <c r="T72" s="101">
        <v>0.00011522811746983322</v>
      </c>
      <c r="U72" s="101">
        <v>7.573193576973714E-05</v>
      </c>
      <c r="V72" s="101">
        <v>4.4021354254342546E-05</v>
      </c>
      <c r="W72" s="101">
        <v>2.3269420403376896E-05</v>
      </c>
      <c r="X72" s="101">
        <v>67.5</v>
      </c>
    </row>
    <row r="73" spans="1:24" s="101" customFormat="1" ht="12.75" hidden="1">
      <c r="A73" s="101">
        <v>1579</v>
      </c>
      <c r="B73" s="101">
        <v>127.23999786376953</v>
      </c>
      <c r="C73" s="101">
        <v>118.13999938964844</v>
      </c>
      <c r="D73" s="101">
        <v>8.218384742736816</v>
      </c>
      <c r="E73" s="101">
        <v>9.114996910095215</v>
      </c>
      <c r="F73" s="101">
        <v>21.13214756552181</v>
      </c>
      <c r="G73" s="101" t="s">
        <v>57</v>
      </c>
      <c r="H73" s="101">
        <v>1.4710381505891519</v>
      </c>
      <c r="I73" s="101">
        <v>61.21103601435869</v>
      </c>
      <c r="J73" s="101" t="s">
        <v>60</v>
      </c>
      <c r="K73" s="101">
        <v>-0.005096378180995819</v>
      </c>
      <c r="L73" s="101">
        <v>-0.0014839880988222634</v>
      </c>
      <c r="M73" s="101">
        <v>-0.0006989033345652534</v>
      </c>
      <c r="N73" s="101">
        <v>-0.0007967089384132907</v>
      </c>
      <c r="O73" s="101">
        <v>-0.0005113795050894671</v>
      </c>
      <c r="P73" s="101">
        <v>-0.00016983896556758206</v>
      </c>
      <c r="Q73" s="101">
        <v>-0.00010527409861154479</v>
      </c>
      <c r="R73" s="101">
        <v>-6.4053190443917E-05</v>
      </c>
      <c r="S73" s="101">
        <v>-3.188084618431357E-05</v>
      </c>
      <c r="T73" s="101">
        <v>-1.2101315453545565E-05</v>
      </c>
      <c r="U73" s="101">
        <v>-8.298212762743109E-06</v>
      </c>
      <c r="V73" s="101">
        <v>-5.055360827400458E-06</v>
      </c>
      <c r="W73" s="101">
        <v>-2.757838450168913E-06</v>
      </c>
      <c r="X73" s="101">
        <v>67.5</v>
      </c>
    </row>
    <row r="74" spans="1:24" s="101" customFormat="1" ht="12.75" hidden="1">
      <c r="A74" s="101">
        <v>1577</v>
      </c>
      <c r="B74" s="101">
        <v>123.05999755859375</v>
      </c>
      <c r="C74" s="101">
        <v>117.76000213623047</v>
      </c>
      <c r="D74" s="101">
        <v>8.560019493103027</v>
      </c>
      <c r="E74" s="101">
        <v>9.454314231872559</v>
      </c>
      <c r="F74" s="101">
        <v>19.698952776704385</v>
      </c>
      <c r="G74" s="101" t="s">
        <v>58</v>
      </c>
      <c r="H74" s="101">
        <v>-0.7872301244563857</v>
      </c>
      <c r="I74" s="101">
        <v>54.77276743413736</v>
      </c>
      <c r="J74" s="101" t="s">
        <v>61</v>
      </c>
      <c r="K74" s="101">
        <v>-0.7081922373596519</v>
      </c>
      <c r="L74" s="101">
        <v>-0.27293488407013095</v>
      </c>
      <c r="M74" s="101">
        <v>-0.16765782967223428</v>
      </c>
      <c r="N74" s="101">
        <v>-0.07705622288944165</v>
      </c>
      <c r="O74" s="101">
        <v>-0.02843852444508064</v>
      </c>
      <c r="P74" s="101">
        <v>-0.007828052176479009</v>
      </c>
      <c r="Q74" s="101">
        <v>-0.003460653524784537</v>
      </c>
      <c r="R74" s="101">
        <v>-0.001184476144970798</v>
      </c>
      <c r="S74" s="101">
        <v>-0.0003718298297472167</v>
      </c>
      <c r="T74" s="101">
        <v>-0.00011459091246663263</v>
      </c>
      <c r="U74" s="101">
        <v>-7.527593081706688E-05</v>
      </c>
      <c r="V74" s="101">
        <v>-4.373011499288685E-05</v>
      </c>
      <c r="W74" s="101">
        <v>-2.310541609648835E-05</v>
      </c>
      <c r="X74" s="101">
        <v>67.5</v>
      </c>
    </row>
    <row r="75" s="101" customFormat="1" ht="12.75" hidden="1">
      <c r="A75" s="101" t="s">
        <v>140</v>
      </c>
    </row>
    <row r="76" spans="1:24" s="101" customFormat="1" ht="12.75" hidden="1">
      <c r="A76" s="101">
        <v>1580</v>
      </c>
      <c r="B76" s="101">
        <v>114.08</v>
      </c>
      <c r="C76" s="101">
        <v>136.18</v>
      </c>
      <c r="D76" s="101">
        <v>8.766085560614664</v>
      </c>
      <c r="E76" s="101">
        <v>8.967874358202087</v>
      </c>
      <c r="F76" s="101">
        <v>19.107248493987097</v>
      </c>
      <c r="G76" s="101" t="s">
        <v>59</v>
      </c>
      <c r="H76" s="101">
        <v>5.279085974623392</v>
      </c>
      <c r="I76" s="101">
        <v>51.85908597462339</v>
      </c>
      <c r="J76" s="101" t="s">
        <v>73</v>
      </c>
      <c r="K76" s="101">
        <v>0.15072106133286536</v>
      </c>
      <c r="M76" s="101" t="s">
        <v>68</v>
      </c>
      <c r="N76" s="101">
        <v>0.1540231297990014</v>
      </c>
      <c r="X76" s="101">
        <v>67.5</v>
      </c>
    </row>
    <row r="77" spans="1:24" s="101" customFormat="1" ht="12.75" hidden="1">
      <c r="A77" s="101">
        <v>1578</v>
      </c>
      <c r="B77" s="101">
        <v>115.77999877929688</v>
      </c>
      <c r="C77" s="101">
        <v>131.3800048828125</v>
      </c>
      <c r="D77" s="101">
        <v>8.247499465942383</v>
      </c>
      <c r="E77" s="101">
        <v>8.971247673034668</v>
      </c>
      <c r="F77" s="101">
        <v>21.11013055020063</v>
      </c>
      <c r="G77" s="101" t="s">
        <v>56</v>
      </c>
      <c r="H77" s="101">
        <v>12.622072706874533</v>
      </c>
      <c r="I77" s="101">
        <v>60.90207148617141</v>
      </c>
      <c r="J77" s="101" t="s">
        <v>62</v>
      </c>
      <c r="K77" s="101">
        <v>0.09109879821754051</v>
      </c>
      <c r="L77" s="101">
        <v>0.35087174167076945</v>
      </c>
      <c r="M77" s="101">
        <v>0.021566166594094972</v>
      </c>
      <c r="N77" s="101">
        <v>0.13684525861153818</v>
      </c>
      <c r="O77" s="101">
        <v>0.0036587880834955517</v>
      </c>
      <c r="P77" s="101">
        <v>0.010065503546563324</v>
      </c>
      <c r="Q77" s="101">
        <v>0.00044526904468343163</v>
      </c>
      <c r="R77" s="101">
        <v>0.002106426197262737</v>
      </c>
      <c r="S77" s="101">
        <v>4.8008384397608E-05</v>
      </c>
      <c r="T77" s="101">
        <v>0.00014811915973184474</v>
      </c>
      <c r="U77" s="101">
        <v>9.738124683951032E-06</v>
      </c>
      <c r="V77" s="101">
        <v>7.817576474471515E-05</v>
      </c>
      <c r="W77" s="101">
        <v>2.9964609066569082E-06</v>
      </c>
      <c r="X77" s="101">
        <v>67.5</v>
      </c>
    </row>
    <row r="78" spans="1:24" s="101" customFormat="1" ht="12.75" hidden="1">
      <c r="A78" s="101">
        <v>1579</v>
      </c>
      <c r="B78" s="101">
        <v>128.44000244140625</v>
      </c>
      <c r="C78" s="101">
        <v>136.94000244140625</v>
      </c>
      <c r="D78" s="101">
        <v>8.470205307006836</v>
      </c>
      <c r="E78" s="101">
        <v>8.834722518920898</v>
      </c>
      <c r="F78" s="101">
        <v>22.841668489984762</v>
      </c>
      <c r="G78" s="101" t="s">
        <v>57</v>
      </c>
      <c r="H78" s="101">
        <v>3.2590093597181777</v>
      </c>
      <c r="I78" s="101">
        <v>64.19901180112443</v>
      </c>
      <c r="J78" s="101" t="s">
        <v>60</v>
      </c>
      <c r="K78" s="101">
        <v>0.07788132571119316</v>
      </c>
      <c r="L78" s="101">
        <v>-0.0019076288301120097</v>
      </c>
      <c r="M78" s="101">
        <v>-0.01830865430505989</v>
      </c>
      <c r="N78" s="101">
        <v>-0.0014150516762647621</v>
      </c>
      <c r="O78" s="101">
        <v>0.0031482002955872</v>
      </c>
      <c r="P78" s="101">
        <v>-0.0002183860675838751</v>
      </c>
      <c r="Q78" s="101">
        <v>-0.0003717477894483565</v>
      </c>
      <c r="R78" s="101">
        <v>-0.00011376421490079317</v>
      </c>
      <c r="S78" s="101">
        <v>4.287684688912791E-05</v>
      </c>
      <c r="T78" s="101">
        <v>-1.5560898157521667E-05</v>
      </c>
      <c r="U78" s="101">
        <v>-7.685191935242419E-06</v>
      </c>
      <c r="V78" s="101">
        <v>-8.976149523090195E-06</v>
      </c>
      <c r="W78" s="101">
        <v>2.7178106155604187E-06</v>
      </c>
      <c r="X78" s="101">
        <v>67.5</v>
      </c>
    </row>
    <row r="79" spans="1:24" s="101" customFormat="1" ht="12.75" hidden="1">
      <c r="A79" s="101">
        <v>1577</v>
      </c>
      <c r="B79" s="101">
        <v>109.4800033569336</v>
      </c>
      <c r="C79" s="101">
        <v>121.37999725341797</v>
      </c>
      <c r="D79" s="101">
        <v>8.78386116027832</v>
      </c>
      <c r="E79" s="101">
        <v>9.35662841796875</v>
      </c>
      <c r="F79" s="101">
        <v>20.619220672652798</v>
      </c>
      <c r="G79" s="101" t="s">
        <v>58</v>
      </c>
      <c r="H79" s="101">
        <v>13.858686541028234</v>
      </c>
      <c r="I79" s="101">
        <v>55.83868989796183</v>
      </c>
      <c r="J79" s="101" t="s">
        <v>61</v>
      </c>
      <c r="K79" s="101">
        <v>0.04725981529954603</v>
      </c>
      <c r="L79" s="101">
        <v>-0.35086655590883226</v>
      </c>
      <c r="M79" s="101">
        <v>0.011397048701399405</v>
      </c>
      <c r="N79" s="101">
        <v>-0.1368379422280687</v>
      </c>
      <c r="O79" s="101">
        <v>0.0018642867640987315</v>
      </c>
      <c r="P79" s="101">
        <v>-0.010063134162444825</v>
      </c>
      <c r="Q79" s="101">
        <v>0.0002450879499150382</v>
      </c>
      <c r="R79" s="101">
        <v>-0.00210335185547325</v>
      </c>
      <c r="S79" s="101">
        <v>2.1595855466148433E-05</v>
      </c>
      <c r="T79" s="101">
        <v>-0.00014729950416820478</v>
      </c>
      <c r="U79" s="101">
        <v>5.980710432604247E-06</v>
      </c>
      <c r="V79" s="101">
        <v>-7.765873378545504E-05</v>
      </c>
      <c r="W79" s="101">
        <v>1.2618571325907852E-06</v>
      </c>
      <c r="X79" s="101">
        <v>67.5</v>
      </c>
    </row>
    <row r="80" s="101" customFormat="1" ht="12.75" hidden="1">
      <c r="A80" s="101" t="s">
        <v>146</v>
      </c>
    </row>
    <row r="81" spans="1:24" s="101" customFormat="1" ht="12.75" hidden="1">
      <c r="A81" s="101">
        <v>1580</v>
      </c>
      <c r="B81" s="101">
        <v>135.48</v>
      </c>
      <c r="C81" s="101">
        <v>151.48</v>
      </c>
      <c r="D81" s="101">
        <v>8.542479836977222</v>
      </c>
      <c r="E81" s="101">
        <v>8.499074414352553</v>
      </c>
      <c r="F81" s="101">
        <v>23.860034899340764</v>
      </c>
      <c r="G81" s="101" t="s">
        <v>59</v>
      </c>
      <c r="H81" s="101">
        <v>-1.4664729308147884</v>
      </c>
      <c r="I81" s="101">
        <v>66.5135270691852</v>
      </c>
      <c r="J81" s="101" t="s">
        <v>73</v>
      </c>
      <c r="K81" s="101">
        <v>0.4215600758748157</v>
      </c>
      <c r="M81" s="101" t="s">
        <v>68</v>
      </c>
      <c r="N81" s="101">
        <v>0.32714956004381684</v>
      </c>
      <c r="X81" s="101">
        <v>67.5</v>
      </c>
    </row>
    <row r="82" spans="1:24" s="101" customFormat="1" ht="12.75" hidden="1">
      <c r="A82" s="101">
        <v>1578</v>
      </c>
      <c r="B82" s="101">
        <v>118.5</v>
      </c>
      <c r="C82" s="101">
        <v>137.5</v>
      </c>
      <c r="D82" s="101">
        <v>8.158422470092773</v>
      </c>
      <c r="E82" s="101">
        <v>8.916991233825684</v>
      </c>
      <c r="F82" s="101">
        <v>23.595529427032325</v>
      </c>
      <c r="G82" s="101" t="s">
        <v>56</v>
      </c>
      <c r="H82" s="101">
        <v>17.82347881207356</v>
      </c>
      <c r="I82" s="101">
        <v>68.82347881207356</v>
      </c>
      <c r="J82" s="101" t="s">
        <v>62</v>
      </c>
      <c r="K82" s="101">
        <v>0.4206429152159968</v>
      </c>
      <c r="L82" s="101">
        <v>0.4721934130772735</v>
      </c>
      <c r="M82" s="101">
        <v>0.09958176487497072</v>
      </c>
      <c r="N82" s="101">
        <v>0.1061159053318241</v>
      </c>
      <c r="O82" s="101">
        <v>0.016893754521046342</v>
      </c>
      <c r="P82" s="101">
        <v>0.013545858638849084</v>
      </c>
      <c r="Q82" s="101">
        <v>0.00205645861883911</v>
      </c>
      <c r="R82" s="101">
        <v>0.0016334406523857297</v>
      </c>
      <c r="S82" s="101">
        <v>0.00022166587801613065</v>
      </c>
      <c r="T82" s="101">
        <v>0.00019933999481576293</v>
      </c>
      <c r="U82" s="101">
        <v>4.498214280480321E-05</v>
      </c>
      <c r="V82" s="101">
        <v>6.061968236904896E-05</v>
      </c>
      <c r="W82" s="101">
        <v>1.382031483244216E-05</v>
      </c>
      <c r="X82" s="101">
        <v>67.5</v>
      </c>
    </row>
    <row r="83" spans="1:24" s="101" customFormat="1" ht="12.75" hidden="1">
      <c r="A83" s="101">
        <v>1579</v>
      </c>
      <c r="B83" s="101">
        <v>135.02000427246094</v>
      </c>
      <c r="C83" s="101">
        <v>138.32000732421875</v>
      </c>
      <c r="D83" s="101">
        <v>8.47825813293457</v>
      </c>
      <c r="E83" s="101">
        <v>8.892931938171387</v>
      </c>
      <c r="F83" s="101">
        <v>25.097107596064934</v>
      </c>
      <c r="G83" s="101" t="s">
        <v>57</v>
      </c>
      <c r="H83" s="101">
        <v>2.9706455595951695</v>
      </c>
      <c r="I83" s="101">
        <v>70.4906498320561</v>
      </c>
      <c r="J83" s="101" t="s">
        <v>60</v>
      </c>
      <c r="K83" s="101">
        <v>-0.17215484573851977</v>
      </c>
      <c r="L83" s="101">
        <v>-0.0025679559636395365</v>
      </c>
      <c r="M83" s="101">
        <v>0.03972023622976863</v>
      </c>
      <c r="N83" s="101">
        <v>-0.0010972446245660578</v>
      </c>
      <c r="O83" s="101">
        <v>-0.007079783371484941</v>
      </c>
      <c r="P83" s="101">
        <v>-0.00029386238129189935</v>
      </c>
      <c r="Q83" s="101">
        <v>0.0007704629749341736</v>
      </c>
      <c r="R83" s="101">
        <v>-8.822202869640789E-05</v>
      </c>
      <c r="S83" s="101">
        <v>-0.00010625373592008987</v>
      </c>
      <c r="T83" s="101">
        <v>-2.0932538752796538E-05</v>
      </c>
      <c r="U83" s="101">
        <v>1.3490663433000329E-05</v>
      </c>
      <c r="V83" s="101">
        <v>-6.9637699857186575E-06</v>
      </c>
      <c r="W83" s="101">
        <v>-7.025467010367699E-06</v>
      </c>
      <c r="X83" s="101">
        <v>67.5</v>
      </c>
    </row>
    <row r="84" spans="1:24" s="101" customFormat="1" ht="12.75" hidden="1">
      <c r="A84" s="101">
        <v>1577</v>
      </c>
      <c r="B84" s="101">
        <v>126.72000122070312</v>
      </c>
      <c r="C84" s="101">
        <v>126.72000122070312</v>
      </c>
      <c r="D84" s="101">
        <v>8.351028442382812</v>
      </c>
      <c r="E84" s="101">
        <v>9.359275817871094</v>
      </c>
      <c r="F84" s="101">
        <v>23.521193172223164</v>
      </c>
      <c r="G84" s="101" t="s">
        <v>58</v>
      </c>
      <c r="H84" s="101">
        <v>7.827479388719283</v>
      </c>
      <c r="I84" s="101">
        <v>67.04748060942241</v>
      </c>
      <c r="J84" s="101" t="s">
        <v>61</v>
      </c>
      <c r="K84" s="101">
        <v>-0.38380095259152064</v>
      </c>
      <c r="L84" s="101">
        <v>-0.4721864302960574</v>
      </c>
      <c r="M84" s="101">
        <v>-0.09131719843197846</v>
      </c>
      <c r="N84" s="101">
        <v>-0.10611023239361281</v>
      </c>
      <c r="O84" s="101">
        <v>-0.015338696464505029</v>
      </c>
      <c r="P84" s="101">
        <v>-0.013542670754490926</v>
      </c>
      <c r="Q84" s="101">
        <v>-0.0019066748163368715</v>
      </c>
      <c r="R84" s="101">
        <v>-0.001631056479254783</v>
      </c>
      <c r="S84" s="101">
        <v>-0.00019454024025811708</v>
      </c>
      <c r="T84" s="101">
        <v>-0.00019823789333654418</v>
      </c>
      <c r="U84" s="101">
        <v>-4.291148064853061E-05</v>
      </c>
      <c r="V84" s="101">
        <v>-6.021836761412908E-05</v>
      </c>
      <c r="W84" s="101">
        <v>-1.1901424929564355E-05</v>
      </c>
      <c r="X84" s="101">
        <v>67.5</v>
      </c>
    </row>
    <row r="85" spans="1:14" s="101" customFormat="1" ht="12.75">
      <c r="A85" s="101" t="s">
        <v>152</v>
      </c>
      <c r="E85" s="99" t="s">
        <v>106</v>
      </c>
      <c r="F85" s="102">
        <f>MIN(F56:F84)</f>
        <v>16.53224350223139</v>
      </c>
      <c r="G85" s="102"/>
      <c r="H85" s="102"/>
      <c r="I85" s="115"/>
      <c r="J85" s="115" t="s">
        <v>158</v>
      </c>
      <c r="K85" s="102">
        <f>AVERAGE(K83,K78,K73,K68,K63,K58)</f>
        <v>0.028386621835878045</v>
      </c>
      <c r="L85" s="102">
        <f>AVERAGE(L83,L78,L73,L68,L63,L58)</f>
        <v>-0.00224120106740807</v>
      </c>
      <c r="M85" s="115" t="s">
        <v>108</v>
      </c>
      <c r="N85" s="102" t="e">
        <f>Mittelwert(K81,K76,K71,K66,K61,K56)</f>
        <v>#NAME?</v>
      </c>
    </row>
    <row r="86" spans="5:14" s="101" customFormat="1" ht="12.75">
      <c r="E86" s="99" t="s">
        <v>107</v>
      </c>
      <c r="F86" s="102">
        <f>MAX(F56:F84)</f>
        <v>27.308962114588784</v>
      </c>
      <c r="G86" s="102"/>
      <c r="H86" s="102"/>
      <c r="I86" s="115"/>
      <c r="J86" s="115" t="s">
        <v>159</v>
      </c>
      <c r="K86" s="102">
        <f>AVERAGE(K84,K79,K74,K69,K64,K59)</f>
        <v>-0.6131863546880136</v>
      </c>
      <c r="L86" s="102">
        <f>AVERAGE(L84,L79,L74,L69,L64,L59)</f>
        <v>-0.41211999112510783</v>
      </c>
      <c r="M86" s="102"/>
      <c r="N86" s="102"/>
    </row>
    <row r="87" spans="5:14" s="101" customFormat="1" ht="12.75">
      <c r="E87" s="99"/>
      <c r="F87" s="102"/>
      <c r="G87" s="102"/>
      <c r="H87" s="102"/>
      <c r="I87" s="102"/>
      <c r="J87" s="115" t="s">
        <v>112</v>
      </c>
      <c r="K87" s="102">
        <f>ABS(K85/$G$33)</f>
        <v>0.01774163864742378</v>
      </c>
      <c r="L87" s="102">
        <f>ABS(L85/$H$33)</f>
        <v>0.006225558520577972</v>
      </c>
      <c r="M87" s="115" t="s">
        <v>111</v>
      </c>
      <c r="N87" s="102">
        <f>K87+L87+L88+K88</f>
        <v>0.629943529512111</v>
      </c>
    </row>
    <row r="88" spans="5:14" s="101" customFormat="1" ht="29.25" customHeight="1">
      <c r="E88" s="99"/>
      <c r="F88" s="102"/>
      <c r="G88" s="102"/>
      <c r="H88" s="102"/>
      <c r="I88" s="102"/>
      <c r="J88" s="102"/>
      <c r="K88" s="102">
        <f>ABS(K86/$G$34)</f>
        <v>0.3484013378909168</v>
      </c>
      <c r="L88" s="102">
        <f>ABS(L86/$H$34)</f>
        <v>0.2575749944531924</v>
      </c>
      <c r="M88" s="102"/>
      <c r="N88" s="102"/>
    </row>
    <row r="89" s="101" customFormat="1" ht="12.75"/>
    <row r="90" s="101" customFormat="1" ht="12.75" hidden="1">
      <c r="A90" s="101" t="s">
        <v>117</v>
      </c>
    </row>
    <row r="91" spans="1:24" s="101" customFormat="1" ht="12.75" hidden="1">
      <c r="A91" s="101">
        <v>1580</v>
      </c>
      <c r="B91" s="101">
        <v>141.84</v>
      </c>
      <c r="C91" s="101">
        <v>147.04</v>
      </c>
      <c r="D91" s="101">
        <v>8.482989994114158</v>
      </c>
      <c r="E91" s="101">
        <v>8.825695604696708</v>
      </c>
      <c r="F91" s="101">
        <v>25.468341736398937</v>
      </c>
      <c r="G91" s="101" t="s">
        <v>59</v>
      </c>
      <c r="H91" s="101">
        <v>-2.826085018694542</v>
      </c>
      <c r="I91" s="101">
        <v>71.51391498130546</v>
      </c>
      <c r="J91" s="101" t="s">
        <v>73</v>
      </c>
      <c r="K91" s="101">
        <v>1.9238321746590215</v>
      </c>
      <c r="M91" s="101" t="s">
        <v>68</v>
      </c>
      <c r="N91" s="101">
        <v>1.5765334072981814</v>
      </c>
      <c r="X91" s="101">
        <v>67.5</v>
      </c>
    </row>
    <row r="92" spans="1:24" s="101" customFormat="1" ht="12.75" hidden="1">
      <c r="A92" s="101">
        <v>1578</v>
      </c>
      <c r="B92" s="101">
        <v>90.62000274658203</v>
      </c>
      <c r="C92" s="101">
        <v>106.91999816894531</v>
      </c>
      <c r="D92" s="101">
        <v>8.56799602508545</v>
      </c>
      <c r="E92" s="101">
        <v>9.287413597106934</v>
      </c>
      <c r="F92" s="101">
        <v>18.755395467128704</v>
      </c>
      <c r="G92" s="101" t="s">
        <v>56</v>
      </c>
      <c r="H92" s="101">
        <v>28.909651160146055</v>
      </c>
      <c r="I92" s="101">
        <v>52.029653906728086</v>
      </c>
      <c r="J92" s="101" t="s">
        <v>62</v>
      </c>
      <c r="K92" s="101">
        <v>0.7382327491525912</v>
      </c>
      <c r="L92" s="101">
        <v>1.15605985156161</v>
      </c>
      <c r="M92" s="101">
        <v>0.17476625801018228</v>
      </c>
      <c r="N92" s="101">
        <v>0.09915789383798022</v>
      </c>
      <c r="O92" s="101">
        <v>0.029649157062520224</v>
      </c>
      <c r="P92" s="101">
        <v>0.033163878346955895</v>
      </c>
      <c r="Q92" s="101">
        <v>0.003608982336491645</v>
      </c>
      <c r="R92" s="101">
        <v>0.0015263970569297657</v>
      </c>
      <c r="S92" s="101">
        <v>0.00038903362153267364</v>
      </c>
      <c r="T92" s="101">
        <v>0.000487994309789225</v>
      </c>
      <c r="U92" s="101">
        <v>7.892075604959326E-05</v>
      </c>
      <c r="V92" s="101">
        <v>5.665940878817928E-05</v>
      </c>
      <c r="W92" s="101">
        <v>2.4255338253947808E-05</v>
      </c>
      <c r="X92" s="101">
        <v>67.5</v>
      </c>
    </row>
    <row r="93" spans="1:24" s="101" customFormat="1" ht="12.75" hidden="1">
      <c r="A93" s="101">
        <v>1577</v>
      </c>
      <c r="B93" s="101">
        <v>139.3800048828125</v>
      </c>
      <c r="C93" s="101">
        <v>139.3800048828125</v>
      </c>
      <c r="D93" s="101">
        <v>8.597579002380371</v>
      </c>
      <c r="E93" s="101">
        <v>9.353599548339844</v>
      </c>
      <c r="F93" s="101">
        <v>20.876996065648747</v>
      </c>
      <c r="G93" s="101" t="s">
        <v>57</v>
      </c>
      <c r="H93" s="101">
        <v>-14.04566006105135</v>
      </c>
      <c r="I93" s="101">
        <v>57.83434482176115</v>
      </c>
      <c r="J93" s="101" t="s">
        <v>60</v>
      </c>
      <c r="K93" s="101">
        <v>0.42919573124079596</v>
      </c>
      <c r="L93" s="101">
        <v>-0.006288732864925654</v>
      </c>
      <c r="M93" s="101">
        <v>-0.10321574497299181</v>
      </c>
      <c r="N93" s="101">
        <v>-0.0010247701849856105</v>
      </c>
      <c r="O93" s="101">
        <v>0.016976319762979263</v>
      </c>
      <c r="P93" s="101">
        <v>-0.0007196695699406523</v>
      </c>
      <c r="Q93" s="101">
        <v>-0.002207085966428796</v>
      </c>
      <c r="R93" s="101">
        <v>-8.24067215273889E-05</v>
      </c>
      <c r="S93" s="101">
        <v>0.00020066956562512765</v>
      </c>
      <c r="T93" s="101">
        <v>-5.126229209637778E-05</v>
      </c>
      <c r="U93" s="101">
        <v>-5.305324938537641E-05</v>
      </c>
      <c r="V93" s="101">
        <v>-6.500931666467525E-06</v>
      </c>
      <c r="W93" s="101">
        <v>1.1807384440875163E-05</v>
      </c>
      <c r="X93" s="101">
        <v>67.5</v>
      </c>
    </row>
    <row r="94" spans="1:24" s="101" customFormat="1" ht="12.75" hidden="1">
      <c r="A94" s="101">
        <v>1579</v>
      </c>
      <c r="B94" s="101">
        <v>117.9800033569336</v>
      </c>
      <c r="C94" s="101">
        <v>131.5800018310547</v>
      </c>
      <c r="D94" s="101">
        <v>8.572999954223633</v>
      </c>
      <c r="E94" s="101">
        <v>9.063308715820312</v>
      </c>
      <c r="F94" s="101">
        <v>22.991263607642384</v>
      </c>
      <c r="G94" s="101" t="s">
        <v>58</v>
      </c>
      <c r="H94" s="101">
        <v>13.336589665422416</v>
      </c>
      <c r="I94" s="101">
        <v>63.81659302235601</v>
      </c>
      <c r="J94" s="101" t="s">
        <v>61</v>
      </c>
      <c r="K94" s="101">
        <v>-0.6006484963820946</v>
      </c>
      <c r="L94" s="101">
        <v>-1.156042746714673</v>
      </c>
      <c r="M94" s="101">
        <v>-0.14103104242879266</v>
      </c>
      <c r="N94" s="101">
        <v>-0.09915259833434584</v>
      </c>
      <c r="O94" s="101">
        <v>-0.024307963341733768</v>
      </c>
      <c r="P94" s="101">
        <v>-0.03315606886712886</v>
      </c>
      <c r="Q94" s="101">
        <v>-0.0028554378021420396</v>
      </c>
      <c r="R94" s="101">
        <v>-0.0015241709574883514</v>
      </c>
      <c r="S94" s="101">
        <v>-0.0003332849893329283</v>
      </c>
      <c r="T94" s="101">
        <v>-0.00048529436818871876</v>
      </c>
      <c r="U94" s="101">
        <v>-5.842806230821342E-05</v>
      </c>
      <c r="V94" s="101">
        <v>-5.628522445272762E-05</v>
      </c>
      <c r="W94" s="101">
        <v>-2.1187428028876064E-05</v>
      </c>
      <c r="X94" s="101">
        <v>67.5</v>
      </c>
    </row>
    <row r="95" s="101" customFormat="1" ht="12.75" hidden="1">
      <c r="A95" s="101" t="s">
        <v>123</v>
      </c>
    </row>
    <row r="96" spans="1:24" s="101" customFormat="1" ht="12.75" hidden="1">
      <c r="A96" s="101">
        <v>1580</v>
      </c>
      <c r="B96" s="101">
        <v>134.34</v>
      </c>
      <c r="C96" s="101">
        <v>130.14</v>
      </c>
      <c r="D96" s="101">
        <v>8.774035465300754</v>
      </c>
      <c r="E96" s="101">
        <v>8.975847428788867</v>
      </c>
      <c r="F96" s="101">
        <v>22.46576884931082</v>
      </c>
      <c r="G96" s="101" t="s">
        <v>59</v>
      </c>
      <c r="H96" s="101">
        <v>-5.868907699672633</v>
      </c>
      <c r="I96" s="101">
        <v>60.97109230032736</v>
      </c>
      <c r="J96" s="101" t="s">
        <v>73</v>
      </c>
      <c r="K96" s="101">
        <v>0.8771337140306633</v>
      </c>
      <c r="M96" s="101" t="s">
        <v>68</v>
      </c>
      <c r="N96" s="101">
        <v>0.6670383628268687</v>
      </c>
      <c r="X96" s="101">
        <v>67.5</v>
      </c>
    </row>
    <row r="97" spans="1:24" s="101" customFormat="1" ht="12.75" hidden="1">
      <c r="A97" s="101">
        <v>1578</v>
      </c>
      <c r="B97" s="101">
        <v>98.16000366210938</v>
      </c>
      <c r="C97" s="101">
        <v>101.66000366210938</v>
      </c>
      <c r="D97" s="101">
        <v>8.606562614440918</v>
      </c>
      <c r="E97" s="101">
        <v>9.426645278930664</v>
      </c>
      <c r="F97" s="101">
        <v>17.229826025833216</v>
      </c>
      <c r="G97" s="101" t="s">
        <v>56</v>
      </c>
      <c r="H97" s="101">
        <v>16.938453326759415</v>
      </c>
      <c r="I97" s="101">
        <v>47.59845698886879</v>
      </c>
      <c r="J97" s="101" t="s">
        <v>62</v>
      </c>
      <c r="K97" s="101">
        <v>0.5959517634677926</v>
      </c>
      <c r="L97" s="101">
        <v>0.7078080007070907</v>
      </c>
      <c r="M97" s="101">
        <v>0.14108341971139426</v>
      </c>
      <c r="N97" s="101">
        <v>0.009200471433797732</v>
      </c>
      <c r="O97" s="101">
        <v>0.023934828000157678</v>
      </c>
      <c r="P97" s="101">
        <v>0.020304864149154382</v>
      </c>
      <c r="Q97" s="101">
        <v>0.002913391869311427</v>
      </c>
      <c r="R97" s="101">
        <v>0.00014168566550718133</v>
      </c>
      <c r="S97" s="101">
        <v>0.0003140515099539728</v>
      </c>
      <c r="T97" s="101">
        <v>0.00029877783997046234</v>
      </c>
      <c r="U97" s="101">
        <v>6.37095884748962E-05</v>
      </c>
      <c r="V97" s="101">
        <v>5.2648656470877295E-06</v>
      </c>
      <c r="W97" s="101">
        <v>1.9584517964262644E-05</v>
      </c>
      <c r="X97" s="101">
        <v>67.5</v>
      </c>
    </row>
    <row r="98" spans="1:24" s="101" customFormat="1" ht="12.75" hidden="1">
      <c r="A98" s="101">
        <v>1577</v>
      </c>
      <c r="B98" s="101">
        <v>128.3800048828125</v>
      </c>
      <c r="C98" s="101">
        <v>121.4800033569336</v>
      </c>
      <c r="D98" s="101">
        <v>8.562877655029297</v>
      </c>
      <c r="E98" s="101">
        <v>9.541677474975586</v>
      </c>
      <c r="F98" s="101">
        <v>17.922659158392758</v>
      </c>
      <c r="G98" s="101" t="s">
        <v>57</v>
      </c>
      <c r="H98" s="101">
        <v>-11.05170512051356</v>
      </c>
      <c r="I98" s="101">
        <v>49.82829976229893</v>
      </c>
      <c r="J98" s="101" t="s">
        <v>60</v>
      </c>
      <c r="K98" s="101">
        <v>0.19715521834280186</v>
      </c>
      <c r="L98" s="101">
        <v>-0.0038508235096233246</v>
      </c>
      <c r="M98" s="101">
        <v>-0.04818411492205273</v>
      </c>
      <c r="N98" s="101">
        <v>-9.472382027339175E-05</v>
      </c>
      <c r="O98" s="101">
        <v>0.007674192090688937</v>
      </c>
      <c r="P98" s="101">
        <v>-0.0004406241400023356</v>
      </c>
      <c r="Q98" s="101">
        <v>-0.0010665193810722668</v>
      </c>
      <c r="R98" s="101">
        <v>-7.631291788525754E-06</v>
      </c>
      <c r="S98" s="101">
        <v>8.035215712316206E-05</v>
      </c>
      <c r="T98" s="101">
        <v>-3.1382563925432635E-05</v>
      </c>
      <c r="U98" s="101">
        <v>-2.7938336069123904E-05</v>
      </c>
      <c r="V98" s="101">
        <v>-6.022260244204965E-07</v>
      </c>
      <c r="W98" s="101">
        <v>4.372253123224685E-06</v>
      </c>
      <c r="X98" s="101">
        <v>67.5</v>
      </c>
    </row>
    <row r="99" spans="1:24" s="101" customFormat="1" ht="12.75" hidden="1">
      <c r="A99" s="101">
        <v>1579</v>
      </c>
      <c r="B99" s="101">
        <v>125.12000274658203</v>
      </c>
      <c r="C99" s="101">
        <v>123.5199966430664</v>
      </c>
      <c r="D99" s="101">
        <v>8.21998405456543</v>
      </c>
      <c r="E99" s="101">
        <v>8.639988899230957</v>
      </c>
      <c r="F99" s="101">
        <v>20.70490235191366</v>
      </c>
      <c r="G99" s="101" t="s">
        <v>58</v>
      </c>
      <c r="H99" s="101">
        <v>2.336473087945137</v>
      </c>
      <c r="I99" s="101">
        <v>59.95647583452716</v>
      </c>
      <c r="J99" s="101" t="s">
        <v>61</v>
      </c>
      <c r="K99" s="101">
        <v>-0.5623951673517242</v>
      </c>
      <c r="L99" s="101">
        <v>-0.707797525443023</v>
      </c>
      <c r="M99" s="101">
        <v>-0.13260023524353132</v>
      </c>
      <c r="N99" s="101">
        <v>-0.009199983804442315</v>
      </c>
      <c r="O99" s="101">
        <v>-0.022671188040161005</v>
      </c>
      <c r="P99" s="101">
        <v>-0.02030008272108422</v>
      </c>
      <c r="Q99" s="101">
        <v>-0.002711160008920012</v>
      </c>
      <c r="R99" s="101">
        <v>-0.00014148000281259275</v>
      </c>
      <c r="S99" s="101">
        <v>-0.000303598224220803</v>
      </c>
      <c r="T99" s="101">
        <v>-0.0002971251122656605</v>
      </c>
      <c r="U99" s="101">
        <v>-5.725697373533914E-05</v>
      </c>
      <c r="V99" s="101">
        <v>-5.230309177992748E-06</v>
      </c>
      <c r="W99" s="101">
        <v>-1.9090226465890296E-05</v>
      </c>
      <c r="X99" s="101">
        <v>67.5</v>
      </c>
    </row>
    <row r="100" s="101" customFormat="1" ht="12.75" hidden="1">
      <c r="A100" s="101" t="s">
        <v>129</v>
      </c>
    </row>
    <row r="101" spans="1:24" s="101" customFormat="1" ht="12.75" hidden="1">
      <c r="A101" s="101">
        <v>1580</v>
      </c>
      <c r="B101" s="101">
        <v>118.36</v>
      </c>
      <c r="C101" s="101">
        <v>131.06</v>
      </c>
      <c r="D101" s="101">
        <v>8.845148549637766</v>
      </c>
      <c r="E101" s="101">
        <v>8.954884303561498</v>
      </c>
      <c r="F101" s="101">
        <v>19.691231482733023</v>
      </c>
      <c r="G101" s="101" t="s">
        <v>59</v>
      </c>
      <c r="H101" s="101">
        <v>2.1158918775466447</v>
      </c>
      <c r="I101" s="101">
        <v>52.975891877546644</v>
      </c>
      <c r="J101" s="101" t="s">
        <v>73</v>
      </c>
      <c r="K101" s="101">
        <v>0.5797688167634496</v>
      </c>
      <c r="M101" s="101" t="s">
        <v>68</v>
      </c>
      <c r="N101" s="101">
        <v>0.3662119772439592</v>
      </c>
      <c r="X101" s="101">
        <v>67.5</v>
      </c>
    </row>
    <row r="102" spans="1:24" s="101" customFormat="1" ht="12.75" hidden="1">
      <c r="A102" s="101">
        <v>1578</v>
      </c>
      <c r="B102" s="101">
        <v>92.9000015258789</v>
      </c>
      <c r="C102" s="101">
        <v>121.30000305175781</v>
      </c>
      <c r="D102" s="101">
        <v>8.732172012329102</v>
      </c>
      <c r="E102" s="101">
        <v>9.403973579406738</v>
      </c>
      <c r="F102" s="101">
        <v>16.53224350223139</v>
      </c>
      <c r="G102" s="101" t="s">
        <v>56</v>
      </c>
      <c r="H102" s="101">
        <v>19.60441507717865</v>
      </c>
      <c r="I102" s="101">
        <v>45.00441660305756</v>
      </c>
      <c r="J102" s="101" t="s">
        <v>62</v>
      </c>
      <c r="K102" s="101">
        <v>0.6485135917104413</v>
      </c>
      <c r="L102" s="101">
        <v>0.3520730145927761</v>
      </c>
      <c r="M102" s="101">
        <v>0.1535268307233998</v>
      </c>
      <c r="N102" s="101">
        <v>0.10430668374906062</v>
      </c>
      <c r="O102" s="101">
        <v>0.026045553543073797</v>
      </c>
      <c r="P102" s="101">
        <v>0.010100015808826718</v>
      </c>
      <c r="Q102" s="101">
        <v>0.003170437260232556</v>
      </c>
      <c r="R102" s="101">
        <v>0.0016056010670123903</v>
      </c>
      <c r="S102" s="101">
        <v>0.0003417413634665673</v>
      </c>
      <c r="T102" s="101">
        <v>0.00014863384786449743</v>
      </c>
      <c r="U102" s="101">
        <v>6.935059705531509E-05</v>
      </c>
      <c r="V102" s="101">
        <v>5.958638876924141E-05</v>
      </c>
      <c r="W102" s="101">
        <v>2.1307157315932824E-05</v>
      </c>
      <c r="X102" s="101">
        <v>67.5</v>
      </c>
    </row>
    <row r="103" spans="1:24" s="101" customFormat="1" ht="12.75" hidden="1">
      <c r="A103" s="101">
        <v>1577</v>
      </c>
      <c r="B103" s="101">
        <v>121.08000183105469</v>
      </c>
      <c r="C103" s="101">
        <v>116.87999725341797</v>
      </c>
      <c r="D103" s="101">
        <v>8.690059661865234</v>
      </c>
      <c r="E103" s="101">
        <v>9.555649757385254</v>
      </c>
      <c r="F103" s="101">
        <v>20.377931447435884</v>
      </c>
      <c r="G103" s="101" t="s">
        <v>57</v>
      </c>
      <c r="H103" s="101">
        <v>2.2281329413204247</v>
      </c>
      <c r="I103" s="101">
        <v>55.80813477237511</v>
      </c>
      <c r="J103" s="101" t="s">
        <v>60</v>
      </c>
      <c r="K103" s="101">
        <v>-0.006839461804775331</v>
      </c>
      <c r="L103" s="101">
        <v>-0.0019142851268988015</v>
      </c>
      <c r="M103" s="101">
        <v>-0.00012554107630258465</v>
      </c>
      <c r="N103" s="101">
        <v>-0.0010784629612159684</v>
      </c>
      <c r="O103" s="101">
        <v>-0.0005554992556871994</v>
      </c>
      <c r="P103" s="101">
        <v>-0.0002190942374371301</v>
      </c>
      <c r="Q103" s="101">
        <v>-8.577698954029736E-05</v>
      </c>
      <c r="R103" s="101">
        <v>-8.670567015929738E-05</v>
      </c>
      <c r="S103" s="101">
        <v>-3.0330146540718636E-05</v>
      </c>
      <c r="T103" s="101">
        <v>-1.5610400187759556E-05</v>
      </c>
      <c r="U103" s="101">
        <v>-7.368739747322323E-06</v>
      </c>
      <c r="V103" s="101">
        <v>-6.8427787600173125E-06</v>
      </c>
      <c r="W103" s="101">
        <v>-2.595852958790559E-06</v>
      </c>
      <c r="X103" s="101">
        <v>67.5</v>
      </c>
    </row>
    <row r="104" spans="1:24" s="101" customFormat="1" ht="12.75" hidden="1">
      <c r="A104" s="101">
        <v>1579</v>
      </c>
      <c r="B104" s="101">
        <v>117.45999908447266</v>
      </c>
      <c r="C104" s="101">
        <v>121.86000061035156</v>
      </c>
      <c r="D104" s="101">
        <v>8.45577335357666</v>
      </c>
      <c r="E104" s="101">
        <v>8.970361709594727</v>
      </c>
      <c r="F104" s="101">
        <v>18.72839381764672</v>
      </c>
      <c r="G104" s="101" t="s">
        <v>58</v>
      </c>
      <c r="H104" s="101">
        <v>2.74372502213555</v>
      </c>
      <c r="I104" s="101">
        <v>52.7037241066082</v>
      </c>
      <c r="J104" s="101" t="s">
        <v>61</v>
      </c>
      <c r="K104" s="101">
        <v>-0.6484775249732238</v>
      </c>
      <c r="L104" s="101">
        <v>-0.35206781039580726</v>
      </c>
      <c r="M104" s="101">
        <v>-0.15352677939502807</v>
      </c>
      <c r="N104" s="101">
        <v>-0.10430110829884709</v>
      </c>
      <c r="O104" s="101">
        <v>-0.026039629028502976</v>
      </c>
      <c r="P104" s="101">
        <v>-0.01009763918218865</v>
      </c>
      <c r="Q104" s="101">
        <v>-0.0031692766886367496</v>
      </c>
      <c r="R104" s="101">
        <v>-0.0016032582178655917</v>
      </c>
      <c r="S104" s="101">
        <v>-0.00034039277565014065</v>
      </c>
      <c r="T104" s="101">
        <v>-0.00014781182678319272</v>
      </c>
      <c r="U104" s="101">
        <v>-6.895800886383619E-05</v>
      </c>
      <c r="V104" s="101">
        <v>-5.919217942769665E-05</v>
      </c>
      <c r="W104" s="101">
        <v>-2.114843966590084E-05</v>
      </c>
      <c r="X104" s="101">
        <v>67.5</v>
      </c>
    </row>
    <row r="105" s="101" customFormat="1" ht="12.75" hidden="1">
      <c r="A105" s="101" t="s">
        <v>135</v>
      </c>
    </row>
    <row r="106" spans="1:24" s="101" customFormat="1" ht="12.75" hidden="1">
      <c r="A106" s="101">
        <v>1580</v>
      </c>
      <c r="B106" s="101">
        <v>118.68</v>
      </c>
      <c r="C106" s="101">
        <v>131.68</v>
      </c>
      <c r="D106" s="101">
        <v>8.782244323451454</v>
      </c>
      <c r="E106" s="101">
        <v>8.844399813629938</v>
      </c>
      <c r="F106" s="101">
        <v>19.138042048272514</v>
      </c>
      <c r="G106" s="101" t="s">
        <v>59</v>
      </c>
      <c r="H106" s="101">
        <v>0.6771159803833626</v>
      </c>
      <c r="I106" s="101">
        <v>51.85711598038337</v>
      </c>
      <c r="J106" s="101" t="s">
        <v>73</v>
      </c>
      <c r="K106" s="101">
        <v>0.6185213257702206</v>
      </c>
      <c r="M106" s="101" t="s">
        <v>68</v>
      </c>
      <c r="N106" s="101">
        <v>0.35799465748907117</v>
      </c>
      <c r="X106" s="101">
        <v>67.5</v>
      </c>
    </row>
    <row r="107" spans="1:24" s="101" customFormat="1" ht="12.75" hidden="1">
      <c r="A107" s="101">
        <v>1578</v>
      </c>
      <c r="B107" s="101">
        <v>99.83999633789062</v>
      </c>
      <c r="C107" s="101">
        <v>125.04000091552734</v>
      </c>
      <c r="D107" s="101">
        <v>8.229486465454102</v>
      </c>
      <c r="E107" s="101">
        <v>8.971261978149414</v>
      </c>
      <c r="F107" s="101">
        <v>17.293121905836745</v>
      </c>
      <c r="G107" s="101" t="s">
        <v>56</v>
      </c>
      <c r="H107" s="101">
        <v>17.625829286863258</v>
      </c>
      <c r="I107" s="101">
        <v>49.96582562475388</v>
      </c>
      <c r="J107" s="101" t="s">
        <v>62</v>
      </c>
      <c r="K107" s="101">
        <v>0.714657966681313</v>
      </c>
      <c r="L107" s="101">
        <v>0.2689187781724034</v>
      </c>
      <c r="M107" s="101">
        <v>0.1691856928072817</v>
      </c>
      <c r="N107" s="101">
        <v>0.07711749371078401</v>
      </c>
      <c r="O107" s="101">
        <v>0.02870204606065735</v>
      </c>
      <c r="P107" s="101">
        <v>0.007714567522822739</v>
      </c>
      <c r="Q107" s="101">
        <v>0.0034937766039945975</v>
      </c>
      <c r="R107" s="101">
        <v>0.0011870851279152613</v>
      </c>
      <c r="S107" s="101">
        <v>0.00037659041018660636</v>
      </c>
      <c r="T107" s="101">
        <v>0.0001135329403025976</v>
      </c>
      <c r="U107" s="101">
        <v>7.642113411344793E-05</v>
      </c>
      <c r="V107" s="101">
        <v>4.4053225813058736E-05</v>
      </c>
      <c r="W107" s="101">
        <v>2.3481206556055274E-05</v>
      </c>
      <c r="X107" s="101">
        <v>67.5</v>
      </c>
    </row>
    <row r="108" spans="1:24" s="101" customFormat="1" ht="12.75" hidden="1">
      <c r="A108" s="101">
        <v>1577</v>
      </c>
      <c r="B108" s="101">
        <v>123.05999755859375</v>
      </c>
      <c r="C108" s="101">
        <v>117.76000213623047</v>
      </c>
      <c r="D108" s="101">
        <v>8.560019493103027</v>
      </c>
      <c r="E108" s="101">
        <v>9.454314231872559</v>
      </c>
      <c r="F108" s="101">
        <v>20.81437093259288</v>
      </c>
      <c r="G108" s="101" t="s">
        <v>57</v>
      </c>
      <c r="H108" s="101">
        <v>2.3141803889260473</v>
      </c>
      <c r="I108" s="101">
        <v>57.87417794751979</v>
      </c>
      <c r="J108" s="101" t="s">
        <v>60</v>
      </c>
      <c r="K108" s="101">
        <v>-0.06573359916483688</v>
      </c>
      <c r="L108" s="101">
        <v>-0.0014621237124811818</v>
      </c>
      <c r="M108" s="101">
        <v>0.013645961839392894</v>
      </c>
      <c r="N108" s="101">
        <v>-0.0007973252177155425</v>
      </c>
      <c r="O108" s="101">
        <v>-0.0029480220241612978</v>
      </c>
      <c r="P108" s="101">
        <v>-0.0001673269794475614</v>
      </c>
      <c r="Q108" s="101">
        <v>0.00019031498598333336</v>
      </c>
      <c r="R108" s="101">
        <v>-6.410347490717983E-05</v>
      </c>
      <c r="S108" s="101">
        <v>-6.387469000934136E-05</v>
      </c>
      <c r="T108" s="101">
        <v>-1.1921800626472856E-05</v>
      </c>
      <c r="U108" s="101">
        <v>-1.9025089432300276E-06</v>
      </c>
      <c r="V108" s="101">
        <v>-5.059868886035538E-06</v>
      </c>
      <c r="W108" s="101">
        <v>-4.750082204967239E-06</v>
      </c>
      <c r="X108" s="101">
        <v>67.5</v>
      </c>
    </row>
    <row r="109" spans="1:24" s="101" customFormat="1" ht="12.75" hidden="1">
      <c r="A109" s="101">
        <v>1579</v>
      </c>
      <c r="B109" s="101">
        <v>127.23999786376953</v>
      </c>
      <c r="C109" s="101">
        <v>118.13999938964844</v>
      </c>
      <c r="D109" s="101">
        <v>8.218384742736816</v>
      </c>
      <c r="E109" s="101">
        <v>9.114996910095215</v>
      </c>
      <c r="F109" s="101">
        <v>20.319554280681317</v>
      </c>
      <c r="G109" s="101" t="s">
        <v>58</v>
      </c>
      <c r="H109" s="101">
        <v>-0.8827063833809916</v>
      </c>
      <c r="I109" s="101">
        <v>58.85729148038855</v>
      </c>
      <c r="J109" s="101" t="s">
        <v>61</v>
      </c>
      <c r="K109" s="101">
        <v>-0.7116284868398013</v>
      </c>
      <c r="L109" s="101">
        <v>-0.2689148033262351</v>
      </c>
      <c r="M109" s="101">
        <v>-0.16863447564527762</v>
      </c>
      <c r="N109" s="101">
        <v>-0.07711337178939853</v>
      </c>
      <c r="O109" s="101">
        <v>-0.028550247183048275</v>
      </c>
      <c r="P109" s="101">
        <v>-0.007712752669841056</v>
      </c>
      <c r="Q109" s="101">
        <v>-0.00348858928002856</v>
      </c>
      <c r="R109" s="101">
        <v>-0.001185353046742791</v>
      </c>
      <c r="S109" s="101">
        <v>-0.00037113388557328874</v>
      </c>
      <c r="T109" s="101">
        <v>-0.00011290526650061909</v>
      </c>
      <c r="U109" s="101">
        <v>-7.639744890313109E-05</v>
      </c>
      <c r="V109" s="101">
        <v>-4.376167765742618E-05</v>
      </c>
      <c r="W109" s="101">
        <v>-2.299573396032809E-05</v>
      </c>
      <c r="X109" s="101">
        <v>67.5</v>
      </c>
    </row>
    <row r="110" s="101" customFormat="1" ht="12.75" hidden="1">
      <c r="A110" s="101" t="s">
        <v>141</v>
      </c>
    </row>
    <row r="111" spans="1:24" s="101" customFormat="1" ht="12.75" hidden="1">
      <c r="A111" s="101">
        <v>1580</v>
      </c>
      <c r="B111" s="101">
        <v>114.08</v>
      </c>
      <c r="C111" s="101">
        <v>136.18</v>
      </c>
      <c r="D111" s="101">
        <v>8.766085560614664</v>
      </c>
      <c r="E111" s="101">
        <v>8.967874358202087</v>
      </c>
      <c r="F111" s="101">
        <v>21.446611929284234</v>
      </c>
      <c r="G111" s="101" t="s">
        <v>59</v>
      </c>
      <c r="H111" s="101">
        <v>11.628364865047729</v>
      </c>
      <c r="I111" s="101">
        <v>58.20836486504773</v>
      </c>
      <c r="J111" s="101" t="s">
        <v>73</v>
      </c>
      <c r="K111" s="101">
        <v>0.3427737783916037</v>
      </c>
      <c r="M111" s="101" t="s">
        <v>68</v>
      </c>
      <c r="N111" s="101">
        <v>0.2211448741090266</v>
      </c>
      <c r="X111" s="101">
        <v>67.5</v>
      </c>
    </row>
    <row r="112" spans="1:24" s="101" customFormat="1" ht="12.75" hidden="1">
      <c r="A112" s="101">
        <v>1578</v>
      </c>
      <c r="B112" s="101">
        <v>115.77999877929688</v>
      </c>
      <c r="C112" s="101">
        <v>131.3800048828125</v>
      </c>
      <c r="D112" s="101">
        <v>8.247499465942383</v>
      </c>
      <c r="E112" s="101">
        <v>8.971247673034668</v>
      </c>
      <c r="F112" s="101">
        <v>21.11013055020063</v>
      </c>
      <c r="G112" s="101" t="s">
        <v>56</v>
      </c>
      <c r="H112" s="101">
        <v>12.622072706874533</v>
      </c>
      <c r="I112" s="101">
        <v>60.90207148617141</v>
      </c>
      <c r="J112" s="101" t="s">
        <v>62</v>
      </c>
      <c r="K112" s="101">
        <v>0.5111519396935245</v>
      </c>
      <c r="L112" s="101">
        <v>0.2181836009632616</v>
      </c>
      <c r="M112" s="101">
        <v>0.12100824842648356</v>
      </c>
      <c r="N112" s="101">
        <v>0.13703652525092314</v>
      </c>
      <c r="O112" s="101">
        <v>0.02052866284535999</v>
      </c>
      <c r="P112" s="101">
        <v>0.006258846439761545</v>
      </c>
      <c r="Q112" s="101">
        <v>0.002498955500932572</v>
      </c>
      <c r="R112" s="101">
        <v>0.002109363729619858</v>
      </c>
      <c r="S112" s="101">
        <v>0.0002693362374908544</v>
      </c>
      <c r="T112" s="101">
        <v>9.207801473747769E-05</v>
      </c>
      <c r="U112" s="101">
        <v>5.467518128297129E-05</v>
      </c>
      <c r="V112" s="101">
        <v>7.827688747466785E-05</v>
      </c>
      <c r="W112" s="101">
        <v>1.6787864502732174E-05</v>
      </c>
      <c r="X112" s="101">
        <v>67.5</v>
      </c>
    </row>
    <row r="113" spans="1:24" s="101" customFormat="1" ht="12.75" hidden="1">
      <c r="A113" s="101">
        <v>1577</v>
      </c>
      <c r="B113" s="101">
        <v>109.4800033569336</v>
      </c>
      <c r="C113" s="101">
        <v>121.37999725341797</v>
      </c>
      <c r="D113" s="101">
        <v>8.78386116027832</v>
      </c>
      <c r="E113" s="101">
        <v>9.35662841796875</v>
      </c>
      <c r="F113" s="101">
        <v>19.742434031835185</v>
      </c>
      <c r="G113" s="101" t="s">
        <v>57</v>
      </c>
      <c r="H113" s="101">
        <v>11.484270062318927</v>
      </c>
      <c r="I113" s="101">
        <v>53.46427341925252</v>
      </c>
      <c r="J113" s="101" t="s">
        <v>60</v>
      </c>
      <c r="K113" s="101">
        <v>0.0035539348179817053</v>
      </c>
      <c r="L113" s="101">
        <v>0.001188755504661723</v>
      </c>
      <c r="M113" s="101">
        <v>-0.0022161477360978354</v>
      </c>
      <c r="N113" s="101">
        <v>-0.001417158933336582</v>
      </c>
      <c r="O113" s="101">
        <v>-7.876265205523064E-05</v>
      </c>
      <c r="P113" s="101">
        <v>0.00013591082442230602</v>
      </c>
      <c r="Q113" s="101">
        <v>-0.00011128848235988878</v>
      </c>
      <c r="R113" s="101">
        <v>-0.00011391670244301822</v>
      </c>
      <c r="S113" s="101">
        <v>-1.918714026334525E-05</v>
      </c>
      <c r="T113" s="101">
        <v>9.669069341241066E-06</v>
      </c>
      <c r="U113" s="101">
        <v>-6.7742390809993165E-06</v>
      </c>
      <c r="V113" s="101">
        <v>-8.98861217991608E-06</v>
      </c>
      <c r="W113" s="101">
        <v>-1.7472971599387486E-06</v>
      </c>
      <c r="X113" s="101">
        <v>67.5</v>
      </c>
    </row>
    <row r="114" spans="1:24" s="101" customFormat="1" ht="12.75" hidden="1">
      <c r="A114" s="101">
        <v>1579</v>
      </c>
      <c r="B114" s="101">
        <v>128.44000244140625</v>
      </c>
      <c r="C114" s="101">
        <v>136.94000244140625</v>
      </c>
      <c r="D114" s="101">
        <v>8.470205307006836</v>
      </c>
      <c r="E114" s="101">
        <v>8.834722518920898</v>
      </c>
      <c r="F114" s="101">
        <v>21.44486864196697</v>
      </c>
      <c r="G114" s="101" t="s">
        <v>58</v>
      </c>
      <c r="H114" s="101">
        <v>-0.6668496451098349</v>
      </c>
      <c r="I114" s="101">
        <v>60.273152796296415</v>
      </c>
      <c r="J114" s="101" t="s">
        <v>61</v>
      </c>
      <c r="K114" s="101">
        <v>-0.5111395846535093</v>
      </c>
      <c r="L114" s="101">
        <v>0.21818036252065834</v>
      </c>
      <c r="M114" s="101">
        <v>-0.12098795343527945</v>
      </c>
      <c r="N114" s="101">
        <v>-0.13702919730263532</v>
      </c>
      <c r="O114" s="101">
        <v>-0.020528511749834787</v>
      </c>
      <c r="P114" s="101">
        <v>0.006257370614269273</v>
      </c>
      <c r="Q114" s="101">
        <v>-0.002496476210448478</v>
      </c>
      <c r="R114" s="101">
        <v>-0.0021062854338242732</v>
      </c>
      <c r="S114" s="101">
        <v>-0.0002686519355490383</v>
      </c>
      <c r="T114" s="101">
        <v>9.156893521314655E-05</v>
      </c>
      <c r="U114" s="101">
        <v>-5.425389509702723E-05</v>
      </c>
      <c r="V114" s="101">
        <v>-7.77590892680777E-05</v>
      </c>
      <c r="W114" s="101">
        <v>-1.6696686713146563E-05</v>
      </c>
      <c r="X114" s="101">
        <v>67.5</v>
      </c>
    </row>
    <row r="115" s="101" customFormat="1" ht="12.75" hidden="1">
      <c r="A115" s="101" t="s">
        <v>147</v>
      </c>
    </row>
    <row r="116" spans="1:24" s="101" customFormat="1" ht="12.75" hidden="1">
      <c r="A116" s="101">
        <v>1580</v>
      </c>
      <c r="B116" s="101">
        <v>135.48</v>
      </c>
      <c r="C116" s="101">
        <v>151.48</v>
      </c>
      <c r="D116" s="101">
        <v>8.542479836977222</v>
      </c>
      <c r="E116" s="101">
        <v>8.499074414352553</v>
      </c>
      <c r="F116" s="101">
        <v>25.39440078157468</v>
      </c>
      <c r="G116" s="101" t="s">
        <v>59</v>
      </c>
      <c r="H116" s="101">
        <v>2.8108086017792715</v>
      </c>
      <c r="I116" s="101">
        <v>70.79080860177926</v>
      </c>
      <c r="J116" s="101" t="s">
        <v>73</v>
      </c>
      <c r="K116" s="101">
        <v>0.616690414631565</v>
      </c>
      <c r="M116" s="101" t="s">
        <v>68</v>
      </c>
      <c r="N116" s="101">
        <v>0.33979073904838614</v>
      </c>
      <c r="X116" s="101">
        <v>67.5</v>
      </c>
    </row>
    <row r="117" spans="1:24" s="101" customFormat="1" ht="12.75" hidden="1">
      <c r="A117" s="101">
        <v>1578</v>
      </c>
      <c r="B117" s="101">
        <v>118.5</v>
      </c>
      <c r="C117" s="101">
        <v>137.5</v>
      </c>
      <c r="D117" s="101">
        <v>8.158422470092773</v>
      </c>
      <c r="E117" s="101">
        <v>8.916991233825684</v>
      </c>
      <c r="F117" s="101">
        <v>23.595529427032325</v>
      </c>
      <c r="G117" s="101" t="s">
        <v>56</v>
      </c>
      <c r="H117" s="101">
        <v>17.82347881207356</v>
      </c>
      <c r="I117" s="101">
        <v>68.82347881207356</v>
      </c>
      <c r="J117" s="101" t="s">
        <v>62</v>
      </c>
      <c r="K117" s="101">
        <v>0.7463917662299198</v>
      </c>
      <c r="L117" s="101">
        <v>0.12731610623556644</v>
      </c>
      <c r="M117" s="101">
        <v>0.1766983828461546</v>
      </c>
      <c r="N117" s="101">
        <v>0.1059715288948592</v>
      </c>
      <c r="O117" s="101">
        <v>0.029976446697830728</v>
      </c>
      <c r="P117" s="101">
        <v>0.0036524497260019178</v>
      </c>
      <c r="Q117" s="101">
        <v>0.0036489409323396645</v>
      </c>
      <c r="R117" s="101">
        <v>0.001631215155089015</v>
      </c>
      <c r="S117" s="101">
        <v>0.0003933019112292265</v>
      </c>
      <c r="T117" s="101">
        <v>5.3766952723709725E-05</v>
      </c>
      <c r="U117" s="101">
        <v>7.981731122705362E-05</v>
      </c>
      <c r="V117" s="101">
        <v>6.0532686803295567E-05</v>
      </c>
      <c r="W117" s="101">
        <v>2.4520866568781707E-05</v>
      </c>
      <c r="X117" s="101">
        <v>67.5</v>
      </c>
    </row>
    <row r="118" spans="1:24" s="101" customFormat="1" ht="12.75" hidden="1">
      <c r="A118" s="101">
        <v>1577</v>
      </c>
      <c r="B118" s="101">
        <v>126.72000122070312</v>
      </c>
      <c r="C118" s="101">
        <v>126.72000122070312</v>
      </c>
      <c r="D118" s="101">
        <v>8.351028442382812</v>
      </c>
      <c r="E118" s="101">
        <v>9.359275817871094</v>
      </c>
      <c r="F118" s="101">
        <v>23.40385123686001</v>
      </c>
      <c r="G118" s="101" t="s">
        <v>57</v>
      </c>
      <c r="H118" s="101">
        <v>7.49299460819276</v>
      </c>
      <c r="I118" s="101">
        <v>66.71299582889588</v>
      </c>
      <c r="J118" s="101" t="s">
        <v>60</v>
      </c>
      <c r="K118" s="101">
        <v>-0.18290296712973067</v>
      </c>
      <c r="L118" s="101">
        <v>-0.0006913812391492566</v>
      </c>
      <c r="M118" s="101">
        <v>0.041350230624371216</v>
      </c>
      <c r="N118" s="101">
        <v>-0.0010958158059909083</v>
      </c>
      <c r="O118" s="101">
        <v>-0.007658711415298192</v>
      </c>
      <c r="P118" s="101">
        <v>-7.914510849125847E-05</v>
      </c>
      <c r="Q118" s="101">
        <v>0.0007605038782912681</v>
      </c>
      <c r="R118" s="101">
        <v>-8.809642231036801E-05</v>
      </c>
      <c r="S118" s="101">
        <v>-0.00012590962427536356</v>
      </c>
      <c r="T118" s="101">
        <v>-5.642577865402797E-06</v>
      </c>
      <c r="U118" s="101">
        <v>1.03832157706264E-05</v>
      </c>
      <c r="V118" s="101">
        <v>-6.95381521011817E-06</v>
      </c>
      <c r="W118" s="101">
        <v>-8.616963795400983E-06</v>
      </c>
      <c r="X118" s="101">
        <v>67.5</v>
      </c>
    </row>
    <row r="119" spans="1:24" s="101" customFormat="1" ht="12.75" hidden="1">
      <c r="A119" s="101">
        <v>1579</v>
      </c>
      <c r="B119" s="101">
        <v>135.02000427246094</v>
      </c>
      <c r="C119" s="101">
        <v>138.32000732421875</v>
      </c>
      <c r="D119" s="101">
        <v>8.47825813293457</v>
      </c>
      <c r="E119" s="101">
        <v>8.892931938171387</v>
      </c>
      <c r="F119" s="101">
        <v>23.680194627060395</v>
      </c>
      <c r="G119" s="101" t="s">
        <v>58</v>
      </c>
      <c r="H119" s="101">
        <v>-1.0090606897519905</v>
      </c>
      <c r="I119" s="101">
        <v>66.51094358270895</v>
      </c>
      <c r="J119" s="101" t="s">
        <v>61</v>
      </c>
      <c r="K119" s="101">
        <v>-0.7236346960386573</v>
      </c>
      <c r="L119" s="101">
        <v>-0.12731422897291642</v>
      </c>
      <c r="M119" s="101">
        <v>-0.17179195827441265</v>
      </c>
      <c r="N119" s="101">
        <v>-0.1059658630127331</v>
      </c>
      <c r="O119" s="101">
        <v>-0.028981571663473805</v>
      </c>
      <c r="P119" s="101">
        <v>-0.003651592125740961</v>
      </c>
      <c r="Q119" s="101">
        <v>-0.0035688098546725346</v>
      </c>
      <c r="R119" s="101">
        <v>-0.0016288345227702516</v>
      </c>
      <c r="S119" s="101">
        <v>-0.00037260322045226495</v>
      </c>
      <c r="T119" s="101">
        <v>-5.3470052554925575E-05</v>
      </c>
      <c r="U119" s="101">
        <v>-7.913906748109276E-05</v>
      </c>
      <c r="V119" s="101">
        <v>-6.013194347141461E-05</v>
      </c>
      <c r="W119" s="101">
        <v>-2.295693429516984E-05</v>
      </c>
      <c r="X119" s="101">
        <v>67.5</v>
      </c>
    </row>
    <row r="120" spans="1:14" s="101" customFormat="1" ht="12.75">
      <c r="A120" s="101" t="s">
        <v>153</v>
      </c>
      <c r="E120" s="99" t="s">
        <v>106</v>
      </c>
      <c r="F120" s="102">
        <f>MIN(F91:F119)</f>
        <v>16.53224350223139</v>
      </c>
      <c r="G120" s="102"/>
      <c r="H120" s="102"/>
      <c r="I120" s="115"/>
      <c r="J120" s="115" t="s">
        <v>158</v>
      </c>
      <c r="K120" s="102">
        <f>AVERAGE(K118,K113,K108,K103,K98,K93)</f>
        <v>0.06240480938370611</v>
      </c>
      <c r="L120" s="102">
        <f>AVERAGE(L118,L113,L108,L103,L98,L93)</f>
        <v>-0.0021697651580694158</v>
      </c>
      <c r="M120" s="115" t="s">
        <v>108</v>
      </c>
      <c r="N120" s="102" t="e">
        <f>Mittelwert(K116,K111,K106,K101,K96,K91)</f>
        <v>#NAME?</v>
      </c>
    </row>
    <row r="121" spans="5:14" s="101" customFormat="1" ht="12.75">
      <c r="E121" s="99" t="s">
        <v>107</v>
      </c>
      <c r="F121" s="102">
        <f>MAX(F91:F119)</f>
        <v>25.468341736398937</v>
      </c>
      <c r="G121" s="102"/>
      <c r="H121" s="102"/>
      <c r="I121" s="115"/>
      <c r="J121" s="115" t="s">
        <v>159</v>
      </c>
      <c r="K121" s="102">
        <f>AVERAGE(K119,K114,K109,K104,K99,K94)</f>
        <v>-0.6263206593731684</v>
      </c>
      <c r="L121" s="102">
        <f>AVERAGE(L119,L114,L109,L104,L99,L94)</f>
        <v>-0.3989927920553327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112</v>
      </c>
      <c r="K122" s="102">
        <f>ABS(K120/$G$33)</f>
        <v>0.039003005864816316</v>
      </c>
      <c r="L122" s="102">
        <f>ABS(L120/$H$33)</f>
        <v>0.006027125439081711</v>
      </c>
      <c r="M122" s="115" t="s">
        <v>111</v>
      </c>
      <c r="N122" s="102">
        <f>K122+L122+L123+K123</f>
        <v>0.6502646373459631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0.35586401100748205</v>
      </c>
      <c r="L123" s="102">
        <f>ABS(L121/$H$34)</f>
        <v>0.24937049503458295</v>
      </c>
      <c r="M123" s="102"/>
      <c r="N123" s="102"/>
    </row>
    <row r="124" s="101" customFormat="1" ht="12.75"/>
    <row r="125" s="101" customFormat="1" ht="12.75" hidden="1">
      <c r="A125" s="101" t="s">
        <v>118</v>
      </c>
    </row>
    <row r="126" spans="1:24" s="101" customFormat="1" ht="12.75" hidden="1">
      <c r="A126" s="101">
        <v>1580</v>
      </c>
      <c r="B126" s="101">
        <v>141.84</v>
      </c>
      <c r="C126" s="101">
        <v>147.04</v>
      </c>
      <c r="D126" s="101">
        <v>8.482989994114158</v>
      </c>
      <c r="E126" s="101">
        <v>8.825695604696708</v>
      </c>
      <c r="F126" s="101">
        <v>27.308962114588784</v>
      </c>
      <c r="G126" s="101" t="s">
        <v>59</v>
      </c>
      <c r="H126" s="101">
        <v>2.342291101004051</v>
      </c>
      <c r="I126" s="101">
        <v>76.68229110100405</v>
      </c>
      <c r="J126" s="101" t="s">
        <v>73</v>
      </c>
      <c r="K126" s="101">
        <v>2.1498501616161274</v>
      </c>
      <c r="M126" s="101" t="s">
        <v>68</v>
      </c>
      <c r="N126" s="101">
        <v>1.2069131398846182</v>
      </c>
      <c r="X126" s="101">
        <v>67.5</v>
      </c>
    </row>
    <row r="127" spans="1:24" s="101" customFormat="1" ht="12.75" hidden="1">
      <c r="A127" s="101">
        <v>1579</v>
      </c>
      <c r="B127" s="101">
        <v>117.9800033569336</v>
      </c>
      <c r="C127" s="101">
        <v>131.5800018310547</v>
      </c>
      <c r="D127" s="101">
        <v>8.572999954223633</v>
      </c>
      <c r="E127" s="101">
        <v>9.063308715820312</v>
      </c>
      <c r="F127" s="101">
        <v>23.747090180655896</v>
      </c>
      <c r="G127" s="101" t="s">
        <v>56</v>
      </c>
      <c r="H127" s="101">
        <v>15.434529023111821</v>
      </c>
      <c r="I127" s="101">
        <v>65.91453238004542</v>
      </c>
      <c r="J127" s="101" t="s">
        <v>62</v>
      </c>
      <c r="K127" s="101">
        <v>1.355778067643538</v>
      </c>
      <c r="L127" s="101">
        <v>0.44235204564774155</v>
      </c>
      <c r="M127" s="101">
        <v>0.3209628730802759</v>
      </c>
      <c r="N127" s="101">
        <v>0.09925111953119228</v>
      </c>
      <c r="O127" s="101">
        <v>0.05445043751626117</v>
      </c>
      <c r="P127" s="101">
        <v>0.012689518670174371</v>
      </c>
      <c r="Q127" s="101">
        <v>0.006628014737890066</v>
      </c>
      <c r="R127" s="101">
        <v>0.0015277463512795271</v>
      </c>
      <c r="S127" s="101">
        <v>0.0007143678188876886</v>
      </c>
      <c r="T127" s="101">
        <v>0.00018667746046207515</v>
      </c>
      <c r="U127" s="101">
        <v>0.000144968791913775</v>
      </c>
      <c r="V127" s="101">
        <v>5.667999824949902E-05</v>
      </c>
      <c r="W127" s="101">
        <v>4.4536487076399445E-05</v>
      </c>
      <c r="X127" s="101">
        <v>67.5</v>
      </c>
    </row>
    <row r="128" spans="1:24" s="101" customFormat="1" ht="12.75" hidden="1">
      <c r="A128" s="101">
        <v>1578</v>
      </c>
      <c r="B128" s="101">
        <v>90.62000274658203</v>
      </c>
      <c r="C128" s="101">
        <v>106.91999816894531</v>
      </c>
      <c r="D128" s="101">
        <v>8.56799602508545</v>
      </c>
      <c r="E128" s="101">
        <v>9.287413597106934</v>
      </c>
      <c r="F128" s="101">
        <v>16.14472221738629</v>
      </c>
      <c r="G128" s="101" t="s">
        <v>57</v>
      </c>
      <c r="H128" s="101">
        <v>21.667339160608904</v>
      </c>
      <c r="I128" s="101">
        <v>44.787341907190935</v>
      </c>
      <c r="J128" s="101" t="s">
        <v>60</v>
      </c>
      <c r="K128" s="101">
        <v>-0.7476874454310162</v>
      </c>
      <c r="L128" s="101">
        <v>0.0024081247648169665</v>
      </c>
      <c r="M128" s="101">
        <v>0.173950717236968</v>
      </c>
      <c r="N128" s="101">
        <v>-0.0010266698421533018</v>
      </c>
      <c r="O128" s="101">
        <v>-0.03051668933301581</v>
      </c>
      <c r="P128" s="101">
        <v>0.0002755953879802982</v>
      </c>
      <c r="Q128" s="101">
        <v>0.003444677131513847</v>
      </c>
      <c r="R128" s="101">
        <v>-8.252828234455666E-05</v>
      </c>
      <c r="S128" s="101">
        <v>-0.00043937662692165007</v>
      </c>
      <c r="T128" s="101">
        <v>1.962498599052052E-05</v>
      </c>
      <c r="U128" s="101">
        <v>6.52585695515691E-05</v>
      </c>
      <c r="V128" s="101">
        <v>-6.5191041018392575E-06</v>
      </c>
      <c r="W128" s="101">
        <v>-2.854208339987E-05</v>
      </c>
      <c r="X128" s="101">
        <v>67.5</v>
      </c>
    </row>
    <row r="129" spans="1:24" s="101" customFormat="1" ht="12.75" hidden="1">
      <c r="A129" s="101">
        <v>1577</v>
      </c>
      <c r="B129" s="101">
        <v>139.3800048828125</v>
      </c>
      <c r="C129" s="101">
        <v>139.3800048828125</v>
      </c>
      <c r="D129" s="101">
        <v>8.597579002380371</v>
      </c>
      <c r="E129" s="101">
        <v>9.353599548339844</v>
      </c>
      <c r="F129" s="101">
        <v>20.876996065648747</v>
      </c>
      <c r="G129" s="101" t="s">
        <v>58</v>
      </c>
      <c r="H129" s="101">
        <v>-14.04566006105135</v>
      </c>
      <c r="I129" s="101">
        <v>57.83434482176115</v>
      </c>
      <c r="J129" s="101" t="s">
        <v>61</v>
      </c>
      <c r="K129" s="101">
        <v>-1.130971994634742</v>
      </c>
      <c r="L129" s="101">
        <v>0.44234549079182295</v>
      </c>
      <c r="M129" s="101">
        <v>-0.26973749066210595</v>
      </c>
      <c r="N129" s="101">
        <v>-0.09924580936860877</v>
      </c>
      <c r="O129" s="101">
        <v>-0.04509525271982031</v>
      </c>
      <c r="P129" s="101">
        <v>0.012686525578850496</v>
      </c>
      <c r="Q129" s="101">
        <v>-0.0056625770480686136</v>
      </c>
      <c r="R129" s="101">
        <v>-0.0015255156493661957</v>
      </c>
      <c r="S129" s="101">
        <v>-0.0005632668642635625</v>
      </c>
      <c r="T129" s="101">
        <v>0.00018564302887380798</v>
      </c>
      <c r="U129" s="101">
        <v>-0.0001294498734221954</v>
      </c>
      <c r="V129" s="101">
        <v>-5.630384963102074E-05</v>
      </c>
      <c r="W129" s="101">
        <v>-3.418842137772904E-05</v>
      </c>
      <c r="X129" s="101">
        <v>67.5</v>
      </c>
    </row>
    <row r="130" s="101" customFormat="1" ht="12.75" hidden="1">
      <c r="A130" s="101" t="s">
        <v>124</v>
      </c>
    </row>
    <row r="131" spans="1:24" s="101" customFormat="1" ht="12.75" hidden="1">
      <c r="A131" s="101">
        <v>1580</v>
      </c>
      <c r="B131" s="101">
        <v>134.34</v>
      </c>
      <c r="C131" s="101">
        <v>130.14</v>
      </c>
      <c r="D131" s="101">
        <v>8.774035465300754</v>
      </c>
      <c r="E131" s="101">
        <v>8.975847428788867</v>
      </c>
      <c r="F131" s="101">
        <v>23.197940464728912</v>
      </c>
      <c r="G131" s="101" t="s">
        <v>59</v>
      </c>
      <c r="H131" s="101">
        <v>-3.8818266679586486</v>
      </c>
      <c r="I131" s="101">
        <v>62.95817333204135</v>
      </c>
      <c r="J131" s="101" t="s">
        <v>73</v>
      </c>
      <c r="K131" s="101">
        <v>0.9264501066131824</v>
      </c>
      <c r="M131" s="101" t="s">
        <v>68</v>
      </c>
      <c r="N131" s="101">
        <v>0.5145011564420935</v>
      </c>
      <c r="X131" s="101">
        <v>67.5</v>
      </c>
    </row>
    <row r="132" spans="1:24" s="101" customFormat="1" ht="12.75" hidden="1">
      <c r="A132" s="101">
        <v>1579</v>
      </c>
      <c r="B132" s="101">
        <v>125.12000274658203</v>
      </c>
      <c r="C132" s="101">
        <v>123.5199966430664</v>
      </c>
      <c r="D132" s="101">
        <v>8.21998405456543</v>
      </c>
      <c r="E132" s="101">
        <v>8.639988899230957</v>
      </c>
      <c r="F132" s="101">
        <v>21.675383962725512</v>
      </c>
      <c r="G132" s="101" t="s">
        <v>56</v>
      </c>
      <c r="H132" s="101">
        <v>5.146757157752205</v>
      </c>
      <c r="I132" s="101">
        <v>62.766759904334236</v>
      </c>
      <c r="J132" s="101" t="s">
        <v>62</v>
      </c>
      <c r="K132" s="101">
        <v>0.8927066669819184</v>
      </c>
      <c r="L132" s="101">
        <v>0.28871286677160557</v>
      </c>
      <c r="M132" s="101">
        <v>0.21133668950902995</v>
      </c>
      <c r="N132" s="101">
        <v>0.011543999815307324</v>
      </c>
      <c r="O132" s="101">
        <v>0.03585268856220212</v>
      </c>
      <c r="P132" s="101">
        <v>0.008282209656045729</v>
      </c>
      <c r="Q132" s="101">
        <v>0.004364135363964054</v>
      </c>
      <c r="R132" s="101">
        <v>0.00017769090975191433</v>
      </c>
      <c r="S132" s="101">
        <v>0.00047037303270897464</v>
      </c>
      <c r="T132" s="101">
        <v>0.0001218425733402854</v>
      </c>
      <c r="U132" s="101">
        <v>9.544692621446336E-05</v>
      </c>
      <c r="V132" s="101">
        <v>6.582418936966772E-06</v>
      </c>
      <c r="W132" s="101">
        <v>2.932677964114287E-05</v>
      </c>
      <c r="X132" s="101">
        <v>67.5</v>
      </c>
    </row>
    <row r="133" spans="1:24" s="101" customFormat="1" ht="12.75" hidden="1">
      <c r="A133" s="101">
        <v>1578</v>
      </c>
      <c r="B133" s="101">
        <v>98.16000366210938</v>
      </c>
      <c r="C133" s="101">
        <v>101.66000366210938</v>
      </c>
      <c r="D133" s="101">
        <v>8.606562614440918</v>
      </c>
      <c r="E133" s="101">
        <v>9.426645278930664</v>
      </c>
      <c r="F133" s="101">
        <v>15.710381625089472</v>
      </c>
      <c r="G133" s="101" t="s">
        <v>57</v>
      </c>
      <c r="H133" s="101">
        <v>12.740894462999442</v>
      </c>
      <c r="I133" s="101">
        <v>43.40089812510882</v>
      </c>
      <c r="J133" s="101" t="s">
        <v>60</v>
      </c>
      <c r="K133" s="101">
        <v>-0.6417638393424044</v>
      </c>
      <c r="L133" s="101">
        <v>0.0015710948742671301</v>
      </c>
      <c r="M133" s="101">
        <v>0.15024948571624913</v>
      </c>
      <c r="N133" s="101">
        <v>-0.00011963311339649118</v>
      </c>
      <c r="O133" s="101">
        <v>-0.026041705658000652</v>
      </c>
      <c r="P133" s="101">
        <v>0.00017986914612102688</v>
      </c>
      <c r="Q133" s="101">
        <v>0.00302103616295826</v>
      </c>
      <c r="R133" s="101">
        <v>-9.616472004512761E-06</v>
      </c>
      <c r="S133" s="101">
        <v>-0.00036270052960521123</v>
      </c>
      <c r="T133" s="101">
        <v>1.2813499740461619E-05</v>
      </c>
      <c r="U133" s="101">
        <v>6.039315359415297E-05</v>
      </c>
      <c r="V133" s="101">
        <v>-7.648140520892542E-07</v>
      </c>
      <c r="W133" s="101">
        <v>-2.322055280788837E-05</v>
      </c>
      <c r="X133" s="101">
        <v>67.5</v>
      </c>
    </row>
    <row r="134" spans="1:24" s="101" customFormat="1" ht="12.75" hidden="1">
      <c r="A134" s="101">
        <v>1577</v>
      </c>
      <c r="B134" s="101">
        <v>128.3800048828125</v>
      </c>
      <c r="C134" s="101">
        <v>121.4800033569336</v>
      </c>
      <c r="D134" s="101">
        <v>8.562877655029297</v>
      </c>
      <c r="E134" s="101">
        <v>9.541677474975586</v>
      </c>
      <c r="F134" s="101">
        <v>17.922659158392758</v>
      </c>
      <c r="G134" s="101" t="s">
        <v>58</v>
      </c>
      <c r="H134" s="101">
        <v>-11.05170512051356</v>
      </c>
      <c r="I134" s="101">
        <v>49.82829976229893</v>
      </c>
      <c r="J134" s="101" t="s">
        <v>61</v>
      </c>
      <c r="K134" s="101">
        <v>-0.6205355491722148</v>
      </c>
      <c r="L134" s="101">
        <v>0.2887085920099624</v>
      </c>
      <c r="M134" s="101">
        <v>-0.14862129179440872</v>
      </c>
      <c r="N134" s="101">
        <v>-0.011543379905989172</v>
      </c>
      <c r="O134" s="101">
        <v>-0.024642338435309174</v>
      </c>
      <c r="P134" s="101">
        <v>0.008280256268798135</v>
      </c>
      <c r="Q134" s="101">
        <v>-0.0031494472494550695</v>
      </c>
      <c r="R134" s="101">
        <v>-0.00017743050153412008</v>
      </c>
      <c r="S134" s="101">
        <v>-0.00029949810637788256</v>
      </c>
      <c r="T134" s="101">
        <v>0.0001211669381579976</v>
      </c>
      <c r="U134" s="101">
        <v>-7.391064011860714E-05</v>
      </c>
      <c r="V134" s="101">
        <v>-6.5378359208124505E-06</v>
      </c>
      <c r="W134" s="101">
        <v>-1.7912730987100193E-05</v>
      </c>
      <c r="X134" s="101">
        <v>67.5</v>
      </c>
    </row>
    <row r="135" s="101" customFormat="1" ht="12.75" hidden="1">
      <c r="A135" s="101" t="s">
        <v>130</v>
      </c>
    </row>
    <row r="136" spans="1:24" s="101" customFormat="1" ht="12.75" hidden="1">
      <c r="A136" s="101">
        <v>1580</v>
      </c>
      <c r="B136" s="101">
        <v>118.36</v>
      </c>
      <c r="C136" s="101">
        <v>131.06</v>
      </c>
      <c r="D136" s="101">
        <v>8.845148549637766</v>
      </c>
      <c r="E136" s="101">
        <v>8.954884303561498</v>
      </c>
      <c r="F136" s="101">
        <v>19.34960879273393</v>
      </c>
      <c r="G136" s="101" t="s">
        <v>59</v>
      </c>
      <c r="H136" s="101">
        <v>1.1968144341587958</v>
      </c>
      <c r="I136" s="101">
        <v>52.056814434158795</v>
      </c>
      <c r="J136" s="101" t="s">
        <v>73</v>
      </c>
      <c r="K136" s="101">
        <v>0.38037521973119454</v>
      </c>
      <c r="M136" s="101" t="s">
        <v>68</v>
      </c>
      <c r="N136" s="101">
        <v>0.21547228288027837</v>
      </c>
      <c r="X136" s="101">
        <v>67.5</v>
      </c>
    </row>
    <row r="137" spans="1:24" s="101" customFormat="1" ht="12.75" hidden="1">
      <c r="A137" s="101">
        <v>1579</v>
      </c>
      <c r="B137" s="101">
        <v>117.45999908447266</v>
      </c>
      <c r="C137" s="101">
        <v>121.86000061035156</v>
      </c>
      <c r="D137" s="101">
        <v>8.45577335357666</v>
      </c>
      <c r="E137" s="101">
        <v>8.970361709594727</v>
      </c>
      <c r="F137" s="101">
        <v>20.742250635660277</v>
      </c>
      <c r="G137" s="101" t="s">
        <v>56</v>
      </c>
      <c r="H137" s="101">
        <v>8.410935737599608</v>
      </c>
      <c r="I137" s="101">
        <v>58.370934822072265</v>
      </c>
      <c r="J137" s="101" t="s">
        <v>62</v>
      </c>
      <c r="K137" s="101">
        <v>0.5814559308930283</v>
      </c>
      <c r="L137" s="101">
        <v>0.10853218727698237</v>
      </c>
      <c r="M137" s="101">
        <v>0.13765229015833244</v>
      </c>
      <c r="N137" s="101">
        <v>0.10483808083855668</v>
      </c>
      <c r="O137" s="101">
        <v>0.02335224117175928</v>
      </c>
      <c r="P137" s="101">
        <v>0.003113364301321712</v>
      </c>
      <c r="Q137" s="101">
        <v>0.0028425730922882575</v>
      </c>
      <c r="R137" s="101">
        <v>0.0016137268171153608</v>
      </c>
      <c r="S137" s="101">
        <v>0.00030635610633870236</v>
      </c>
      <c r="T137" s="101">
        <v>4.5784053489472055E-05</v>
      </c>
      <c r="U137" s="101">
        <v>6.216228930348075E-05</v>
      </c>
      <c r="V137" s="101">
        <v>5.987927335827085E-05</v>
      </c>
      <c r="W137" s="101">
        <v>1.9096646740184127E-05</v>
      </c>
      <c r="X137" s="101">
        <v>67.5</v>
      </c>
    </row>
    <row r="138" spans="1:24" s="101" customFormat="1" ht="12.75" hidden="1">
      <c r="A138" s="101">
        <v>1578</v>
      </c>
      <c r="B138" s="101">
        <v>92.9000015258789</v>
      </c>
      <c r="C138" s="101">
        <v>121.30000305175781</v>
      </c>
      <c r="D138" s="101">
        <v>8.732172012329102</v>
      </c>
      <c r="E138" s="101">
        <v>9.403973579406738</v>
      </c>
      <c r="F138" s="101">
        <v>14.838002067632065</v>
      </c>
      <c r="G138" s="101" t="s">
        <v>57</v>
      </c>
      <c r="H138" s="101">
        <v>14.992315857942103</v>
      </c>
      <c r="I138" s="101">
        <v>40.39231738382101</v>
      </c>
      <c r="J138" s="101" t="s">
        <v>60</v>
      </c>
      <c r="K138" s="101">
        <v>-0.5315248965860687</v>
      </c>
      <c r="L138" s="101">
        <v>0.000591616020035586</v>
      </c>
      <c r="M138" s="101">
        <v>0.1251892015495791</v>
      </c>
      <c r="N138" s="101">
        <v>-0.001084402109954406</v>
      </c>
      <c r="O138" s="101">
        <v>-0.021447867582119057</v>
      </c>
      <c r="P138" s="101">
        <v>6.770091406157135E-05</v>
      </c>
      <c r="Q138" s="101">
        <v>0.0025532580919036523</v>
      </c>
      <c r="R138" s="101">
        <v>-8.717815430294068E-05</v>
      </c>
      <c r="S138" s="101">
        <v>-0.00028890777825058673</v>
      </c>
      <c r="T138" s="101">
        <v>4.81992923101997E-06</v>
      </c>
      <c r="U138" s="101">
        <v>5.348486904943231E-05</v>
      </c>
      <c r="V138" s="101">
        <v>-6.8834872559341125E-06</v>
      </c>
      <c r="W138" s="101">
        <v>-1.8211076475461386E-05</v>
      </c>
      <c r="X138" s="101">
        <v>67.5</v>
      </c>
    </row>
    <row r="139" spans="1:24" s="101" customFormat="1" ht="12.75" hidden="1">
      <c r="A139" s="101">
        <v>1577</v>
      </c>
      <c r="B139" s="101">
        <v>121.08000183105469</v>
      </c>
      <c r="C139" s="101">
        <v>116.87999725341797</v>
      </c>
      <c r="D139" s="101">
        <v>8.690059661865234</v>
      </c>
      <c r="E139" s="101">
        <v>9.555649757385254</v>
      </c>
      <c r="F139" s="101">
        <v>20.377931447435884</v>
      </c>
      <c r="G139" s="101" t="s">
        <v>58</v>
      </c>
      <c r="H139" s="101">
        <v>2.2281329413204247</v>
      </c>
      <c r="I139" s="101">
        <v>55.80813477237511</v>
      </c>
      <c r="J139" s="101" t="s">
        <v>61</v>
      </c>
      <c r="K139" s="101">
        <v>-0.2357377438592452</v>
      </c>
      <c r="L139" s="101">
        <v>0.10853057479627946</v>
      </c>
      <c r="M139" s="101">
        <v>-0.05723475169171793</v>
      </c>
      <c r="N139" s="101">
        <v>-0.10483247238320612</v>
      </c>
      <c r="O139" s="101">
        <v>-0.009236673856096446</v>
      </c>
      <c r="P139" s="101">
        <v>0.0031126281273193656</v>
      </c>
      <c r="Q139" s="101">
        <v>-0.0012494378340396717</v>
      </c>
      <c r="R139" s="101">
        <v>-0.0016113702894398935</v>
      </c>
      <c r="S139" s="101">
        <v>-0.00010191349055605987</v>
      </c>
      <c r="T139" s="101">
        <v>4.552963689878053E-05</v>
      </c>
      <c r="U139" s="101">
        <v>-3.1678367922207034E-05</v>
      </c>
      <c r="V139" s="101">
        <v>-5.948230813537684E-05</v>
      </c>
      <c r="W139" s="101">
        <v>-5.7479222615030146E-06</v>
      </c>
      <c r="X139" s="101">
        <v>67.5</v>
      </c>
    </row>
    <row r="140" s="101" customFormat="1" ht="12.75" hidden="1">
      <c r="A140" s="101" t="s">
        <v>136</v>
      </c>
    </row>
    <row r="141" spans="1:24" s="101" customFormat="1" ht="12.75" hidden="1">
      <c r="A141" s="101">
        <v>1580</v>
      </c>
      <c r="B141" s="101">
        <v>118.68</v>
      </c>
      <c r="C141" s="101">
        <v>131.68</v>
      </c>
      <c r="D141" s="101">
        <v>8.782244323451454</v>
      </c>
      <c r="E141" s="101">
        <v>8.844399813629938</v>
      </c>
      <c r="F141" s="101">
        <v>19.40857397894588</v>
      </c>
      <c r="G141" s="101" t="s">
        <v>59</v>
      </c>
      <c r="H141" s="101">
        <v>1.4101588731693653</v>
      </c>
      <c r="I141" s="101">
        <v>52.59015887316937</v>
      </c>
      <c r="J141" s="101" t="s">
        <v>73</v>
      </c>
      <c r="K141" s="101">
        <v>0.17788911159789772</v>
      </c>
      <c r="M141" s="101" t="s">
        <v>68</v>
      </c>
      <c r="N141" s="101">
        <v>0.10483563347308295</v>
      </c>
      <c r="X141" s="101">
        <v>67.5</v>
      </c>
    </row>
    <row r="142" spans="1:24" s="101" customFormat="1" ht="12.75" hidden="1">
      <c r="A142" s="101">
        <v>1579</v>
      </c>
      <c r="B142" s="101">
        <v>127.23999786376953</v>
      </c>
      <c r="C142" s="101">
        <v>118.13999938964844</v>
      </c>
      <c r="D142" s="101">
        <v>8.218384742736816</v>
      </c>
      <c r="E142" s="101">
        <v>9.114996910095215</v>
      </c>
      <c r="F142" s="101">
        <v>22.173525424819523</v>
      </c>
      <c r="G142" s="101" t="s">
        <v>56</v>
      </c>
      <c r="H142" s="101">
        <v>4.487476373556589</v>
      </c>
      <c r="I142" s="101">
        <v>64.22747423732612</v>
      </c>
      <c r="J142" s="101" t="s">
        <v>62</v>
      </c>
      <c r="K142" s="101">
        <v>0.3876693588935789</v>
      </c>
      <c r="L142" s="101">
        <v>0.11460920235641586</v>
      </c>
      <c r="M142" s="101">
        <v>0.09177576365959474</v>
      </c>
      <c r="N142" s="101">
        <v>0.07606110525152952</v>
      </c>
      <c r="O142" s="101">
        <v>0.015569474821858135</v>
      </c>
      <c r="P142" s="101">
        <v>0.0032877273111035477</v>
      </c>
      <c r="Q142" s="101">
        <v>0.0018951935270711785</v>
      </c>
      <c r="R142" s="101">
        <v>0.0011707697234190377</v>
      </c>
      <c r="S142" s="101">
        <v>0.0002042501876261161</v>
      </c>
      <c r="T142" s="101">
        <v>4.835846246910144E-05</v>
      </c>
      <c r="U142" s="101">
        <v>4.144115834772622E-05</v>
      </c>
      <c r="V142" s="101">
        <v>4.344286395271339E-05</v>
      </c>
      <c r="W142" s="101">
        <v>1.2731702657818707E-05</v>
      </c>
      <c r="X142" s="101">
        <v>67.5</v>
      </c>
    </row>
    <row r="143" spans="1:24" s="101" customFormat="1" ht="12.75" hidden="1">
      <c r="A143" s="101">
        <v>1578</v>
      </c>
      <c r="B143" s="101">
        <v>99.83999633789062</v>
      </c>
      <c r="C143" s="101">
        <v>125.04000091552734</v>
      </c>
      <c r="D143" s="101">
        <v>8.229486465454102</v>
      </c>
      <c r="E143" s="101">
        <v>8.971261978149414</v>
      </c>
      <c r="F143" s="101">
        <v>15.087258793622357</v>
      </c>
      <c r="G143" s="101" t="s">
        <v>57</v>
      </c>
      <c r="H143" s="101">
        <v>11.252325866420684</v>
      </c>
      <c r="I143" s="101">
        <v>43.59232220431131</v>
      </c>
      <c r="J143" s="101" t="s">
        <v>60</v>
      </c>
      <c r="K143" s="101">
        <v>-0.37887262374903613</v>
      </c>
      <c r="L143" s="101">
        <v>0.0006243500862703036</v>
      </c>
      <c r="M143" s="101">
        <v>0.08946644553713297</v>
      </c>
      <c r="N143" s="101">
        <v>-0.0007867701972069538</v>
      </c>
      <c r="O143" s="101">
        <v>-0.015250899980139308</v>
      </c>
      <c r="P143" s="101">
        <v>7.144040000169425E-05</v>
      </c>
      <c r="Q143" s="101">
        <v>0.0018357652282079478</v>
      </c>
      <c r="R143" s="101">
        <v>-6.32497513458951E-05</v>
      </c>
      <c r="S143" s="101">
        <v>-0.00020238932584486685</v>
      </c>
      <c r="T143" s="101">
        <v>5.086757786591432E-06</v>
      </c>
      <c r="U143" s="101">
        <v>3.919546902810743E-05</v>
      </c>
      <c r="V143" s="101">
        <v>-4.993897856892581E-06</v>
      </c>
      <c r="W143" s="101">
        <v>-1.2666056647304388E-05</v>
      </c>
      <c r="X143" s="101">
        <v>67.5</v>
      </c>
    </row>
    <row r="144" spans="1:24" s="101" customFormat="1" ht="12.75" hidden="1">
      <c r="A144" s="101">
        <v>1577</v>
      </c>
      <c r="B144" s="101">
        <v>123.05999755859375</v>
      </c>
      <c r="C144" s="101">
        <v>117.76000213623047</v>
      </c>
      <c r="D144" s="101">
        <v>8.560019493103027</v>
      </c>
      <c r="E144" s="101">
        <v>9.454314231872559</v>
      </c>
      <c r="F144" s="101">
        <v>20.81437093259288</v>
      </c>
      <c r="G144" s="101" t="s">
        <v>58</v>
      </c>
      <c r="H144" s="101">
        <v>2.3141803889260473</v>
      </c>
      <c r="I144" s="101">
        <v>57.87417794751979</v>
      </c>
      <c r="J144" s="101" t="s">
        <v>61</v>
      </c>
      <c r="K144" s="101">
        <v>-0.08211617866461986</v>
      </c>
      <c r="L144" s="101">
        <v>0.11460750172542657</v>
      </c>
      <c r="M144" s="101">
        <v>-0.02045839481125071</v>
      </c>
      <c r="N144" s="101">
        <v>-0.07605703599760537</v>
      </c>
      <c r="O144" s="101">
        <v>-0.0031334639018602535</v>
      </c>
      <c r="P144" s="101">
        <v>0.0032869510403143766</v>
      </c>
      <c r="Q144" s="101">
        <v>-0.00047087634465442724</v>
      </c>
      <c r="R144" s="101">
        <v>-0.0011690599703305955</v>
      </c>
      <c r="S144" s="101">
        <v>-2.750817931750367E-05</v>
      </c>
      <c r="T144" s="101">
        <v>4.809018390062616E-05</v>
      </c>
      <c r="U144" s="101">
        <v>-1.3456775723329494E-05</v>
      </c>
      <c r="V144" s="101">
        <v>-4.3154877043144124E-05</v>
      </c>
      <c r="W144" s="101">
        <v>-1.2912248349471507E-06</v>
      </c>
      <c r="X144" s="101">
        <v>67.5</v>
      </c>
    </row>
    <row r="145" s="101" customFormat="1" ht="12.75" hidden="1">
      <c r="A145" s="101" t="s">
        <v>142</v>
      </c>
    </row>
    <row r="146" spans="1:24" s="101" customFormat="1" ht="12.75" hidden="1">
      <c r="A146" s="101">
        <v>1580</v>
      </c>
      <c r="B146" s="101">
        <v>114.08</v>
      </c>
      <c r="C146" s="101">
        <v>136.18</v>
      </c>
      <c r="D146" s="101">
        <v>8.766085560614664</v>
      </c>
      <c r="E146" s="101">
        <v>8.967874358202087</v>
      </c>
      <c r="F146" s="101">
        <v>19.107248493987097</v>
      </c>
      <c r="G146" s="101" t="s">
        <v>59</v>
      </c>
      <c r="H146" s="101">
        <v>5.279085974623392</v>
      </c>
      <c r="I146" s="101">
        <v>51.85908597462339</v>
      </c>
      <c r="J146" s="101" t="s">
        <v>73</v>
      </c>
      <c r="K146" s="101">
        <v>0.1544570215391618</v>
      </c>
      <c r="M146" s="101" t="s">
        <v>68</v>
      </c>
      <c r="N146" s="101">
        <v>0.10357133151083994</v>
      </c>
      <c r="X146" s="101">
        <v>67.5</v>
      </c>
    </row>
    <row r="147" spans="1:24" s="101" customFormat="1" ht="12.75" hidden="1">
      <c r="A147" s="101">
        <v>1579</v>
      </c>
      <c r="B147" s="101">
        <v>128.44000244140625</v>
      </c>
      <c r="C147" s="101">
        <v>136.94000244140625</v>
      </c>
      <c r="D147" s="101">
        <v>8.470205307006836</v>
      </c>
      <c r="E147" s="101">
        <v>8.834722518920898</v>
      </c>
      <c r="F147" s="101">
        <v>23.713397697660557</v>
      </c>
      <c r="G147" s="101" t="s">
        <v>56</v>
      </c>
      <c r="H147" s="101">
        <v>5.709099803658447</v>
      </c>
      <c r="I147" s="101">
        <v>66.6491022450647</v>
      </c>
      <c r="J147" s="101" t="s">
        <v>62</v>
      </c>
      <c r="K147" s="101">
        <v>0.3579578211050544</v>
      </c>
      <c r="L147" s="101">
        <v>0.012964051144683835</v>
      </c>
      <c r="M147" s="101">
        <v>0.08474183785396605</v>
      </c>
      <c r="N147" s="101">
        <v>0.13696570710249567</v>
      </c>
      <c r="O147" s="101">
        <v>0.01437640069268863</v>
      </c>
      <c r="P147" s="101">
        <v>0.00037183427738759963</v>
      </c>
      <c r="Q147" s="101">
        <v>0.0017498699427478384</v>
      </c>
      <c r="R147" s="101">
        <v>0.0021082455814135214</v>
      </c>
      <c r="S147" s="101">
        <v>0.00018859376913334344</v>
      </c>
      <c r="T147" s="101">
        <v>5.452927498256767E-06</v>
      </c>
      <c r="U147" s="101">
        <v>3.825399182039498E-05</v>
      </c>
      <c r="V147" s="101">
        <v>7.82365649244745E-05</v>
      </c>
      <c r="W147" s="101">
        <v>1.1760966943063092E-05</v>
      </c>
      <c r="X147" s="101">
        <v>67.5</v>
      </c>
    </row>
    <row r="148" spans="1:24" s="101" customFormat="1" ht="12.75" hidden="1">
      <c r="A148" s="101">
        <v>1578</v>
      </c>
      <c r="B148" s="101">
        <v>115.77999877929688</v>
      </c>
      <c r="C148" s="101">
        <v>131.3800048828125</v>
      </c>
      <c r="D148" s="101">
        <v>8.247499465942383</v>
      </c>
      <c r="E148" s="101">
        <v>8.971247673034668</v>
      </c>
      <c r="F148" s="101">
        <v>21.094596978743507</v>
      </c>
      <c r="G148" s="101" t="s">
        <v>57</v>
      </c>
      <c r="H148" s="101">
        <v>12.577258835303844</v>
      </c>
      <c r="I148" s="101">
        <v>60.85725761460072</v>
      </c>
      <c r="J148" s="101" t="s">
        <v>60</v>
      </c>
      <c r="K148" s="101">
        <v>-0.2798364782107029</v>
      </c>
      <c r="L148" s="101">
        <v>7.186147787716877E-05</v>
      </c>
      <c r="M148" s="101">
        <v>0.0668442039620501</v>
      </c>
      <c r="N148" s="101">
        <v>-0.0014165985443651116</v>
      </c>
      <c r="O148" s="101">
        <v>-0.0111413951505708</v>
      </c>
      <c r="P148" s="101">
        <v>8.15579309752743E-06</v>
      </c>
      <c r="Q148" s="101">
        <v>0.0014081004837477528</v>
      </c>
      <c r="R148" s="101">
        <v>-0.00011388347555114993</v>
      </c>
      <c r="S148" s="101">
        <v>-0.00013776327266808882</v>
      </c>
      <c r="T148" s="101">
        <v>5.761952532715001E-07</v>
      </c>
      <c r="U148" s="101">
        <v>3.2486369433137294E-05</v>
      </c>
      <c r="V148" s="101">
        <v>-8.987946784167165E-06</v>
      </c>
      <c r="W148" s="101">
        <v>-8.313724017997304E-06</v>
      </c>
      <c r="X148" s="101">
        <v>67.5</v>
      </c>
    </row>
    <row r="149" spans="1:24" s="101" customFormat="1" ht="12.75" hidden="1">
      <c r="A149" s="101">
        <v>1577</v>
      </c>
      <c r="B149" s="101">
        <v>109.4800033569336</v>
      </c>
      <c r="C149" s="101">
        <v>121.37999725341797</v>
      </c>
      <c r="D149" s="101">
        <v>8.78386116027832</v>
      </c>
      <c r="E149" s="101">
        <v>9.35662841796875</v>
      </c>
      <c r="F149" s="101">
        <v>19.742434031835185</v>
      </c>
      <c r="G149" s="101" t="s">
        <v>58</v>
      </c>
      <c r="H149" s="101">
        <v>11.484270062318927</v>
      </c>
      <c r="I149" s="101">
        <v>53.46427341925252</v>
      </c>
      <c r="J149" s="101" t="s">
        <v>61</v>
      </c>
      <c r="K149" s="101">
        <v>0.22321592047367259</v>
      </c>
      <c r="L149" s="101">
        <v>0.012963851974238813</v>
      </c>
      <c r="M149" s="101">
        <v>0.052086768757024275</v>
      </c>
      <c r="N149" s="101">
        <v>-0.13695838116249306</v>
      </c>
      <c r="O149" s="101">
        <v>0.00908571466509793</v>
      </c>
      <c r="P149" s="101">
        <v>0.00037174482226294515</v>
      </c>
      <c r="Q149" s="101">
        <v>0.001038892604748762</v>
      </c>
      <c r="R149" s="101">
        <v>-0.0021051674483389743</v>
      </c>
      <c r="S149" s="101">
        <v>0.00012879786667370952</v>
      </c>
      <c r="T149" s="101">
        <v>5.422399591633966E-06</v>
      </c>
      <c r="U149" s="101">
        <v>2.0199101248535015E-05</v>
      </c>
      <c r="V149" s="101">
        <v>-7.771857502416324E-05</v>
      </c>
      <c r="W149" s="101">
        <v>8.318794166728586E-06</v>
      </c>
      <c r="X149" s="101">
        <v>67.5</v>
      </c>
    </row>
    <row r="150" s="101" customFormat="1" ht="12.75" hidden="1">
      <c r="A150" s="101" t="s">
        <v>148</v>
      </c>
    </row>
    <row r="151" spans="1:24" s="101" customFormat="1" ht="12.75" hidden="1">
      <c r="A151" s="101">
        <v>1580</v>
      </c>
      <c r="B151" s="101">
        <v>135.48</v>
      </c>
      <c r="C151" s="101">
        <v>151.48</v>
      </c>
      <c r="D151" s="101">
        <v>8.542479836977222</v>
      </c>
      <c r="E151" s="101">
        <v>8.499074414352553</v>
      </c>
      <c r="F151" s="101">
        <v>23.860034899340764</v>
      </c>
      <c r="G151" s="101" t="s">
        <v>59</v>
      </c>
      <c r="H151" s="101">
        <v>-1.4664729308147884</v>
      </c>
      <c r="I151" s="101">
        <v>66.5135270691852</v>
      </c>
      <c r="J151" s="101" t="s">
        <v>73</v>
      </c>
      <c r="K151" s="101">
        <v>0.32621093048376165</v>
      </c>
      <c r="M151" s="101" t="s">
        <v>68</v>
      </c>
      <c r="N151" s="101">
        <v>0.18613651914515816</v>
      </c>
      <c r="X151" s="101">
        <v>67.5</v>
      </c>
    </row>
    <row r="152" spans="1:24" s="101" customFormat="1" ht="12.75" hidden="1">
      <c r="A152" s="101">
        <v>1579</v>
      </c>
      <c r="B152" s="101">
        <v>135.02000427246094</v>
      </c>
      <c r="C152" s="101">
        <v>138.32000732421875</v>
      </c>
      <c r="D152" s="101">
        <v>8.47825813293457</v>
      </c>
      <c r="E152" s="101">
        <v>8.892931938171387</v>
      </c>
      <c r="F152" s="101">
        <v>26.993369113674405</v>
      </c>
      <c r="G152" s="101" t="s">
        <v>56</v>
      </c>
      <c r="H152" s="101">
        <v>8.296705788494648</v>
      </c>
      <c r="I152" s="101">
        <v>75.81671006095559</v>
      </c>
      <c r="J152" s="101" t="s">
        <v>62</v>
      </c>
      <c r="K152" s="101">
        <v>0.5383936445934264</v>
      </c>
      <c r="L152" s="101">
        <v>0.09284168606169417</v>
      </c>
      <c r="M152" s="101">
        <v>0.12745769584186215</v>
      </c>
      <c r="N152" s="101">
        <v>0.10485184992340486</v>
      </c>
      <c r="O152" s="101">
        <v>0.021622798381332523</v>
      </c>
      <c r="P152" s="101">
        <v>0.0026633961392513116</v>
      </c>
      <c r="Q152" s="101">
        <v>0.002632015330292258</v>
      </c>
      <c r="R152" s="101">
        <v>0.0016139399597835443</v>
      </c>
      <c r="S152" s="101">
        <v>0.0002836668720367629</v>
      </c>
      <c r="T152" s="101">
        <v>3.921629650850756E-05</v>
      </c>
      <c r="U152" s="101">
        <v>5.755568180223642E-05</v>
      </c>
      <c r="V152" s="101">
        <v>5.988964596160431E-05</v>
      </c>
      <c r="W152" s="101">
        <v>1.768469458122083E-05</v>
      </c>
      <c r="X152" s="101">
        <v>67.5</v>
      </c>
    </row>
    <row r="153" spans="1:24" s="101" customFormat="1" ht="12.75" hidden="1">
      <c r="A153" s="101">
        <v>1578</v>
      </c>
      <c r="B153" s="101">
        <v>118.5</v>
      </c>
      <c r="C153" s="101">
        <v>137.5</v>
      </c>
      <c r="D153" s="101">
        <v>8.158422470092773</v>
      </c>
      <c r="E153" s="101">
        <v>8.916991233825684</v>
      </c>
      <c r="F153" s="101">
        <v>21.773326148965896</v>
      </c>
      <c r="G153" s="101" t="s">
        <v>57</v>
      </c>
      <c r="H153" s="101">
        <v>12.508473311259536</v>
      </c>
      <c r="I153" s="101">
        <v>63.508473311259536</v>
      </c>
      <c r="J153" s="101" t="s">
        <v>60</v>
      </c>
      <c r="K153" s="101">
        <v>-0.537621696539267</v>
      </c>
      <c r="L153" s="101">
        <v>-0.000504121911123176</v>
      </c>
      <c r="M153" s="101">
        <v>0.12718914863967723</v>
      </c>
      <c r="N153" s="101">
        <v>-0.0010845134589606675</v>
      </c>
      <c r="O153" s="101">
        <v>-0.02160303170430525</v>
      </c>
      <c r="P153" s="101">
        <v>-5.7671171413158275E-05</v>
      </c>
      <c r="Q153" s="101">
        <v>0.0026210754302314326</v>
      </c>
      <c r="R153" s="101">
        <v>-8.719357694300475E-05</v>
      </c>
      <c r="S153" s="101">
        <v>-0.0002835798274675562</v>
      </c>
      <c r="T153" s="101">
        <v>-4.107626077759719E-06</v>
      </c>
      <c r="U153" s="101">
        <v>5.6719016419077134E-05</v>
      </c>
      <c r="V153" s="101">
        <v>-6.884830033593812E-06</v>
      </c>
      <c r="W153" s="101">
        <v>-1.7654683960282024E-05</v>
      </c>
      <c r="X153" s="101">
        <v>67.5</v>
      </c>
    </row>
    <row r="154" spans="1:24" s="101" customFormat="1" ht="12.75" hidden="1">
      <c r="A154" s="101">
        <v>1577</v>
      </c>
      <c r="B154" s="101">
        <v>126.72000122070312</v>
      </c>
      <c r="C154" s="101">
        <v>126.72000122070312</v>
      </c>
      <c r="D154" s="101">
        <v>8.351028442382812</v>
      </c>
      <c r="E154" s="101">
        <v>9.359275817871094</v>
      </c>
      <c r="F154" s="101">
        <v>23.40385123686001</v>
      </c>
      <c r="G154" s="101" t="s">
        <v>58</v>
      </c>
      <c r="H154" s="101">
        <v>7.49299460819276</v>
      </c>
      <c r="I154" s="101">
        <v>66.71299582889588</v>
      </c>
      <c r="J154" s="101" t="s">
        <v>61</v>
      </c>
      <c r="K154" s="101">
        <v>-0.02882061673235281</v>
      </c>
      <c r="L154" s="101">
        <v>-0.0928403173835425</v>
      </c>
      <c r="M154" s="101">
        <v>-0.008269504074050126</v>
      </c>
      <c r="N154" s="101">
        <v>-0.1048462410528749</v>
      </c>
      <c r="O154" s="101">
        <v>-0.000924354381467701</v>
      </c>
      <c r="P154" s="101">
        <v>-0.0026627716820198134</v>
      </c>
      <c r="Q154" s="101">
        <v>-0.00023972544281025853</v>
      </c>
      <c r="R154" s="101">
        <v>-0.0016115829094173197</v>
      </c>
      <c r="S154" s="101">
        <v>7.026787643887901E-06</v>
      </c>
      <c r="T154" s="101">
        <v>-3.90005810193706E-05</v>
      </c>
      <c r="U154" s="101">
        <v>-9.77802046289262E-06</v>
      </c>
      <c r="V154" s="101">
        <v>-5.9492594571213924E-05</v>
      </c>
      <c r="W154" s="101">
        <v>1.0298333329340532E-06</v>
      </c>
      <c r="X154" s="101">
        <v>67.5</v>
      </c>
    </row>
    <row r="155" spans="1:14" s="101" customFormat="1" ht="12.75">
      <c r="A155" s="101" t="s">
        <v>154</v>
      </c>
      <c r="E155" s="99" t="s">
        <v>106</v>
      </c>
      <c r="F155" s="102">
        <f>MIN(F126:F154)</f>
        <v>14.838002067632065</v>
      </c>
      <c r="G155" s="102"/>
      <c r="H155" s="102"/>
      <c r="I155" s="115"/>
      <c r="J155" s="115" t="s">
        <v>158</v>
      </c>
      <c r="K155" s="102">
        <f>AVERAGE(K153,K148,K143,K138,K133,K128)</f>
        <v>-0.5195511633097493</v>
      </c>
      <c r="L155" s="102">
        <f>AVERAGE(L153,L148,L143,L138,L133,L128)</f>
        <v>0.0007938208853573298</v>
      </c>
      <c r="M155" s="115" t="s">
        <v>108</v>
      </c>
      <c r="N155" s="102" t="e">
        <f>Mittelwert(K151,K146,K141,K136,K131,K126)</f>
        <v>#NAME?</v>
      </c>
    </row>
    <row r="156" spans="5:14" s="101" customFormat="1" ht="12.75">
      <c r="E156" s="99" t="s">
        <v>107</v>
      </c>
      <c r="F156" s="102">
        <f>MAX(F126:F154)</f>
        <v>27.308962114588784</v>
      </c>
      <c r="G156" s="102"/>
      <c r="H156" s="102"/>
      <c r="I156" s="115"/>
      <c r="J156" s="115" t="s">
        <v>159</v>
      </c>
      <c r="K156" s="102">
        <f>AVERAGE(K154,K149,K144,K139,K134,K129)</f>
        <v>-0.3124943604315837</v>
      </c>
      <c r="L156" s="102">
        <f>AVERAGE(L154,L149,L144,L139,L134,L129)</f>
        <v>0.14571928231903128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112</v>
      </c>
      <c r="K157" s="102">
        <f>ABS(K155/$G$33)</f>
        <v>0.3247194770685933</v>
      </c>
      <c r="L157" s="102">
        <f>ABS(L155/$H$33)</f>
        <v>0.0022050580148814717</v>
      </c>
      <c r="M157" s="115" t="s">
        <v>111</v>
      </c>
      <c r="N157" s="102">
        <f>K157+L157+L158+K158</f>
        <v>0.595552700414451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0.17755361388158164</v>
      </c>
      <c r="L158" s="102">
        <f>ABS(L156/$H$34)</f>
        <v>0.09107455144939454</v>
      </c>
      <c r="M158" s="102"/>
      <c r="N158" s="102"/>
    </row>
    <row r="159" s="101" customFormat="1" ht="12.75"/>
    <row r="160" s="116" customFormat="1" ht="12.75">
      <c r="A160" s="116" t="s">
        <v>119</v>
      </c>
    </row>
    <row r="161" spans="1:24" s="116" customFormat="1" ht="12.75">
      <c r="A161" s="116">
        <v>1580</v>
      </c>
      <c r="B161" s="116">
        <v>141.84</v>
      </c>
      <c r="C161" s="116">
        <v>147.04</v>
      </c>
      <c r="D161" s="116">
        <v>8.482989994114158</v>
      </c>
      <c r="E161" s="116">
        <v>8.825695604696708</v>
      </c>
      <c r="F161" s="116">
        <v>21.18854919792836</v>
      </c>
      <c r="G161" s="116" t="s">
        <v>59</v>
      </c>
      <c r="H161" s="116">
        <v>-14.843542727626868</v>
      </c>
      <c r="I161" s="116">
        <v>59.496457272373135</v>
      </c>
      <c r="J161" s="116" t="s">
        <v>73</v>
      </c>
      <c r="K161" s="116">
        <v>1.7750082320453477</v>
      </c>
      <c r="M161" s="116" t="s">
        <v>68</v>
      </c>
      <c r="N161" s="116">
        <v>1.4928206693168071</v>
      </c>
      <c r="X161" s="116">
        <v>67.5</v>
      </c>
    </row>
    <row r="162" spans="1:24" s="116" customFormat="1" ht="12.75">
      <c r="A162" s="116">
        <v>1579</v>
      </c>
      <c r="B162" s="116">
        <v>117.9800033569336</v>
      </c>
      <c r="C162" s="116">
        <v>131.5800018310547</v>
      </c>
      <c r="D162" s="116">
        <v>8.572999954223633</v>
      </c>
      <c r="E162" s="116">
        <v>9.063308715820312</v>
      </c>
      <c r="F162" s="116">
        <v>23.747090180655896</v>
      </c>
      <c r="G162" s="116" t="s">
        <v>56</v>
      </c>
      <c r="H162" s="116">
        <v>15.434529023111821</v>
      </c>
      <c r="I162" s="116">
        <v>65.91453238004542</v>
      </c>
      <c r="J162" s="116" t="s">
        <v>62</v>
      </c>
      <c r="K162" s="116">
        <v>0.6470737943825565</v>
      </c>
      <c r="L162" s="116">
        <v>1.1496033849706822</v>
      </c>
      <c r="M162" s="116">
        <v>0.15318566581185558</v>
      </c>
      <c r="N162" s="116">
        <v>0.09733655886117189</v>
      </c>
      <c r="O162" s="116">
        <v>0.025987429678199406</v>
      </c>
      <c r="P162" s="116">
        <v>0.03297851491804928</v>
      </c>
      <c r="Q162" s="116">
        <v>0.0031632470055545764</v>
      </c>
      <c r="R162" s="116">
        <v>0.001498296022123307</v>
      </c>
      <c r="S162" s="116">
        <v>0.0003409239079147119</v>
      </c>
      <c r="T162" s="116">
        <v>0.0004852823742959503</v>
      </c>
      <c r="U162" s="116">
        <v>6.920140464705846E-05</v>
      </c>
      <c r="V162" s="116">
        <v>5.5609691902521336E-05</v>
      </c>
      <c r="W162" s="116">
        <v>2.1261911816433923E-05</v>
      </c>
      <c r="X162" s="116">
        <v>67.5</v>
      </c>
    </row>
    <row r="163" spans="1:24" s="116" customFormat="1" ht="12.75">
      <c r="A163" s="116">
        <v>1577</v>
      </c>
      <c r="B163" s="116">
        <v>139.3800048828125</v>
      </c>
      <c r="C163" s="116">
        <v>139.3800048828125</v>
      </c>
      <c r="D163" s="116">
        <v>8.597579002380371</v>
      </c>
      <c r="E163" s="116">
        <v>9.353599548339844</v>
      </c>
      <c r="F163" s="116">
        <v>25.190503881046226</v>
      </c>
      <c r="G163" s="116" t="s">
        <v>57</v>
      </c>
      <c r="H163" s="116">
        <v>-2.0961967569154467</v>
      </c>
      <c r="I163" s="116">
        <v>69.78380812589705</v>
      </c>
      <c r="J163" s="116" t="s">
        <v>60</v>
      </c>
      <c r="K163" s="116">
        <v>-0.4886424199479674</v>
      </c>
      <c r="L163" s="116">
        <v>-0.006254139268912352</v>
      </c>
      <c r="M163" s="116">
        <v>0.11681338726906466</v>
      </c>
      <c r="N163" s="116">
        <v>-0.001006486822795792</v>
      </c>
      <c r="O163" s="116">
        <v>-0.01943956489968934</v>
      </c>
      <c r="P163" s="116">
        <v>-0.0007155723963831705</v>
      </c>
      <c r="Q163" s="116">
        <v>0.0024650623050822486</v>
      </c>
      <c r="R163" s="116">
        <v>-8.095235149754611E-05</v>
      </c>
      <c r="S163" s="116">
        <v>-0.000239190356295991</v>
      </c>
      <c r="T163" s="116">
        <v>-5.095790760659567E-05</v>
      </c>
      <c r="U163" s="116">
        <v>5.719590016019422E-05</v>
      </c>
      <c r="V163" s="116">
        <v>-6.393104169230492E-06</v>
      </c>
      <c r="W163" s="116">
        <v>-1.440769721007354E-05</v>
      </c>
      <c r="X163" s="116">
        <v>67.5</v>
      </c>
    </row>
    <row r="164" spans="1:24" s="116" customFormat="1" ht="12.75">
      <c r="A164" s="116">
        <v>1578</v>
      </c>
      <c r="B164" s="116">
        <v>90.62000274658203</v>
      </c>
      <c r="C164" s="116">
        <v>106.91999816894531</v>
      </c>
      <c r="D164" s="116">
        <v>8.56799602508545</v>
      </c>
      <c r="E164" s="116">
        <v>9.287413597106934</v>
      </c>
      <c r="F164" s="116">
        <v>17.855634999108588</v>
      </c>
      <c r="G164" s="116" t="s">
        <v>58</v>
      </c>
      <c r="H164" s="116">
        <v>26.41361070970126</v>
      </c>
      <c r="I164" s="116">
        <v>49.53361345628329</v>
      </c>
      <c r="J164" s="116" t="s">
        <v>61</v>
      </c>
      <c r="K164" s="116">
        <v>0.42418519635182134</v>
      </c>
      <c r="L164" s="116">
        <v>-1.1495863727785118</v>
      </c>
      <c r="M164" s="116">
        <v>0.09909833886069441</v>
      </c>
      <c r="N164" s="116">
        <v>-0.09733135504661342</v>
      </c>
      <c r="O164" s="116">
        <v>0.01724673353972066</v>
      </c>
      <c r="P164" s="116">
        <v>-0.032970750709462676</v>
      </c>
      <c r="Q164" s="116">
        <v>0.0019823217322656244</v>
      </c>
      <c r="R164" s="116">
        <v>-0.0014961075117442405</v>
      </c>
      <c r="S164" s="116">
        <v>0.00024293432125337055</v>
      </c>
      <c r="T164" s="116">
        <v>-0.0004825994969482174</v>
      </c>
      <c r="U164" s="116">
        <v>3.8954632715391114E-05</v>
      </c>
      <c r="V164" s="116">
        <v>-5.5240981640216304E-05</v>
      </c>
      <c r="W164" s="116">
        <v>1.5636085034069484E-05</v>
      </c>
      <c r="X164" s="116">
        <v>67.5</v>
      </c>
    </row>
    <row r="165" s="116" customFormat="1" ht="12.75">
      <c r="A165" s="116" t="s">
        <v>125</v>
      </c>
    </row>
    <row r="166" spans="1:24" s="116" customFormat="1" ht="12.75">
      <c r="A166" s="116">
        <v>1580</v>
      </c>
      <c r="B166" s="116">
        <v>134.34</v>
      </c>
      <c r="C166" s="116">
        <v>130.14</v>
      </c>
      <c r="D166" s="116">
        <v>8.774035465300754</v>
      </c>
      <c r="E166" s="116">
        <v>8.975847428788867</v>
      </c>
      <c r="F166" s="116">
        <v>19.287487390915725</v>
      </c>
      <c r="G166" s="116" t="s">
        <v>59</v>
      </c>
      <c r="H166" s="116">
        <v>-14.494621489217437</v>
      </c>
      <c r="I166" s="116">
        <v>52.34537851078257</v>
      </c>
      <c r="J166" s="116" t="s">
        <v>73</v>
      </c>
      <c r="K166" s="116">
        <v>0.8414312873221923</v>
      </c>
      <c r="M166" s="116" t="s">
        <v>68</v>
      </c>
      <c r="N166" s="116">
        <v>0.6418810387619412</v>
      </c>
      <c r="X166" s="116">
        <v>67.5</v>
      </c>
    </row>
    <row r="167" spans="1:24" s="116" customFormat="1" ht="12.75">
      <c r="A167" s="116">
        <v>1579</v>
      </c>
      <c r="B167" s="116">
        <v>125.12000274658203</v>
      </c>
      <c r="C167" s="116">
        <v>123.5199966430664</v>
      </c>
      <c r="D167" s="116">
        <v>8.21998405456543</v>
      </c>
      <c r="E167" s="116">
        <v>8.639988899230957</v>
      </c>
      <c r="F167" s="116">
        <v>21.675383962725512</v>
      </c>
      <c r="G167" s="116" t="s">
        <v>56</v>
      </c>
      <c r="H167" s="116">
        <v>5.146757157752205</v>
      </c>
      <c r="I167" s="116">
        <v>62.766759904334236</v>
      </c>
      <c r="J167" s="116" t="s">
        <v>62</v>
      </c>
      <c r="K167" s="116">
        <v>0.5798944731831944</v>
      </c>
      <c r="L167" s="116">
        <v>0.6966174858614682</v>
      </c>
      <c r="M167" s="116">
        <v>0.1372817761964166</v>
      </c>
      <c r="N167" s="116">
        <v>0.009027361251216285</v>
      </c>
      <c r="O167" s="116">
        <v>0.023289428667526466</v>
      </c>
      <c r="P167" s="116">
        <v>0.019983719708603364</v>
      </c>
      <c r="Q167" s="116">
        <v>0.0028348613460010903</v>
      </c>
      <c r="R167" s="116">
        <v>0.00013896595463031594</v>
      </c>
      <c r="S167" s="116">
        <v>0.00030554705347253253</v>
      </c>
      <c r="T167" s="116">
        <v>0.00029406225529864246</v>
      </c>
      <c r="U167" s="116">
        <v>6.201851832206207E-05</v>
      </c>
      <c r="V167" s="116">
        <v>5.159371370960729E-06</v>
      </c>
      <c r="W167" s="116">
        <v>1.9054000212771713E-05</v>
      </c>
      <c r="X167" s="116">
        <v>67.5</v>
      </c>
    </row>
    <row r="168" spans="1:24" s="116" customFormat="1" ht="12.75">
      <c r="A168" s="116">
        <v>1577</v>
      </c>
      <c r="B168" s="116">
        <v>128.3800048828125</v>
      </c>
      <c r="C168" s="116">
        <v>121.4800033569336</v>
      </c>
      <c r="D168" s="116">
        <v>8.562877655029297</v>
      </c>
      <c r="E168" s="116">
        <v>9.541677474975586</v>
      </c>
      <c r="F168" s="116">
        <v>21.120169130301278</v>
      </c>
      <c r="G168" s="116" t="s">
        <v>57</v>
      </c>
      <c r="H168" s="116">
        <v>-2.162037356085378</v>
      </c>
      <c r="I168" s="116">
        <v>58.71796752672712</v>
      </c>
      <c r="J168" s="116" t="s">
        <v>60</v>
      </c>
      <c r="K168" s="116">
        <v>-0.4730353877743716</v>
      </c>
      <c r="L168" s="116">
        <v>-0.0037903668753773785</v>
      </c>
      <c r="M168" s="116">
        <v>0.11287989345227858</v>
      </c>
      <c r="N168" s="116">
        <v>-9.33652262718363E-05</v>
      </c>
      <c r="O168" s="116">
        <v>-0.018851337652628614</v>
      </c>
      <c r="P168" s="116">
        <v>-0.0004336090669471092</v>
      </c>
      <c r="Q168" s="116">
        <v>0.002372492103770416</v>
      </c>
      <c r="R168" s="116">
        <v>-7.533502387101128E-06</v>
      </c>
      <c r="S168" s="116">
        <v>-0.00023465903844152133</v>
      </c>
      <c r="T168" s="116">
        <v>-3.087344721693187E-05</v>
      </c>
      <c r="U168" s="116">
        <v>5.44294216562728E-05</v>
      </c>
      <c r="V168" s="116">
        <v>-5.99370746292837E-07</v>
      </c>
      <c r="W168" s="116">
        <v>-1.4222266371003282E-05</v>
      </c>
      <c r="X168" s="116">
        <v>67.5</v>
      </c>
    </row>
    <row r="169" spans="1:24" s="116" customFormat="1" ht="12.75">
      <c r="A169" s="116">
        <v>1578</v>
      </c>
      <c r="B169" s="116">
        <v>98.16000366210938</v>
      </c>
      <c r="C169" s="116">
        <v>101.66000366210938</v>
      </c>
      <c r="D169" s="116">
        <v>8.606562614440918</v>
      </c>
      <c r="E169" s="116">
        <v>9.426645278930664</v>
      </c>
      <c r="F169" s="116">
        <v>16.100967195989405</v>
      </c>
      <c r="G169" s="116" t="s">
        <v>58</v>
      </c>
      <c r="H169" s="116">
        <v>13.819911190683094</v>
      </c>
      <c r="I169" s="116">
        <v>44.47991485279247</v>
      </c>
      <c r="J169" s="116" t="s">
        <v>61</v>
      </c>
      <c r="K169" s="116">
        <v>0.33543273832702203</v>
      </c>
      <c r="L169" s="116">
        <v>-0.6966071738985343</v>
      </c>
      <c r="M169" s="116">
        <v>0.07813076045863912</v>
      </c>
      <c r="N169" s="116">
        <v>-0.00902687842470942</v>
      </c>
      <c r="O169" s="116">
        <v>0.013675692171381681</v>
      </c>
      <c r="P169" s="116">
        <v>-0.019979014904871657</v>
      </c>
      <c r="Q169" s="116">
        <v>0.0015516829794123992</v>
      </c>
      <c r="R169" s="116">
        <v>-0.00013876160451687842</v>
      </c>
      <c r="S169" s="116">
        <v>0.00019568887950889617</v>
      </c>
      <c r="T169" s="116">
        <v>-0.000292437070578043</v>
      </c>
      <c r="U169" s="116">
        <v>2.972767520388382E-05</v>
      </c>
      <c r="V169" s="116">
        <v>-5.124438276726294E-06</v>
      </c>
      <c r="W169" s="116">
        <v>1.267998672635479E-05</v>
      </c>
      <c r="X169" s="116">
        <v>67.5</v>
      </c>
    </row>
    <row r="170" s="116" customFormat="1" ht="12.75">
      <c r="A170" s="116" t="s">
        <v>131</v>
      </c>
    </row>
    <row r="171" spans="1:24" s="116" customFormat="1" ht="12.75">
      <c r="A171" s="116">
        <v>1580</v>
      </c>
      <c r="B171" s="116">
        <v>118.36</v>
      </c>
      <c r="C171" s="116">
        <v>131.06</v>
      </c>
      <c r="D171" s="116">
        <v>8.845148549637766</v>
      </c>
      <c r="E171" s="116">
        <v>8.954884303561498</v>
      </c>
      <c r="F171" s="116">
        <v>20.04558617396849</v>
      </c>
      <c r="G171" s="116" t="s">
        <v>59</v>
      </c>
      <c r="H171" s="116">
        <v>3.069222593589089</v>
      </c>
      <c r="I171" s="116">
        <v>53.92922259358909</v>
      </c>
      <c r="J171" s="116" t="s">
        <v>73</v>
      </c>
      <c r="K171" s="116">
        <v>0.17944967270555068</v>
      </c>
      <c r="M171" s="116" t="s">
        <v>68</v>
      </c>
      <c r="N171" s="116">
        <v>0.1575314971848224</v>
      </c>
      <c r="X171" s="116">
        <v>67.5</v>
      </c>
    </row>
    <row r="172" spans="1:24" s="116" customFormat="1" ht="12.75">
      <c r="A172" s="116">
        <v>1579</v>
      </c>
      <c r="B172" s="116">
        <v>117.45999908447266</v>
      </c>
      <c r="C172" s="116">
        <v>121.86000061035156</v>
      </c>
      <c r="D172" s="116">
        <v>8.45577335357666</v>
      </c>
      <c r="E172" s="116">
        <v>8.970361709594727</v>
      </c>
      <c r="F172" s="116">
        <v>20.742250635660277</v>
      </c>
      <c r="G172" s="116" t="s">
        <v>56</v>
      </c>
      <c r="H172" s="116">
        <v>8.410935737599608</v>
      </c>
      <c r="I172" s="116">
        <v>58.370934822072265</v>
      </c>
      <c r="J172" s="116" t="s">
        <v>62</v>
      </c>
      <c r="K172" s="116">
        <v>0.21353741028929277</v>
      </c>
      <c r="L172" s="116">
        <v>0.34711980157171013</v>
      </c>
      <c r="M172" s="116">
        <v>0.050552093420804904</v>
      </c>
      <c r="N172" s="116">
        <v>0.10308938770599349</v>
      </c>
      <c r="O172" s="116">
        <v>0.008576147187964199</v>
      </c>
      <c r="P172" s="116">
        <v>0.00995783047220613</v>
      </c>
      <c r="Q172" s="116">
        <v>0.0010438318398593007</v>
      </c>
      <c r="R172" s="116">
        <v>0.0015868274188310396</v>
      </c>
      <c r="S172" s="116">
        <v>0.00011250845432705762</v>
      </c>
      <c r="T172" s="116">
        <v>0.00014653023477763602</v>
      </c>
      <c r="U172" s="116">
        <v>2.2826849932277998E-05</v>
      </c>
      <c r="V172" s="116">
        <v>5.889335057122176E-05</v>
      </c>
      <c r="W172" s="116">
        <v>7.018789689769055E-06</v>
      </c>
      <c r="X172" s="116">
        <v>67.5</v>
      </c>
    </row>
    <row r="173" spans="1:24" s="116" customFormat="1" ht="12.75">
      <c r="A173" s="116">
        <v>1577</v>
      </c>
      <c r="B173" s="116">
        <v>121.08000183105469</v>
      </c>
      <c r="C173" s="116">
        <v>116.87999725341797</v>
      </c>
      <c r="D173" s="116">
        <v>8.690059661865234</v>
      </c>
      <c r="E173" s="116">
        <v>9.555649757385254</v>
      </c>
      <c r="F173" s="116">
        <v>20.019208500636516</v>
      </c>
      <c r="G173" s="116" t="s">
        <v>57</v>
      </c>
      <c r="H173" s="116">
        <v>1.2457143571494669</v>
      </c>
      <c r="I173" s="116">
        <v>54.825716188204154</v>
      </c>
      <c r="J173" s="116" t="s">
        <v>60</v>
      </c>
      <c r="K173" s="116">
        <v>0.07092047852893567</v>
      </c>
      <c r="L173" s="116">
        <v>-0.001887626748323253</v>
      </c>
      <c r="M173" s="116">
        <v>-0.016246191889188293</v>
      </c>
      <c r="N173" s="116">
        <v>-0.0010659937417525755</v>
      </c>
      <c r="O173" s="116">
        <v>0.002935437479599709</v>
      </c>
      <c r="P173" s="116">
        <v>-0.00021607209853652384</v>
      </c>
      <c r="Q173" s="116">
        <v>-0.00030941267897986106</v>
      </c>
      <c r="R173" s="116">
        <v>-8.57040660663855E-05</v>
      </c>
      <c r="S173" s="116">
        <v>4.557302887766962E-05</v>
      </c>
      <c r="T173" s="116">
        <v>-1.5393601576300313E-05</v>
      </c>
      <c r="U173" s="116">
        <v>-5.0190825770231415E-06</v>
      </c>
      <c r="V173" s="116">
        <v>-6.761985019262636E-06</v>
      </c>
      <c r="W173" s="116">
        <v>3.0534612715962437E-06</v>
      </c>
      <c r="X173" s="116">
        <v>67.5</v>
      </c>
    </row>
    <row r="174" spans="1:24" s="116" customFormat="1" ht="12.75">
      <c r="A174" s="116">
        <v>1578</v>
      </c>
      <c r="B174" s="116">
        <v>92.9000015258789</v>
      </c>
      <c r="C174" s="116">
        <v>121.30000305175781</v>
      </c>
      <c r="D174" s="116">
        <v>8.732172012329102</v>
      </c>
      <c r="E174" s="116">
        <v>9.403973579406738</v>
      </c>
      <c r="F174" s="116">
        <v>14.34667335549383</v>
      </c>
      <c r="G174" s="116" t="s">
        <v>58</v>
      </c>
      <c r="H174" s="116">
        <v>13.654810633855107</v>
      </c>
      <c r="I174" s="116">
        <v>39.05481215973401</v>
      </c>
      <c r="J174" s="116" t="s">
        <v>61</v>
      </c>
      <c r="K174" s="116">
        <v>0.2014162637879189</v>
      </c>
      <c r="L174" s="116">
        <v>-0.34711466910581934</v>
      </c>
      <c r="M174" s="116">
        <v>0.047870402111591444</v>
      </c>
      <c r="N174" s="116">
        <v>-0.10308387611522564</v>
      </c>
      <c r="O174" s="116">
        <v>0.008058132996729922</v>
      </c>
      <c r="P174" s="116">
        <v>-0.009955485953052767</v>
      </c>
      <c r="Q174" s="116">
        <v>0.0009969196075865687</v>
      </c>
      <c r="R174" s="116">
        <v>-0.0015845113032773442</v>
      </c>
      <c r="S174" s="116">
        <v>0.00010286520954131529</v>
      </c>
      <c r="T174" s="116">
        <v>-0.0001457194109736217</v>
      </c>
      <c r="U174" s="116">
        <v>2.2268225971454545E-05</v>
      </c>
      <c r="V174" s="116">
        <v>-5.8503865685133094E-05</v>
      </c>
      <c r="W174" s="116">
        <v>6.319792953259643E-06</v>
      </c>
      <c r="X174" s="116">
        <v>67.5</v>
      </c>
    </row>
    <row r="175" s="116" customFormat="1" ht="12.75">
      <c r="A175" s="116" t="s">
        <v>137</v>
      </c>
    </row>
    <row r="176" spans="1:24" s="116" customFormat="1" ht="12.75">
      <c r="A176" s="116">
        <v>1580</v>
      </c>
      <c r="B176" s="116">
        <v>118.68</v>
      </c>
      <c r="C176" s="116">
        <v>131.68</v>
      </c>
      <c r="D176" s="116">
        <v>8.782244323451454</v>
      </c>
      <c r="E176" s="116">
        <v>8.844399813629938</v>
      </c>
      <c r="F176" s="116">
        <v>20.27265260690609</v>
      </c>
      <c r="G176" s="116" t="s">
        <v>59</v>
      </c>
      <c r="H176" s="116">
        <v>3.7514969010240904</v>
      </c>
      <c r="I176" s="116">
        <v>54.9314969010241</v>
      </c>
      <c r="J176" s="116" t="s">
        <v>73</v>
      </c>
      <c r="K176" s="116">
        <v>0.1896671514354164</v>
      </c>
      <c r="M176" s="116" t="s">
        <v>68</v>
      </c>
      <c r="N176" s="116">
        <v>0.13413356640848673</v>
      </c>
      <c r="X176" s="116">
        <v>67.5</v>
      </c>
    </row>
    <row r="177" spans="1:24" s="116" customFormat="1" ht="12.75">
      <c r="A177" s="116">
        <v>1579</v>
      </c>
      <c r="B177" s="116">
        <v>127.23999786376953</v>
      </c>
      <c r="C177" s="116">
        <v>118.13999938964844</v>
      </c>
      <c r="D177" s="116">
        <v>8.218384742736816</v>
      </c>
      <c r="E177" s="116">
        <v>9.114996910095215</v>
      </c>
      <c r="F177" s="116">
        <v>22.173525424819523</v>
      </c>
      <c r="G177" s="116" t="s">
        <v>56</v>
      </c>
      <c r="H177" s="116">
        <v>4.487476373556589</v>
      </c>
      <c r="I177" s="116">
        <v>64.22747423732612</v>
      </c>
      <c r="J177" s="116" t="s">
        <v>62</v>
      </c>
      <c r="K177" s="116">
        <v>0.33119281656991834</v>
      </c>
      <c r="L177" s="116">
        <v>0.26063672375318037</v>
      </c>
      <c r="M177" s="116">
        <v>0.07840547911106426</v>
      </c>
      <c r="N177" s="116">
        <v>0.07525097789993015</v>
      </c>
      <c r="O177" s="116">
        <v>0.013301378080601828</v>
      </c>
      <c r="P177" s="116">
        <v>0.007476877450230095</v>
      </c>
      <c r="Q177" s="116">
        <v>0.001619031185479693</v>
      </c>
      <c r="R177" s="116">
        <v>0.0011583153677884935</v>
      </c>
      <c r="S177" s="116">
        <v>0.00017450924118565822</v>
      </c>
      <c r="T177" s="116">
        <v>0.0001100176849539138</v>
      </c>
      <c r="U177" s="116">
        <v>3.54086070720832E-05</v>
      </c>
      <c r="V177" s="116">
        <v>4.2991494265254995E-05</v>
      </c>
      <c r="W177" s="116">
        <v>1.0883652631417042E-05</v>
      </c>
      <c r="X177" s="116">
        <v>67.5</v>
      </c>
    </row>
    <row r="178" spans="1:24" s="116" customFormat="1" ht="12.75">
      <c r="A178" s="116">
        <v>1577</v>
      </c>
      <c r="B178" s="116">
        <v>123.05999755859375</v>
      </c>
      <c r="C178" s="116">
        <v>117.76000213623047</v>
      </c>
      <c r="D178" s="116">
        <v>8.560019493103027</v>
      </c>
      <c r="E178" s="116">
        <v>9.454314231872559</v>
      </c>
      <c r="F178" s="116">
        <v>19.698952776704385</v>
      </c>
      <c r="G178" s="116" t="s">
        <v>57</v>
      </c>
      <c r="H178" s="116">
        <v>-0.7872301244563857</v>
      </c>
      <c r="I178" s="116">
        <v>54.77276743413736</v>
      </c>
      <c r="J178" s="116" t="s">
        <v>60</v>
      </c>
      <c r="K178" s="116">
        <v>0.17566289361892706</v>
      </c>
      <c r="L178" s="116">
        <v>-0.0014173801003582085</v>
      </c>
      <c r="M178" s="116">
        <v>-0.040827487724378705</v>
      </c>
      <c r="N178" s="116">
        <v>-0.000778102240327369</v>
      </c>
      <c r="O178" s="116">
        <v>0.007176184140661047</v>
      </c>
      <c r="P178" s="116">
        <v>-0.0001622656427053129</v>
      </c>
      <c r="Q178" s="116">
        <v>-0.0008065107949565617</v>
      </c>
      <c r="R178" s="116">
        <v>-6.255684440491664E-05</v>
      </c>
      <c r="S178" s="116">
        <v>0.00010386332898663819</v>
      </c>
      <c r="T178" s="116">
        <v>-1.1561082120610618E-05</v>
      </c>
      <c r="U178" s="116">
        <v>-1.5149978543073767E-05</v>
      </c>
      <c r="V178" s="116">
        <v>-4.934423069653398E-06</v>
      </c>
      <c r="W178" s="116">
        <v>6.763263183957809E-06</v>
      </c>
      <c r="X178" s="116">
        <v>67.5</v>
      </c>
    </row>
    <row r="179" spans="1:24" s="116" customFormat="1" ht="12.75">
      <c r="A179" s="116">
        <v>1578</v>
      </c>
      <c r="B179" s="116">
        <v>99.83999633789062</v>
      </c>
      <c r="C179" s="116">
        <v>125.04000091552734</v>
      </c>
      <c r="D179" s="116">
        <v>8.229486465454102</v>
      </c>
      <c r="E179" s="116">
        <v>8.971261978149414</v>
      </c>
      <c r="F179" s="116">
        <v>15.278562869816195</v>
      </c>
      <c r="G179" s="116" t="s">
        <v>58</v>
      </c>
      <c r="H179" s="116">
        <v>11.805069677772629</v>
      </c>
      <c r="I179" s="116">
        <v>44.145066015663254</v>
      </c>
      <c r="J179" s="116" t="s">
        <v>61</v>
      </c>
      <c r="K179" s="116">
        <v>0.28076899678016637</v>
      </c>
      <c r="L179" s="116">
        <v>-0.26063286976596556</v>
      </c>
      <c r="M179" s="116">
        <v>0.06693680154258373</v>
      </c>
      <c r="N179" s="116">
        <v>-0.0752469549669578</v>
      </c>
      <c r="O179" s="116">
        <v>0.01119951070459954</v>
      </c>
      <c r="P179" s="116">
        <v>-0.0074751164717987316</v>
      </c>
      <c r="Q179" s="116">
        <v>0.0014038526693262064</v>
      </c>
      <c r="R179" s="116">
        <v>-0.0011566248884029308</v>
      </c>
      <c r="S179" s="116">
        <v>0.00014023510313401416</v>
      </c>
      <c r="T179" s="116">
        <v>-0.00010940855717364675</v>
      </c>
      <c r="U179" s="116">
        <v>3.2003868593180804E-05</v>
      </c>
      <c r="V179" s="116">
        <v>-4.2707376975519414E-05</v>
      </c>
      <c r="W179" s="116">
        <v>8.527142880582686E-06</v>
      </c>
      <c r="X179" s="116">
        <v>67.5</v>
      </c>
    </row>
    <row r="180" s="116" customFormat="1" ht="12.75">
      <c r="A180" s="116" t="s">
        <v>143</v>
      </c>
    </row>
    <row r="181" spans="1:24" s="116" customFormat="1" ht="12.75">
      <c r="A181" s="116">
        <v>1580</v>
      </c>
      <c r="B181" s="116">
        <v>114.08</v>
      </c>
      <c r="C181" s="116">
        <v>136.18</v>
      </c>
      <c r="D181" s="116">
        <v>8.766085560614664</v>
      </c>
      <c r="E181" s="116">
        <v>8.967874358202087</v>
      </c>
      <c r="F181" s="116">
        <v>20.577226244486585</v>
      </c>
      <c r="G181" s="116" t="s">
        <v>59</v>
      </c>
      <c r="H181" s="116">
        <v>9.268760498819056</v>
      </c>
      <c r="I181" s="116">
        <v>55.848760498819054</v>
      </c>
      <c r="J181" s="116" t="s">
        <v>73</v>
      </c>
      <c r="K181" s="116">
        <v>0.1014475078410738</v>
      </c>
      <c r="M181" s="116" t="s">
        <v>68</v>
      </c>
      <c r="N181" s="116">
        <v>0.09704743563380779</v>
      </c>
      <c r="X181" s="116">
        <v>67.5</v>
      </c>
    </row>
    <row r="182" spans="1:24" s="116" customFormat="1" ht="12.75">
      <c r="A182" s="116">
        <v>1579</v>
      </c>
      <c r="B182" s="116">
        <v>128.44000244140625</v>
      </c>
      <c r="C182" s="116">
        <v>136.94000244140625</v>
      </c>
      <c r="D182" s="116">
        <v>8.470205307006836</v>
      </c>
      <c r="E182" s="116">
        <v>8.834722518920898</v>
      </c>
      <c r="F182" s="116">
        <v>23.713397697660557</v>
      </c>
      <c r="G182" s="116" t="s">
        <v>56</v>
      </c>
      <c r="H182" s="116">
        <v>5.709099803658447</v>
      </c>
      <c r="I182" s="116">
        <v>66.6491022450647</v>
      </c>
      <c r="J182" s="116" t="s">
        <v>62</v>
      </c>
      <c r="K182" s="116">
        <v>0.17692258496463</v>
      </c>
      <c r="L182" s="116">
        <v>0.22304681726560363</v>
      </c>
      <c r="M182" s="116">
        <v>0.04188445027623856</v>
      </c>
      <c r="N182" s="116">
        <v>0.13618047359251914</v>
      </c>
      <c r="O182" s="116">
        <v>0.007105612658847196</v>
      </c>
      <c r="P182" s="116">
        <v>0.006398422221885329</v>
      </c>
      <c r="Q182" s="116">
        <v>0.0008649308252808866</v>
      </c>
      <c r="R182" s="116">
        <v>0.0020961594232504497</v>
      </c>
      <c r="S182" s="116">
        <v>9.319350512522186E-05</v>
      </c>
      <c r="T182" s="116">
        <v>9.413222668688741E-05</v>
      </c>
      <c r="U182" s="116">
        <v>1.8898394067380707E-05</v>
      </c>
      <c r="V182" s="116">
        <v>7.778656488501061E-05</v>
      </c>
      <c r="W182" s="116">
        <v>5.806396885191996E-06</v>
      </c>
      <c r="X182" s="116">
        <v>67.5</v>
      </c>
    </row>
    <row r="183" spans="1:24" s="116" customFormat="1" ht="12.75">
      <c r="A183" s="116">
        <v>1577</v>
      </c>
      <c r="B183" s="116">
        <v>109.4800033569336</v>
      </c>
      <c r="C183" s="116">
        <v>121.37999725341797</v>
      </c>
      <c r="D183" s="116">
        <v>8.78386116027832</v>
      </c>
      <c r="E183" s="116">
        <v>9.35662841796875</v>
      </c>
      <c r="F183" s="116">
        <v>20.619220672652798</v>
      </c>
      <c r="G183" s="116" t="s">
        <v>57</v>
      </c>
      <c r="H183" s="116">
        <v>13.858686541028234</v>
      </c>
      <c r="I183" s="116">
        <v>55.83868989796183</v>
      </c>
      <c r="J183" s="116" t="s">
        <v>60</v>
      </c>
      <c r="K183" s="116">
        <v>-0.17649128668745337</v>
      </c>
      <c r="L183" s="116">
        <v>0.0012149945830623222</v>
      </c>
      <c r="M183" s="116">
        <v>0.04181287408386668</v>
      </c>
      <c r="N183" s="116">
        <v>-0.0014084721557222476</v>
      </c>
      <c r="O183" s="116">
        <v>-0.007082510353075725</v>
      </c>
      <c r="P183" s="116">
        <v>0.0001389347156173541</v>
      </c>
      <c r="Q183" s="116">
        <v>0.0008644855047362268</v>
      </c>
      <c r="R183" s="116">
        <v>-0.00011322207363530575</v>
      </c>
      <c r="S183" s="116">
        <v>-9.217048050447481E-05</v>
      </c>
      <c r="T183" s="116">
        <v>9.887798689836773E-06</v>
      </c>
      <c r="U183" s="116">
        <v>1.887658238816822E-05</v>
      </c>
      <c r="V183" s="116">
        <v>-8.934754564722421E-06</v>
      </c>
      <c r="W183" s="116">
        <v>-5.709530899013826E-06</v>
      </c>
      <c r="X183" s="116">
        <v>67.5</v>
      </c>
    </row>
    <row r="184" spans="1:24" s="116" customFormat="1" ht="12.75">
      <c r="A184" s="116">
        <v>1578</v>
      </c>
      <c r="B184" s="116">
        <v>115.77999877929688</v>
      </c>
      <c r="C184" s="116">
        <v>131.3800048828125</v>
      </c>
      <c r="D184" s="116">
        <v>8.247499465942383</v>
      </c>
      <c r="E184" s="116">
        <v>8.971247673034668</v>
      </c>
      <c r="F184" s="116">
        <v>18.81900706540542</v>
      </c>
      <c r="G184" s="116" t="s">
        <v>58</v>
      </c>
      <c r="H184" s="116">
        <v>6.012252558068404</v>
      </c>
      <c r="I184" s="116">
        <v>54.29225133736528</v>
      </c>
      <c r="J184" s="116" t="s">
        <v>61</v>
      </c>
      <c r="K184" s="116">
        <v>0.012346124654071507</v>
      </c>
      <c r="L184" s="116">
        <v>0.22304350804378661</v>
      </c>
      <c r="M184" s="116">
        <v>0.0024475979631898227</v>
      </c>
      <c r="N184" s="116">
        <v>-0.1361731897036614</v>
      </c>
      <c r="O184" s="116">
        <v>0.0005725193063510523</v>
      </c>
      <c r="P184" s="116">
        <v>0.006396913636615107</v>
      </c>
      <c r="Q184" s="116">
        <v>2.7751479636709302E-05</v>
      </c>
      <c r="R184" s="116">
        <v>-0.0020930993979559067</v>
      </c>
      <c r="S184" s="116">
        <v>1.3770690654392806E-05</v>
      </c>
      <c r="T184" s="116">
        <v>9.361147118863597E-05</v>
      </c>
      <c r="U184" s="116">
        <v>-9.077090220481988E-07</v>
      </c>
      <c r="V184" s="116">
        <v>-7.72717272841635E-05</v>
      </c>
      <c r="W184" s="116">
        <v>1.056173139960341E-06</v>
      </c>
      <c r="X184" s="116">
        <v>67.5</v>
      </c>
    </row>
    <row r="185" s="116" customFormat="1" ht="12.75">
      <c r="A185" s="116" t="s">
        <v>149</v>
      </c>
    </row>
    <row r="186" spans="1:24" s="116" customFormat="1" ht="12.75">
      <c r="A186" s="116">
        <v>1580</v>
      </c>
      <c r="B186" s="116">
        <v>135.48</v>
      </c>
      <c r="C186" s="116">
        <v>151.48</v>
      </c>
      <c r="D186" s="116">
        <v>8.542479836977222</v>
      </c>
      <c r="E186" s="116">
        <v>8.499074414352553</v>
      </c>
      <c r="F186" s="116">
        <v>25.278218864088913</v>
      </c>
      <c r="G186" s="116" t="s">
        <v>59</v>
      </c>
      <c r="H186" s="116">
        <v>2.4869335887610333</v>
      </c>
      <c r="I186" s="116">
        <v>70.46693358876102</v>
      </c>
      <c r="J186" s="116" t="s">
        <v>73</v>
      </c>
      <c r="K186" s="116">
        <v>0.06876334354014385</v>
      </c>
      <c r="M186" s="116" t="s">
        <v>68</v>
      </c>
      <c r="N186" s="116">
        <v>0.05466119039648443</v>
      </c>
      <c r="X186" s="116">
        <v>67.5</v>
      </c>
    </row>
    <row r="187" spans="1:24" s="116" customFormat="1" ht="12.75">
      <c r="A187" s="116">
        <v>1579</v>
      </c>
      <c r="B187" s="116">
        <v>135.02000427246094</v>
      </c>
      <c r="C187" s="116">
        <v>138.32000732421875</v>
      </c>
      <c r="D187" s="116">
        <v>8.47825813293457</v>
      </c>
      <c r="E187" s="116">
        <v>8.892931938171387</v>
      </c>
      <c r="F187" s="116">
        <v>26.993369113674405</v>
      </c>
      <c r="G187" s="116" t="s">
        <v>56</v>
      </c>
      <c r="H187" s="116">
        <v>8.296705788494648</v>
      </c>
      <c r="I187" s="116">
        <v>75.81671006095559</v>
      </c>
      <c r="J187" s="116" t="s">
        <v>62</v>
      </c>
      <c r="K187" s="116">
        <v>0.20603754846074357</v>
      </c>
      <c r="L187" s="116">
        <v>0.1146061989935733</v>
      </c>
      <c r="M187" s="116">
        <v>0.048776885312901024</v>
      </c>
      <c r="N187" s="116">
        <v>0.10351450875599778</v>
      </c>
      <c r="O187" s="116">
        <v>0.008274801939689377</v>
      </c>
      <c r="P187" s="116">
        <v>0.003287760665169002</v>
      </c>
      <c r="Q187" s="116">
        <v>0.0010072635139737431</v>
      </c>
      <c r="R187" s="116">
        <v>0.0015933625723631877</v>
      </c>
      <c r="S187" s="116">
        <v>0.00010854661673306878</v>
      </c>
      <c r="T187" s="116">
        <v>4.839360821799622E-05</v>
      </c>
      <c r="U187" s="116">
        <v>2.2022882041624042E-05</v>
      </c>
      <c r="V187" s="116">
        <v>5.912994669040725E-05</v>
      </c>
      <c r="W187" s="116">
        <v>6.766036550181621E-06</v>
      </c>
      <c r="X187" s="116">
        <v>67.5</v>
      </c>
    </row>
    <row r="188" spans="1:24" s="116" customFormat="1" ht="12.75">
      <c r="A188" s="116">
        <v>1577</v>
      </c>
      <c r="B188" s="116">
        <v>126.72000122070312</v>
      </c>
      <c r="C188" s="116">
        <v>126.72000122070312</v>
      </c>
      <c r="D188" s="116">
        <v>8.351028442382812</v>
      </c>
      <c r="E188" s="116">
        <v>9.359275817871094</v>
      </c>
      <c r="F188" s="116">
        <v>23.521193172223164</v>
      </c>
      <c r="G188" s="116" t="s">
        <v>57</v>
      </c>
      <c r="H188" s="116">
        <v>7.827479388719283</v>
      </c>
      <c r="I188" s="116">
        <v>67.04748060942241</v>
      </c>
      <c r="J188" s="116" t="s">
        <v>60</v>
      </c>
      <c r="K188" s="116">
        <v>-0.20546935664436602</v>
      </c>
      <c r="L188" s="116">
        <v>-0.0006225012932941362</v>
      </c>
      <c r="M188" s="116">
        <v>0.048598074883369625</v>
      </c>
      <c r="N188" s="116">
        <v>-0.001070544166260813</v>
      </c>
      <c r="O188" s="116">
        <v>-0.008258134329705073</v>
      </c>
      <c r="P188" s="116">
        <v>-7.127144493425429E-05</v>
      </c>
      <c r="Q188" s="116">
        <v>0.0010009546772386862</v>
      </c>
      <c r="R188" s="116">
        <v>-8.606650989058518E-05</v>
      </c>
      <c r="S188" s="116">
        <v>-0.00010854574878737631</v>
      </c>
      <c r="T188" s="116">
        <v>-5.079539809455892E-06</v>
      </c>
      <c r="U188" s="116">
        <v>2.1619322227908595E-05</v>
      </c>
      <c r="V188" s="116">
        <v>-6.7929467950166605E-06</v>
      </c>
      <c r="W188" s="116">
        <v>-6.761186425914819E-06</v>
      </c>
      <c r="X188" s="116">
        <v>67.5</v>
      </c>
    </row>
    <row r="189" spans="1:24" s="116" customFormat="1" ht="12.75">
      <c r="A189" s="116">
        <v>1578</v>
      </c>
      <c r="B189" s="116">
        <v>118.5</v>
      </c>
      <c r="C189" s="116">
        <v>137.5</v>
      </c>
      <c r="D189" s="116">
        <v>8.158422470092773</v>
      </c>
      <c r="E189" s="116">
        <v>8.916991233825684</v>
      </c>
      <c r="F189" s="116">
        <v>20.185934483905378</v>
      </c>
      <c r="G189" s="116" t="s">
        <v>58</v>
      </c>
      <c r="H189" s="116">
        <v>7.878366707184256</v>
      </c>
      <c r="I189" s="116">
        <v>58.878366707184256</v>
      </c>
      <c r="J189" s="116" t="s">
        <v>61</v>
      </c>
      <c r="K189" s="116">
        <v>-0.015291005717858077</v>
      </c>
      <c r="L189" s="116">
        <v>-0.11460450837508257</v>
      </c>
      <c r="M189" s="116">
        <v>-0.0041727279396454155</v>
      </c>
      <c r="N189" s="116">
        <v>-0.10350897283899414</v>
      </c>
      <c r="O189" s="116">
        <v>-0.000524942409825719</v>
      </c>
      <c r="P189" s="116">
        <v>-0.0032869880700375992</v>
      </c>
      <c r="Q189" s="116">
        <v>-0.00011255896542137568</v>
      </c>
      <c r="R189" s="116">
        <v>-0.0015910364052664188</v>
      </c>
      <c r="S189" s="116">
        <v>4.340787757079272E-07</v>
      </c>
      <c r="T189" s="116">
        <v>-4.812628794828315E-05</v>
      </c>
      <c r="U189" s="116">
        <v>-4.196693916065839E-06</v>
      </c>
      <c r="V189" s="116">
        <v>-5.873845818073944E-05</v>
      </c>
      <c r="W189" s="116">
        <v>2.561419770728775E-07</v>
      </c>
      <c r="X189" s="116">
        <v>67.5</v>
      </c>
    </row>
    <row r="190" spans="1:14" s="116" customFormat="1" ht="12.75">
      <c r="A190" s="116" t="s">
        <v>155</v>
      </c>
      <c r="E190" s="117" t="s">
        <v>106</v>
      </c>
      <c r="F190" s="117">
        <f>MIN(F161:F189)</f>
        <v>14.34667335549383</v>
      </c>
      <c r="G190" s="117"/>
      <c r="H190" s="117"/>
      <c r="I190" s="118"/>
      <c r="J190" s="118" t="s">
        <v>158</v>
      </c>
      <c r="K190" s="117">
        <f>AVERAGE(K188,K183,K178,K173,K168,K163)</f>
        <v>-0.1828425131510493</v>
      </c>
      <c r="L190" s="117">
        <f>AVERAGE(L188,L183,L178,L173,L168,L163)</f>
        <v>-0.0021261699505338346</v>
      </c>
      <c r="M190" s="118" t="s">
        <v>108</v>
      </c>
      <c r="N190" s="117" t="e">
        <f>Mittelwert(K186,K181,K176,K171,K166,K161)</f>
        <v>#NAME?</v>
      </c>
    </row>
    <row r="191" spans="5:14" s="116" customFormat="1" ht="12.75">
      <c r="E191" s="117" t="s">
        <v>107</v>
      </c>
      <c r="F191" s="117">
        <f>MAX(F161:F189)</f>
        <v>26.993369113674405</v>
      </c>
      <c r="G191" s="117"/>
      <c r="H191" s="117"/>
      <c r="I191" s="118"/>
      <c r="J191" s="118" t="s">
        <v>159</v>
      </c>
      <c r="K191" s="117">
        <f>AVERAGE(K189,K184,K179,K174,K169,K164)</f>
        <v>0.20647638569719032</v>
      </c>
      <c r="L191" s="117">
        <f>AVERAGE(L189,L184,L179,L174,L169,L164)</f>
        <v>-0.39091701431335446</v>
      </c>
      <c r="M191" s="117"/>
      <c r="N191" s="117"/>
    </row>
    <row r="192" spans="5:14" s="116" customFormat="1" ht="12.75">
      <c r="E192" s="117"/>
      <c r="F192" s="117"/>
      <c r="G192" s="117"/>
      <c r="H192" s="117"/>
      <c r="I192" s="117"/>
      <c r="J192" s="118" t="s">
        <v>112</v>
      </c>
      <c r="K192" s="117">
        <f>ABS(K190/$G$33)</f>
        <v>0.1142765707194058</v>
      </c>
      <c r="L192" s="117">
        <f>ABS(L190/$H$33)</f>
        <v>0.005906027640371763</v>
      </c>
      <c r="M192" s="118" t="s">
        <v>111</v>
      </c>
      <c r="N192" s="117">
        <f>K192+L192+L193+K193</f>
        <v>0.48182186054266407</v>
      </c>
    </row>
    <row r="193" spans="5:14" s="116" customFormat="1" ht="12.75">
      <c r="E193" s="117"/>
      <c r="F193" s="117"/>
      <c r="G193" s="117"/>
      <c r="H193" s="117"/>
      <c r="I193" s="117"/>
      <c r="J193" s="117"/>
      <c r="K193" s="117">
        <f>ABS(K191/$G$34)</f>
        <v>0.11731612823703995</v>
      </c>
      <c r="L193" s="117">
        <f>ABS(L191/$H$34)</f>
        <v>0.24432313394584654</v>
      </c>
      <c r="M193" s="117"/>
      <c r="N193" s="117"/>
    </row>
    <row r="194" s="101" customFormat="1" ht="12.75"/>
    <row r="195" s="101" customFormat="1" ht="12.75" hidden="1">
      <c r="A195" s="101" t="s">
        <v>120</v>
      </c>
    </row>
    <row r="196" spans="1:24" s="101" customFormat="1" ht="12.75" hidden="1">
      <c r="A196" s="101">
        <v>1580</v>
      </c>
      <c r="B196" s="101">
        <v>141.84</v>
      </c>
      <c r="C196" s="101">
        <v>147.04</v>
      </c>
      <c r="D196" s="101">
        <v>8.482989994114158</v>
      </c>
      <c r="E196" s="101">
        <v>8.825695604696708</v>
      </c>
      <c r="F196" s="101">
        <v>25.468341736398937</v>
      </c>
      <c r="G196" s="101" t="s">
        <v>59</v>
      </c>
      <c r="H196" s="101">
        <v>-2.826085018694542</v>
      </c>
      <c r="I196" s="101">
        <v>71.51391498130546</v>
      </c>
      <c r="J196" s="101" t="s">
        <v>73</v>
      </c>
      <c r="K196" s="101">
        <v>1.6546394565061722</v>
      </c>
      <c r="M196" s="101" t="s">
        <v>68</v>
      </c>
      <c r="N196" s="101">
        <v>0.9494019280610371</v>
      </c>
      <c r="X196" s="101">
        <v>67.5</v>
      </c>
    </row>
    <row r="197" spans="1:24" s="101" customFormat="1" ht="12.75" hidden="1">
      <c r="A197" s="101">
        <v>1577</v>
      </c>
      <c r="B197" s="101">
        <v>139.3800048828125</v>
      </c>
      <c r="C197" s="101">
        <v>139.3800048828125</v>
      </c>
      <c r="D197" s="101">
        <v>8.597579002380371</v>
      </c>
      <c r="E197" s="101">
        <v>9.353599548339844</v>
      </c>
      <c r="F197" s="101">
        <v>27.683161773169935</v>
      </c>
      <c r="G197" s="101" t="s">
        <v>56</v>
      </c>
      <c r="H197" s="101">
        <v>4.809070437773144</v>
      </c>
      <c r="I197" s="101">
        <v>76.68907532058564</v>
      </c>
      <c r="J197" s="101" t="s">
        <v>62</v>
      </c>
      <c r="K197" s="101">
        <v>1.1715050717344562</v>
      </c>
      <c r="L197" s="101">
        <v>0.43999165624136866</v>
      </c>
      <c r="M197" s="101">
        <v>0.2773385474542266</v>
      </c>
      <c r="N197" s="101">
        <v>0.09642391695839629</v>
      </c>
      <c r="O197" s="101">
        <v>0.04704969332851496</v>
      </c>
      <c r="P197" s="101">
        <v>0.012621911904887978</v>
      </c>
      <c r="Q197" s="101">
        <v>0.005727076296789709</v>
      </c>
      <c r="R197" s="101">
        <v>0.001484184300501104</v>
      </c>
      <c r="S197" s="101">
        <v>0.000617248690993889</v>
      </c>
      <c r="T197" s="101">
        <v>0.0001856805206138321</v>
      </c>
      <c r="U197" s="101">
        <v>0.00012523956098327798</v>
      </c>
      <c r="V197" s="101">
        <v>5.506187828293812E-05</v>
      </c>
      <c r="W197" s="101">
        <v>3.847891609367363E-05</v>
      </c>
      <c r="X197" s="101">
        <v>67.5</v>
      </c>
    </row>
    <row r="198" spans="1:24" s="101" customFormat="1" ht="12.75" hidden="1">
      <c r="A198" s="101">
        <v>1578</v>
      </c>
      <c r="B198" s="101">
        <v>90.62000274658203</v>
      </c>
      <c r="C198" s="101">
        <v>106.91999816894531</v>
      </c>
      <c r="D198" s="101">
        <v>8.56799602508545</v>
      </c>
      <c r="E198" s="101">
        <v>9.287413597106934</v>
      </c>
      <c r="F198" s="101">
        <v>17.855634999108588</v>
      </c>
      <c r="G198" s="101" t="s">
        <v>57</v>
      </c>
      <c r="H198" s="101">
        <v>26.41361070970126</v>
      </c>
      <c r="I198" s="101">
        <v>49.53361345628329</v>
      </c>
      <c r="J198" s="101" t="s">
        <v>60</v>
      </c>
      <c r="K198" s="101">
        <v>-1.125888049335497</v>
      </c>
      <c r="L198" s="101">
        <v>0.002394906633614307</v>
      </c>
      <c r="M198" s="101">
        <v>0.2656507871842784</v>
      </c>
      <c r="N198" s="101">
        <v>-0.0009977254285981085</v>
      </c>
      <c r="O198" s="101">
        <v>-0.04535531692538946</v>
      </c>
      <c r="P198" s="101">
        <v>0.00027413491627464913</v>
      </c>
      <c r="Q198" s="101">
        <v>0.005440627110296639</v>
      </c>
      <c r="R198" s="101">
        <v>-8.02088876358523E-05</v>
      </c>
      <c r="S198" s="101">
        <v>-0.0006047452588986879</v>
      </c>
      <c r="T198" s="101">
        <v>1.9527356146486564E-05</v>
      </c>
      <c r="U198" s="101">
        <v>0.00011549183840965139</v>
      </c>
      <c r="V198" s="101">
        <v>-6.33847921108427E-06</v>
      </c>
      <c r="W198" s="101">
        <v>-3.7935370279105346E-05</v>
      </c>
      <c r="X198" s="101">
        <v>67.5</v>
      </c>
    </row>
    <row r="199" spans="1:24" s="101" customFormat="1" ht="12.75" hidden="1">
      <c r="A199" s="101">
        <v>1579</v>
      </c>
      <c r="B199" s="101">
        <v>117.9800033569336</v>
      </c>
      <c r="C199" s="101">
        <v>131.5800018310547</v>
      </c>
      <c r="D199" s="101">
        <v>8.572999954223633</v>
      </c>
      <c r="E199" s="101">
        <v>9.063308715820312</v>
      </c>
      <c r="F199" s="101">
        <v>16.845701524821756</v>
      </c>
      <c r="G199" s="101" t="s">
        <v>58</v>
      </c>
      <c r="H199" s="101">
        <v>-3.72157821198914</v>
      </c>
      <c r="I199" s="101">
        <v>46.75842514494445</v>
      </c>
      <c r="J199" s="101" t="s">
        <v>61</v>
      </c>
      <c r="K199" s="101">
        <v>-0.3237286417094769</v>
      </c>
      <c r="L199" s="101">
        <v>0.4399851383674669</v>
      </c>
      <c r="M199" s="101">
        <v>-0.07966385110194912</v>
      </c>
      <c r="N199" s="101">
        <v>-0.09641875494720326</v>
      </c>
      <c r="O199" s="101">
        <v>-0.012512748255470713</v>
      </c>
      <c r="P199" s="101">
        <v>0.012618934589830948</v>
      </c>
      <c r="Q199" s="101">
        <v>-0.0017885691364763557</v>
      </c>
      <c r="R199" s="101">
        <v>-0.0014820153751557946</v>
      </c>
      <c r="S199" s="101">
        <v>-0.00012360873097491294</v>
      </c>
      <c r="T199" s="101">
        <v>0.00018465085458061655</v>
      </c>
      <c r="U199" s="101">
        <v>-4.8441541016395975E-05</v>
      </c>
      <c r="V199" s="101">
        <v>-5.4695832760236356E-05</v>
      </c>
      <c r="W199" s="101">
        <v>-6.444739368752335E-06</v>
      </c>
      <c r="X199" s="101">
        <v>67.5</v>
      </c>
    </row>
    <row r="200" s="101" customFormat="1" ht="12.75" hidden="1">
      <c r="A200" s="101" t="s">
        <v>126</v>
      </c>
    </row>
    <row r="201" spans="1:24" s="101" customFormat="1" ht="12.75" hidden="1">
      <c r="A201" s="101">
        <v>1580</v>
      </c>
      <c r="B201" s="101">
        <v>134.34</v>
      </c>
      <c r="C201" s="101">
        <v>130.14</v>
      </c>
      <c r="D201" s="101">
        <v>8.774035465300754</v>
      </c>
      <c r="E201" s="101">
        <v>8.975847428788867</v>
      </c>
      <c r="F201" s="101">
        <v>22.46576884931082</v>
      </c>
      <c r="G201" s="101" t="s">
        <v>59</v>
      </c>
      <c r="H201" s="101">
        <v>-5.868907699672633</v>
      </c>
      <c r="I201" s="101">
        <v>60.97109230032736</v>
      </c>
      <c r="J201" s="101" t="s">
        <v>73</v>
      </c>
      <c r="K201" s="101">
        <v>0.8695827801012187</v>
      </c>
      <c r="M201" s="101" t="s">
        <v>68</v>
      </c>
      <c r="N201" s="101">
        <v>0.4822841198347752</v>
      </c>
      <c r="X201" s="101">
        <v>67.5</v>
      </c>
    </row>
    <row r="202" spans="1:24" s="101" customFormat="1" ht="12.75" hidden="1">
      <c r="A202" s="101">
        <v>1577</v>
      </c>
      <c r="B202" s="101">
        <v>128.3800048828125</v>
      </c>
      <c r="C202" s="101">
        <v>121.4800033569336</v>
      </c>
      <c r="D202" s="101">
        <v>8.562877655029297</v>
      </c>
      <c r="E202" s="101">
        <v>9.541677474975586</v>
      </c>
      <c r="F202" s="101">
        <v>22.73659591141198</v>
      </c>
      <c r="G202" s="101" t="s">
        <v>56</v>
      </c>
      <c r="H202" s="101">
        <v>2.331927377673196</v>
      </c>
      <c r="I202" s="101">
        <v>63.2119322604857</v>
      </c>
      <c r="J202" s="101" t="s">
        <v>62</v>
      </c>
      <c r="K202" s="101">
        <v>0.865604206267437</v>
      </c>
      <c r="L202" s="101">
        <v>0.2774614669802679</v>
      </c>
      <c r="M202" s="101">
        <v>0.20492045670582892</v>
      </c>
      <c r="N202" s="101">
        <v>0.00669545471963889</v>
      </c>
      <c r="O202" s="101">
        <v>0.03476418128214119</v>
      </c>
      <c r="P202" s="101">
        <v>0.007959472712281295</v>
      </c>
      <c r="Q202" s="101">
        <v>0.004231619540486538</v>
      </c>
      <c r="R202" s="101">
        <v>0.00010304802134669544</v>
      </c>
      <c r="S202" s="101">
        <v>0.000456088678053821</v>
      </c>
      <c r="T202" s="101">
        <v>0.00011709286597885087</v>
      </c>
      <c r="U202" s="101">
        <v>9.254424338176079E-05</v>
      </c>
      <c r="V202" s="101">
        <v>3.811837538267759E-06</v>
      </c>
      <c r="W202" s="101">
        <v>2.8435450883656686E-05</v>
      </c>
      <c r="X202" s="101">
        <v>67.5</v>
      </c>
    </row>
    <row r="203" spans="1:24" s="101" customFormat="1" ht="12.75" hidden="1">
      <c r="A203" s="101">
        <v>1578</v>
      </c>
      <c r="B203" s="101">
        <v>98.16000366210938</v>
      </c>
      <c r="C203" s="101">
        <v>101.66000366210938</v>
      </c>
      <c r="D203" s="101">
        <v>8.606562614440918</v>
      </c>
      <c r="E203" s="101">
        <v>9.426645278930664</v>
      </c>
      <c r="F203" s="101">
        <v>16.100967195989405</v>
      </c>
      <c r="G203" s="101" t="s">
        <v>57</v>
      </c>
      <c r="H203" s="101">
        <v>13.819911190683094</v>
      </c>
      <c r="I203" s="101">
        <v>44.47991485279247</v>
      </c>
      <c r="J203" s="101" t="s">
        <v>60</v>
      </c>
      <c r="K203" s="101">
        <v>-0.7588989246393361</v>
      </c>
      <c r="L203" s="101">
        <v>0.0015097339694050825</v>
      </c>
      <c r="M203" s="101">
        <v>0.17852722296874332</v>
      </c>
      <c r="N203" s="101">
        <v>-6.957064663075679E-05</v>
      </c>
      <c r="O203" s="101">
        <v>-0.03065732526180076</v>
      </c>
      <c r="P203" s="101">
        <v>0.00017286861771881697</v>
      </c>
      <c r="Q203" s="101">
        <v>0.003630790396037811</v>
      </c>
      <c r="R203" s="101">
        <v>-5.594484234129837E-06</v>
      </c>
      <c r="S203" s="101">
        <v>-0.0004158091784057861</v>
      </c>
      <c r="T203" s="101">
        <v>1.2317053617193866E-05</v>
      </c>
      <c r="U203" s="101">
        <v>7.53799551165244E-05</v>
      </c>
      <c r="V203" s="101">
        <v>-4.482795435003167E-07</v>
      </c>
      <c r="W203" s="101">
        <v>-2.6297787969641524E-05</v>
      </c>
      <c r="X203" s="101">
        <v>67.5</v>
      </c>
    </row>
    <row r="204" spans="1:24" s="101" customFormat="1" ht="12.75" hidden="1">
      <c r="A204" s="101">
        <v>1579</v>
      </c>
      <c r="B204" s="101">
        <v>125.12000274658203</v>
      </c>
      <c r="C204" s="101">
        <v>123.5199966430664</v>
      </c>
      <c r="D204" s="101">
        <v>8.21998405456543</v>
      </c>
      <c r="E204" s="101">
        <v>8.639988899230957</v>
      </c>
      <c r="F204" s="101">
        <v>16.938697132787308</v>
      </c>
      <c r="G204" s="101" t="s">
        <v>58</v>
      </c>
      <c r="H204" s="101">
        <v>-8.569562032164896</v>
      </c>
      <c r="I204" s="101">
        <v>49.05044071441713</v>
      </c>
      <c r="J204" s="101" t="s">
        <v>61</v>
      </c>
      <c r="K204" s="101">
        <v>-0.41634488598893443</v>
      </c>
      <c r="L204" s="101">
        <v>0.27745735953869366</v>
      </c>
      <c r="M204" s="101">
        <v>-0.10060031926188959</v>
      </c>
      <c r="N204" s="101">
        <v>-0.0066950932650607685</v>
      </c>
      <c r="O204" s="101">
        <v>-0.016391360773582178</v>
      </c>
      <c r="P204" s="101">
        <v>0.007957595258528705</v>
      </c>
      <c r="Q204" s="101">
        <v>-0.0021734684344308047</v>
      </c>
      <c r="R204" s="101">
        <v>-0.00010289604681241682</v>
      </c>
      <c r="S204" s="101">
        <v>-0.0001874022662680128</v>
      </c>
      <c r="T204" s="101">
        <v>0.00011644324563207735</v>
      </c>
      <c r="U204" s="101">
        <v>-5.3687050112046046E-05</v>
      </c>
      <c r="V204" s="101">
        <v>-3.785386488725604E-06</v>
      </c>
      <c r="W204" s="101">
        <v>-1.0816709983198647E-05</v>
      </c>
      <c r="X204" s="101">
        <v>67.5</v>
      </c>
    </row>
    <row r="205" s="101" customFormat="1" ht="12.75" hidden="1">
      <c r="A205" s="101" t="s">
        <v>132</v>
      </c>
    </row>
    <row r="206" spans="1:24" s="101" customFormat="1" ht="12.75" hidden="1">
      <c r="A206" s="101">
        <v>1580</v>
      </c>
      <c r="B206" s="101">
        <v>118.36</v>
      </c>
      <c r="C206" s="101">
        <v>131.06</v>
      </c>
      <c r="D206" s="101">
        <v>8.845148549637766</v>
      </c>
      <c r="E206" s="101">
        <v>8.954884303561498</v>
      </c>
      <c r="F206" s="101">
        <v>19.691231482733023</v>
      </c>
      <c r="G206" s="101" t="s">
        <v>59</v>
      </c>
      <c r="H206" s="101">
        <v>2.1158918775466447</v>
      </c>
      <c r="I206" s="101">
        <v>52.975891877546644</v>
      </c>
      <c r="J206" s="101" t="s">
        <v>73</v>
      </c>
      <c r="K206" s="101">
        <v>0.23161898532946257</v>
      </c>
      <c r="M206" s="101" t="s">
        <v>68</v>
      </c>
      <c r="N206" s="101">
        <v>0.13751270349838265</v>
      </c>
      <c r="X206" s="101">
        <v>67.5</v>
      </c>
    </row>
    <row r="207" spans="1:24" s="101" customFormat="1" ht="12.75" hidden="1">
      <c r="A207" s="101">
        <v>1577</v>
      </c>
      <c r="B207" s="101">
        <v>121.08000183105469</v>
      </c>
      <c r="C207" s="101">
        <v>116.87999725341797</v>
      </c>
      <c r="D207" s="101">
        <v>8.690059661865234</v>
      </c>
      <c r="E207" s="101">
        <v>9.555649757385254</v>
      </c>
      <c r="F207" s="101">
        <v>21.702902927251184</v>
      </c>
      <c r="G207" s="101" t="s">
        <v>56</v>
      </c>
      <c r="H207" s="101">
        <v>5.856773419664464</v>
      </c>
      <c r="I207" s="101">
        <v>59.43677525071915</v>
      </c>
      <c r="J207" s="101" t="s">
        <v>62</v>
      </c>
      <c r="K207" s="101">
        <v>0.44615116589913406</v>
      </c>
      <c r="L207" s="101">
        <v>0.10254141983237836</v>
      </c>
      <c r="M207" s="101">
        <v>0.10562058321581409</v>
      </c>
      <c r="N207" s="101">
        <v>0.10276494837452829</v>
      </c>
      <c r="O207" s="101">
        <v>0.017918219665649708</v>
      </c>
      <c r="P207" s="101">
        <v>0.0029415279099510167</v>
      </c>
      <c r="Q207" s="101">
        <v>0.002181086622235321</v>
      </c>
      <c r="R207" s="101">
        <v>0.0015818095776603098</v>
      </c>
      <c r="S207" s="101">
        <v>0.00023505989952617815</v>
      </c>
      <c r="T207" s="101">
        <v>4.3260338558261676E-05</v>
      </c>
      <c r="U207" s="101">
        <v>4.769057583741642E-05</v>
      </c>
      <c r="V207" s="101">
        <v>5.8696467023891295E-05</v>
      </c>
      <c r="W207" s="101">
        <v>1.465240583116754E-05</v>
      </c>
      <c r="X207" s="101">
        <v>67.5</v>
      </c>
    </row>
    <row r="208" spans="1:24" s="101" customFormat="1" ht="12.75" hidden="1">
      <c r="A208" s="101">
        <v>1578</v>
      </c>
      <c r="B208" s="101">
        <v>92.9000015258789</v>
      </c>
      <c r="C208" s="101">
        <v>121.30000305175781</v>
      </c>
      <c r="D208" s="101">
        <v>8.732172012329102</v>
      </c>
      <c r="E208" s="101">
        <v>9.403973579406738</v>
      </c>
      <c r="F208" s="101">
        <v>14.34667335549383</v>
      </c>
      <c r="G208" s="101" t="s">
        <v>57</v>
      </c>
      <c r="H208" s="101">
        <v>13.654810633855107</v>
      </c>
      <c r="I208" s="101">
        <v>39.05481215973401</v>
      </c>
      <c r="J208" s="101" t="s">
        <v>60</v>
      </c>
      <c r="K208" s="101">
        <v>-0.4439850530145781</v>
      </c>
      <c r="L208" s="101">
        <v>0.0005589480755694392</v>
      </c>
      <c r="M208" s="101">
        <v>0.1049828065534674</v>
      </c>
      <c r="N208" s="101">
        <v>-0.0010629589448108553</v>
      </c>
      <c r="O208" s="101">
        <v>-0.01784922669129013</v>
      </c>
      <c r="P208" s="101">
        <v>6.394638185001656E-05</v>
      </c>
      <c r="Q208" s="101">
        <v>0.0021608767418291475</v>
      </c>
      <c r="R208" s="101">
        <v>-8.545373769184811E-05</v>
      </c>
      <c r="S208" s="101">
        <v>-0.00023501182484857272</v>
      </c>
      <c r="T208" s="101">
        <v>4.552281039949863E-06</v>
      </c>
      <c r="U208" s="101">
        <v>4.658386021796239E-05</v>
      </c>
      <c r="V208" s="101">
        <v>-6.746412674233851E-06</v>
      </c>
      <c r="W208" s="101">
        <v>-1.4651099458821955E-05</v>
      </c>
      <c r="X208" s="101">
        <v>67.5</v>
      </c>
    </row>
    <row r="209" spans="1:24" s="101" customFormat="1" ht="12.75" hidden="1">
      <c r="A209" s="101">
        <v>1579</v>
      </c>
      <c r="B209" s="101">
        <v>117.45999908447266</v>
      </c>
      <c r="C209" s="101">
        <v>121.86000061035156</v>
      </c>
      <c r="D209" s="101">
        <v>8.45577335357666</v>
      </c>
      <c r="E209" s="101">
        <v>8.970361709594727</v>
      </c>
      <c r="F209" s="101">
        <v>19.412976106553135</v>
      </c>
      <c r="G209" s="101" t="s">
        <v>58</v>
      </c>
      <c r="H209" s="101">
        <v>4.670213563229645</v>
      </c>
      <c r="I209" s="101">
        <v>54.6302126477023</v>
      </c>
      <c r="J209" s="101" t="s">
        <v>61</v>
      </c>
      <c r="K209" s="101">
        <v>-0.0439105401105354</v>
      </c>
      <c r="L209" s="101">
        <v>0.1025398964222653</v>
      </c>
      <c r="M209" s="101">
        <v>-0.011589561122232092</v>
      </c>
      <c r="N209" s="101">
        <v>-0.1027594508193826</v>
      </c>
      <c r="O209" s="101">
        <v>-0.0015708922653740352</v>
      </c>
      <c r="P209" s="101">
        <v>0.0029408327571062397</v>
      </c>
      <c r="Q209" s="101">
        <v>-0.00029622721062679084</v>
      </c>
      <c r="R209" s="101">
        <v>-0.0015794996672023646</v>
      </c>
      <c r="S209" s="101">
        <v>-4.753792864728834E-06</v>
      </c>
      <c r="T209" s="101">
        <v>4.3020153759705866E-05</v>
      </c>
      <c r="U209" s="101">
        <v>-1.0214450102560948E-05</v>
      </c>
      <c r="V209" s="101">
        <v>-5.830747085164726E-05</v>
      </c>
      <c r="W209" s="101">
        <v>1.9565604754141899E-07</v>
      </c>
      <c r="X209" s="101">
        <v>67.5</v>
      </c>
    </row>
    <row r="210" s="101" customFormat="1" ht="12.75" hidden="1">
      <c r="A210" s="101" t="s">
        <v>138</v>
      </c>
    </row>
    <row r="211" spans="1:24" s="101" customFormat="1" ht="12.75" hidden="1">
      <c r="A211" s="101">
        <v>1580</v>
      </c>
      <c r="B211" s="101">
        <v>118.68</v>
      </c>
      <c r="C211" s="101">
        <v>131.68</v>
      </c>
      <c r="D211" s="101">
        <v>8.782244323451454</v>
      </c>
      <c r="E211" s="101">
        <v>8.844399813629938</v>
      </c>
      <c r="F211" s="101">
        <v>19.138042048272514</v>
      </c>
      <c r="G211" s="101" t="s">
        <v>59</v>
      </c>
      <c r="H211" s="101">
        <v>0.6771159803833626</v>
      </c>
      <c r="I211" s="101">
        <v>51.85711598038337</v>
      </c>
      <c r="J211" s="101" t="s">
        <v>73</v>
      </c>
      <c r="K211" s="101">
        <v>0.2346547088374493</v>
      </c>
      <c r="M211" s="101" t="s">
        <v>68</v>
      </c>
      <c r="N211" s="101">
        <v>0.13375767703015207</v>
      </c>
      <c r="X211" s="101">
        <v>67.5</v>
      </c>
    </row>
    <row r="212" spans="1:24" s="101" customFormat="1" ht="12.75" hidden="1">
      <c r="A212" s="101">
        <v>1577</v>
      </c>
      <c r="B212" s="101">
        <v>123.05999755859375</v>
      </c>
      <c r="C212" s="101">
        <v>117.76000213623047</v>
      </c>
      <c r="D212" s="101">
        <v>8.560019493103027</v>
      </c>
      <c r="E212" s="101">
        <v>9.454314231872559</v>
      </c>
      <c r="F212" s="101">
        <v>21.88009364663011</v>
      </c>
      <c r="G212" s="101" t="s">
        <v>56</v>
      </c>
      <c r="H212" s="101">
        <v>5.277413157028782</v>
      </c>
      <c r="I212" s="101">
        <v>60.83741071562253</v>
      </c>
      <c r="J212" s="101" t="s">
        <v>62</v>
      </c>
      <c r="K212" s="101">
        <v>0.4523505734971979</v>
      </c>
      <c r="L212" s="101">
        <v>0.11212395731684517</v>
      </c>
      <c r="M212" s="101">
        <v>0.10708820637929527</v>
      </c>
      <c r="N212" s="101">
        <v>0.07514864307593642</v>
      </c>
      <c r="O212" s="101">
        <v>0.018167168538619584</v>
      </c>
      <c r="P212" s="101">
        <v>0.0032164288127385244</v>
      </c>
      <c r="Q212" s="101">
        <v>0.002211403056999172</v>
      </c>
      <c r="R212" s="101">
        <v>0.0011567263515499151</v>
      </c>
      <c r="S212" s="101">
        <v>0.0002383324324679898</v>
      </c>
      <c r="T212" s="101">
        <v>4.7307311285529484E-05</v>
      </c>
      <c r="U212" s="101">
        <v>4.835824318793128E-05</v>
      </c>
      <c r="V212" s="101">
        <v>4.2920959363192514E-05</v>
      </c>
      <c r="W212" s="101">
        <v>1.4856558820831763E-05</v>
      </c>
      <c r="X212" s="101">
        <v>67.5</v>
      </c>
    </row>
    <row r="213" spans="1:24" s="101" customFormat="1" ht="12.75" hidden="1">
      <c r="A213" s="101">
        <v>1578</v>
      </c>
      <c r="B213" s="101">
        <v>99.83999633789062</v>
      </c>
      <c r="C213" s="101">
        <v>125.04000091552734</v>
      </c>
      <c r="D213" s="101">
        <v>8.229486465454102</v>
      </c>
      <c r="E213" s="101">
        <v>8.971261978149414</v>
      </c>
      <c r="F213" s="101">
        <v>15.278562869816195</v>
      </c>
      <c r="G213" s="101" t="s">
        <v>57</v>
      </c>
      <c r="H213" s="101">
        <v>11.805069677772629</v>
      </c>
      <c r="I213" s="101">
        <v>44.145066015663254</v>
      </c>
      <c r="J213" s="101" t="s">
        <v>60</v>
      </c>
      <c r="K213" s="101">
        <v>-0.42857066756359297</v>
      </c>
      <c r="L213" s="101">
        <v>0.0006108310387808422</v>
      </c>
      <c r="M213" s="101">
        <v>0.1010625326222598</v>
      </c>
      <c r="N213" s="101">
        <v>-0.0007773420766040246</v>
      </c>
      <c r="O213" s="101">
        <v>-0.01727386619959901</v>
      </c>
      <c r="P213" s="101">
        <v>6.990398112263691E-05</v>
      </c>
      <c r="Q213" s="101">
        <v>0.002067035457014616</v>
      </c>
      <c r="R213" s="101">
        <v>-6.249246506091894E-05</v>
      </c>
      <c r="S213" s="101">
        <v>-0.0002310784150044583</v>
      </c>
      <c r="T213" s="101">
        <v>4.977751593497381E-06</v>
      </c>
      <c r="U213" s="101">
        <v>4.369126294787078E-05</v>
      </c>
      <c r="V213" s="101">
        <v>-4.934672752089911E-06</v>
      </c>
      <c r="W213" s="101">
        <v>-1.4517858703493852E-05</v>
      </c>
      <c r="X213" s="101">
        <v>67.5</v>
      </c>
    </row>
    <row r="214" spans="1:24" s="101" customFormat="1" ht="12.75" hidden="1">
      <c r="A214" s="101">
        <v>1579</v>
      </c>
      <c r="B214" s="101">
        <v>127.23999786376953</v>
      </c>
      <c r="C214" s="101">
        <v>118.13999938964844</v>
      </c>
      <c r="D214" s="101">
        <v>8.218384742736816</v>
      </c>
      <c r="E214" s="101">
        <v>9.114996910095215</v>
      </c>
      <c r="F214" s="101">
        <v>21.13214756552181</v>
      </c>
      <c r="G214" s="101" t="s">
        <v>58</v>
      </c>
      <c r="H214" s="101">
        <v>1.4710381505891519</v>
      </c>
      <c r="I214" s="101">
        <v>61.21103601435869</v>
      </c>
      <c r="J214" s="101" t="s">
        <v>61</v>
      </c>
      <c r="K214" s="101">
        <v>-0.144735013895533</v>
      </c>
      <c r="L214" s="101">
        <v>0.11212229345599287</v>
      </c>
      <c r="M214" s="101">
        <v>-0.03541537018738062</v>
      </c>
      <c r="N214" s="101">
        <v>-0.07514462253182477</v>
      </c>
      <c r="O214" s="101">
        <v>-0.005626682790859994</v>
      </c>
      <c r="P214" s="101">
        <v>0.0032156690969124546</v>
      </c>
      <c r="Q214" s="101">
        <v>-0.0007859185071937557</v>
      </c>
      <c r="R214" s="101">
        <v>-0.0011550370315191575</v>
      </c>
      <c r="S214" s="101">
        <v>-5.835335881623493E-05</v>
      </c>
      <c r="T214" s="101">
        <v>4.7044698852680734E-05</v>
      </c>
      <c r="U214" s="101">
        <v>-2.0726630846404247E-05</v>
      </c>
      <c r="V214" s="101">
        <v>-4.263634315330765E-05</v>
      </c>
      <c r="W214" s="101">
        <v>-3.154222354594217E-06</v>
      </c>
      <c r="X214" s="101">
        <v>67.5</v>
      </c>
    </row>
    <row r="215" s="101" customFormat="1" ht="12.75" hidden="1">
      <c r="A215" s="101" t="s">
        <v>144</v>
      </c>
    </row>
    <row r="216" spans="1:24" s="101" customFormat="1" ht="12.75" hidden="1">
      <c r="A216" s="101">
        <v>1580</v>
      </c>
      <c r="B216" s="101">
        <v>114.08</v>
      </c>
      <c r="C216" s="101">
        <v>136.18</v>
      </c>
      <c r="D216" s="101">
        <v>8.766085560614664</v>
      </c>
      <c r="E216" s="101">
        <v>8.967874358202087</v>
      </c>
      <c r="F216" s="101">
        <v>21.446611929284234</v>
      </c>
      <c r="G216" s="101" t="s">
        <v>59</v>
      </c>
      <c r="H216" s="101">
        <v>11.628364865047729</v>
      </c>
      <c r="I216" s="101">
        <v>58.20836486504773</v>
      </c>
      <c r="J216" s="101" t="s">
        <v>73</v>
      </c>
      <c r="K216" s="101">
        <v>0.24485180946072133</v>
      </c>
      <c r="M216" s="101" t="s">
        <v>68</v>
      </c>
      <c r="N216" s="101">
        <v>0.14990776630721228</v>
      </c>
      <c r="X216" s="101">
        <v>67.5</v>
      </c>
    </row>
    <row r="217" spans="1:24" s="101" customFormat="1" ht="12.75" hidden="1">
      <c r="A217" s="101">
        <v>1577</v>
      </c>
      <c r="B217" s="101">
        <v>109.4800033569336</v>
      </c>
      <c r="C217" s="101">
        <v>121.37999725341797</v>
      </c>
      <c r="D217" s="101">
        <v>8.78386116027832</v>
      </c>
      <c r="E217" s="101">
        <v>9.35662841796875</v>
      </c>
      <c r="F217" s="101">
        <v>20.63171170989122</v>
      </c>
      <c r="G217" s="101" t="s">
        <v>56</v>
      </c>
      <c r="H217" s="101">
        <v>13.892513384725838</v>
      </c>
      <c r="I217" s="101">
        <v>55.87251674165943</v>
      </c>
      <c r="J217" s="101" t="s">
        <v>62</v>
      </c>
      <c r="K217" s="101">
        <v>0.4625270370688447</v>
      </c>
      <c r="L217" s="101">
        <v>0.009563183389504513</v>
      </c>
      <c r="M217" s="101">
        <v>0.10949660523814278</v>
      </c>
      <c r="N217" s="101">
        <v>0.13595914935299794</v>
      </c>
      <c r="O217" s="101">
        <v>0.018575844590624162</v>
      </c>
      <c r="P217" s="101">
        <v>0.00027418687901701125</v>
      </c>
      <c r="Q217" s="101">
        <v>0.0022612001021038125</v>
      </c>
      <c r="R217" s="101">
        <v>0.002092791096638923</v>
      </c>
      <c r="S217" s="101">
        <v>0.0002437313052285024</v>
      </c>
      <c r="T217" s="101">
        <v>4.023817206037543E-06</v>
      </c>
      <c r="U217" s="101">
        <v>4.9475021601716174E-05</v>
      </c>
      <c r="V217" s="101">
        <v>7.76664553067353E-05</v>
      </c>
      <c r="W217" s="101">
        <v>1.5193921555717606E-05</v>
      </c>
      <c r="X217" s="101">
        <v>67.5</v>
      </c>
    </row>
    <row r="218" spans="1:24" s="101" customFormat="1" ht="12.75" hidden="1">
      <c r="A218" s="101">
        <v>1578</v>
      </c>
      <c r="B218" s="101">
        <v>115.77999877929688</v>
      </c>
      <c r="C218" s="101">
        <v>131.3800048828125</v>
      </c>
      <c r="D218" s="101">
        <v>8.247499465942383</v>
      </c>
      <c r="E218" s="101">
        <v>8.971247673034668</v>
      </c>
      <c r="F218" s="101">
        <v>18.81900706540542</v>
      </c>
      <c r="G218" s="101" t="s">
        <v>57</v>
      </c>
      <c r="H218" s="101">
        <v>6.012252558068404</v>
      </c>
      <c r="I218" s="101">
        <v>54.29225133736528</v>
      </c>
      <c r="J218" s="101" t="s">
        <v>60</v>
      </c>
      <c r="K218" s="101">
        <v>0.21441506036365385</v>
      </c>
      <c r="L218" s="101">
        <v>5.3652909341567846E-05</v>
      </c>
      <c r="M218" s="101">
        <v>-0.05185886832739195</v>
      </c>
      <c r="N218" s="101">
        <v>-0.0014058776081358269</v>
      </c>
      <c r="O218" s="101">
        <v>0.008433226271407523</v>
      </c>
      <c r="P218" s="101">
        <v>6.0006236579201975E-06</v>
      </c>
      <c r="Q218" s="101">
        <v>-0.0011227516855872879</v>
      </c>
      <c r="R218" s="101">
        <v>-0.00011301312842254057</v>
      </c>
      <c r="S218" s="101">
        <v>9.57505884905159E-05</v>
      </c>
      <c r="T218" s="101">
        <v>4.158235131057561E-07</v>
      </c>
      <c r="U218" s="101">
        <v>-2.7895124446724877E-05</v>
      </c>
      <c r="V218" s="101">
        <v>-8.915645027840746E-06</v>
      </c>
      <c r="W218" s="101">
        <v>5.505803287379627E-06</v>
      </c>
      <c r="X218" s="101">
        <v>67.5</v>
      </c>
    </row>
    <row r="219" spans="1:24" s="101" customFormat="1" ht="12.75" hidden="1">
      <c r="A219" s="101">
        <v>1579</v>
      </c>
      <c r="B219" s="101">
        <v>128.44000244140625</v>
      </c>
      <c r="C219" s="101">
        <v>136.94000244140625</v>
      </c>
      <c r="D219" s="101">
        <v>8.470205307006836</v>
      </c>
      <c r="E219" s="101">
        <v>8.834722518920898</v>
      </c>
      <c r="F219" s="101">
        <v>22.841668489984762</v>
      </c>
      <c r="G219" s="101" t="s">
        <v>58</v>
      </c>
      <c r="H219" s="101">
        <v>3.2590093597181777</v>
      </c>
      <c r="I219" s="101">
        <v>64.19901180112443</v>
      </c>
      <c r="J219" s="101" t="s">
        <v>61</v>
      </c>
      <c r="K219" s="101">
        <v>-0.40982611179491124</v>
      </c>
      <c r="L219" s="101">
        <v>0.009563032882230104</v>
      </c>
      <c r="M219" s="101">
        <v>-0.09643735964075281</v>
      </c>
      <c r="N219" s="101">
        <v>-0.1359518804612196</v>
      </c>
      <c r="O219" s="101">
        <v>-0.016551214363612808</v>
      </c>
      <c r="P219" s="101">
        <v>0.00027412120884894183</v>
      </c>
      <c r="Q219" s="101">
        <v>-0.0019627670657174773</v>
      </c>
      <c r="R219" s="101">
        <v>-0.0020897374492924456</v>
      </c>
      <c r="S219" s="101">
        <v>-0.000224135615090751</v>
      </c>
      <c r="T219" s="101">
        <v>4.002273817913034E-06</v>
      </c>
      <c r="U219" s="101">
        <v>-4.086122605346068E-05</v>
      </c>
      <c r="V219" s="101">
        <v>-7.715302685994019E-05</v>
      </c>
      <c r="W219" s="101">
        <v>-1.4161263446528343E-05</v>
      </c>
      <c r="X219" s="101">
        <v>67.5</v>
      </c>
    </row>
    <row r="220" s="101" customFormat="1" ht="12.75" hidden="1">
      <c r="A220" s="101" t="s">
        <v>150</v>
      </c>
    </row>
    <row r="221" spans="1:24" s="101" customFormat="1" ht="12.75" hidden="1">
      <c r="A221" s="101">
        <v>1580</v>
      </c>
      <c r="B221" s="101">
        <v>135.48</v>
      </c>
      <c r="C221" s="101">
        <v>151.48</v>
      </c>
      <c r="D221" s="101">
        <v>8.542479836977222</v>
      </c>
      <c r="E221" s="101">
        <v>8.499074414352553</v>
      </c>
      <c r="F221" s="101">
        <v>25.39440078157468</v>
      </c>
      <c r="G221" s="101" t="s">
        <v>59</v>
      </c>
      <c r="H221" s="101">
        <v>2.8108086017792715</v>
      </c>
      <c r="I221" s="101">
        <v>70.79080860177926</v>
      </c>
      <c r="J221" s="101" t="s">
        <v>73</v>
      </c>
      <c r="K221" s="101">
        <v>0.2180812891875729</v>
      </c>
      <c r="M221" s="101" t="s">
        <v>68</v>
      </c>
      <c r="N221" s="101">
        <v>0.13087367685004014</v>
      </c>
      <c r="X221" s="101">
        <v>67.5</v>
      </c>
    </row>
    <row r="222" spans="1:24" s="101" customFormat="1" ht="12.75" hidden="1">
      <c r="A222" s="101">
        <v>1577</v>
      </c>
      <c r="B222" s="101">
        <v>126.72000122070312</v>
      </c>
      <c r="C222" s="101">
        <v>126.72000122070312</v>
      </c>
      <c r="D222" s="101">
        <v>8.351028442382812</v>
      </c>
      <c r="E222" s="101">
        <v>9.359275817871094</v>
      </c>
      <c r="F222" s="101">
        <v>25.325916069780938</v>
      </c>
      <c r="G222" s="101" t="s">
        <v>56</v>
      </c>
      <c r="H222" s="101">
        <v>12.971866520503056</v>
      </c>
      <c r="I222" s="101">
        <v>72.19186774120618</v>
      </c>
      <c r="J222" s="101" t="s">
        <v>62</v>
      </c>
      <c r="K222" s="101">
        <v>0.431230263402226</v>
      </c>
      <c r="L222" s="101">
        <v>0.10272990612415128</v>
      </c>
      <c r="M222" s="101">
        <v>0.10208820893107001</v>
      </c>
      <c r="N222" s="101">
        <v>0.10407022863326003</v>
      </c>
      <c r="O222" s="101">
        <v>0.01731892043757858</v>
      </c>
      <c r="P222" s="101">
        <v>0.0029471090664279502</v>
      </c>
      <c r="Q222" s="101">
        <v>0.002108219904955712</v>
      </c>
      <c r="R222" s="101">
        <v>0.0016019324944680185</v>
      </c>
      <c r="S222" s="101">
        <v>0.00022722579563262584</v>
      </c>
      <c r="T222" s="101">
        <v>4.338478907190078E-05</v>
      </c>
      <c r="U222" s="101">
        <v>4.61151398957924E-05</v>
      </c>
      <c r="V222" s="101">
        <v>5.944674228622878E-05</v>
      </c>
      <c r="W222" s="101">
        <v>1.4164374206003471E-05</v>
      </c>
      <c r="X222" s="101">
        <v>67.5</v>
      </c>
    </row>
    <row r="223" spans="1:24" s="101" customFormat="1" ht="12.75" hidden="1">
      <c r="A223" s="101">
        <v>1578</v>
      </c>
      <c r="B223" s="101">
        <v>118.5</v>
      </c>
      <c r="C223" s="101">
        <v>137.5</v>
      </c>
      <c r="D223" s="101">
        <v>8.158422470092773</v>
      </c>
      <c r="E223" s="101">
        <v>8.916991233825684</v>
      </c>
      <c r="F223" s="101">
        <v>20.185934483905378</v>
      </c>
      <c r="G223" s="101" t="s">
        <v>57</v>
      </c>
      <c r="H223" s="101">
        <v>7.878366707184256</v>
      </c>
      <c r="I223" s="101">
        <v>58.878366707184256</v>
      </c>
      <c r="J223" s="101" t="s">
        <v>60</v>
      </c>
      <c r="K223" s="101">
        <v>-0.19640365436518162</v>
      </c>
      <c r="L223" s="101">
        <v>-0.0005577484652520974</v>
      </c>
      <c r="M223" s="101">
        <v>0.04546021518836937</v>
      </c>
      <c r="N223" s="101">
        <v>-0.0010762269510967675</v>
      </c>
      <c r="O223" s="101">
        <v>-0.008053737432874419</v>
      </c>
      <c r="P223" s="101">
        <v>-6.385790785404636E-05</v>
      </c>
      <c r="Q223" s="101">
        <v>0.0008889067982653716</v>
      </c>
      <c r="R223" s="101">
        <v>-8.652198082699686E-05</v>
      </c>
      <c r="S223" s="101">
        <v>-0.00011898806307327786</v>
      </c>
      <c r="T223" s="101">
        <v>-4.552735274547215E-06</v>
      </c>
      <c r="U223" s="101">
        <v>1.605611957039137E-05</v>
      </c>
      <c r="V223" s="101">
        <v>-6.82924400993038E-06</v>
      </c>
      <c r="W223" s="101">
        <v>-7.814197900125314E-06</v>
      </c>
      <c r="X223" s="101">
        <v>67.5</v>
      </c>
    </row>
    <row r="224" spans="1:24" s="101" customFormat="1" ht="12.75" hidden="1">
      <c r="A224" s="101">
        <v>1579</v>
      </c>
      <c r="B224" s="101">
        <v>135.02000427246094</v>
      </c>
      <c r="C224" s="101">
        <v>138.32000732421875</v>
      </c>
      <c r="D224" s="101">
        <v>8.47825813293457</v>
      </c>
      <c r="E224" s="101">
        <v>8.892931938171387</v>
      </c>
      <c r="F224" s="101">
        <v>25.097107596064934</v>
      </c>
      <c r="G224" s="101" t="s">
        <v>58</v>
      </c>
      <c r="H224" s="101">
        <v>2.9706455595951695</v>
      </c>
      <c r="I224" s="101">
        <v>70.4906498320561</v>
      </c>
      <c r="J224" s="101" t="s">
        <v>61</v>
      </c>
      <c r="K224" s="101">
        <v>-0.3839077293125986</v>
      </c>
      <c r="L224" s="101">
        <v>-0.10272839202930437</v>
      </c>
      <c r="M224" s="101">
        <v>-0.09140771979313866</v>
      </c>
      <c r="N224" s="101">
        <v>-0.10406466366317027</v>
      </c>
      <c r="O224" s="101">
        <v>-0.015332394414620776</v>
      </c>
      <c r="P224" s="101">
        <v>-0.002946417149187523</v>
      </c>
      <c r="Q224" s="101">
        <v>-0.0019116578856189401</v>
      </c>
      <c r="R224" s="101">
        <v>-0.0015995942184398833</v>
      </c>
      <c r="S224" s="101">
        <v>-0.0001935804820919441</v>
      </c>
      <c r="T224" s="101">
        <v>-4.3145249151363286E-05</v>
      </c>
      <c r="U224" s="101">
        <v>-4.3229702195941614E-05</v>
      </c>
      <c r="V224" s="101">
        <v>-5.905316752468178E-05</v>
      </c>
      <c r="W224" s="101">
        <v>-1.1813881996421565E-05</v>
      </c>
      <c r="X224" s="101">
        <v>67.5</v>
      </c>
    </row>
    <row r="225" spans="1:14" s="101" customFormat="1" ht="12.75">
      <c r="A225" s="101" t="s">
        <v>156</v>
      </c>
      <c r="E225" s="99" t="s">
        <v>106</v>
      </c>
      <c r="F225" s="102">
        <f>MIN(F196:F224)</f>
        <v>14.34667335549383</v>
      </c>
      <c r="G225" s="102"/>
      <c r="H225" s="102"/>
      <c r="I225" s="115"/>
      <c r="J225" s="115" t="s">
        <v>158</v>
      </c>
      <c r="K225" s="102">
        <f>AVERAGE(K223,K218,K213,K208,K203,K198)</f>
        <v>-0.4565552147590887</v>
      </c>
      <c r="L225" s="102">
        <f>AVERAGE(L223,L218,L213,L208,L203,L198)</f>
        <v>0.0007617206935765236</v>
      </c>
      <c r="M225" s="115" t="s">
        <v>108</v>
      </c>
      <c r="N225" s="102" t="e">
        <f>Mittelwert(K221,K216,K211,K206,K201,K196)</f>
        <v>#NAME?</v>
      </c>
    </row>
    <row r="226" spans="5:14" s="101" customFormat="1" ht="12.75">
      <c r="E226" s="99" t="s">
        <v>107</v>
      </c>
      <c r="F226" s="102">
        <f>MAX(F196:F224)</f>
        <v>27.683161773169935</v>
      </c>
      <c r="G226" s="102"/>
      <c r="H226" s="102"/>
      <c r="I226" s="115"/>
      <c r="J226" s="115" t="s">
        <v>159</v>
      </c>
      <c r="K226" s="102">
        <f>AVERAGE(K224,K219,K214,K209,K204,K199)</f>
        <v>-0.2870754871353316</v>
      </c>
      <c r="L226" s="102">
        <f>AVERAGE(L224,L219,L214,L209,L204,L199)</f>
        <v>0.13982322143955742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112</v>
      </c>
      <c r="K227" s="102">
        <f>ABS(K225/$G$33)</f>
        <v>0.28534700922443046</v>
      </c>
      <c r="L227" s="102">
        <f>ABS(L225/$H$33)</f>
        <v>0.0021158908154903433</v>
      </c>
      <c r="M227" s="115" t="s">
        <v>111</v>
      </c>
      <c r="N227" s="102">
        <f>K227+L227+L228+K228</f>
        <v>0.5379634856756281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0.16311107223598387</v>
      </c>
      <c r="L228" s="102">
        <f>ABS(L226/$H$34)</f>
        <v>0.08738951339972338</v>
      </c>
      <c r="M228" s="102"/>
      <c r="N228" s="102"/>
    </row>
    <row r="229" s="101" customFormat="1" ht="12.75"/>
    <row r="230" s="101" customFormat="1" ht="12.75" hidden="1">
      <c r="A230" s="101" t="s">
        <v>121</v>
      </c>
    </row>
    <row r="231" spans="1:24" s="101" customFormat="1" ht="12.75" hidden="1">
      <c r="A231" s="101">
        <v>1580</v>
      </c>
      <c r="B231" s="101">
        <v>141.84</v>
      </c>
      <c r="C231" s="101">
        <v>147.04</v>
      </c>
      <c r="D231" s="101">
        <v>8.482989994114158</v>
      </c>
      <c r="E231" s="101">
        <v>8.825695604696708</v>
      </c>
      <c r="F231" s="101">
        <v>21.18854919792836</v>
      </c>
      <c r="G231" s="101" t="s">
        <v>59</v>
      </c>
      <c r="H231" s="101">
        <v>-14.843542727626868</v>
      </c>
      <c r="I231" s="101">
        <v>59.496457272373135</v>
      </c>
      <c r="J231" s="101" t="s">
        <v>73</v>
      </c>
      <c r="K231" s="101">
        <v>1.9964285522161838</v>
      </c>
      <c r="M231" s="101" t="s">
        <v>68</v>
      </c>
      <c r="N231" s="101">
        <v>1.171457079440869</v>
      </c>
      <c r="X231" s="101">
        <v>67.5</v>
      </c>
    </row>
    <row r="232" spans="1:24" s="101" customFormat="1" ht="12.75" hidden="1">
      <c r="A232" s="101">
        <v>1577</v>
      </c>
      <c r="B232" s="101">
        <v>139.3800048828125</v>
      </c>
      <c r="C232" s="101">
        <v>139.3800048828125</v>
      </c>
      <c r="D232" s="101">
        <v>8.597579002380371</v>
      </c>
      <c r="E232" s="101">
        <v>9.353599548339844</v>
      </c>
      <c r="F232" s="101">
        <v>27.683161773169935</v>
      </c>
      <c r="G232" s="101" t="s">
        <v>56</v>
      </c>
      <c r="H232" s="101">
        <v>4.809070437773144</v>
      </c>
      <c r="I232" s="101">
        <v>76.68907532058564</v>
      </c>
      <c r="J232" s="101" t="s">
        <v>62</v>
      </c>
      <c r="K232" s="101">
        <v>1.2630121502513199</v>
      </c>
      <c r="L232" s="101">
        <v>0.5472168750428775</v>
      </c>
      <c r="M232" s="101">
        <v>0.29900060132788103</v>
      </c>
      <c r="N232" s="101">
        <v>0.09757491794233336</v>
      </c>
      <c r="O232" s="101">
        <v>0.050724815003462875</v>
      </c>
      <c r="P232" s="101">
        <v>0.01569789255915972</v>
      </c>
      <c r="Q232" s="101">
        <v>0.00617432391852969</v>
      </c>
      <c r="R232" s="101">
        <v>0.001501910433205383</v>
      </c>
      <c r="S232" s="101">
        <v>0.000665479355318431</v>
      </c>
      <c r="T232" s="101">
        <v>0.0002310207894041713</v>
      </c>
      <c r="U232" s="101">
        <v>0.00013504055661413245</v>
      </c>
      <c r="V232" s="101">
        <v>5.573248781303485E-05</v>
      </c>
      <c r="W232" s="101">
        <v>4.149659248882663E-05</v>
      </c>
      <c r="X232" s="101">
        <v>67.5</v>
      </c>
    </row>
    <row r="233" spans="1:24" s="101" customFormat="1" ht="12.75" hidden="1">
      <c r="A233" s="101">
        <v>1579</v>
      </c>
      <c r="B233" s="101">
        <v>117.9800033569336</v>
      </c>
      <c r="C233" s="101">
        <v>131.5800018310547</v>
      </c>
      <c r="D233" s="101">
        <v>8.572999954223633</v>
      </c>
      <c r="E233" s="101">
        <v>9.063308715820312</v>
      </c>
      <c r="F233" s="101">
        <v>22.991263607642384</v>
      </c>
      <c r="G233" s="101" t="s">
        <v>57</v>
      </c>
      <c r="H233" s="101">
        <v>13.336589665422416</v>
      </c>
      <c r="I233" s="101">
        <v>63.81659302235601</v>
      </c>
      <c r="J233" s="101" t="s">
        <v>60</v>
      </c>
      <c r="K233" s="101">
        <v>-1.0813358944747573</v>
      </c>
      <c r="L233" s="101">
        <v>-0.0029767644599060544</v>
      </c>
      <c r="M233" s="101">
        <v>0.25773119121502924</v>
      </c>
      <c r="N233" s="101">
        <v>-0.0010094397199982238</v>
      </c>
      <c r="O233" s="101">
        <v>-0.04314296388855834</v>
      </c>
      <c r="P233" s="101">
        <v>-0.00034049353485408564</v>
      </c>
      <c r="Q233" s="101">
        <v>0.005402447487397711</v>
      </c>
      <c r="R233" s="101">
        <v>-8.118115880671654E-05</v>
      </c>
      <c r="S233" s="101">
        <v>-0.0005410912304527214</v>
      </c>
      <c r="T233" s="101">
        <v>-2.4240355050757327E-05</v>
      </c>
      <c r="U233" s="101">
        <v>0.00012296763004239115</v>
      </c>
      <c r="V233" s="101">
        <v>-6.415192540467956E-06</v>
      </c>
      <c r="W233" s="101">
        <v>-3.291652095562216E-05</v>
      </c>
      <c r="X233" s="101">
        <v>67.5</v>
      </c>
    </row>
    <row r="234" spans="1:24" s="101" customFormat="1" ht="12.75" hidden="1">
      <c r="A234" s="101">
        <v>1578</v>
      </c>
      <c r="B234" s="101">
        <v>90.62000274658203</v>
      </c>
      <c r="C234" s="101">
        <v>106.91999816894531</v>
      </c>
      <c r="D234" s="101">
        <v>8.56799602508545</v>
      </c>
      <c r="E234" s="101">
        <v>9.287413597106934</v>
      </c>
      <c r="F234" s="101">
        <v>16.14472221738629</v>
      </c>
      <c r="G234" s="101" t="s">
        <v>58</v>
      </c>
      <c r="H234" s="101">
        <v>21.667339160608904</v>
      </c>
      <c r="I234" s="101">
        <v>44.787341907190935</v>
      </c>
      <c r="J234" s="101" t="s">
        <v>61</v>
      </c>
      <c r="K234" s="101">
        <v>0.6526196250519432</v>
      </c>
      <c r="L234" s="101">
        <v>-0.5472087784429654</v>
      </c>
      <c r="M234" s="101">
        <v>0.15157833839080204</v>
      </c>
      <c r="N234" s="101">
        <v>-0.09756969633500341</v>
      </c>
      <c r="O234" s="101">
        <v>0.026677547189464107</v>
      </c>
      <c r="P234" s="101">
        <v>-0.015694199404609484</v>
      </c>
      <c r="Q234" s="101">
        <v>0.002989287038214628</v>
      </c>
      <c r="R234" s="101">
        <v>-0.0014997148291678588</v>
      </c>
      <c r="S234" s="101">
        <v>0.00038740554033492395</v>
      </c>
      <c r="T234" s="101">
        <v>-0.00022974553384982196</v>
      </c>
      <c r="U234" s="101">
        <v>5.581141363925782E-05</v>
      </c>
      <c r="V234" s="101">
        <v>-5.5362040266764034E-05</v>
      </c>
      <c r="W234" s="101">
        <v>2.5267960668835728E-05</v>
      </c>
      <c r="X234" s="101">
        <v>67.5</v>
      </c>
    </row>
    <row r="235" s="101" customFormat="1" ht="12.75" hidden="1">
      <c r="A235" s="101" t="s">
        <v>127</v>
      </c>
    </row>
    <row r="236" spans="1:24" s="101" customFormat="1" ht="12.75" hidden="1">
      <c r="A236" s="101">
        <v>1580</v>
      </c>
      <c r="B236" s="101">
        <v>134.34</v>
      </c>
      <c r="C236" s="101">
        <v>130.14</v>
      </c>
      <c r="D236" s="101">
        <v>8.774035465300754</v>
      </c>
      <c r="E236" s="101">
        <v>8.975847428788867</v>
      </c>
      <c r="F236" s="101">
        <v>19.287487390915725</v>
      </c>
      <c r="G236" s="101" t="s">
        <v>59</v>
      </c>
      <c r="H236" s="101">
        <v>-14.494621489217437</v>
      </c>
      <c r="I236" s="101">
        <v>52.34537851078257</v>
      </c>
      <c r="J236" s="101" t="s">
        <v>73</v>
      </c>
      <c r="K236" s="101">
        <v>0.8966977333710773</v>
      </c>
      <c r="M236" s="101" t="s">
        <v>68</v>
      </c>
      <c r="N236" s="101">
        <v>0.5844898959479915</v>
      </c>
      <c r="X236" s="101">
        <v>67.5</v>
      </c>
    </row>
    <row r="237" spans="1:24" s="101" customFormat="1" ht="12.75" hidden="1">
      <c r="A237" s="101">
        <v>1577</v>
      </c>
      <c r="B237" s="101">
        <v>128.3800048828125</v>
      </c>
      <c r="C237" s="101">
        <v>121.4800033569336</v>
      </c>
      <c r="D237" s="101">
        <v>8.562877655029297</v>
      </c>
      <c r="E237" s="101">
        <v>9.541677474975586</v>
      </c>
      <c r="F237" s="101">
        <v>22.73659591141198</v>
      </c>
      <c r="G237" s="101" t="s">
        <v>56</v>
      </c>
      <c r="H237" s="101">
        <v>2.331927377673196</v>
      </c>
      <c r="I237" s="101">
        <v>63.2119322604857</v>
      </c>
      <c r="J237" s="101" t="s">
        <v>62</v>
      </c>
      <c r="K237" s="101">
        <v>0.7611546428485113</v>
      </c>
      <c r="L237" s="101">
        <v>0.5325038036025997</v>
      </c>
      <c r="M237" s="101">
        <v>0.18019262915128673</v>
      </c>
      <c r="N237" s="101">
        <v>0.011390177306054327</v>
      </c>
      <c r="O237" s="101">
        <v>0.030569221870254192</v>
      </c>
      <c r="P237" s="101">
        <v>0.015275801929994939</v>
      </c>
      <c r="Q237" s="101">
        <v>0.003720966480114268</v>
      </c>
      <c r="R237" s="101">
        <v>0.00017532056335968266</v>
      </c>
      <c r="S237" s="101">
        <v>0.0004010575638601803</v>
      </c>
      <c r="T237" s="101">
        <v>0.0002247919350687446</v>
      </c>
      <c r="U237" s="101">
        <v>8.139367732486431E-05</v>
      </c>
      <c r="V237" s="101">
        <v>6.5053304584950115E-06</v>
      </c>
      <c r="W237" s="101">
        <v>2.500885775301689E-05</v>
      </c>
      <c r="X237" s="101">
        <v>67.5</v>
      </c>
    </row>
    <row r="238" spans="1:24" s="101" customFormat="1" ht="12.75" hidden="1">
      <c r="A238" s="101">
        <v>1579</v>
      </c>
      <c r="B238" s="101">
        <v>125.12000274658203</v>
      </c>
      <c r="C238" s="101">
        <v>123.5199966430664</v>
      </c>
      <c r="D238" s="101">
        <v>8.21998405456543</v>
      </c>
      <c r="E238" s="101">
        <v>8.639988899230957</v>
      </c>
      <c r="F238" s="101">
        <v>20.70490235191366</v>
      </c>
      <c r="G238" s="101" t="s">
        <v>57</v>
      </c>
      <c r="H238" s="101">
        <v>2.336473087945137</v>
      </c>
      <c r="I238" s="101">
        <v>59.95647583452716</v>
      </c>
      <c r="J238" s="101" t="s">
        <v>60</v>
      </c>
      <c r="K238" s="101">
        <v>-0.6457965823067844</v>
      </c>
      <c r="L238" s="101">
        <v>-0.002897461045856689</v>
      </c>
      <c r="M238" s="101">
        <v>0.15395759831246994</v>
      </c>
      <c r="N238" s="101">
        <v>-0.00011793886486900812</v>
      </c>
      <c r="O238" s="101">
        <v>-0.02576014943611046</v>
      </c>
      <c r="P238" s="101">
        <v>-0.0003314205548925341</v>
      </c>
      <c r="Q238" s="101">
        <v>0.0032288522393390273</v>
      </c>
      <c r="R238" s="101">
        <v>-9.506797293081935E-06</v>
      </c>
      <c r="S238" s="101">
        <v>-0.000322623327836829</v>
      </c>
      <c r="T238" s="101">
        <v>-2.3594376533347455E-05</v>
      </c>
      <c r="U238" s="101">
        <v>7.361154098922604E-05</v>
      </c>
      <c r="V238" s="101">
        <v>-7.56263315956181E-07</v>
      </c>
      <c r="W238" s="101">
        <v>-1.9614211132100117E-05</v>
      </c>
      <c r="X238" s="101">
        <v>67.5</v>
      </c>
    </row>
    <row r="239" spans="1:24" s="101" customFormat="1" ht="12.75" hidden="1">
      <c r="A239" s="101">
        <v>1578</v>
      </c>
      <c r="B239" s="101">
        <v>98.16000366210938</v>
      </c>
      <c r="C239" s="101">
        <v>101.66000366210938</v>
      </c>
      <c r="D239" s="101">
        <v>8.606562614440918</v>
      </c>
      <c r="E239" s="101">
        <v>9.426645278930664</v>
      </c>
      <c r="F239" s="101">
        <v>15.710381625089472</v>
      </c>
      <c r="G239" s="101" t="s">
        <v>58</v>
      </c>
      <c r="H239" s="101">
        <v>12.740894462999442</v>
      </c>
      <c r="I239" s="101">
        <v>43.40089812510882</v>
      </c>
      <c r="J239" s="101" t="s">
        <v>61</v>
      </c>
      <c r="K239" s="101">
        <v>0.4028686691847873</v>
      </c>
      <c r="L239" s="101">
        <v>-0.5324959207080594</v>
      </c>
      <c r="M239" s="101">
        <v>0.09362927705749578</v>
      </c>
      <c r="N239" s="101">
        <v>-0.011389566694458066</v>
      </c>
      <c r="O239" s="101">
        <v>0.016458797853491157</v>
      </c>
      <c r="P239" s="101">
        <v>-0.015272206291830655</v>
      </c>
      <c r="Q239" s="101">
        <v>0.0018493525252502052</v>
      </c>
      <c r="R239" s="101">
        <v>-0.00017506261948795564</v>
      </c>
      <c r="S239" s="101">
        <v>0.00023824642256485733</v>
      </c>
      <c r="T239" s="101">
        <v>-0.00022355026161459377</v>
      </c>
      <c r="U239" s="101">
        <v>3.473142297193743E-05</v>
      </c>
      <c r="V239" s="101">
        <v>-6.461222033885067E-06</v>
      </c>
      <c r="W239" s="101">
        <v>1.551533717893468E-05</v>
      </c>
      <c r="X239" s="101">
        <v>67.5</v>
      </c>
    </row>
    <row r="240" s="101" customFormat="1" ht="12.75" hidden="1">
      <c r="A240" s="101" t="s">
        <v>133</v>
      </c>
    </row>
    <row r="241" spans="1:24" s="101" customFormat="1" ht="12.75" hidden="1">
      <c r="A241" s="101">
        <v>1580</v>
      </c>
      <c r="B241" s="101">
        <v>118.36</v>
      </c>
      <c r="C241" s="101">
        <v>131.06</v>
      </c>
      <c r="D241" s="101">
        <v>8.845148549637766</v>
      </c>
      <c r="E241" s="101">
        <v>8.954884303561498</v>
      </c>
      <c r="F241" s="101">
        <v>20.04558617396849</v>
      </c>
      <c r="G241" s="101" t="s">
        <v>59</v>
      </c>
      <c r="H241" s="101">
        <v>3.069222593589089</v>
      </c>
      <c r="I241" s="101">
        <v>53.92922259358909</v>
      </c>
      <c r="J241" s="101" t="s">
        <v>73</v>
      </c>
      <c r="K241" s="101">
        <v>0.22813521505216597</v>
      </c>
      <c r="M241" s="101" t="s">
        <v>68</v>
      </c>
      <c r="N241" s="101">
        <v>0.16846646165541626</v>
      </c>
      <c r="X241" s="101">
        <v>67.5</v>
      </c>
    </row>
    <row r="242" spans="1:24" s="101" customFormat="1" ht="12.75" hidden="1">
      <c r="A242" s="101">
        <v>1577</v>
      </c>
      <c r="B242" s="101">
        <v>121.08000183105469</v>
      </c>
      <c r="C242" s="101">
        <v>116.87999725341797</v>
      </c>
      <c r="D242" s="101">
        <v>8.690059661865234</v>
      </c>
      <c r="E242" s="101">
        <v>9.555649757385254</v>
      </c>
      <c r="F242" s="101">
        <v>21.702902927251184</v>
      </c>
      <c r="G242" s="101" t="s">
        <v>56</v>
      </c>
      <c r="H242" s="101">
        <v>5.856773419664464</v>
      </c>
      <c r="I242" s="101">
        <v>59.43677525071915</v>
      </c>
      <c r="J242" s="101" t="s">
        <v>62</v>
      </c>
      <c r="K242" s="101">
        <v>0.3515957269880898</v>
      </c>
      <c r="L242" s="101">
        <v>0.2940341207832617</v>
      </c>
      <c r="M242" s="101">
        <v>0.08323555995667485</v>
      </c>
      <c r="N242" s="101">
        <v>0.10418881549495274</v>
      </c>
      <c r="O242" s="101">
        <v>0.014120857447912546</v>
      </c>
      <c r="P242" s="101">
        <v>0.008434951120180986</v>
      </c>
      <c r="Q242" s="101">
        <v>0.0017187507302558035</v>
      </c>
      <c r="R242" s="101">
        <v>0.0016037398316523905</v>
      </c>
      <c r="S242" s="101">
        <v>0.00018525458069279405</v>
      </c>
      <c r="T242" s="101">
        <v>0.00012412192978798878</v>
      </c>
      <c r="U242" s="101">
        <v>3.758785494520757E-05</v>
      </c>
      <c r="V242" s="101">
        <v>5.952036875576599E-05</v>
      </c>
      <c r="W242" s="101">
        <v>1.155576180617814E-05</v>
      </c>
      <c r="X242" s="101">
        <v>67.5</v>
      </c>
    </row>
    <row r="243" spans="1:24" s="101" customFormat="1" ht="12.75" hidden="1">
      <c r="A243" s="101">
        <v>1579</v>
      </c>
      <c r="B243" s="101">
        <v>117.45999908447266</v>
      </c>
      <c r="C243" s="101">
        <v>121.86000061035156</v>
      </c>
      <c r="D243" s="101">
        <v>8.45577335357666</v>
      </c>
      <c r="E243" s="101">
        <v>8.970361709594727</v>
      </c>
      <c r="F243" s="101">
        <v>18.72839381764672</v>
      </c>
      <c r="G243" s="101" t="s">
        <v>57</v>
      </c>
      <c r="H243" s="101">
        <v>2.74372502213555</v>
      </c>
      <c r="I243" s="101">
        <v>52.7037241066082</v>
      </c>
      <c r="J243" s="101" t="s">
        <v>60</v>
      </c>
      <c r="K243" s="101">
        <v>0.01388656789542358</v>
      </c>
      <c r="L243" s="101">
        <v>-0.001598840212981683</v>
      </c>
      <c r="M243" s="101">
        <v>-0.0023417055552547293</v>
      </c>
      <c r="N243" s="101">
        <v>-0.0010774312739262734</v>
      </c>
      <c r="O243" s="101">
        <v>0.0007099119922567412</v>
      </c>
      <c r="P243" s="101">
        <v>-0.0001830243918188367</v>
      </c>
      <c r="Q243" s="101">
        <v>-3.2372871055142426E-06</v>
      </c>
      <c r="R243" s="101">
        <v>-8.662314628437594E-05</v>
      </c>
      <c r="S243" s="101">
        <v>2.1798311977101952E-05</v>
      </c>
      <c r="T243" s="101">
        <v>-1.3039210809892524E-05</v>
      </c>
      <c r="U243" s="101">
        <v>2.9064818982017978E-06</v>
      </c>
      <c r="V243" s="101">
        <v>-6.834739838258347E-06</v>
      </c>
      <c r="W243" s="101">
        <v>1.7405795532989403E-06</v>
      </c>
      <c r="X243" s="101">
        <v>67.5</v>
      </c>
    </row>
    <row r="244" spans="1:24" s="101" customFormat="1" ht="12.75" hidden="1">
      <c r="A244" s="101">
        <v>1578</v>
      </c>
      <c r="B244" s="101">
        <v>92.9000015258789</v>
      </c>
      <c r="C244" s="101">
        <v>121.30000305175781</v>
      </c>
      <c r="D244" s="101">
        <v>8.732172012329102</v>
      </c>
      <c r="E244" s="101">
        <v>9.403973579406738</v>
      </c>
      <c r="F244" s="101">
        <v>14.838002067632065</v>
      </c>
      <c r="G244" s="101" t="s">
        <v>58</v>
      </c>
      <c r="H244" s="101">
        <v>14.992315857942103</v>
      </c>
      <c r="I244" s="101">
        <v>40.39231738382101</v>
      </c>
      <c r="J244" s="101" t="s">
        <v>61</v>
      </c>
      <c r="K244" s="101">
        <v>0.3513213891415795</v>
      </c>
      <c r="L244" s="101">
        <v>-0.2940297738236029</v>
      </c>
      <c r="M244" s="101">
        <v>0.08320261327863268</v>
      </c>
      <c r="N244" s="101">
        <v>-0.10418324441142764</v>
      </c>
      <c r="O244" s="101">
        <v>0.014103001100032478</v>
      </c>
      <c r="P244" s="101">
        <v>-0.008432965224157029</v>
      </c>
      <c r="Q244" s="101">
        <v>0.001718747681519034</v>
      </c>
      <c r="R244" s="101">
        <v>-0.0016013987255384691</v>
      </c>
      <c r="S244" s="101">
        <v>0.0001839676418901212</v>
      </c>
      <c r="T244" s="101">
        <v>-0.00012343513452720662</v>
      </c>
      <c r="U244" s="101">
        <v>3.747531457316123E-05</v>
      </c>
      <c r="V244" s="101">
        <v>-5.912664905240012E-05</v>
      </c>
      <c r="W244" s="101">
        <v>1.1423922870002368E-05</v>
      </c>
      <c r="X244" s="101">
        <v>67.5</v>
      </c>
    </row>
    <row r="245" s="101" customFormat="1" ht="12.75" hidden="1">
      <c r="A245" s="101" t="s">
        <v>139</v>
      </c>
    </row>
    <row r="246" spans="1:24" s="101" customFormat="1" ht="12.75" hidden="1">
      <c r="A246" s="101">
        <v>1580</v>
      </c>
      <c r="B246" s="101">
        <v>118.68</v>
      </c>
      <c r="C246" s="101">
        <v>131.68</v>
      </c>
      <c r="D246" s="101">
        <v>8.782244323451454</v>
      </c>
      <c r="E246" s="101">
        <v>8.844399813629938</v>
      </c>
      <c r="F246" s="101">
        <v>20.27265260690609</v>
      </c>
      <c r="G246" s="101" t="s">
        <v>59</v>
      </c>
      <c r="H246" s="101">
        <v>3.7514969010240904</v>
      </c>
      <c r="I246" s="101">
        <v>54.9314969010241</v>
      </c>
      <c r="J246" s="101" t="s">
        <v>73</v>
      </c>
      <c r="K246" s="101">
        <v>0.16663183066656603</v>
      </c>
      <c r="M246" s="101" t="s">
        <v>68</v>
      </c>
      <c r="N246" s="101">
        <v>0.12379852687203408</v>
      </c>
      <c r="X246" s="101">
        <v>67.5</v>
      </c>
    </row>
    <row r="247" spans="1:24" s="101" customFormat="1" ht="12.75" hidden="1">
      <c r="A247" s="101">
        <v>1577</v>
      </c>
      <c r="B247" s="101">
        <v>123.05999755859375</v>
      </c>
      <c r="C247" s="101">
        <v>117.76000213623047</v>
      </c>
      <c r="D247" s="101">
        <v>8.560019493103027</v>
      </c>
      <c r="E247" s="101">
        <v>9.454314231872559</v>
      </c>
      <c r="F247" s="101">
        <v>21.88009364663011</v>
      </c>
      <c r="G247" s="101" t="s">
        <v>56</v>
      </c>
      <c r="H247" s="101">
        <v>5.277413157028782</v>
      </c>
      <c r="I247" s="101">
        <v>60.83741071562253</v>
      </c>
      <c r="J247" s="101" t="s">
        <v>62</v>
      </c>
      <c r="K247" s="101">
        <v>0.2908292733162421</v>
      </c>
      <c r="L247" s="101">
        <v>0.26714210892775425</v>
      </c>
      <c r="M247" s="101">
        <v>0.06884993037990006</v>
      </c>
      <c r="N247" s="101">
        <v>0.07580478008361283</v>
      </c>
      <c r="O247" s="101">
        <v>0.011680295654396797</v>
      </c>
      <c r="P247" s="101">
        <v>0.007663502806843797</v>
      </c>
      <c r="Q247" s="101">
        <v>0.0014217081486583116</v>
      </c>
      <c r="R247" s="101">
        <v>0.0011668425466539647</v>
      </c>
      <c r="S247" s="101">
        <v>0.00015324103445004273</v>
      </c>
      <c r="T247" s="101">
        <v>0.00011276429151114616</v>
      </c>
      <c r="U247" s="101">
        <v>3.109273992637134E-05</v>
      </c>
      <c r="V247" s="101">
        <v>4.330787116330465E-05</v>
      </c>
      <c r="W247" s="101">
        <v>9.557142052850768E-06</v>
      </c>
      <c r="X247" s="101">
        <v>67.5</v>
      </c>
    </row>
    <row r="248" spans="1:24" s="101" customFormat="1" ht="12.75" hidden="1">
      <c r="A248" s="101">
        <v>1579</v>
      </c>
      <c r="B248" s="101">
        <v>127.23999786376953</v>
      </c>
      <c r="C248" s="101">
        <v>118.13999938964844</v>
      </c>
      <c r="D248" s="101">
        <v>8.218384742736816</v>
      </c>
      <c r="E248" s="101">
        <v>9.114996910095215</v>
      </c>
      <c r="F248" s="101">
        <v>20.319554280681317</v>
      </c>
      <c r="G248" s="101" t="s">
        <v>57</v>
      </c>
      <c r="H248" s="101">
        <v>-0.8827063833809916</v>
      </c>
      <c r="I248" s="101">
        <v>58.85729148038855</v>
      </c>
      <c r="J248" s="101" t="s">
        <v>60</v>
      </c>
      <c r="K248" s="101">
        <v>0.17913418134199874</v>
      </c>
      <c r="L248" s="101">
        <v>-0.001452751312568815</v>
      </c>
      <c r="M248" s="101">
        <v>-0.04178820372862841</v>
      </c>
      <c r="N248" s="101">
        <v>-0.0007838167090449198</v>
      </c>
      <c r="O248" s="101">
        <v>0.007293214522809399</v>
      </c>
      <c r="P248" s="101">
        <v>-0.0001663127364629664</v>
      </c>
      <c r="Q248" s="101">
        <v>-0.0008329641935681799</v>
      </c>
      <c r="R248" s="101">
        <v>-6.301624248715687E-05</v>
      </c>
      <c r="S248" s="101">
        <v>0.0001035559875636098</v>
      </c>
      <c r="T248" s="101">
        <v>-1.1849501190635819E-05</v>
      </c>
      <c r="U248" s="101">
        <v>-1.6163140219995897E-05</v>
      </c>
      <c r="V248" s="101">
        <v>-4.970714934849083E-06</v>
      </c>
      <c r="W248" s="101">
        <v>6.687496290992591E-06</v>
      </c>
      <c r="X248" s="101">
        <v>67.5</v>
      </c>
    </row>
    <row r="249" spans="1:24" s="101" customFormat="1" ht="12.75" hidden="1">
      <c r="A249" s="101">
        <v>1578</v>
      </c>
      <c r="B249" s="101">
        <v>99.83999633789062</v>
      </c>
      <c r="C249" s="101">
        <v>125.04000091552734</v>
      </c>
      <c r="D249" s="101">
        <v>8.229486465454102</v>
      </c>
      <c r="E249" s="101">
        <v>8.971261978149414</v>
      </c>
      <c r="F249" s="101">
        <v>15.087258793622357</v>
      </c>
      <c r="G249" s="101" t="s">
        <v>58</v>
      </c>
      <c r="H249" s="101">
        <v>11.252325866420684</v>
      </c>
      <c r="I249" s="101">
        <v>43.59232220431131</v>
      </c>
      <c r="J249" s="101" t="s">
        <v>61</v>
      </c>
      <c r="K249" s="101">
        <v>0.22911266069902236</v>
      </c>
      <c r="L249" s="101">
        <v>-0.2671381587792952</v>
      </c>
      <c r="M249" s="101">
        <v>0.05471799468595072</v>
      </c>
      <c r="N249" s="101">
        <v>-0.07580072766729569</v>
      </c>
      <c r="O249" s="101">
        <v>0.009123504178680622</v>
      </c>
      <c r="P249" s="101">
        <v>-0.007661697941330822</v>
      </c>
      <c r="Q249" s="101">
        <v>0.0011521391895924534</v>
      </c>
      <c r="R249" s="101">
        <v>-0.0011651396834134135</v>
      </c>
      <c r="S249" s="101">
        <v>0.00011295561995334576</v>
      </c>
      <c r="T249" s="101">
        <v>-0.00011213997842671396</v>
      </c>
      <c r="U249" s="101">
        <v>2.656146408535714E-05</v>
      </c>
      <c r="V249" s="101">
        <v>-4.302166544584092E-05</v>
      </c>
      <c r="W249" s="101">
        <v>6.827617269320898E-06</v>
      </c>
      <c r="X249" s="101">
        <v>67.5</v>
      </c>
    </row>
    <row r="250" s="101" customFormat="1" ht="12.75" hidden="1">
      <c r="A250" s="101" t="s">
        <v>145</v>
      </c>
    </row>
    <row r="251" spans="1:24" s="101" customFormat="1" ht="12.75" hidden="1">
      <c r="A251" s="101">
        <v>1580</v>
      </c>
      <c r="B251" s="101">
        <v>114.08</v>
      </c>
      <c r="C251" s="101">
        <v>136.18</v>
      </c>
      <c r="D251" s="101">
        <v>8.766085560614664</v>
      </c>
      <c r="E251" s="101">
        <v>8.967874358202087</v>
      </c>
      <c r="F251" s="101">
        <v>20.577226244486585</v>
      </c>
      <c r="G251" s="101" t="s">
        <v>59</v>
      </c>
      <c r="H251" s="101">
        <v>9.268760498819056</v>
      </c>
      <c r="I251" s="101">
        <v>55.848760498819054</v>
      </c>
      <c r="J251" s="101" t="s">
        <v>73</v>
      </c>
      <c r="K251" s="101">
        <v>0.2981400009755674</v>
      </c>
      <c r="M251" s="101" t="s">
        <v>68</v>
      </c>
      <c r="N251" s="101">
        <v>0.22984388183178883</v>
      </c>
      <c r="X251" s="101">
        <v>67.5</v>
      </c>
    </row>
    <row r="252" spans="1:24" s="101" customFormat="1" ht="12.75" hidden="1">
      <c r="A252" s="101">
        <v>1577</v>
      </c>
      <c r="B252" s="101">
        <v>109.4800033569336</v>
      </c>
      <c r="C252" s="101">
        <v>121.37999725341797</v>
      </c>
      <c r="D252" s="101">
        <v>8.78386116027832</v>
      </c>
      <c r="E252" s="101">
        <v>9.35662841796875</v>
      </c>
      <c r="F252" s="101">
        <v>20.63171170989122</v>
      </c>
      <c r="G252" s="101" t="s">
        <v>56</v>
      </c>
      <c r="H252" s="101">
        <v>13.892513384725838</v>
      </c>
      <c r="I252" s="101">
        <v>55.87251674165943</v>
      </c>
      <c r="J252" s="101" t="s">
        <v>62</v>
      </c>
      <c r="K252" s="101">
        <v>0.3854788587475353</v>
      </c>
      <c r="L252" s="101">
        <v>0.3494093931016041</v>
      </c>
      <c r="M252" s="101">
        <v>0.09125649038654286</v>
      </c>
      <c r="N252" s="101">
        <v>0.13705165594340835</v>
      </c>
      <c r="O252" s="101">
        <v>0.01548155009098005</v>
      </c>
      <c r="P252" s="101">
        <v>0.01002357514500798</v>
      </c>
      <c r="Q252" s="101">
        <v>0.0018844311931999313</v>
      </c>
      <c r="R252" s="101">
        <v>0.0021096141833789055</v>
      </c>
      <c r="S252" s="101">
        <v>0.00020313259984075508</v>
      </c>
      <c r="T252" s="101">
        <v>0.00014749444057533568</v>
      </c>
      <c r="U252" s="101">
        <v>4.1218820161560246E-05</v>
      </c>
      <c r="V252" s="101">
        <v>7.829711890950559E-05</v>
      </c>
      <c r="W252" s="101">
        <v>1.2665283741290607E-05</v>
      </c>
      <c r="X252" s="101">
        <v>67.5</v>
      </c>
    </row>
    <row r="253" spans="1:24" s="101" customFormat="1" ht="12.75" hidden="1">
      <c r="A253" s="101">
        <v>1579</v>
      </c>
      <c r="B253" s="101">
        <v>128.44000244140625</v>
      </c>
      <c r="C253" s="101">
        <v>136.94000244140625</v>
      </c>
      <c r="D253" s="101">
        <v>8.470205307006836</v>
      </c>
      <c r="E253" s="101">
        <v>8.834722518920898</v>
      </c>
      <c r="F253" s="101">
        <v>21.44486864196697</v>
      </c>
      <c r="G253" s="101" t="s">
        <v>57</v>
      </c>
      <c r="H253" s="101">
        <v>-0.6668496451098349</v>
      </c>
      <c r="I253" s="101">
        <v>60.273152796296415</v>
      </c>
      <c r="J253" s="101" t="s">
        <v>60</v>
      </c>
      <c r="K253" s="101">
        <v>0.3819452340432409</v>
      </c>
      <c r="L253" s="101">
        <v>-0.0018995817216262466</v>
      </c>
      <c r="M253" s="101">
        <v>-0.09055427347017055</v>
      </c>
      <c r="N253" s="101">
        <v>-0.0014170466476046395</v>
      </c>
      <c r="O253" s="101">
        <v>0.015316188547134589</v>
      </c>
      <c r="P253" s="101">
        <v>-0.00021751556498438506</v>
      </c>
      <c r="Q253" s="101">
        <v>-0.0018753995350133453</v>
      </c>
      <c r="R253" s="101">
        <v>-0.00011391995481439833</v>
      </c>
      <c r="S253" s="101">
        <v>0.00019850165044295708</v>
      </c>
      <c r="T253" s="101">
        <v>-1.550240208694468E-05</v>
      </c>
      <c r="U253" s="101">
        <v>-4.121153975230298E-05</v>
      </c>
      <c r="V253" s="101">
        <v>-8.985837733624552E-06</v>
      </c>
      <c r="W253" s="101">
        <v>1.2281463532256733E-05</v>
      </c>
      <c r="X253" s="101">
        <v>67.5</v>
      </c>
    </row>
    <row r="254" spans="1:24" s="101" customFormat="1" ht="12.75" hidden="1">
      <c r="A254" s="101">
        <v>1578</v>
      </c>
      <c r="B254" s="101">
        <v>115.77999877929688</v>
      </c>
      <c r="C254" s="101">
        <v>131.3800048828125</v>
      </c>
      <c r="D254" s="101">
        <v>8.247499465942383</v>
      </c>
      <c r="E254" s="101">
        <v>8.971247673034668</v>
      </c>
      <c r="F254" s="101">
        <v>21.094596978743507</v>
      </c>
      <c r="G254" s="101" t="s">
        <v>58</v>
      </c>
      <c r="H254" s="101">
        <v>12.577258835303844</v>
      </c>
      <c r="I254" s="101">
        <v>60.85725761460072</v>
      </c>
      <c r="J254" s="101" t="s">
        <v>61</v>
      </c>
      <c r="K254" s="101">
        <v>-0.052074837810176716</v>
      </c>
      <c r="L254" s="101">
        <v>-0.34940422947771277</v>
      </c>
      <c r="M254" s="101">
        <v>-0.01129914129298142</v>
      </c>
      <c r="N254" s="101">
        <v>-0.1370443299652667</v>
      </c>
      <c r="O254" s="101">
        <v>-0.0022567147821884004</v>
      </c>
      <c r="P254" s="101">
        <v>-0.010021214779986071</v>
      </c>
      <c r="Q254" s="101">
        <v>-0.0001842756250203628</v>
      </c>
      <c r="R254" s="101">
        <v>-0.0021065360776897535</v>
      </c>
      <c r="S254" s="101">
        <v>-4.312711315966335E-05</v>
      </c>
      <c r="T254" s="101">
        <v>-0.00014667748815058813</v>
      </c>
      <c r="U254" s="101">
        <v>-7.746784851773068E-07</v>
      </c>
      <c r="V254" s="101">
        <v>-7.777977596878398E-05</v>
      </c>
      <c r="W254" s="101">
        <v>-3.09436031406301E-06</v>
      </c>
      <c r="X254" s="101">
        <v>67.5</v>
      </c>
    </row>
    <row r="255" s="101" customFormat="1" ht="12.75" hidden="1">
      <c r="A255" s="101" t="s">
        <v>151</v>
      </c>
    </row>
    <row r="256" spans="1:24" s="101" customFormat="1" ht="12.75" hidden="1">
      <c r="A256" s="101">
        <v>1580</v>
      </c>
      <c r="B256" s="101">
        <v>135.48</v>
      </c>
      <c r="C256" s="101">
        <v>151.48</v>
      </c>
      <c r="D256" s="101">
        <v>8.542479836977222</v>
      </c>
      <c r="E256" s="101">
        <v>8.499074414352553</v>
      </c>
      <c r="F256" s="101">
        <v>25.278218864088913</v>
      </c>
      <c r="G256" s="101" t="s">
        <v>59</v>
      </c>
      <c r="H256" s="101">
        <v>2.4869335887610333</v>
      </c>
      <c r="I256" s="101">
        <v>70.46693358876102</v>
      </c>
      <c r="J256" s="101" t="s">
        <v>73</v>
      </c>
      <c r="K256" s="101">
        <v>0.25105102773617766</v>
      </c>
      <c r="M256" s="101" t="s">
        <v>68</v>
      </c>
      <c r="N256" s="101">
        <v>0.23769213939176764</v>
      </c>
      <c r="X256" s="101">
        <v>67.5</v>
      </c>
    </row>
    <row r="257" spans="1:24" s="101" customFormat="1" ht="12.75" hidden="1">
      <c r="A257" s="101">
        <v>1577</v>
      </c>
      <c r="B257" s="101">
        <v>126.72000122070312</v>
      </c>
      <c r="C257" s="101">
        <v>126.72000122070312</v>
      </c>
      <c r="D257" s="101">
        <v>8.351028442382812</v>
      </c>
      <c r="E257" s="101">
        <v>9.359275817871094</v>
      </c>
      <c r="F257" s="101">
        <v>25.325916069780938</v>
      </c>
      <c r="G257" s="101" t="s">
        <v>56</v>
      </c>
      <c r="H257" s="101">
        <v>12.971866520503056</v>
      </c>
      <c r="I257" s="101">
        <v>72.19186774120618</v>
      </c>
      <c r="J257" s="101" t="s">
        <v>62</v>
      </c>
      <c r="K257" s="101">
        <v>0.13563987348784814</v>
      </c>
      <c r="L257" s="101">
        <v>0.46937172579051833</v>
      </c>
      <c r="M257" s="101">
        <v>0.03211065542905051</v>
      </c>
      <c r="N257" s="101">
        <v>0.10534630591763605</v>
      </c>
      <c r="O257" s="101">
        <v>0.005447626233960004</v>
      </c>
      <c r="P257" s="101">
        <v>0.013464882492757485</v>
      </c>
      <c r="Q257" s="101">
        <v>0.0006630783065360522</v>
      </c>
      <c r="R257" s="101">
        <v>0.0016215848455840031</v>
      </c>
      <c r="S257" s="101">
        <v>7.148312972893988E-05</v>
      </c>
      <c r="T257" s="101">
        <v>0.0001981355948560169</v>
      </c>
      <c r="U257" s="101">
        <v>1.4501589766942474E-05</v>
      </c>
      <c r="V257" s="101">
        <v>6.018431940999165E-05</v>
      </c>
      <c r="W257" s="101">
        <v>4.455602258419912E-06</v>
      </c>
      <c r="X257" s="101">
        <v>67.5</v>
      </c>
    </row>
    <row r="258" spans="1:24" s="101" customFormat="1" ht="12.75" hidden="1">
      <c r="A258" s="101">
        <v>1579</v>
      </c>
      <c r="B258" s="101">
        <v>135.02000427246094</v>
      </c>
      <c r="C258" s="101">
        <v>138.32000732421875</v>
      </c>
      <c r="D258" s="101">
        <v>8.47825813293457</v>
      </c>
      <c r="E258" s="101">
        <v>8.892931938171387</v>
      </c>
      <c r="F258" s="101">
        <v>23.680194627060395</v>
      </c>
      <c r="G258" s="101" t="s">
        <v>57</v>
      </c>
      <c r="H258" s="101">
        <v>-1.0090606897519905</v>
      </c>
      <c r="I258" s="101">
        <v>66.51094358270895</v>
      </c>
      <c r="J258" s="101" t="s">
        <v>60</v>
      </c>
      <c r="K258" s="101">
        <v>0.1343933986428942</v>
      </c>
      <c r="L258" s="101">
        <v>-0.002552682764006836</v>
      </c>
      <c r="M258" s="101">
        <v>-0.03186289289068373</v>
      </c>
      <c r="N258" s="101">
        <v>-0.0010892272970812278</v>
      </c>
      <c r="O258" s="101">
        <v>0.005389306008390493</v>
      </c>
      <c r="P258" s="101">
        <v>-0.0002921733290117156</v>
      </c>
      <c r="Q258" s="101">
        <v>-0.0006598852982987101</v>
      </c>
      <c r="R258" s="101">
        <v>-8.757393045026913E-05</v>
      </c>
      <c r="S258" s="101">
        <v>6.98476831661838E-05</v>
      </c>
      <c r="T258" s="101">
        <v>-2.081444466031435E-05</v>
      </c>
      <c r="U258" s="101">
        <v>-1.4498950382878509E-05</v>
      </c>
      <c r="V258" s="101">
        <v>-6.90942878768824E-06</v>
      </c>
      <c r="W258" s="101">
        <v>4.3203813688264385E-06</v>
      </c>
      <c r="X258" s="101">
        <v>67.5</v>
      </c>
    </row>
    <row r="259" spans="1:24" s="101" customFormat="1" ht="12.75" hidden="1">
      <c r="A259" s="101">
        <v>1578</v>
      </c>
      <c r="B259" s="101">
        <v>118.5</v>
      </c>
      <c r="C259" s="101">
        <v>137.5</v>
      </c>
      <c r="D259" s="101">
        <v>8.158422470092773</v>
      </c>
      <c r="E259" s="101">
        <v>8.916991233825684</v>
      </c>
      <c r="F259" s="101">
        <v>21.773326148965896</v>
      </c>
      <c r="G259" s="101" t="s">
        <v>58</v>
      </c>
      <c r="H259" s="101">
        <v>12.508473311259536</v>
      </c>
      <c r="I259" s="101">
        <v>63.508473311259536</v>
      </c>
      <c r="J259" s="101" t="s">
        <v>61</v>
      </c>
      <c r="K259" s="101">
        <v>-0.0183463805970435</v>
      </c>
      <c r="L259" s="101">
        <v>-0.4693647843439854</v>
      </c>
      <c r="M259" s="101">
        <v>-0.0039812370841268855</v>
      </c>
      <c r="N259" s="101">
        <v>-0.10534067473861868</v>
      </c>
      <c r="O259" s="101">
        <v>-0.0007949920332024649</v>
      </c>
      <c r="P259" s="101">
        <v>-0.013461712197546834</v>
      </c>
      <c r="Q259" s="101">
        <v>-6.49941050245415E-05</v>
      </c>
      <c r="R259" s="101">
        <v>-0.001619218397293332</v>
      </c>
      <c r="S259" s="101">
        <v>-1.5203255972351839E-05</v>
      </c>
      <c r="T259" s="101">
        <v>-0.00019703926726018442</v>
      </c>
      <c r="U259" s="101">
        <v>-2.766650746259682E-07</v>
      </c>
      <c r="V259" s="101">
        <v>-5.978638721876212E-05</v>
      </c>
      <c r="W259" s="101">
        <v>-1.0893559166470847E-06</v>
      </c>
      <c r="X259" s="101">
        <v>67.5</v>
      </c>
    </row>
    <row r="260" spans="1:14" s="101" customFormat="1" ht="12.75">
      <c r="A260" s="101" t="s">
        <v>157</v>
      </c>
      <c r="E260" s="99" t="s">
        <v>106</v>
      </c>
      <c r="F260" s="102">
        <f>MIN(F231:F259)</f>
        <v>14.838002067632065</v>
      </c>
      <c r="G260" s="102"/>
      <c r="H260" s="102"/>
      <c r="I260" s="115"/>
      <c r="J260" s="115" t="s">
        <v>158</v>
      </c>
      <c r="K260" s="102">
        <f>AVERAGE(K258,K253,K248,K243,K238,K233)</f>
        <v>-0.16962884914299736</v>
      </c>
      <c r="L260" s="102">
        <f>AVERAGE(L258,L253,L248,L243,L238,L233)</f>
        <v>-0.0022296802528243872</v>
      </c>
      <c r="M260" s="115" t="s">
        <v>108</v>
      </c>
      <c r="N260" s="102" t="e">
        <f>Mittelwert(K256,K251,K246,K241,K236,K231)</f>
        <v>#NAME?</v>
      </c>
    </row>
    <row r="261" spans="5:14" s="101" customFormat="1" ht="12.75">
      <c r="E261" s="99" t="s">
        <v>107</v>
      </c>
      <c r="F261" s="102">
        <f>MAX(F231:F259)</f>
        <v>27.683161773169935</v>
      </c>
      <c r="G261" s="102"/>
      <c r="H261" s="102"/>
      <c r="I261" s="115"/>
      <c r="J261" s="115" t="s">
        <v>159</v>
      </c>
      <c r="K261" s="102">
        <f>AVERAGE(K259,K254,K249,K244,K239,K234)</f>
        <v>0.26091685427835204</v>
      </c>
      <c r="L261" s="102">
        <f>AVERAGE(L259,L254,L249,L244,L239,L234)</f>
        <v>-0.4099402742626035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112</v>
      </c>
      <c r="K262" s="102">
        <f>ABS(K260/$G$33)</f>
        <v>0.10601803071437335</v>
      </c>
      <c r="L262" s="102">
        <f>ABS(L260/$H$33)</f>
        <v>0.00619355625784552</v>
      </c>
      <c r="M262" s="115" t="s">
        <v>111</v>
      </c>
      <c r="N262" s="102">
        <f>K262+L262+L263+K263</f>
        <v>0.5166724710445006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0.14824821265815458</v>
      </c>
      <c r="L263" s="102">
        <f>ABS(L261/$H$34)</f>
        <v>0.2562126714141272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2004-11-10T14:09:28Z</cp:lastPrinted>
  <dcterms:created xsi:type="dcterms:W3CDTF">2003-07-09T12:58:06Z</dcterms:created>
  <dcterms:modified xsi:type="dcterms:W3CDTF">2004-11-25T10:47:13Z</dcterms:modified>
  <cp:category/>
  <cp:version/>
  <cp:contentType/>
  <cp:contentStatus/>
</cp:coreProperties>
</file>