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810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<sst xmlns="http://schemas.openxmlformats.org/spreadsheetml/2006/main" count="710" uniqueCount="165">
  <si>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</si>
  <si>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</si>
  <si>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</si>
  <si>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</si>
  <si>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</si>
  <si>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</si>
  <si>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</si>
  <si>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</si>
  <si>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</si>
  <si>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</si>
  <si>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</si>
  <si>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</si>
  <si>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</si>
  <si>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</si>
  <si>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</si>
  <si>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</si>
  <si>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</si>
  <si>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</si>
  <si>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</si>
  <si>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</si>
  <si>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</si>
  <si>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</si>
  <si>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</si>
  <si>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</si>
  <si>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</si>
  <si>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</si>
  <si>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</si>
  <si>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</si>
  <si>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</si>
  <si>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</si>
  <si>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</si>
  <si>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</si>
  <si>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</si>
  <si>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</si>
  <si>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</si>
  <si>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</si>
  <si>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</si>
  <si>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</si>
  <si>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</si>
  <si>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</si>
  <si>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</si>
  <si>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</si>
  <si>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</si>
  <si>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</si>
  <si>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</si>
  <si>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</si>
  <si>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</si>
  <si>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</si>
  <si>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</si>
  <si>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</si>
  <si>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</si>
  <si>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</si>
  <si>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</si>
  <si>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</si>
  <si>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</si>
  <si>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</si>
  <si>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</si>
  <si>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</si>
  <si>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</si>
  <si>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</si>
  <si>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</si>
  <si>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</si>
  <si>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</si>
  <si>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</si>
  <si>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</si>
  <si>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</si>
  <si>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</si>
  <si>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</si>
  <si>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</si>
  <si>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</si>
  <si>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</si>
  <si>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</si>
  <si>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</si>
  <si>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</si>
  <si>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</si>
  <si>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</si>
  <si>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</si>
  <si>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</si>
  <si>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</si>
  <si>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</si>
  <si>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</si>
  <si>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</si>
  <si>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</si>
  <si>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</si>
  <si>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</si>
  <si>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</si>
  <si>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</si>
  <si>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</si>
  <si>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</si>
  <si>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</si>
  <si>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</si>
  <si>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</si>
  <si>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</si>
  <si>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</si>
  <si>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</si>
  <si>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</si>
  <si>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</si>
  <si>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</si>
  <si>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</si>
  <si>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</si>
  <si>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</si>
  <si>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</si>
  <si>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</si>
  <si>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</si>
  <si>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</si>
  <si>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</si>
  <si>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</si>
  <si>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</si>
  <si>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</si>
  <si>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</si>
  <si>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</si>
  <si>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</si>
  <si>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</si>
  <si>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</si>
  <si>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</si>
  <si>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</si>
  <si>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</si>
  <si>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</si>
  <si>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</si>
  <si>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</si>
  <si>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</si>
  <si>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</si>
  <si>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</si>
  <si>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</si>
  <si>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</si>
  <si>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</si>
  <si>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</si>
  <si>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</si>
  <si>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</si>
  <si>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</si>
  <si>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</si>
  <si>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</si>
  <si>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</si>
  <si>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</si>
  <si>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</si>
  <si>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</si>
  <si>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</si>
  <si>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</si>
  <si>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</si>
  <si>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</si>
  <si>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</si>
  <si>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</si>
  <si>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</si>
  <si>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</si>
  <si>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</si>
  <si>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</si>
  <si>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</si>
  <si>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</si>
  <si>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</si>
  <si>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</si>
  <si>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</si>
  <si>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</si>
  <si>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</si>
  <si>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</si>
  <si>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</si>
  <si>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</si>
  <si>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</si>
  <si>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</si>
  <si>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Mittelwert Normal</t>
  </si>
  <si>
    <t>Mittelwert skew</t>
  </si>
  <si>
    <t>OK</t>
  </si>
  <si>
    <t>Macro date :10/11/2004</t>
  </si>
  <si>
    <t>Cas 6</t>
  </si>
  <si>
    <t>AP 412</t>
  </si>
  <si>
    <t>4E14469A-1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</si>
</sst>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left"/>
      <protection locked="0"/>
    </xf>
    <xf numFmtId="2" fontId="0" fillId="2" borderId="9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8" xfId="0" applyFont="1" applyBorder="1" applyAlignment="1" applyProtection="1">
      <alignment/>
      <protection locked="0"/>
    </xf>
    <xf numFmtId="173" fontId="0" fillId="0" borderId="9" xfId="0" applyNumberFormat="1" applyFont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8" xfId="0" applyNumberFormat="1" applyFont="1" applyBorder="1" applyAlignment="1" applyProtection="1">
      <alignment/>
      <protection locked="0"/>
    </xf>
    <xf numFmtId="2" fontId="0" fillId="0" borderId="9" xfId="0" applyNumberFormat="1" applyFont="1" applyBorder="1" applyAlignment="1" applyProtection="1">
      <alignment horizontal="center"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2" xfId="0" applyFont="1" applyBorder="1" applyAlignment="1" applyProtection="1">
      <alignment/>
      <protection locked="0"/>
    </xf>
    <xf numFmtId="2" fontId="0" fillId="0" borderId="13" xfId="0" applyNumberFormat="1" applyFont="1" applyBorder="1" applyAlignment="1" applyProtection="1">
      <alignment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/>
      <protection locked="0"/>
    </xf>
    <xf numFmtId="175" fontId="10" fillId="0" borderId="14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" fillId="0" borderId="22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7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5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7" y="185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50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4"/>
            <a:ext cx="5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8"/>
            <a:ext cx="68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137.5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115.5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114.1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103.4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118.7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105.9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99.18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111.0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12.17764095220921</v>
      </c>
      <c r="C41" s="2">
        <f aca="true" t="shared" si="0" ref="C41:C55">($B$41*H41+$B$42*J41+$B$43*L41+$B$44*N41+$B$45*P41+$B$46*R41+$B$47*T41+$B$48*V41)/100</f>
        <v>-1.1358512695941854E-09</v>
      </c>
      <c r="D41" s="2">
        <f aca="true" t="shared" si="1" ref="D41:D55">($B$41*I41+$B$42*K41+$B$43*M41+$B$44*O41+$B$45*Q41+$B$46*S41+$B$47*U41+$B$48*W41)/100</f>
        <v>-5.104483915157221E-09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0.7726930809344026</v>
      </c>
      <c r="C42" s="2">
        <f t="shared" si="0"/>
        <v>-1.4352915460709177E-10</v>
      </c>
      <c r="D42" s="2">
        <f t="shared" si="1"/>
        <v>-5.349715156365147E-08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10.578333409511771</v>
      </c>
      <c r="C43" s="2">
        <f t="shared" si="0"/>
        <v>0.013359945963250764</v>
      </c>
      <c r="D43" s="2">
        <f t="shared" si="1"/>
        <v>-0.06156540193855612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1.126260240680196</v>
      </c>
      <c r="C44" s="2">
        <f t="shared" si="0"/>
        <v>-0.0022181130323508562</v>
      </c>
      <c r="D44" s="2">
        <f t="shared" si="1"/>
        <v>-0.4078559199983413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12.17764095220921</v>
      </c>
      <c r="C45" s="2">
        <f t="shared" si="0"/>
        <v>-0.0033280228559065595</v>
      </c>
      <c r="D45" s="2">
        <f t="shared" si="1"/>
        <v>-0.01453787225246075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0.7726930809344026</v>
      </c>
      <c r="C46" s="2">
        <f t="shared" si="0"/>
        <v>-0.0009962085649292682</v>
      </c>
      <c r="D46" s="2">
        <f t="shared" si="1"/>
        <v>-0.09634047576908458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10.578333409511771</v>
      </c>
      <c r="C47" s="2">
        <f t="shared" si="0"/>
        <v>0.0005099431554335178</v>
      </c>
      <c r="D47" s="2">
        <f t="shared" si="1"/>
        <v>-0.0024782057633841266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1.126260240680196</v>
      </c>
      <c r="C48" s="2">
        <f t="shared" si="0"/>
        <v>-0.00025386472908050026</v>
      </c>
      <c r="D48" s="2">
        <f t="shared" si="1"/>
        <v>-0.011697600097609919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-7.656703311805038E-05</v>
      </c>
      <c r="D49" s="2">
        <f t="shared" si="1"/>
        <v>-0.00029837459923658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-8.009605383419036E-05</v>
      </c>
      <c r="D50" s="2">
        <f t="shared" si="1"/>
        <v>-0.0014808722818546222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4.4868782357054015E-06</v>
      </c>
      <c r="D51" s="2">
        <f t="shared" si="1"/>
        <v>-3.291229470426411E-05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-1.808465806661878E-05</v>
      </c>
      <c r="D52" s="2">
        <f t="shared" si="1"/>
        <v>-0.00017122211091545172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-2.1870489525141876E-06</v>
      </c>
      <c r="D53" s="2">
        <f t="shared" si="1"/>
        <v>-6.3762952251650725E-06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-6.320438944627573E-06</v>
      </c>
      <c r="D54" s="2">
        <f t="shared" si="1"/>
        <v>-5.467650987603921E-05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2.1087108751494384E-07</v>
      </c>
      <c r="D55" s="2">
        <f t="shared" si="1"/>
        <v>-2.0577898373823967E-06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1" t="s">
        <v>161</v>
      </c>
    </row>
    <row r="31" s="28" customFormat="1" ht="12.75"/>
    <row r="32" spans="1:22" s="28" customFormat="1" ht="12.75">
      <c r="A32" s="112"/>
      <c r="B32" s="113"/>
      <c r="C32" s="113"/>
      <c r="D32" s="113"/>
      <c r="E32" s="113"/>
      <c r="F32" s="102"/>
      <c r="G32" s="103">
        <v>3</v>
      </c>
      <c r="H32" s="104">
        <v>4</v>
      </c>
      <c r="I32" s="103" t="s">
        <v>88</v>
      </c>
      <c r="J32" s="104" t="s">
        <v>83</v>
      </c>
      <c r="K32" s="102" t="s">
        <v>114</v>
      </c>
      <c r="L32" s="104"/>
      <c r="M32" s="101" t="s">
        <v>106</v>
      </c>
      <c r="N32" s="101">
        <f>MIN(N3:N31)</f>
        <v>0</v>
      </c>
      <c r="O32" s="101"/>
      <c r="P32" s="101"/>
      <c r="Q32" s="114"/>
      <c r="R32" s="114" t="s">
        <v>104</v>
      </c>
      <c r="S32" s="101" t="e">
        <f>AVERAGE(S30,S25,S20,S15,S10,S5)</f>
        <v>#DIV/0!</v>
      </c>
      <c r="T32" s="101" t="e">
        <f>AVERAGE(T30,T25,T20,T15,T10,T5)</f>
        <v>#DIV/0!</v>
      </c>
      <c r="U32" s="114" t="s">
        <v>108</v>
      </c>
      <c r="V32" s="101" t="e">
        <f>AVERAGE(S28,S23,S18,S13,S8,S3)</f>
        <v>#DIV/0!</v>
      </c>
    </row>
    <row r="33" spans="1:22" s="28" customFormat="1" ht="12.75">
      <c r="A33" s="112"/>
      <c r="B33" s="113"/>
      <c r="C33" s="113"/>
      <c r="D33" s="113"/>
      <c r="E33" s="113"/>
      <c r="F33" s="105" t="s">
        <v>109</v>
      </c>
      <c r="G33" s="106">
        <v>1.6</v>
      </c>
      <c r="H33" s="107">
        <v>0.36</v>
      </c>
      <c r="I33" s="106" t="s">
        <v>85</v>
      </c>
      <c r="J33" s="107">
        <v>-0.106</v>
      </c>
      <c r="K33" s="108">
        <v>45</v>
      </c>
      <c r="L33" s="107"/>
      <c r="M33" s="101" t="s">
        <v>107</v>
      </c>
      <c r="N33" s="101">
        <f>MAX(N3:N31)</f>
        <v>0</v>
      </c>
      <c r="O33" s="101"/>
      <c r="P33" s="101"/>
      <c r="Q33" s="114"/>
      <c r="R33" s="114" t="s">
        <v>105</v>
      </c>
      <c r="S33" s="101" t="e">
        <f>AVERAGE(S31,S26,S21,S16,S11,S6)</f>
        <v>#DIV/0!</v>
      </c>
      <c r="T33" s="101" t="e">
        <f>AVERAGE(T31,T26,T21,T16,T11,T6)</f>
        <v>#DIV/0!</v>
      </c>
      <c r="U33" s="101"/>
      <c r="V33" s="101"/>
    </row>
    <row r="34" spans="1:22" s="28" customFormat="1" ht="12.75">
      <c r="A34" s="112"/>
      <c r="B34" s="113"/>
      <c r="C34" s="113"/>
      <c r="D34" s="113"/>
      <c r="E34" s="113"/>
      <c r="F34" s="109" t="s">
        <v>110</v>
      </c>
      <c r="G34" s="110">
        <v>1.76</v>
      </c>
      <c r="H34" s="111">
        <v>1.6</v>
      </c>
      <c r="I34" s="106" t="s">
        <v>84</v>
      </c>
      <c r="J34" s="107">
        <v>0.82</v>
      </c>
      <c r="K34" s="105" t="s">
        <v>113</v>
      </c>
      <c r="L34" s="107"/>
      <c r="M34" s="101"/>
      <c r="N34" s="101"/>
      <c r="O34" s="101"/>
      <c r="P34" s="101"/>
      <c r="Q34" s="101"/>
      <c r="R34" s="114" t="s">
        <v>112</v>
      </c>
      <c r="S34" s="101" t="e">
        <f>ABS(S32/$G$33)</f>
        <v>#DIV/0!</v>
      </c>
      <c r="T34" s="101" t="e">
        <f>ABS(T32/$H$33)</f>
        <v>#DIV/0!</v>
      </c>
      <c r="U34" s="114" t="s">
        <v>111</v>
      </c>
      <c r="V34" s="101" t="e">
        <f>S34+T34+T35+S35</f>
        <v>#DIV/0!</v>
      </c>
    </row>
    <row r="35" spans="1:22" s="28" customFormat="1" ht="12.75">
      <c r="A35" s="112"/>
      <c r="B35" s="113"/>
      <c r="C35" s="113"/>
      <c r="D35" s="113"/>
      <c r="E35" s="113"/>
      <c r="F35" s="101"/>
      <c r="G35" s="101"/>
      <c r="H35" s="101"/>
      <c r="I35" s="109" t="s">
        <v>86</v>
      </c>
      <c r="J35" s="111">
        <v>333</v>
      </c>
      <c r="K35" s="109">
        <v>5</v>
      </c>
      <c r="L35" s="111"/>
      <c r="M35" s="101"/>
      <c r="N35" s="101"/>
      <c r="O35" s="101"/>
      <c r="P35" s="101"/>
      <c r="Q35" s="101"/>
      <c r="R35" s="101"/>
      <c r="S35" s="101" t="e">
        <f>ABS(S33/$G$34)</f>
        <v>#DIV/0!</v>
      </c>
      <c r="T35" s="101" t="e">
        <f>ABS(T33/$H$34)</f>
        <v>#DIV/0!</v>
      </c>
      <c r="U35" s="101"/>
      <c r="V35" s="101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zoomScale="75" zoomScaleNormal="75" workbookViewId="0" topLeftCell="A1">
      <selection activeCell="E11" sqref="E11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574218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57421875" style="39" bestFit="1" customWidth="1"/>
    <col min="10" max="10" width="11.421875" style="39" customWidth="1"/>
    <col min="11" max="11" width="10.421875" style="39" customWidth="1"/>
    <col min="12" max="12" width="9.28125" style="39" customWidth="1"/>
    <col min="13" max="13" width="12.57421875" style="39" bestFit="1" customWidth="1"/>
    <col min="14" max="14" width="13.00390625" style="39" bestFit="1" customWidth="1"/>
    <col min="15" max="15" width="12.57421875" style="39" bestFit="1" customWidth="1"/>
    <col min="16" max="16" width="13.28125" style="39" bestFit="1" customWidth="1"/>
    <col min="17" max="17" width="13.140625" style="39" bestFit="1" customWidth="1"/>
    <col min="18" max="18" width="13.8515625" style="39" bestFit="1" customWidth="1"/>
    <col min="19" max="19" width="13.7109375" style="39" bestFit="1" customWidth="1"/>
    <col min="20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8" s="33" customFormat="1" ht="13.5" thickBot="1">
      <c r="A3" s="30">
        <v>1583</v>
      </c>
      <c r="B3" s="31">
        <v>114.10333333333335</v>
      </c>
      <c r="C3" s="31">
        <v>137.50333333333336</v>
      </c>
      <c r="D3" s="31">
        <v>8.71750222647575</v>
      </c>
      <c r="E3" s="31">
        <v>8.780989210138504</v>
      </c>
      <c r="F3" s="32" t="s">
        <v>69</v>
      </c>
      <c r="H3" s="34">
        <v>0.0625</v>
      </c>
    </row>
    <row r="4" spans="1:9" ht="16.5" customHeight="1">
      <c r="A4" s="35">
        <v>1582</v>
      </c>
      <c r="B4" s="36">
        <v>111.01</v>
      </c>
      <c r="C4" s="36">
        <v>103.47666666666667</v>
      </c>
      <c r="D4" s="36">
        <v>9.107980007796511</v>
      </c>
      <c r="E4" s="36">
        <v>9.7220242492622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1584</v>
      </c>
      <c r="B5" s="41">
        <v>105.91</v>
      </c>
      <c r="C5" s="41">
        <v>118.72666666666667</v>
      </c>
      <c r="D5" s="41">
        <v>8.735716653351936</v>
      </c>
      <c r="E5" s="41">
        <v>8.98642123617487</v>
      </c>
      <c r="F5" s="37" t="s">
        <v>71</v>
      </c>
      <c r="I5" s="121">
        <v>2874</v>
      </c>
    </row>
    <row r="6" spans="1:6" s="33" customFormat="1" ht="13.5" thickBot="1">
      <c r="A6" s="42">
        <v>1581</v>
      </c>
      <c r="B6" s="43">
        <v>99.18</v>
      </c>
      <c r="C6" s="43">
        <v>115.58</v>
      </c>
      <c r="D6" s="43">
        <v>8.636947359561598</v>
      </c>
      <c r="E6" s="43">
        <v>8.862098412936895</v>
      </c>
      <c r="F6" s="44" t="s">
        <v>72</v>
      </c>
    </row>
    <row r="7" spans="1:6" s="33" customFormat="1" ht="12.75">
      <c r="A7" s="45" t="s">
        <v>162</v>
      </c>
      <c r="B7" s="45"/>
      <c r="C7" s="45"/>
      <c r="D7" s="45"/>
      <c r="E7" s="45"/>
      <c r="F7" s="45"/>
    </row>
    <row r="8" ht="12.75"/>
    <row r="9" spans="1:3" ht="24" customHeight="1">
      <c r="A9" s="118" t="s">
        <v>115</v>
      </c>
      <c r="B9" s="119"/>
      <c r="C9" s="46" t="s">
        <v>160</v>
      </c>
    </row>
    <row r="10" spans="1:6" ht="15">
      <c r="A10" s="47"/>
      <c r="B10" s="47"/>
      <c r="C10" s="99"/>
      <c r="D10" s="47"/>
      <c r="E10" s="47"/>
      <c r="F10" s="47"/>
    </row>
    <row r="11" spans="1:5" s="33" customFormat="1" ht="12.75">
      <c r="A11" s="48"/>
      <c r="B11" s="49"/>
      <c r="C11" s="49"/>
      <c r="D11" s="50" t="s">
        <v>102</v>
      </c>
      <c r="E11" s="50" t="s">
        <v>164</v>
      </c>
    </row>
    <row r="12" spans="1:5" s="33" customFormat="1" ht="12.75">
      <c r="A12" s="51"/>
      <c r="B12" s="52"/>
      <c r="C12" s="52"/>
      <c r="D12" s="52"/>
      <c r="E12" s="52"/>
    </row>
    <row r="13" spans="1:5" s="33" customFormat="1" ht="27" thickBot="1">
      <c r="A13" s="120" t="s">
        <v>163</v>
      </c>
      <c r="B13" s="120"/>
      <c r="C13" s="52"/>
      <c r="D13" s="52"/>
      <c r="E13" s="52"/>
    </row>
    <row r="14" spans="1:11" s="33" customFormat="1" ht="12.75">
      <c r="A14" s="51"/>
      <c r="B14" s="52"/>
      <c r="C14" s="52"/>
      <c r="D14" s="52"/>
      <c r="E14" s="52"/>
      <c r="F14" s="38" t="s">
        <v>89</v>
      </c>
      <c r="K14" s="38" t="s">
        <v>89</v>
      </c>
    </row>
    <row r="15" spans="1:11" s="33" customFormat="1" ht="13.5" thickBot="1">
      <c r="A15" s="53" t="s">
        <v>100</v>
      </c>
      <c r="B15" s="54"/>
      <c r="C15" s="54"/>
      <c r="D15" s="54"/>
      <c r="E15" s="54"/>
      <c r="F15" s="121">
        <v>3179</v>
      </c>
      <c r="K15" s="121">
        <v>2847</v>
      </c>
    </row>
    <row r="16" ht="12.75">
      <c r="A16" s="55" t="s">
        <v>103</v>
      </c>
    </row>
    <row r="17" s="33" customFormat="1" ht="13.5" thickBot="1"/>
    <row r="18" spans="1:6" ht="51">
      <c r="A18" s="56"/>
      <c r="B18" s="57" t="s">
        <v>63</v>
      </c>
      <c r="C18" s="57" t="s">
        <v>76</v>
      </c>
      <c r="D18" s="58" t="s">
        <v>77</v>
      </c>
      <c r="E18" s="33"/>
      <c r="F18" s="59"/>
    </row>
    <row r="19" spans="1:11" ht="12.75">
      <c r="A19" s="60" t="s">
        <v>56</v>
      </c>
      <c r="B19" s="61">
        <v>12.17764095220921</v>
      </c>
      <c r="C19" s="61">
        <v>55.687640952209215</v>
      </c>
      <c r="D19" s="62">
        <v>21.320850278093616</v>
      </c>
      <c r="K19" s="63" t="s">
        <v>93</v>
      </c>
    </row>
    <row r="20" spans="1:11" ht="12.75">
      <c r="A20" s="60" t="s">
        <v>57</v>
      </c>
      <c r="B20" s="61">
        <v>0.7726930809344026</v>
      </c>
      <c r="C20" s="61">
        <v>39.182693080934406</v>
      </c>
      <c r="D20" s="62">
        <v>14.391616200628759</v>
      </c>
      <c r="F20" s="64" t="s">
        <v>95</v>
      </c>
      <c r="K20" s="65" t="s">
        <v>92</v>
      </c>
    </row>
    <row r="21" spans="1:6" ht="13.5" thickBot="1">
      <c r="A21" s="60" t="s">
        <v>58</v>
      </c>
      <c r="B21" s="61">
        <v>10.578333409511771</v>
      </c>
      <c r="C21" s="61">
        <v>42.25833340951178</v>
      </c>
      <c r="D21" s="62">
        <v>15.350138290611266</v>
      </c>
      <c r="F21" s="39" t="s">
        <v>96</v>
      </c>
    </row>
    <row r="22" spans="1:11" ht="16.5" thickBot="1">
      <c r="A22" s="66" t="s">
        <v>59</v>
      </c>
      <c r="B22" s="67">
        <v>1.126260240680196</v>
      </c>
      <c r="C22" s="67">
        <v>47.72959357401355</v>
      </c>
      <c r="D22" s="68">
        <v>17.488274677560906</v>
      </c>
      <c r="F22" s="39" t="s">
        <v>94</v>
      </c>
      <c r="I22" s="38" t="s">
        <v>89</v>
      </c>
      <c r="K22" s="69" t="s">
        <v>98</v>
      </c>
    </row>
    <row r="23" spans="1:11" ht="16.5" thickBot="1">
      <c r="A23" s="70" t="s">
        <v>97</v>
      </c>
      <c r="B23" s="71"/>
      <c r="C23" s="71"/>
      <c r="D23" s="72">
        <v>9.307539598179638</v>
      </c>
      <c r="I23" s="121">
        <v>3180</v>
      </c>
      <c r="K23" s="69" t="s">
        <v>99</v>
      </c>
    </row>
    <row r="24" ht="12.75"/>
    <row r="25" ht="13.5" thickBot="1"/>
    <row r="26" spans="1:9" ht="12.75">
      <c r="A26" s="73" t="s">
        <v>51</v>
      </c>
      <c r="B26" s="74">
        <v>3</v>
      </c>
      <c r="C26" s="74">
        <v>4</v>
      </c>
      <c r="D26" s="74">
        <v>5</v>
      </c>
      <c r="E26" s="74">
        <v>6</v>
      </c>
      <c r="F26" s="74">
        <v>7</v>
      </c>
      <c r="G26" s="74">
        <v>8</v>
      </c>
      <c r="H26" s="74">
        <v>9</v>
      </c>
      <c r="I26" s="75">
        <v>10</v>
      </c>
    </row>
    <row r="27" spans="1:9" ht="12.75">
      <c r="A27" s="76" t="s">
        <v>60</v>
      </c>
      <c r="B27" s="77">
        <v>0.013359945963250764</v>
      </c>
      <c r="C27" s="77">
        <v>-0.0022181130323508562</v>
      </c>
      <c r="D27" s="77">
        <v>-0.0033280228559065595</v>
      </c>
      <c r="E27" s="77">
        <v>-0.0009962085649292682</v>
      </c>
      <c r="F27" s="77">
        <v>0.0005099431554335178</v>
      </c>
      <c r="G27" s="77">
        <v>-0.00025386472908050026</v>
      </c>
      <c r="H27" s="77">
        <v>-7.656703311805038E-05</v>
      </c>
      <c r="I27" s="78">
        <v>-8.009605383419036E-05</v>
      </c>
    </row>
    <row r="28" spans="1:9" ht="13.5" thickBot="1">
      <c r="A28" s="79" t="s">
        <v>61</v>
      </c>
      <c r="B28" s="80">
        <v>-0.06156540193855612</v>
      </c>
      <c r="C28" s="80">
        <v>-0.4078559199983413</v>
      </c>
      <c r="D28" s="80">
        <v>-0.01453787225246075</v>
      </c>
      <c r="E28" s="80">
        <v>-0.09634047576908458</v>
      </c>
      <c r="F28" s="80">
        <v>-0.0024782057633841266</v>
      </c>
      <c r="G28" s="80">
        <v>-0.011697600097609919</v>
      </c>
      <c r="H28" s="80">
        <v>-0.00029837459923658</v>
      </c>
      <c r="I28" s="81">
        <v>-0.0014808722818546222</v>
      </c>
    </row>
    <row r="29" ht="12.75">
      <c r="A29" s="82" t="s">
        <v>90</v>
      </c>
    </row>
    <row r="30" spans="6:12" ht="12.75">
      <c r="F30" s="28"/>
      <c r="G30" s="28"/>
      <c r="H30" s="28"/>
      <c r="I30" s="28"/>
      <c r="J30" s="101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3"/>
      <c r="B32" s="84"/>
      <c r="C32" s="84"/>
      <c r="D32" s="84"/>
      <c r="E32" s="84"/>
      <c r="F32" s="102"/>
      <c r="G32" s="103">
        <v>3</v>
      </c>
      <c r="H32" s="104">
        <v>4</v>
      </c>
      <c r="I32" s="103" t="s">
        <v>88</v>
      </c>
      <c r="J32" s="104" t="s">
        <v>83</v>
      </c>
      <c r="K32" s="102" t="s">
        <v>114</v>
      </c>
      <c r="L32" s="104"/>
      <c r="M32" s="98" t="s">
        <v>106</v>
      </c>
      <c r="N32" s="101">
        <f>MIN(N3:N31)</f>
        <v>0</v>
      </c>
      <c r="O32" s="101"/>
      <c r="P32" s="101"/>
      <c r="Q32" s="114"/>
      <c r="R32" s="114" t="s">
        <v>158</v>
      </c>
      <c r="S32" s="101" t="e">
        <f>AVERAGE(S30,S25,S20,S15,S10,S5)</f>
        <v>#DIV/0!</v>
      </c>
      <c r="T32" s="101" t="e">
        <f>AVERAGE(T30,T25,T20,T15,T10,T5)</f>
        <v>#DIV/0!</v>
      </c>
      <c r="U32" s="114" t="s">
        <v>108</v>
      </c>
      <c r="V32" s="101" t="e">
        <f>Mittelwert(S28,S23,S18,S13,S8,S3)</f>
        <v>#NAME?</v>
      </c>
    </row>
    <row r="33" spans="1:22" ht="12.75">
      <c r="A33" s="83"/>
      <c r="B33" s="84"/>
      <c r="C33" s="84"/>
      <c r="D33" s="84"/>
      <c r="E33" s="84"/>
      <c r="F33" s="105" t="s">
        <v>109</v>
      </c>
      <c r="G33" s="106">
        <f>param!G33</f>
        <v>1.6</v>
      </c>
      <c r="H33" s="107">
        <f>param!H33</f>
        <v>0.36</v>
      </c>
      <c r="I33" s="106" t="s">
        <v>85</v>
      </c>
      <c r="J33" s="107">
        <f>param!J33</f>
        <v>-0.106</v>
      </c>
      <c r="K33" s="106">
        <f>param!K33</f>
        <v>45</v>
      </c>
      <c r="L33" s="107"/>
      <c r="M33" s="98" t="s">
        <v>107</v>
      </c>
      <c r="N33" s="101">
        <f>MAX(N3:N31)</f>
        <v>0</v>
      </c>
      <c r="O33" s="101"/>
      <c r="P33" s="101"/>
      <c r="Q33" s="114"/>
      <c r="R33" s="114" t="s">
        <v>159</v>
      </c>
      <c r="S33" s="101" t="e">
        <f>AVERAGE(S31,S26,S21,S16,S11,S6)</f>
        <v>#DIV/0!</v>
      </c>
      <c r="T33" s="101" t="e">
        <f>AVERAGE(T31,T26,T21,T16,T11,T6)</f>
        <v>#DIV/0!</v>
      </c>
      <c r="U33" s="101"/>
      <c r="V33" s="101"/>
    </row>
    <row r="34" spans="1:22" ht="12.75">
      <c r="A34" s="83"/>
      <c r="B34" s="84"/>
      <c r="C34" s="84"/>
      <c r="D34" s="84"/>
      <c r="E34" s="84"/>
      <c r="F34" s="109" t="s">
        <v>110</v>
      </c>
      <c r="G34" s="110">
        <f>param!G34</f>
        <v>1.76</v>
      </c>
      <c r="H34" s="111">
        <f>param!H34</f>
        <v>1.6</v>
      </c>
      <c r="I34" s="106" t="s">
        <v>84</v>
      </c>
      <c r="J34" s="107">
        <f>param!J34</f>
        <v>0.82</v>
      </c>
      <c r="K34" s="106" t="s">
        <v>113</v>
      </c>
      <c r="L34" s="107"/>
      <c r="M34" s="98"/>
      <c r="N34" s="101"/>
      <c r="O34" s="101"/>
      <c r="P34" s="101"/>
      <c r="Q34" s="101"/>
      <c r="R34" s="114" t="s">
        <v>112</v>
      </c>
      <c r="S34" s="101" t="e">
        <f>ABS(S32/$G$33)</f>
        <v>#DIV/0!</v>
      </c>
      <c r="T34" s="101" t="e">
        <f>ABS(T32/$H$33)</f>
        <v>#DIV/0!</v>
      </c>
      <c r="U34" s="114" t="s">
        <v>111</v>
      </c>
      <c r="V34" s="101" t="e">
        <f>S34+T34+T35+S35</f>
        <v>#DIV/0!</v>
      </c>
    </row>
    <row r="35" spans="1:22" ht="12.75">
      <c r="A35" s="83"/>
      <c r="B35" s="84"/>
      <c r="C35" s="84"/>
      <c r="D35" s="84"/>
      <c r="E35" s="84"/>
      <c r="F35" s="101"/>
      <c r="G35" s="101"/>
      <c r="H35" s="101"/>
      <c r="I35" s="109" t="s">
        <v>86</v>
      </c>
      <c r="J35" s="111">
        <f>param!J35</f>
        <v>333</v>
      </c>
      <c r="K35" s="110">
        <f>param!K35</f>
        <v>5</v>
      </c>
      <c r="L35" s="111"/>
      <c r="M35" s="98"/>
      <c r="N35" s="101"/>
      <c r="O35" s="101"/>
      <c r="P35" s="101"/>
      <c r="Q35" s="101"/>
      <c r="R35" s="101"/>
      <c r="S35" s="101" t="e">
        <f>ABS(S33/$G$34)</f>
        <v>#DIV/0!</v>
      </c>
      <c r="T35" s="101" t="e">
        <f>ABS(T33/$H$34)</f>
        <v>#DIV/0!</v>
      </c>
      <c r="U35" s="101"/>
      <c r="V35" s="101"/>
    </row>
    <row r="36" ht="12.75"/>
    <row r="37" ht="12.75">
      <c r="A37" s="39" t="s">
        <v>74</v>
      </c>
    </row>
    <row r="38" spans="1:24" ht="51">
      <c r="A38" s="85" t="s">
        <v>52</v>
      </c>
      <c r="B38" s="85" t="s">
        <v>53</v>
      </c>
      <c r="C38" s="85" t="s">
        <v>54</v>
      </c>
      <c r="D38" s="85"/>
      <c r="E38" s="85"/>
      <c r="F38" s="86" t="s">
        <v>81</v>
      </c>
      <c r="H38" s="87" t="s">
        <v>63</v>
      </c>
      <c r="I38" s="87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5">
        <v>1583</v>
      </c>
      <c r="B39" s="88">
        <v>114.10333333333335</v>
      </c>
      <c r="C39" s="88">
        <v>137.50333333333336</v>
      </c>
      <c r="D39" s="88">
        <v>8.71750222647575</v>
      </c>
      <c r="E39" s="88">
        <v>8.780989210138504</v>
      </c>
      <c r="F39" s="89">
        <f>I39*D39/(23678+B39)*1000</f>
        <v>17.488274677560906</v>
      </c>
      <c r="G39" s="90" t="s">
        <v>59</v>
      </c>
      <c r="H39" s="91">
        <f>I39-B39+X39</f>
        <v>1.126260240680196</v>
      </c>
      <c r="I39" s="91">
        <f>(B39+C42-2*X39)*(23678+B39)*E42/((23678+C42)*D39+E42*(23678+B39))</f>
        <v>47.72959357401355</v>
      </c>
      <c r="J39" s="39" t="s">
        <v>73</v>
      </c>
      <c r="K39" s="39">
        <f>(K40*K40+L40*L40+M40*M40+N40*N40+O40*O40+P40*P40+Q40*Q40+R40*R40+S40*S40+T40*T40+U40*U40+V40*V40+W40*W40)</f>
        <v>0.17997069149957343</v>
      </c>
      <c r="M39" s="39" t="s">
        <v>68</v>
      </c>
      <c r="N39" s="39">
        <f>(K44*K44+L44*L44+M44*M44+N44*N44+O44*O44+P44*P44+Q44*Q44+R44*R44+S44*S44+T44*T44+U44*U44+V44*V44+W44*W44)</f>
        <v>0.17565819963387502</v>
      </c>
      <c r="X39" s="28">
        <f>(1-$H$2)*1000</f>
        <v>67.5</v>
      </c>
    </row>
    <row r="40" spans="1:24" ht="12.75">
      <c r="A40" s="85">
        <v>1582</v>
      </c>
      <c r="B40" s="88">
        <v>111.01</v>
      </c>
      <c r="C40" s="88">
        <v>103.47666666666667</v>
      </c>
      <c r="D40" s="88">
        <v>9.107980007796511</v>
      </c>
      <c r="E40" s="88">
        <v>9.7220242492622</v>
      </c>
      <c r="F40" s="89">
        <f>I40*D40/(23678+B40)*1000</f>
        <v>21.320850278093616</v>
      </c>
      <c r="G40" s="90" t="s">
        <v>56</v>
      </c>
      <c r="H40" s="91">
        <f>I40-B40+X40</f>
        <v>12.17764095220921</v>
      </c>
      <c r="I40" s="91">
        <f>(B40+C39-2*X40)*(23678+B40)*E39/((23678+C39)*D40+E39*(23678+B40))</f>
        <v>55.687640952209215</v>
      </c>
      <c r="J40" s="39" t="s">
        <v>62</v>
      </c>
      <c r="K40" s="72">
        <f aca="true" t="shared" si="0" ref="K40:W40">SQRT(K41*K41+K42*K42)</f>
        <v>0.06299830848520419</v>
      </c>
      <c r="L40" s="72">
        <f t="shared" si="0"/>
        <v>0.4078619515266381</v>
      </c>
      <c r="M40" s="72">
        <f t="shared" si="0"/>
        <v>0.014913935287451956</v>
      </c>
      <c r="N40" s="72">
        <f t="shared" si="0"/>
        <v>0.09634562627809533</v>
      </c>
      <c r="O40" s="72">
        <f t="shared" si="0"/>
        <v>0.002530127630662887</v>
      </c>
      <c r="P40" s="72">
        <f t="shared" si="0"/>
        <v>0.011700354496521664</v>
      </c>
      <c r="Q40" s="72">
        <f t="shared" si="0"/>
        <v>0.00030804206211180053</v>
      </c>
      <c r="R40" s="72">
        <f t="shared" si="0"/>
        <v>0.0014830367807324015</v>
      </c>
      <c r="S40" s="72">
        <f t="shared" si="0"/>
        <v>3.3216731010175855E-05</v>
      </c>
      <c r="T40" s="72">
        <f t="shared" si="0"/>
        <v>0.00017217452228401788</v>
      </c>
      <c r="U40" s="72">
        <f t="shared" si="0"/>
        <v>6.7409438448303595E-06</v>
      </c>
      <c r="V40" s="72">
        <f t="shared" si="0"/>
        <v>5.504060937778014E-05</v>
      </c>
      <c r="W40" s="72">
        <f t="shared" si="0"/>
        <v>2.0685660807390237E-06</v>
      </c>
      <c r="X40" s="28">
        <f>(1-$H$2)*1000</f>
        <v>67.5</v>
      </c>
    </row>
    <row r="41" spans="1:24" ht="12.75">
      <c r="A41" s="85">
        <v>1584</v>
      </c>
      <c r="B41" s="88">
        <v>105.91</v>
      </c>
      <c r="C41" s="88">
        <v>118.72666666666667</v>
      </c>
      <c r="D41" s="88">
        <v>8.735716653351936</v>
      </c>
      <c r="E41" s="88">
        <v>8.98642123617487</v>
      </c>
      <c r="F41" s="89">
        <f>I41*D41/(23678+B41)*1000</f>
        <v>14.391616200628759</v>
      </c>
      <c r="G41" s="90" t="s">
        <v>57</v>
      </c>
      <c r="H41" s="91">
        <f>I41-B41+X41</f>
        <v>0.7726930809344026</v>
      </c>
      <c r="I41" s="91">
        <f>(B41+C40-2*X41)*(23678+B41)*E40/((23678+C40)*D41+E40*(23678+B41))</f>
        <v>39.182693080934406</v>
      </c>
      <c r="J41" s="39" t="s">
        <v>60</v>
      </c>
      <c r="K41" s="72">
        <f>'calcul config'!C43</f>
        <v>0.013359945963250764</v>
      </c>
      <c r="L41" s="72">
        <f>'calcul config'!C44</f>
        <v>-0.0022181130323508562</v>
      </c>
      <c r="M41" s="72">
        <f>'calcul config'!C45</f>
        <v>-0.0033280228559065595</v>
      </c>
      <c r="N41" s="72">
        <f>'calcul config'!C46</f>
        <v>-0.0009962085649292682</v>
      </c>
      <c r="O41" s="72">
        <f>'calcul config'!C47</f>
        <v>0.0005099431554335178</v>
      </c>
      <c r="P41" s="72">
        <f>'calcul config'!C48</f>
        <v>-0.00025386472908050026</v>
      </c>
      <c r="Q41" s="72">
        <f>'calcul config'!C49</f>
        <v>-7.656703311805038E-05</v>
      </c>
      <c r="R41" s="72">
        <f>'calcul config'!C50</f>
        <v>-8.009605383419036E-05</v>
      </c>
      <c r="S41" s="72">
        <f>'calcul config'!C51</f>
        <v>4.4868782357054015E-06</v>
      </c>
      <c r="T41" s="72">
        <f>'calcul config'!C52</f>
        <v>-1.808465806661878E-05</v>
      </c>
      <c r="U41" s="72">
        <f>'calcul config'!C53</f>
        <v>-2.1870489525141876E-06</v>
      </c>
      <c r="V41" s="72">
        <f>'calcul config'!C54</f>
        <v>-6.320438944627573E-06</v>
      </c>
      <c r="W41" s="72">
        <f>'calcul config'!C55</f>
        <v>2.1087108751494384E-07</v>
      </c>
      <c r="X41" s="28">
        <f>(1-$H$2)*1000</f>
        <v>67.5</v>
      </c>
    </row>
    <row r="42" spans="1:24" ht="12.75">
      <c r="A42" s="85">
        <v>1581</v>
      </c>
      <c r="B42" s="88">
        <v>99.18</v>
      </c>
      <c r="C42" s="88">
        <v>115.58</v>
      </c>
      <c r="D42" s="88">
        <v>8.636947359561598</v>
      </c>
      <c r="E42" s="88">
        <v>8.862098412936895</v>
      </c>
      <c r="F42" s="89">
        <f>I42*D42/(23678+B42)*1000</f>
        <v>15.350138290611266</v>
      </c>
      <c r="G42" s="90" t="s">
        <v>58</v>
      </c>
      <c r="H42" s="91">
        <f>I42-B42+X42</f>
        <v>10.578333409511771</v>
      </c>
      <c r="I42" s="91">
        <f>(B42+C41-2*X42)*(23678+B42)*E41/((23678+C41)*D42+E41*(23678+B42))</f>
        <v>42.25833340951178</v>
      </c>
      <c r="J42" s="39" t="s">
        <v>61</v>
      </c>
      <c r="K42" s="72">
        <f>'calcul config'!D43</f>
        <v>-0.06156540193855612</v>
      </c>
      <c r="L42" s="72">
        <f>'calcul config'!D44</f>
        <v>-0.4078559199983413</v>
      </c>
      <c r="M42" s="72">
        <f>'calcul config'!D45</f>
        <v>-0.01453787225246075</v>
      </c>
      <c r="N42" s="72">
        <f>'calcul config'!D46</f>
        <v>-0.09634047576908458</v>
      </c>
      <c r="O42" s="72">
        <f>'calcul config'!D47</f>
        <v>-0.0024782057633841266</v>
      </c>
      <c r="P42" s="72">
        <f>'calcul config'!D48</f>
        <v>-0.011697600097609919</v>
      </c>
      <c r="Q42" s="72">
        <f>'calcul config'!D49</f>
        <v>-0.00029837459923658</v>
      </c>
      <c r="R42" s="72">
        <f>'calcul config'!D50</f>
        <v>-0.0014808722818546222</v>
      </c>
      <c r="S42" s="72">
        <f>'calcul config'!D51</f>
        <v>-3.291229470426411E-05</v>
      </c>
      <c r="T42" s="72">
        <f>'calcul config'!D52</f>
        <v>-0.00017122211091545172</v>
      </c>
      <c r="U42" s="72">
        <f>'calcul config'!D53</f>
        <v>-6.3762952251650725E-06</v>
      </c>
      <c r="V42" s="72">
        <f>'calcul config'!D54</f>
        <v>-5.467650987603921E-05</v>
      </c>
      <c r="W42" s="72">
        <f>'calcul config'!D55</f>
        <v>-2.0577898373823967E-06</v>
      </c>
      <c r="X42" s="28">
        <f>(1-$H$2)*1000</f>
        <v>67.5</v>
      </c>
    </row>
    <row r="43" spans="1:23" ht="12.75">
      <c r="A43" s="83"/>
      <c r="B43" s="84"/>
      <c r="C43" s="84"/>
      <c r="D43" s="84"/>
      <c r="E43" s="84"/>
      <c r="F43" s="92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3" t="s">
        <v>87</v>
      </c>
      <c r="B44" s="94"/>
      <c r="C44" s="94"/>
      <c r="D44" s="94"/>
      <c r="E44" s="94"/>
      <c r="F44" s="95"/>
      <c r="G44" s="96"/>
      <c r="H44" s="96"/>
      <c r="I44" s="97">
        <v>180</v>
      </c>
      <c r="J44" s="39" t="s">
        <v>67</v>
      </c>
      <c r="K44" s="72">
        <f>K40/(K43*1.5)</f>
        <v>0.04199887232346946</v>
      </c>
      <c r="L44" s="72">
        <f>L40/(L43*1.5)</f>
        <v>0.3884399538348935</v>
      </c>
      <c r="M44" s="72">
        <f aca="true" t="shared" si="1" ref="M44:W44">M40/(M43*1.5)</f>
        <v>0.01657103920827995</v>
      </c>
      <c r="N44" s="72">
        <f t="shared" si="1"/>
        <v>0.12846083503746045</v>
      </c>
      <c r="O44" s="72">
        <f t="shared" si="1"/>
        <v>0.011245011691835054</v>
      </c>
      <c r="P44" s="72">
        <f t="shared" si="1"/>
        <v>0.07800236331014442</v>
      </c>
      <c r="Q44" s="72">
        <f t="shared" si="1"/>
        <v>0.002053613747412003</v>
      </c>
      <c r="R44" s="72">
        <f t="shared" si="1"/>
        <v>0.0032956372905164483</v>
      </c>
      <c r="S44" s="72">
        <f t="shared" si="1"/>
        <v>0.00044288974680234465</v>
      </c>
      <c r="T44" s="72">
        <f t="shared" si="1"/>
        <v>0.0022956602971202383</v>
      </c>
      <c r="U44" s="72">
        <f t="shared" si="1"/>
        <v>8.987925126440477E-05</v>
      </c>
      <c r="V44" s="72">
        <f t="shared" si="1"/>
        <v>0.000733874791703735</v>
      </c>
      <c r="W44" s="72">
        <f t="shared" si="1"/>
        <v>2.7580881076520313E-05</v>
      </c>
      <c r="X44" s="72"/>
      <c r="Y44" s="72"/>
    </row>
    <row r="45" s="100" customFormat="1" ht="12.75"/>
    <row r="46" spans="1:24" s="100" customFormat="1" ht="12.75">
      <c r="A46" s="100">
        <v>1584</v>
      </c>
      <c r="B46" s="100">
        <v>118.52</v>
      </c>
      <c r="C46" s="100">
        <v>135.62</v>
      </c>
      <c r="D46" s="100">
        <v>8.344805014409845</v>
      </c>
      <c r="E46" s="100">
        <v>8.691420112366924</v>
      </c>
      <c r="F46" s="100">
        <v>16.65225112133452</v>
      </c>
      <c r="G46" s="100" t="s">
        <v>59</v>
      </c>
      <c r="H46" s="100">
        <v>-3.5334947827317507</v>
      </c>
      <c r="I46" s="100">
        <v>47.486505217268245</v>
      </c>
      <c r="J46" s="100" t="s">
        <v>73</v>
      </c>
      <c r="K46" s="100">
        <v>0.3827438866006521</v>
      </c>
      <c r="M46" s="100" t="s">
        <v>68</v>
      </c>
      <c r="N46" s="100">
        <v>0.33882621730200385</v>
      </c>
      <c r="X46" s="100">
        <v>67.5</v>
      </c>
    </row>
    <row r="47" spans="1:24" s="100" customFormat="1" ht="12.75">
      <c r="A47" s="100">
        <v>1581</v>
      </c>
      <c r="B47" s="100">
        <v>105.5999984741211</v>
      </c>
      <c r="C47" s="100">
        <v>119.80000305175781</v>
      </c>
      <c r="D47" s="100">
        <v>8.62612247467041</v>
      </c>
      <c r="E47" s="100">
        <v>9.024535179138184</v>
      </c>
      <c r="F47" s="100">
        <v>19.32305677849506</v>
      </c>
      <c r="G47" s="100" t="s">
        <v>56</v>
      </c>
      <c r="H47" s="100">
        <v>15.176761103198722</v>
      </c>
      <c r="I47" s="100">
        <v>53.276759577319815</v>
      </c>
      <c r="J47" s="100" t="s">
        <v>62</v>
      </c>
      <c r="K47" s="100">
        <v>0.25867527659868594</v>
      </c>
      <c r="L47" s="100">
        <v>0.5495669713095838</v>
      </c>
      <c r="M47" s="100">
        <v>0.061238139169546624</v>
      </c>
      <c r="N47" s="100">
        <v>0.09847118464038755</v>
      </c>
      <c r="O47" s="100">
        <v>0.01038874803420102</v>
      </c>
      <c r="P47" s="100">
        <v>0.015765428832736947</v>
      </c>
      <c r="Q47" s="100">
        <v>0.00126461947870862</v>
      </c>
      <c r="R47" s="100">
        <v>0.0015157606258795941</v>
      </c>
      <c r="S47" s="100">
        <v>0.00013630787615181812</v>
      </c>
      <c r="T47" s="100">
        <v>0.00023199795100952605</v>
      </c>
      <c r="U47" s="100">
        <v>2.7661250924515617E-05</v>
      </c>
      <c r="V47" s="100">
        <v>5.625348465471866E-05</v>
      </c>
      <c r="W47" s="100">
        <v>8.499511810694442E-06</v>
      </c>
      <c r="X47" s="100">
        <v>67.5</v>
      </c>
    </row>
    <row r="48" spans="1:24" s="100" customFormat="1" ht="12.75">
      <c r="A48" s="100">
        <v>1583</v>
      </c>
      <c r="B48" s="100">
        <v>117.91999816894531</v>
      </c>
      <c r="C48" s="100">
        <v>137.9199981689453</v>
      </c>
      <c r="D48" s="100">
        <v>8.631538391113281</v>
      </c>
      <c r="E48" s="100">
        <v>8.794488906860352</v>
      </c>
      <c r="F48" s="100">
        <v>19.043846009650906</v>
      </c>
      <c r="G48" s="100" t="s">
        <v>57</v>
      </c>
      <c r="H48" s="100">
        <v>2.0811685488746434</v>
      </c>
      <c r="I48" s="100">
        <v>52.501166717819956</v>
      </c>
      <c r="J48" s="100" t="s">
        <v>60</v>
      </c>
      <c r="K48" s="100">
        <v>-0.21650361188587092</v>
      </c>
      <c r="L48" s="100">
        <v>-0.0029891141827877244</v>
      </c>
      <c r="M48" s="100">
        <v>0.05087027678439897</v>
      </c>
      <c r="N48" s="100">
        <v>-0.0010182196899474697</v>
      </c>
      <c r="O48" s="100">
        <v>-0.008755850531396884</v>
      </c>
      <c r="P48" s="100">
        <v>-0.0003420401413132732</v>
      </c>
      <c r="Q48" s="100">
        <v>0.0010316397356137038</v>
      </c>
      <c r="R48" s="100">
        <v>-8.187275191833416E-05</v>
      </c>
      <c r="S48" s="100">
        <v>-0.00011956079782257316</v>
      </c>
      <c r="T48" s="100">
        <v>-2.4361857435059886E-05</v>
      </c>
      <c r="U48" s="100">
        <v>2.1225353330601825E-05</v>
      </c>
      <c r="V48" s="100">
        <v>-6.463014719717023E-06</v>
      </c>
      <c r="W48" s="100">
        <v>-7.587805685669281E-06</v>
      </c>
      <c r="X48" s="100">
        <v>67.5</v>
      </c>
    </row>
    <row r="49" spans="1:24" s="100" customFormat="1" ht="12.75">
      <c r="A49" s="100">
        <v>1582</v>
      </c>
      <c r="B49" s="100">
        <v>113.26000213623047</v>
      </c>
      <c r="C49" s="100">
        <v>105.36000061035156</v>
      </c>
      <c r="D49" s="100">
        <v>9.048049926757812</v>
      </c>
      <c r="E49" s="100">
        <v>9.567843437194824</v>
      </c>
      <c r="F49" s="100">
        <v>21.76680357884164</v>
      </c>
      <c r="G49" s="100" t="s">
        <v>58</v>
      </c>
      <c r="H49" s="100">
        <v>11.474395060029863</v>
      </c>
      <c r="I49" s="100">
        <v>57.23439719626033</v>
      </c>
      <c r="J49" s="100" t="s">
        <v>61</v>
      </c>
      <c r="K49" s="100">
        <v>-0.14155947429889268</v>
      </c>
      <c r="L49" s="100">
        <v>-0.549558842300614</v>
      </c>
      <c r="M49" s="100">
        <v>-0.03409288237781312</v>
      </c>
      <c r="N49" s="100">
        <v>-0.09846592016095873</v>
      </c>
      <c r="O49" s="100">
        <v>-0.0055911686783670245</v>
      </c>
      <c r="P49" s="100">
        <v>-0.01576171801618795</v>
      </c>
      <c r="Q49" s="100">
        <v>-0.0007314245564869621</v>
      </c>
      <c r="R49" s="100">
        <v>-0.001513547860974412</v>
      </c>
      <c r="S49" s="100">
        <v>-6.546031412275056E-05</v>
      </c>
      <c r="T49" s="100">
        <v>-0.00023071529896158223</v>
      </c>
      <c r="U49" s="100">
        <v>-1.7737789566350313E-05</v>
      </c>
      <c r="V49" s="100">
        <v>-5.58809804542779E-05</v>
      </c>
      <c r="W49" s="100">
        <v>-3.829739664345244E-06</v>
      </c>
      <c r="X49" s="100">
        <v>67.5</v>
      </c>
    </row>
    <row r="50" s="100" customFormat="1" ht="12.75"/>
    <row r="51" s="100" customFormat="1" ht="12.75"/>
    <row r="52" s="100" customFormat="1" ht="12.75"/>
    <row r="53" s="100" customFormat="1" ht="12.75"/>
    <row r="54" s="100" customFormat="1" ht="12.75"/>
    <row r="55" s="100" customFormat="1" ht="12.75" hidden="1">
      <c r="A55" s="100" t="s">
        <v>116</v>
      </c>
    </row>
    <row r="56" spans="1:24" s="100" customFormat="1" ht="12.75" hidden="1">
      <c r="A56" s="100">
        <v>1584</v>
      </c>
      <c r="B56" s="100">
        <v>124.38</v>
      </c>
      <c r="C56" s="100">
        <v>131.28</v>
      </c>
      <c r="D56" s="100">
        <v>8.626663380276101</v>
      </c>
      <c r="E56" s="100">
        <v>8.959678907641354</v>
      </c>
      <c r="F56" s="100">
        <v>17.922323317338343</v>
      </c>
      <c r="G56" s="100" t="s">
        <v>59</v>
      </c>
      <c r="H56" s="100">
        <v>-7.429368709864448</v>
      </c>
      <c r="I56" s="100">
        <v>49.45063129013555</v>
      </c>
      <c r="J56" s="100" t="s">
        <v>73</v>
      </c>
      <c r="K56" s="100">
        <v>0.8569389704396192</v>
      </c>
      <c r="M56" s="100" t="s">
        <v>68</v>
      </c>
      <c r="N56" s="100">
        <v>0.6825729523364845</v>
      </c>
      <c r="X56" s="100">
        <v>67.5</v>
      </c>
    </row>
    <row r="57" spans="1:24" s="100" customFormat="1" ht="12.75" hidden="1">
      <c r="A57" s="100">
        <v>1582</v>
      </c>
      <c r="B57" s="100">
        <v>107.13999938964844</v>
      </c>
      <c r="C57" s="100">
        <v>107.83999633789062</v>
      </c>
      <c r="D57" s="100">
        <v>9.192656517028809</v>
      </c>
      <c r="E57" s="100">
        <v>9.738212585449219</v>
      </c>
      <c r="F57" s="100">
        <v>19.71862517162339</v>
      </c>
      <c r="G57" s="100" t="s">
        <v>56</v>
      </c>
      <c r="H57" s="100">
        <v>11.380101212798692</v>
      </c>
      <c r="I57" s="100">
        <v>51.02010060244713</v>
      </c>
      <c r="J57" s="100" t="s">
        <v>62</v>
      </c>
      <c r="K57" s="100">
        <v>0.5482402334882184</v>
      </c>
      <c r="L57" s="100">
        <v>0.7256586627493765</v>
      </c>
      <c r="M57" s="100">
        <v>0.12978830841726263</v>
      </c>
      <c r="N57" s="100">
        <v>0.10962552346200348</v>
      </c>
      <c r="O57" s="100">
        <v>0.022018252603931966</v>
      </c>
      <c r="P57" s="100">
        <v>0.02081688978953716</v>
      </c>
      <c r="Q57" s="100">
        <v>0.0026800852284428575</v>
      </c>
      <c r="R57" s="100">
        <v>0.0016874373823616811</v>
      </c>
      <c r="S57" s="100">
        <v>0.00028885090197832704</v>
      </c>
      <c r="T57" s="100">
        <v>0.0003063285772108281</v>
      </c>
      <c r="U57" s="100">
        <v>5.862171704347363E-05</v>
      </c>
      <c r="V57" s="100">
        <v>6.262592869527662E-05</v>
      </c>
      <c r="W57" s="100">
        <v>1.801420839626389E-05</v>
      </c>
      <c r="X57" s="100">
        <v>67.5</v>
      </c>
    </row>
    <row r="58" spans="1:24" s="100" customFormat="1" ht="12.75" hidden="1">
      <c r="A58" s="100">
        <v>1583</v>
      </c>
      <c r="B58" s="100">
        <v>106.08000183105469</v>
      </c>
      <c r="C58" s="100">
        <v>140.17999267578125</v>
      </c>
      <c r="D58" s="100">
        <v>8.78829574584961</v>
      </c>
      <c r="E58" s="100">
        <v>8.744168281555176</v>
      </c>
      <c r="F58" s="100">
        <v>15.327658062587481</v>
      </c>
      <c r="G58" s="100" t="s">
        <v>57</v>
      </c>
      <c r="H58" s="100">
        <v>2.901788967059616</v>
      </c>
      <c r="I58" s="100">
        <v>41.481790798114304</v>
      </c>
      <c r="J58" s="100" t="s">
        <v>60</v>
      </c>
      <c r="K58" s="100">
        <v>-0.39588495984680916</v>
      </c>
      <c r="L58" s="100">
        <v>-0.003947313887012887</v>
      </c>
      <c r="M58" s="100">
        <v>0.09473498943647955</v>
      </c>
      <c r="N58" s="100">
        <v>-0.0011336758711829782</v>
      </c>
      <c r="O58" s="100">
        <v>-0.015734047374392424</v>
      </c>
      <c r="P58" s="100">
        <v>-0.00045166090635992895</v>
      </c>
      <c r="Q58" s="100">
        <v>0.0020036815679929914</v>
      </c>
      <c r="R58" s="100">
        <v>-9.116315738970623E-05</v>
      </c>
      <c r="S58" s="100">
        <v>-0.0001923069622458556</v>
      </c>
      <c r="T58" s="100">
        <v>-3.2165680421947926E-05</v>
      </c>
      <c r="U58" s="100">
        <v>4.677536412281336E-05</v>
      </c>
      <c r="V58" s="100">
        <v>-7.197299102150256E-06</v>
      </c>
      <c r="W58" s="100">
        <v>-1.1539306447035903E-05</v>
      </c>
      <c r="X58" s="100">
        <v>67.5</v>
      </c>
    </row>
    <row r="59" spans="1:24" s="100" customFormat="1" ht="12.75" hidden="1">
      <c r="A59" s="100">
        <v>1581</v>
      </c>
      <c r="B59" s="100">
        <v>97.95999908447266</v>
      </c>
      <c r="C59" s="100">
        <v>108.05999755859375</v>
      </c>
      <c r="D59" s="100">
        <v>8.698017120361328</v>
      </c>
      <c r="E59" s="100">
        <v>8.883248329162598</v>
      </c>
      <c r="F59" s="100">
        <v>18.899159504374968</v>
      </c>
      <c r="G59" s="100" t="s">
        <v>58</v>
      </c>
      <c r="H59" s="100">
        <v>21.20070175968364</v>
      </c>
      <c r="I59" s="100">
        <v>51.660700844156295</v>
      </c>
      <c r="J59" s="100" t="s">
        <v>61</v>
      </c>
      <c r="K59" s="100">
        <v>0.37926567493289787</v>
      </c>
      <c r="L59" s="100">
        <v>-0.7256479267084629</v>
      </c>
      <c r="M59" s="100">
        <v>0.08871463677592666</v>
      </c>
      <c r="N59" s="100">
        <v>-0.10961966143597313</v>
      </c>
      <c r="O59" s="100">
        <v>0.01540270109269578</v>
      </c>
      <c r="P59" s="100">
        <v>-0.02081198940359625</v>
      </c>
      <c r="Q59" s="100">
        <v>0.001779920505472857</v>
      </c>
      <c r="R59" s="100">
        <v>-0.001684973055608422</v>
      </c>
      <c r="S59" s="100">
        <v>0.00021552929231420995</v>
      </c>
      <c r="T59" s="100">
        <v>-0.0003046351362187287</v>
      </c>
      <c r="U59" s="100">
        <v>3.5335124455749566E-05</v>
      </c>
      <c r="V59" s="100">
        <v>-6.221097837665037E-05</v>
      </c>
      <c r="W59" s="100">
        <v>1.3833152600380726E-05</v>
      </c>
      <c r="X59" s="100">
        <v>67.5</v>
      </c>
    </row>
    <row r="60" s="100" customFormat="1" ht="12.75" hidden="1">
      <c r="A60" s="100" t="s">
        <v>122</v>
      </c>
    </row>
    <row r="61" spans="1:24" s="100" customFormat="1" ht="12.75" hidden="1">
      <c r="A61" s="100">
        <v>1584</v>
      </c>
      <c r="B61" s="100">
        <v>107.66</v>
      </c>
      <c r="C61" s="100">
        <v>116.06</v>
      </c>
      <c r="D61" s="100">
        <v>8.794554880267116</v>
      </c>
      <c r="E61" s="100">
        <v>8.929848792295994</v>
      </c>
      <c r="F61" s="100">
        <v>16.89221960010006</v>
      </c>
      <c r="G61" s="100" t="s">
        <v>59</v>
      </c>
      <c r="H61" s="100">
        <v>5.526518251747206</v>
      </c>
      <c r="I61" s="100">
        <v>45.6865182517472</v>
      </c>
      <c r="J61" s="100" t="s">
        <v>73</v>
      </c>
      <c r="K61" s="100">
        <v>0.5028497984207476</v>
      </c>
      <c r="M61" s="100" t="s">
        <v>68</v>
      </c>
      <c r="N61" s="100">
        <v>0.3765328889968128</v>
      </c>
      <c r="X61" s="100">
        <v>67.5</v>
      </c>
    </row>
    <row r="62" spans="1:24" s="100" customFormat="1" ht="12.75" hidden="1">
      <c r="A62" s="100">
        <v>1582</v>
      </c>
      <c r="B62" s="100">
        <v>97.31999969482422</v>
      </c>
      <c r="C62" s="100">
        <v>105.31999969482422</v>
      </c>
      <c r="D62" s="100">
        <v>9.191508293151855</v>
      </c>
      <c r="E62" s="100">
        <v>9.587867736816406</v>
      </c>
      <c r="F62" s="100">
        <v>14.926069580545729</v>
      </c>
      <c r="G62" s="100" t="s">
        <v>56</v>
      </c>
      <c r="H62" s="100">
        <v>8.788688813848871</v>
      </c>
      <c r="I62" s="100">
        <v>38.60868850867309</v>
      </c>
      <c r="J62" s="100" t="s">
        <v>62</v>
      </c>
      <c r="K62" s="100">
        <v>0.4998719112180742</v>
      </c>
      <c r="L62" s="100">
        <v>0.4694833653344383</v>
      </c>
      <c r="M62" s="100">
        <v>0.11833798590398903</v>
      </c>
      <c r="N62" s="100">
        <v>0.13403203348116566</v>
      </c>
      <c r="O62" s="100">
        <v>0.020075899354758963</v>
      </c>
      <c r="P62" s="100">
        <v>0.013468057198564557</v>
      </c>
      <c r="Q62" s="100">
        <v>0.002443600687254535</v>
      </c>
      <c r="R62" s="100">
        <v>0.00206311515016674</v>
      </c>
      <c r="S62" s="100">
        <v>0.0002633852148199256</v>
      </c>
      <c r="T62" s="100">
        <v>0.0001981772913154973</v>
      </c>
      <c r="U62" s="100">
        <v>5.3441608130270356E-05</v>
      </c>
      <c r="V62" s="100">
        <v>7.657254715255995E-05</v>
      </c>
      <c r="W62" s="100">
        <v>1.6427420715783314E-05</v>
      </c>
      <c r="X62" s="100">
        <v>67.5</v>
      </c>
    </row>
    <row r="63" spans="1:24" s="100" customFormat="1" ht="12.75" hidden="1">
      <c r="A63" s="100">
        <v>1583</v>
      </c>
      <c r="B63" s="100">
        <v>109.16000366210938</v>
      </c>
      <c r="C63" s="100">
        <v>140.55999755859375</v>
      </c>
      <c r="D63" s="100">
        <v>8.874427795410156</v>
      </c>
      <c r="E63" s="100">
        <v>8.83761978149414</v>
      </c>
      <c r="F63" s="100">
        <v>15.4001758559958</v>
      </c>
      <c r="G63" s="100" t="s">
        <v>57</v>
      </c>
      <c r="H63" s="100">
        <v>-0.3811228580343453</v>
      </c>
      <c r="I63" s="100">
        <v>41.27888080407503</v>
      </c>
      <c r="J63" s="100" t="s">
        <v>60</v>
      </c>
      <c r="K63" s="100">
        <v>0.2289512585845473</v>
      </c>
      <c r="L63" s="100">
        <v>-0.0025531287650637203</v>
      </c>
      <c r="M63" s="100">
        <v>-0.05300167405668921</v>
      </c>
      <c r="N63" s="100">
        <v>-0.0013859261529695108</v>
      </c>
      <c r="O63" s="100">
        <v>0.009387114393720529</v>
      </c>
      <c r="P63" s="100">
        <v>-0.000292272054019073</v>
      </c>
      <c r="Q63" s="100">
        <v>-0.001036749829994929</v>
      </c>
      <c r="R63" s="100">
        <v>-0.00011142509564980704</v>
      </c>
      <c r="S63" s="100">
        <v>0.00013860902932309412</v>
      </c>
      <c r="T63" s="100">
        <v>-2.0822917235519557E-05</v>
      </c>
      <c r="U63" s="100">
        <v>-1.8767752394062785E-05</v>
      </c>
      <c r="V63" s="100">
        <v>-8.789932627817254E-06</v>
      </c>
      <c r="W63" s="100">
        <v>9.102149847556613E-06</v>
      </c>
      <c r="X63" s="100">
        <v>67.5</v>
      </c>
    </row>
    <row r="64" spans="1:24" s="100" customFormat="1" ht="12.75" hidden="1">
      <c r="A64" s="100">
        <v>1581</v>
      </c>
      <c r="B64" s="100">
        <v>100.72000122070312</v>
      </c>
      <c r="C64" s="100">
        <v>118.41999816894531</v>
      </c>
      <c r="D64" s="100">
        <v>8.676342010498047</v>
      </c>
      <c r="E64" s="100">
        <v>8.855332374572754</v>
      </c>
      <c r="F64" s="100">
        <v>19.551961206750892</v>
      </c>
      <c r="G64" s="100" t="s">
        <v>58</v>
      </c>
      <c r="H64" s="100">
        <v>20.364863281816753</v>
      </c>
      <c r="I64" s="100">
        <v>53.58486450251988</v>
      </c>
      <c r="J64" s="100" t="s">
        <v>61</v>
      </c>
      <c r="K64" s="100">
        <v>0.4443571185627187</v>
      </c>
      <c r="L64" s="100">
        <v>-0.4694764231133004</v>
      </c>
      <c r="M64" s="100">
        <v>0.1058050162090682</v>
      </c>
      <c r="N64" s="100">
        <v>-0.13402486787083517</v>
      </c>
      <c r="O64" s="100">
        <v>0.017746093042177374</v>
      </c>
      <c r="P64" s="100">
        <v>-0.013464885508248708</v>
      </c>
      <c r="Q64" s="100">
        <v>0.0022127661667596787</v>
      </c>
      <c r="R64" s="100">
        <v>-0.0020601040194385724</v>
      </c>
      <c r="S64" s="100">
        <v>0.00022396273881127634</v>
      </c>
      <c r="T64" s="100">
        <v>-0.00019708030066688598</v>
      </c>
      <c r="U64" s="100">
        <v>5.003775524166256E-05</v>
      </c>
      <c r="V64" s="100">
        <v>-7.606636616685098E-05</v>
      </c>
      <c r="W64" s="100">
        <v>1.3675197239015309E-05</v>
      </c>
      <c r="X64" s="100">
        <v>67.5</v>
      </c>
    </row>
    <row r="65" s="100" customFormat="1" ht="12.75" hidden="1">
      <c r="A65" s="100" t="s">
        <v>128</v>
      </c>
    </row>
    <row r="66" spans="1:24" s="100" customFormat="1" ht="12.75" hidden="1">
      <c r="A66" s="100">
        <v>1584</v>
      </c>
      <c r="B66" s="100">
        <v>94.78</v>
      </c>
      <c r="C66" s="100">
        <v>101.88</v>
      </c>
      <c r="D66" s="100">
        <v>9.04746194773619</v>
      </c>
      <c r="E66" s="100">
        <v>9.176849757824943</v>
      </c>
      <c r="F66" s="100">
        <v>13.388059825344488</v>
      </c>
      <c r="G66" s="100" t="s">
        <v>59</v>
      </c>
      <c r="H66" s="100">
        <v>7.897976176444615</v>
      </c>
      <c r="I66" s="100">
        <v>35.177976176444616</v>
      </c>
      <c r="J66" s="100" t="s">
        <v>73</v>
      </c>
      <c r="K66" s="100">
        <v>1.8364142883112053</v>
      </c>
      <c r="M66" s="100" t="s">
        <v>68</v>
      </c>
      <c r="N66" s="100">
        <v>0.9997222730168103</v>
      </c>
      <c r="X66" s="100">
        <v>67.5</v>
      </c>
    </row>
    <row r="67" spans="1:24" s="100" customFormat="1" ht="12.75" hidden="1">
      <c r="A67" s="100">
        <v>1582</v>
      </c>
      <c r="B67" s="100">
        <v>114.36000061035156</v>
      </c>
      <c r="C67" s="100">
        <v>98.66000366210938</v>
      </c>
      <c r="D67" s="100">
        <v>9.145957946777344</v>
      </c>
      <c r="E67" s="100">
        <v>9.870841026306152</v>
      </c>
      <c r="F67" s="100">
        <v>15.64504866179657</v>
      </c>
      <c r="G67" s="100" t="s">
        <v>56</v>
      </c>
      <c r="H67" s="100">
        <v>-6.160859836400093</v>
      </c>
      <c r="I67" s="100">
        <v>40.69914077395147</v>
      </c>
      <c r="J67" s="100" t="s">
        <v>62</v>
      </c>
      <c r="K67" s="100">
        <v>1.2780333603314724</v>
      </c>
      <c r="L67" s="100">
        <v>0.32187786118822326</v>
      </c>
      <c r="M67" s="100">
        <v>0.3025575524502423</v>
      </c>
      <c r="N67" s="100">
        <v>0.07167977067610484</v>
      </c>
      <c r="O67" s="100">
        <v>0.05132828190618289</v>
      </c>
      <c r="P67" s="100">
        <v>0.009233608386744054</v>
      </c>
      <c r="Q67" s="100">
        <v>0.006247813205773217</v>
      </c>
      <c r="R67" s="100">
        <v>0.0011033188949003292</v>
      </c>
      <c r="S67" s="100">
        <v>0.000673424892276918</v>
      </c>
      <c r="T67" s="100">
        <v>0.00013584605324544946</v>
      </c>
      <c r="U67" s="100">
        <v>0.00013664931183425083</v>
      </c>
      <c r="V67" s="100">
        <v>4.095842578642711E-05</v>
      </c>
      <c r="W67" s="100">
        <v>4.199409199796226E-05</v>
      </c>
      <c r="X67" s="100">
        <v>67.5</v>
      </c>
    </row>
    <row r="68" spans="1:24" s="100" customFormat="1" ht="12.75" hidden="1">
      <c r="A68" s="100">
        <v>1583</v>
      </c>
      <c r="B68" s="100">
        <v>116.80000305175781</v>
      </c>
      <c r="C68" s="100">
        <v>138</v>
      </c>
      <c r="D68" s="100">
        <v>8.89223861694336</v>
      </c>
      <c r="E68" s="100">
        <v>8.900907516479492</v>
      </c>
      <c r="F68" s="100">
        <v>15.82399314464768</v>
      </c>
      <c r="G68" s="100" t="s">
        <v>57</v>
      </c>
      <c r="H68" s="100">
        <v>-6.956475359067241</v>
      </c>
      <c r="I68" s="100">
        <v>42.34352769269057</v>
      </c>
      <c r="J68" s="100" t="s">
        <v>60</v>
      </c>
      <c r="K68" s="100">
        <v>0.5757769169941974</v>
      </c>
      <c r="L68" s="100">
        <v>-0.0017508531597806318</v>
      </c>
      <c r="M68" s="100">
        <v>-0.13322839514408882</v>
      </c>
      <c r="N68" s="100">
        <v>-0.0007411387684014985</v>
      </c>
      <c r="O68" s="100">
        <v>0.023617148794035286</v>
      </c>
      <c r="P68" s="100">
        <v>-0.00020050138861047015</v>
      </c>
      <c r="Q68" s="100">
        <v>-0.002602991670191427</v>
      </c>
      <c r="R68" s="100">
        <v>-5.958351074578237E-05</v>
      </c>
      <c r="S68" s="100">
        <v>0.00034952024417595894</v>
      </c>
      <c r="T68" s="100">
        <v>-1.4285637440260403E-05</v>
      </c>
      <c r="U68" s="100">
        <v>-4.689852212315375E-05</v>
      </c>
      <c r="V68" s="100">
        <v>-4.695264110995692E-06</v>
      </c>
      <c r="W68" s="100">
        <v>2.2973992428001315E-05</v>
      </c>
      <c r="X68" s="100">
        <v>67.5</v>
      </c>
    </row>
    <row r="69" spans="1:24" s="100" customFormat="1" ht="12.75" hidden="1">
      <c r="A69" s="100">
        <v>1581</v>
      </c>
      <c r="B69" s="100">
        <v>92.08000183105469</v>
      </c>
      <c r="C69" s="100">
        <v>111.37999725341797</v>
      </c>
      <c r="D69" s="100">
        <v>8.661449432373047</v>
      </c>
      <c r="E69" s="100">
        <v>8.851466178894043</v>
      </c>
      <c r="F69" s="100">
        <v>17.542319795109925</v>
      </c>
      <c r="G69" s="100" t="s">
        <v>58</v>
      </c>
      <c r="H69" s="100">
        <v>23.56232679456236</v>
      </c>
      <c r="I69" s="100">
        <v>48.14232862561705</v>
      </c>
      <c r="J69" s="100" t="s">
        <v>61</v>
      </c>
      <c r="K69" s="100">
        <v>1.140986508236102</v>
      </c>
      <c r="L69" s="100">
        <v>-0.32187309927410523</v>
      </c>
      <c r="M69" s="100">
        <v>0.2716454808606461</v>
      </c>
      <c r="N69" s="100">
        <v>-0.07167593904166832</v>
      </c>
      <c r="O69" s="100">
        <v>0.04557217140186519</v>
      </c>
      <c r="P69" s="100">
        <v>-0.009231431255927514</v>
      </c>
      <c r="Q69" s="100">
        <v>0.005679753887198657</v>
      </c>
      <c r="R69" s="100">
        <v>-0.0011017088495111997</v>
      </c>
      <c r="S69" s="100">
        <v>0.000575618523372343</v>
      </c>
      <c r="T69" s="100">
        <v>-0.00013509282270087822</v>
      </c>
      <c r="U69" s="100">
        <v>0.00012834937883542087</v>
      </c>
      <c r="V69" s="100">
        <v>-4.0688415277941864E-05</v>
      </c>
      <c r="W69" s="100">
        <v>3.515251676127125E-05</v>
      </c>
      <c r="X69" s="100">
        <v>67.5</v>
      </c>
    </row>
    <row r="70" s="100" customFormat="1" ht="12.75" hidden="1">
      <c r="A70" s="100" t="s">
        <v>134</v>
      </c>
    </row>
    <row r="71" spans="1:24" s="100" customFormat="1" ht="12.75" hidden="1">
      <c r="A71" s="100">
        <v>1584</v>
      </c>
      <c r="B71" s="100">
        <v>88.74</v>
      </c>
      <c r="C71" s="100">
        <v>108.34</v>
      </c>
      <c r="D71" s="100">
        <v>8.953928824968001</v>
      </c>
      <c r="E71" s="100">
        <v>9.128007223441903</v>
      </c>
      <c r="F71" s="100">
        <v>13.809878513009943</v>
      </c>
      <c r="G71" s="100" t="s">
        <v>59</v>
      </c>
      <c r="H71" s="100">
        <v>15.416064445706262</v>
      </c>
      <c r="I71" s="100">
        <v>36.65606444570626</v>
      </c>
      <c r="J71" s="100" t="s">
        <v>73</v>
      </c>
      <c r="K71" s="100">
        <v>1.758079489789285</v>
      </c>
      <c r="M71" s="100" t="s">
        <v>68</v>
      </c>
      <c r="N71" s="100">
        <v>0.9178495673264562</v>
      </c>
      <c r="X71" s="100">
        <v>67.5</v>
      </c>
    </row>
    <row r="72" spans="1:24" s="100" customFormat="1" ht="12.75" hidden="1">
      <c r="A72" s="100">
        <v>1582</v>
      </c>
      <c r="B72" s="100">
        <v>121.5999984741211</v>
      </c>
      <c r="C72" s="100">
        <v>93.0999984741211</v>
      </c>
      <c r="D72" s="100">
        <v>8.871065139770508</v>
      </c>
      <c r="E72" s="100">
        <v>9.995657920837402</v>
      </c>
      <c r="F72" s="100">
        <v>17.95148812800962</v>
      </c>
      <c r="G72" s="100" t="s">
        <v>56</v>
      </c>
      <c r="H72" s="100">
        <v>-5.939126009257365</v>
      </c>
      <c r="I72" s="100">
        <v>48.16087246486372</v>
      </c>
      <c r="J72" s="100" t="s">
        <v>62</v>
      </c>
      <c r="K72" s="100">
        <v>1.2846733825495706</v>
      </c>
      <c r="L72" s="100">
        <v>0.08811879437790869</v>
      </c>
      <c r="M72" s="100">
        <v>0.3041295180040001</v>
      </c>
      <c r="N72" s="100">
        <v>0.06873606009760164</v>
      </c>
      <c r="O72" s="100">
        <v>0.05159482135016646</v>
      </c>
      <c r="P72" s="100">
        <v>0.0025278349713055326</v>
      </c>
      <c r="Q72" s="100">
        <v>0.006280256204371836</v>
      </c>
      <c r="R72" s="100">
        <v>0.001058014831812114</v>
      </c>
      <c r="S72" s="100">
        <v>0.0006769274053483031</v>
      </c>
      <c r="T72" s="100">
        <v>3.716569674822789E-05</v>
      </c>
      <c r="U72" s="100">
        <v>0.00013735511962826072</v>
      </c>
      <c r="V72" s="100">
        <v>3.927817159174599E-05</v>
      </c>
      <c r="W72" s="100">
        <v>4.22119385390282E-05</v>
      </c>
      <c r="X72" s="100">
        <v>67.5</v>
      </c>
    </row>
    <row r="73" spans="1:24" s="100" customFormat="1" ht="12.75" hidden="1">
      <c r="A73" s="100">
        <v>1583</v>
      </c>
      <c r="B73" s="100">
        <v>116.72000122070312</v>
      </c>
      <c r="C73" s="100">
        <v>131.4199981689453</v>
      </c>
      <c r="D73" s="100">
        <v>8.549480438232422</v>
      </c>
      <c r="E73" s="100">
        <v>8.606947898864746</v>
      </c>
      <c r="F73" s="100">
        <v>14.496291806038547</v>
      </c>
      <c r="G73" s="100" t="s">
        <v>57</v>
      </c>
      <c r="H73" s="100">
        <v>-8.874250730631061</v>
      </c>
      <c r="I73" s="100">
        <v>40.345750490072064</v>
      </c>
      <c r="J73" s="100" t="s">
        <v>60</v>
      </c>
      <c r="K73" s="100">
        <v>0.9376801481107716</v>
      </c>
      <c r="L73" s="100">
        <v>-0.00047885736178523324</v>
      </c>
      <c r="M73" s="100">
        <v>-0.21960570558584433</v>
      </c>
      <c r="N73" s="100">
        <v>-0.0007105851693105413</v>
      </c>
      <c r="O73" s="100">
        <v>0.03803704626790169</v>
      </c>
      <c r="P73" s="100">
        <v>-5.502001348571906E-05</v>
      </c>
      <c r="Q73" s="100">
        <v>-0.004419249712219923</v>
      </c>
      <c r="R73" s="100">
        <v>-5.711468363438842E-05</v>
      </c>
      <c r="S73" s="100">
        <v>0.0005287877753645246</v>
      </c>
      <c r="T73" s="100">
        <v>-3.929764719659872E-06</v>
      </c>
      <c r="U73" s="100">
        <v>-8.861184565445969E-05</v>
      </c>
      <c r="V73" s="100">
        <v>-4.4971724928718795E-06</v>
      </c>
      <c r="W73" s="100">
        <v>3.3829611383424347E-05</v>
      </c>
      <c r="X73" s="100">
        <v>67.5</v>
      </c>
    </row>
    <row r="74" spans="1:24" s="100" customFormat="1" ht="12.75" hidden="1">
      <c r="A74" s="100">
        <v>1581</v>
      </c>
      <c r="B74" s="100">
        <v>96.72000122070312</v>
      </c>
      <c r="C74" s="100">
        <v>120.12000274658203</v>
      </c>
      <c r="D74" s="100">
        <v>8.729430198669434</v>
      </c>
      <c r="E74" s="100">
        <v>8.833719253540039</v>
      </c>
      <c r="F74" s="100">
        <v>16.96596101921079</v>
      </c>
      <c r="G74" s="100" t="s">
        <v>58</v>
      </c>
      <c r="H74" s="100">
        <v>16.987020727286456</v>
      </c>
      <c r="I74" s="100">
        <v>46.20702194798958</v>
      </c>
      <c r="J74" s="100" t="s">
        <v>61</v>
      </c>
      <c r="K74" s="100">
        <v>0.878146707373157</v>
      </c>
      <c r="L74" s="100">
        <v>-0.08811749325896201</v>
      </c>
      <c r="M74" s="100">
        <v>0.21039985217553958</v>
      </c>
      <c r="N74" s="100">
        <v>-0.06873238702721053</v>
      </c>
      <c r="O74" s="100">
        <v>0.034859843679642316</v>
      </c>
      <c r="P74" s="100">
        <v>-0.002527236126734357</v>
      </c>
      <c r="Q74" s="100">
        <v>0.004462269598936741</v>
      </c>
      <c r="R74" s="100">
        <v>-0.0010564720996068754</v>
      </c>
      <c r="S74" s="100">
        <v>0.00042262773304247667</v>
      </c>
      <c r="T74" s="100">
        <v>-3.695735331472417E-05</v>
      </c>
      <c r="U74" s="100">
        <v>0.00010494936730540126</v>
      </c>
      <c r="V74" s="100">
        <v>-3.901986933806927E-05</v>
      </c>
      <c r="W74" s="100">
        <v>2.5246883943749972E-05</v>
      </c>
      <c r="X74" s="100">
        <v>67.5</v>
      </c>
    </row>
    <row r="75" s="100" customFormat="1" ht="12.75" hidden="1">
      <c r="A75" s="100" t="s">
        <v>140</v>
      </c>
    </row>
    <row r="76" spans="1:24" s="100" customFormat="1" ht="12.75" hidden="1">
      <c r="A76" s="100">
        <v>1584</v>
      </c>
      <c r="B76" s="100">
        <v>101.38</v>
      </c>
      <c r="C76" s="100">
        <v>119.18</v>
      </c>
      <c r="D76" s="100">
        <v>8.646885872454359</v>
      </c>
      <c r="E76" s="100">
        <v>9.0327226234781</v>
      </c>
      <c r="F76" s="100">
        <v>14.985361249266429</v>
      </c>
      <c r="G76" s="100" t="s">
        <v>59</v>
      </c>
      <c r="H76" s="100">
        <v>7.330512644644841</v>
      </c>
      <c r="I76" s="100">
        <v>41.21051264464484</v>
      </c>
      <c r="J76" s="100" t="s">
        <v>73</v>
      </c>
      <c r="K76" s="100">
        <v>0.5925258830765515</v>
      </c>
      <c r="M76" s="100" t="s">
        <v>68</v>
      </c>
      <c r="N76" s="100">
        <v>0.3590467583308672</v>
      </c>
      <c r="X76" s="100">
        <v>67.5</v>
      </c>
    </row>
    <row r="77" spans="1:24" s="100" customFormat="1" ht="12.75" hidden="1">
      <c r="A77" s="100">
        <v>1582</v>
      </c>
      <c r="B77" s="100">
        <v>112.37999725341797</v>
      </c>
      <c r="C77" s="100">
        <v>110.58000183105469</v>
      </c>
      <c r="D77" s="100">
        <v>9.198641777038574</v>
      </c>
      <c r="E77" s="100">
        <v>9.571723937988281</v>
      </c>
      <c r="F77" s="100">
        <v>18.495089923020362</v>
      </c>
      <c r="G77" s="100" t="s">
        <v>56</v>
      </c>
      <c r="H77" s="100">
        <v>2.953718638243032</v>
      </c>
      <c r="I77" s="100">
        <v>47.833715891661</v>
      </c>
      <c r="J77" s="100" t="s">
        <v>62</v>
      </c>
      <c r="K77" s="100">
        <v>0.6817549824819714</v>
      </c>
      <c r="L77" s="100">
        <v>0.29848348392682006</v>
      </c>
      <c r="M77" s="100">
        <v>0.16139644036681883</v>
      </c>
      <c r="N77" s="100">
        <v>0.10843320661531923</v>
      </c>
      <c r="O77" s="100">
        <v>0.02738065010209324</v>
      </c>
      <c r="P77" s="100">
        <v>0.008562575567861557</v>
      </c>
      <c r="Q77" s="100">
        <v>0.00333278237574905</v>
      </c>
      <c r="R77" s="100">
        <v>0.0016690682634811808</v>
      </c>
      <c r="S77" s="100">
        <v>0.0003592313677110619</v>
      </c>
      <c r="T77" s="100">
        <v>0.00012598854790451538</v>
      </c>
      <c r="U77" s="100">
        <v>7.289022390622363E-05</v>
      </c>
      <c r="V77" s="100">
        <v>6.194912274891574E-05</v>
      </c>
      <c r="W77" s="100">
        <v>2.2403940069000893E-05</v>
      </c>
      <c r="X77" s="100">
        <v>67.5</v>
      </c>
    </row>
    <row r="78" spans="1:24" s="100" customFormat="1" ht="12.75" hidden="1">
      <c r="A78" s="100">
        <v>1583</v>
      </c>
      <c r="B78" s="100">
        <v>117.94000244140625</v>
      </c>
      <c r="C78" s="100">
        <v>136.94000244140625</v>
      </c>
      <c r="D78" s="100">
        <v>8.5690336227417</v>
      </c>
      <c r="E78" s="100">
        <v>8.801802635192871</v>
      </c>
      <c r="F78" s="100">
        <v>17.771811575991933</v>
      </c>
      <c r="G78" s="100" t="s">
        <v>57</v>
      </c>
      <c r="H78" s="100">
        <v>-1.088234130606935</v>
      </c>
      <c r="I78" s="100">
        <v>49.35176831079932</v>
      </c>
      <c r="J78" s="100" t="s">
        <v>60</v>
      </c>
      <c r="K78" s="100">
        <v>0.32613464863683633</v>
      </c>
      <c r="L78" s="100">
        <v>-0.0016230336292637915</v>
      </c>
      <c r="M78" s="100">
        <v>-0.07559182961452288</v>
      </c>
      <c r="N78" s="100">
        <v>-0.0011212409933883827</v>
      </c>
      <c r="O78" s="100">
        <v>0.013356751784084752</v>
      </c>
      <c r="P78" s="100">
        <v>-0.000185853742106679</v>
      </c>
      <c r="Q78" s="100">
        <v>-0.0014831367401984274</v>
      </c>
      <c r="R78" s="100">
        <v>-9.014123287342794E-05</v>
      </c>
      <c r="S78" s="100">
        <v>0.00019602358334355128</v>
      </c>
      <c r="T78" s="100">
        <v>-1.3243571189675922E-05</v>
      </c>
      <c r="U78" s="100">
        <v>-2.7162403581269327E-05</v>
      </c>
      <c r="V78" s="100">
        <v>-7.109231066674673E-06</v>
      </c>
      <c r="W78" s="100">
        <v>1.2840447028042972E-05</v>
      </c>
      <c r="X78" s="100">
        <v>67.5</v>
      </c>
    </row>
    <row r="79" spans="1:24" s="100" customFormat="1" ht="12.75" hidden="1">
      <c r="A79" s="100">
        <v>1581</v>
      </c>
      <c r="B79" s="100">
        <v>102</v>
      </c>
      <c r="C79" s="100">
        <v>115.69999694824219</v>
      </c>
      <c r="D79" s="100">
        <v>8.430322647094727</v>
      </c>
      <c r="E79" s="100">
        <v>8.724288940429688</v>
      </c>
      <c r="F79" s="100">
        <v>18.807704239065334</v>
      </c>
      <c r="G79" s="100" t="s">
        <v>58</v>
      </c>
      <c r="H79" s="100">
        <v>18.552205179727586</v>
      </c>
      <c r="I79" s="100">
        <v>53.052205179727586</v>
      </c>
      <c r="J79" s="100" t="s">
        <v>61</v>
      </c>
      <c r="K79" s="100">
        <v>0.5986869357999391</v>
      </c>
      <c r="L79" s="100">
        <v>-0.2984790711908132</v>
      </c>
      <c r="M79" s="100">
        <v>0.14259974143948875</v>
      </c>
      <c r="N79" s="100">
        <v>-0.10842740942914414</v>
      </c>
      <c r="O79" s="100">
        <v>0.023901823817265647</v>
      </c>
      <c r="P79" s="100">
        <v>-0.008560558319518921</v>
      </c>
      <c r="Q79" s="100">
        <v>0.0029845843553126567</v>
      </c>
      <c r="R79" s="100">
        <v>-0.00166663236086911</v>
      </c>
      <c r="S79" s="100">
        <v>0.00030103476596684636</v>
      </c>
      <c r="T79" s="100">
        <v>-0.0001252905504227368</v>
      </c>
      <c r="U79" s="100">
        <v>6.764014024813714E-05</v>
      </c>
      <c r="V79" s="100">
        <v>-6.153984597803977E-05</v>
      </c>
      <c r="W79" s="100">
        <v>1.835917892323636E-05</v>
      </c>
      <c r="X79" s="100">
        <v>67.5</v>
      </c>
    </row>
    <row r="80" s="100" customFormat="1" ht="12.75" hidden="1">
      <c r="A80" s="100" t="s">
        <v>146</v>
      </c>
    </row>
    <row r="81" spans="1:24" s="100" customFormat="1" ht="12.75" hidden="1">
      <c r="A81" s="100">
        <v>1584</v>
      </c>
      <c r="B81" s="100">
        <v>118.52</v>
      </c>
      <c r="C81" s="100">
        <v>135.62</v>
      </c>
      <c r="D81" s="100">
        <v>8.344805014409845</v>
      </c>
      <c r="E81" s="100">
        <v>8.691420112366924</v>
      </c>
      <c r="F81" s="100">
        <v>18.82423999374236</v>
      </c>
      <c r="G81" s="100" t="s">
        <v>59</v>
      </c>
      <c r="H81" s="100">
        <v>2.6602720641603526</v>
      </c>
      <c r="I81" s="100">
        <v>53.68027206416034</v>
      </c>
      <c r="J81" s="100" t="s">
        <v>73</v>
      </c>
      <c r="K81" s="100">
        <v>0.4480210159030921</v>
      </c>
      <c r="M81" s="100" t="s">
        <v>68</v>
      </c>
      <c r="N81" s="100">
        <v>0.3716713620944597</v>
      </c>
      <c r="X81" s="100">
        <v>67.5</v>
      </c>
    </row>
    <row r="82" spans="1:24" s="100" customFormat="1" ht="12.75" hidden="1">
      <c r="A82" s="100">
        <v>1582</v>
      </c>
      <c r="B82" s="100">
        <v>113.26000213623047</v>
      </c>
      <c r="C82" s="100">
        <v>105.36000061035156</v>
      </c>
      <c r="D82" s="100">
        <v>9.048049926757812</v>
      </c>
      <c r="E82" s="100">
        <v>9.567843437194824</v>
      </c>
      <c r="F82" s="100">
        <v>21.209331315234497</v>
      </c>
      <c r="G82" s="100" t="s">
        <v>56</v>
      </c>
      <c r="H82" s="100">
        <v>10.00855792663448</v>
      </c>
      <c r="I82" s="100">
        <v>55.76856006286495</v>
      </c>
      <c r="J82" s="100" t="s">
        <v>62</v>
      </c>
      <c r="K82" s="100">
        <v>0.36163113420091536</v>
      </c>
      <c r="L82" s="100">
        <v>0.5474142691146534</v>
      </c>
      <c r="M82" s="100">
        <v>0.08561131012683658</v>
      </c>
      <c r="N82" s="100">
        <v>0.09894025801960732</v>
      </c>
      <c r="O82" s="100">
        <v>0.014523837828838529</v>
      </c>
      <c r="P82" s="100">
        <v>0.015703647033832313</v>
      </c>
      <c r="Q82" s="100">
        <v>0.0017678225031055813</v>
      </c>
      <c r="R82" s="100">
        <v>0.001522973590333004</v>
      </c>
      <c r="S82" s="100">
        <v>0.00019053948120822118</v>
      </c>
      <c r="T82" s="100">
        <v>0.0002310709223743852</v>
      </c>
      <c r="U82" s="100">
        <v>3.8661150751619536E-05</v>
      </c>
      <c r="V82" s="100">
        <v>5.652775328668367E-05</v>
      </c>
      <c r="W82" s="100">
        <v>1.1881251029706745E-05</v>
      </c>
      <c r="X82" s="100">
        <v>67.5</v>
      </c>
    </row>
    <row r="83" spans="1:24" s="100" customFormat="1" ht="12.75" hidden="1">
      <c r="A83" s="100">
        <v>1583</v>
      </c>
      <c r="B83" s="100">
        <v>117.91999816894531</v>
      </c>
      <c r="C83" s="100">
        <v>137.9199981689453</v>
      </c>
      <c r="D83" s="100">
        <v>8.631538391113281</v>
      </c>
      <c r="E83" s="100">
        <v>8.794488906860352</v>
      </c>
      <c r="F83" s="100">
        <v>16.83891792978945</v>
      </c>
      <c r="G83" s="100" t="s">
        <v>57</v>
      </c>
      <c r="H83" s="100">
        <v>-3.9975036197064355</v>
      </c>
      <c r="I83" s="100">
        <v>46.42249454923888</v>
      </c>
      <c r="J83" s="100" t="s">
        <v>60</v>
      </c>
      <c r="K83" s="100">
        <v>0.2570639947923707</v>
      </c>
      <c r="L83" s="100">
        <v>-0.002977448529729383</v>
      </c>
      <c r="M83" s="100">
        <v>-0.06016790673338698</v>
      </c>
      <c r="N83" s="100">
        <v>-0.001022949983231314</v>
      </c>
      <c r="O83" s="100">
        <v>0.0104338255784305</v>
      </c>
      <c r="P83" s="100">
        <v>-0.00034079390142280715</v>
      </c>
      <c r="Q83" s="100">
        <v>-0.0012090206731495865</v>
      </c>
      <c r="R83" s="100">
        <v>-8.224712751401394E-05</v>
      </c>
      <c r="S83" s="100">
        <v>0.00014553095997166832</v>
      </c>
      <c r="T83" s="100">
        <v>-2.4277051672986438E-05</v>
      </c>
      <c r="U83" s="100">
        <v>-2.4118991100371466E-05</v>
      </c>
      <c r="V83" s="100">
        <v>-6.487817852834907E-06</v>
      </c>
      <c r="W83" s="100">
        <v>9.322468973043088E-06</v>
      </c>
      <c r="X83" s="100">
        <v>67.5</v>
      </c>
    </row>
    <row r="84" spans="1:24" s="100" customFormat="1" ht="12.75" hidden="1">
      <c r="A84" s="100">
        <v>1581</v>
      </c>
      <c r="B84" s="100">
        <v>105.5999984741211</v>
      </c>
      <c r="C84" s="100">
        <v>119.80000305175781</v>
      </c>
      <c r="D84" s="100">
        <v>8.62612247467041</v>
      </c>
      <c r="E84" s="100">
        <v>9.024535179138184</v>
      </c>
      <c r="F84" s="100">
        <v>19.85650808355074</v>
      </c>
      <c r="G84" s="100" t="s">
        <v>58</v>
      </c>
      <c r="H84" s="100">
        <v>16.6475717131064</v>
      </c>
      <c r="I84" s="100">
        <v>54.747570187227495</v>
      </c>
      <c r="J84" s="100" t="s">
        <v>61</v>
      </c>
      <c r="K84" s="100">
        <v>0.2543524715917431</v>
      </c>
      <c r="L84" s="100">
        <v>-0.5474061717140052</v>
      </c>
      <c r="M84" s="100">
        <v>0.06090254034895289</v>
      </c>
      <c r="N84" s="100">
        <v>-0.0989349697039337</v>
      </c>
      <c r="O84" s="100">
        <v>0.01010332366487833</v>
      </c>
      <c r="P84" s="100">
        <v>-0.015699948715838005</v>
      </c>
      <c r="Q84" s="100">
        <v>0.0012897540131294042</v>
      </c>
      <c r="R84" s="100">
        <v>-0.0015207511193050275</v>
      </c>
      <c r="S84" s="100">
        <v>0.00012298794082682556</v>
      </c>
      <c r="T84" s="100">
        <v>-0.0002297920710751707</v>
      </c>
      <c r="U84" s="100">
        <v>3.0215208848188585E-05</v>
      </c>
      <c r="V84" s="100">
        <v>-5.615420831201E-05</v>
      </c>
      <c r="W84" s="100">
        <v>7.365846745456802E-06</v>
      </c>
      <c r="X84" s="100">
        <v>67.5</v>
      </c>
    </row>
    <row r="85" spans="1:14" s="100" customFormat="1" ht="12.75">
      <c r="A85" s="100" t="s">
        <v>152</v>
      </c>
      <c r="E85" s="98" t="s">
        <v>106</v>
      </c>
      <c r="F85" s="101">
        <f>MIN(F56:F84)</f>
        <v>13.388059825344488</v>
      </c>
      <c r="G85" s="101"/>
      <c r="H85" s="101"/>
      <c r="I85" s="114"/>
      <c r="J85" s="114" t="s">
        <v>158</v>
      </c>
      <c r="K85" s="101">
        <f>AVERAGE(K83,K78,K73,K68,K63,K58)</f>
        <v>0.321620334545319</v>
      </c>
      <c r="L85" s="101">
        <f>AVERAGE(L83,L78,L73,L68,L63,L58)</f>
        <v>-0.0022217725554392743</v>
      </c>
      <c r="M85" s="114" t="s">
        <v>108</v>
      </c>
      <c r="N85" s="101" t="e">
        <f>Mittelwert(K81,K76,K71,K66,K61,K56)</f>
        <v>#NAME?</v>
      </c>
    </row>
    <row r="86" spans="5:14" s="100" customFormat="1" ht="12.75">
      <c r="E86" s="98" t="s">
        <v>107</v>
      </c>
      <c r="F86" s="101">
        <f>MAX(F56:F84)</f>
        <v>21.209331315234497</v>
      </c>
      <c r="G86" s="101"/>
      <c r="H86" s="101"/>
      <c r="I86" s="114"/>
      <c r="J86" s="114" t="s">
        <v>159</v>
      </c>
      <c r="K86" s="101">
        <f>AVERAGE(K84,K79,K74,K69,K64,K59)</f>
        <v>0.6159659027494263</v>
      </c>
      <c r="L86" s="101">
        <f>AVERAGE(L84,L79,L74,L69,L64,L59)</f>
        <v>-0.4085000308766082</v>
      </c>
      <c r="M86" s="101"/>
      <c r="N86" s="101"/>
    </row>
    <row r="87" spans="5:14" s="100" customFormat="1" ht="12.75">
      <c r="E87" s="98"/>
      <c r="F87" s="101"/>
      <c r="G87" s="101"/>
      <c r="H87" s="101"/>
      <c r="I87" s="101"/>
      <c r="J87" s="114" t="s">
        <v>112</v>
      </c>
      <c r="K87" s="101">
        <f>ABS(K85/$G$33)</f>
        <v>0.2010127090908244</v>
      </c>
      <c r="L87" s="101">
        <f>ABS(L85/$H$33)</f>
        <v>0.006171590431775762</v>
      </c>
      <c r="M87" s="114" t="s">
        <v>111</v>
      </c>
      <c r="N87" s="101">
        <f>K87+L87+L88+K88</f>
        <v>0.8124774453826543</v>
      </c>
    </row>
    <row r="88" spans="5:14" s="100" customFormat="1" ht="29.25" customHeight="1">
      <c r="E88" s="98"/>
      <c r="F88" s="101"/>
      <c r="G88" s="101"/>
      <c r="H88" s="101"/>
      <c r="I88" s="101"/>
      <c r="J88" s="101"/>
      <c r="K88" s="101">
        <f>ABS(K86/$G$34)</f>
        <v>0.34998062656217405</v>
      </c>
      <c r="L88" s="101">
        <f>ABS(L86/$H$34)</f>
        <v>0.2553125192978801</v>
      </c>
      <c r="M88" s="101"/>
      <c r="N88" s="101"/>
    </row>
    <row r="89" s="100" customFormat="1" ht="12.75"/>
    <row r="90" s="100" customFormat="1" ht="12.75" hidden="1">
      <c r="A90" s="100" t="s">
        <v>117</v>
      </c>
    </row>
    <row r="91" spans="1:24" s="100" customFormat="1" ht="12.75" hidden="1">
      <c r="A91" s="100">
        <v>1584</v>
      </c>
      <c r="B91" s="100">
        <v>124.38</v>
      </c>
      <c r="C91" s="100">
        <v>131.28</v>
      </c>
      <c r="D91" s="100">
        <v>8.626663380276101</v>
      </c>
      <c r="E91" s="100">
        <v>8.959678907641354</v>
      </c>
      <c r="F91" s="100">
        <v>23.629151903294435</v>
      </c>
      <c r="G91" s="100" t="s">
        <v>59</v>
      </c>
      <c r="H91" s="100">
        <v>8.316707914426203</v>
      </c>
      <c r="I91" s="100">
        <v>65.1967079144262</v>
      </c>
      <c r="J91" s="100" t="s">
        <v>73</v>
      </c>
      <c r="K91" s="100">
        <v>0.17967973182347943</v>
      </c>
      <c r="M91" s="100" t="s">
        <v>68</v>
      </c>
      <c r="N91" s="100">
        <v>0.1089414926190764</v>
      </c>
      <c r="X91" s="100">
        <v>67.5</v>
      </c>
    </row>
    <row r="92" spans="1:24" s="100" customFormat="1" ht="12.75" hidden="1">
      <c r="A92" s="100">
        <v>1582</v>
      </c>
      <c r="B92" s="100">
        <v>107.13999938964844</v>
      </c>
      <c r="C92" s="100">
        <v>107.83999633789062</v>
      </c>
      <c r="D92" s="100">
        <v>9.192656517028809</v>
      </c>
      <c r="E92" s="100">
        <v>9.738212585449219</v>
      </c>
      <c r="F92" s="100">
        <v>19.71862517162339</v>
      </c>
      <c r="G92" s="100" t="s">
        <v>56</v>
      </c>
      <c r="H92" s="100">
        <v>11.380101212798692</v>
      </c>
      <c r="I92" s="100">
        <v>51.02010060244713</v>
      </c>
      <c r="J92" s="100" t="s">
        <v>62</v>
      </c>
      <c r="K92" s="100">
        <v>0.3951287800498151</v>
      </c>
      <c r="L92" s="100">
        <v>0.05212577143506859</v>
      </c>
      <c r="M92" s="100">
        <v>0.09354126650777657</v>
      </c>
      <c r="N92" s="100">
        <v>0.1087440574422414</v>
      </c>
      <c r="O92" s="100">
        <v>0.015869016612590846</v>
      </c>
      <c r="P92" s="100">
        <v>0.0014952009956890667</v>
      </c>
      <c r="Q92" s="100">
        <v>0.0019317275732953483</v>
      </c>
      <c r="R92" s="100">
        <v>0.0016738727029153866</v>
      </c>
      <c r="S92" s="100">
        <v>0.00020820874578927857</v>
      </c>
      <c r="T92" s="100">
        <v>2.1988459002806284E-05</v>
      </c>
      <c r="U92" s="100">
        <v>4.226451080723002E-05</v>
      </c>
      <c r="V92" s="100">
        <v>6.21178428973069E-05</v>
      </c>
      <c r="W92" s="100">
        <v>1.2978529727328309E-05</v>
      </c>
      <c r="X92" s="100">
        <v>67.5</v>
      </c>
    </row>
    <row r="93" spans="1:24" s="100" customFormat="1" ht="12.75" hidden="1">
      <c r="A93" s="100">
        <v>1581</v>
      </c>
      <c r="B93" s="100">
        <v>97.95999908447266</v>
      </c>
      <c r="C93" s="100">
        <v>108.05999755859375</v>
      </c>
      <c r="D93" s="100">
        <v>8.698017120361328</v>
      </c>
      <c r="E93" s="100">
        <v>8.883248329162598</v>
      </c>
      <c r="F93" s="100">
        <v>13.67846714619142</v>
      </c>
      <c r="G93" s="100" t="s">
        <v>57</v>
      </c>
      <c r="H93" s="100">
        <v>6.9299810933461075</v>
      </c>
      <c r="I93" s="100">
        <v>37.389980177818764</v>
      </c>
      <c r="J93" s="100" t="s">
        <v>60</v>
      </c>
      <c r="K93" s="100">
        <v>0.051813143170864544</v>
      </c>
      <c r="L93" s="100">
        <v>0.00028491035676018886</v>
      </c>
      <c r="M93" s="100">
        <v>-0.013318909511328216</v>
      </c>
      <c r="N93" s="100">
        <v>-0.0011245139941071728</v>
      </c>
      <c r="O93" s="100">
        <v>0.0019110729534607745</v>
      </c>
      <c r="P93" s="100">
        <v>3.250928066303067E-05</v>
      </c>
      <c r="Q93" s="100">
        <v>-0.00032509669340004743</v>
      </c>
      <c r="R93" s="100">
        <v>-9.03956421904378E-05</v>
      </c>
      <c r="S93" s="100">
        <v>1.10801967093661E-05</v>
      </c>
      <c r="T93" s="100">
        <v>2.3069889128188874E-06</v>
      </c>
      <c r="U93" s="100">
        <v>-1.040180539114195E-05</v>
      </c>
      <c r="V93" s="100">
        <v>-7.132421967673892E-06</v>
      </c>
      <c r="W93" s="100">
        <v>2.6271548460795593E-07</v>
      </c>
      <c r="X93" s="100">
        <v>67.5</v>
      </c>
    </row>
    <row r="94" spans="1:24" s="100" customFormat="1" ht="12.75" hidden="1">
      <c r="A94" s="100">
        <v>1583</v>
      </c>
      <c r="B94" s="100">
        <v>106.08000183105469</v>
      </c>
      <c r="C94" s="100">
        <v>140.17999267578125</v>
      </c>
      <c r="D94" s="100">
        <v>8.78829574584961</v>
      </c>
      <c r="E94" s="100">
        <v>8.744168281555176</v>
      </c>
      <c r="F94" s="100">
        <v>14.699199150937146</v>
      </c>
      <c r="G94" s="100" t="s">
        <v>58</v>
      </c>
      <c r="H94" s="100">
        <v>1.2009680724493847</v>
      </c>
      <c r="I94" s="100">
        <v>39.78096990350407</v>
      </c>
      <c r="J94" s="100" t="s">
        <v>61</v>
      </c>
      <c r="K94" s="100">
        <v>-0.3917169271532833</v>
      </c>
      <c r="L94" s="100">
        <v>0.052124992794144565</v>
      </c>
      <c r="M94" s="100">
        <v>-0.09258820221447187</v>
      </c>
      <c r="N94" s="100">
        <v>-0.10873824303012512</v>
      </c>
      <c r="O94" s="100">
        <v>-0.0157535230477895</v>
      </c>
      <c r="P94" s="100">
        <v>0.0014948475387745563</v>
      </c>
      <c r="Q94" s="100">
        <v>-0.0019041752958616732</v>
      </c>
      <c r="R94" s="100">
        <v>-0.0016714300623831798</v>
      </c>
      <c r="S94" s="100">
        <v>-0.00020791371062059899</v>
      </c>
      <c r="T94" s="100">
        <v>2.1867101579181074E-05</v>
      </c>
      <c r="U94" s="100">
        <v>-4.0964512915196165E-05</v>
      </c>
      <c r="V94" s="100">
        <v>-6.170700902725348E-05</v>
      </c>
      <c r="W94" s="100">
        <v>-1.2975870470118443E-05</v>
      </c>
      <c r="X94" s="100">
        <v>67.5</v>
      </c>
    </row>
    <row r="95" s="100" customFormat="1" ht="12.75" hidden="1">
      <c r="A95" s="100" t="s">
        <v>123</v>
      </c>
    </row>
    <row r="96" spans="1:24" s="100" customFormat="1" ht="12.75" hidden="1">
      <c r="A96" s="100">
        <v>1584</v>
      </c>
      <c r="B96" s="100">
        <v>107.66</v>
      </c>
      <c r="C96" s="100">
        <v>116.06</v>
      </c>
      <c r="D96" s="100">
        <v>8.794554880267116</v>
      </c>
      <c r="E96" s="100">
        <v>8.929848792295994</v>
      </c>
      <c r="F96" s="100">
        <v>20.9677443858448</v>
      </c>
      <c r="G96" s="100" t="s">
        <v>59</v>
      </c>
      <c r="H96" s="100">
        <v>16.549139429858826</v>
      </c>
      <c r="I96" s="100">
        <v>56.70913942985882</v>
      </c>
      <c r="J96" s="100" t="s">
        <v>73</v>
      </c>
      <c r="K96" s="100">
        <v>0.3093217333581305</v>
      </c>
      <c r="M96" s="100" t="s">
        <v>68</v>
      </c>
      <c r="N96" s="100">
        <v>0.19069897583891468</v>
      </c>
      <c r="X96" s="100">
        <v>67.5</v>
      </c>
    </row>
    <row r="97" spans="1:24" s="100" customFormat="1" ht="12.75" hidden="1">
      <c r="A97" s="100">
        <v>1582</v>
      </c>
      <c r="B97" s="100">
        <v>97.31999969482422</v>
      </c>
      <c r="C97" s="100">
        <v>105.31999969482422</v>
      </c>
      <c r="D97" s="100">
        <v>9.191508293151855</v>
      </c>
      <c r="E97" s="100">
        <v>9.587867736816406</v>
      </c>
      <c r="F97" s="100">
        <v>14.926069580545729</v>
      </c>
      <c r="G97" s="100" t="s">
        <v>56</v>
      </c>
      <c r="H97" s="100">
        <v>8.788688813848871</v>
      </c>
      <c r="I97" s="100">
        <v>38.60868850867309</v>
      </c>
      <c r="J97" s="100" t="s">
        <v>62</v>
      </c>
      <c r="K97" s="100">
        <v>0.5066713728979982</v>
      </c>
      <c r="L97" s="100">
        <v>0.14194146769375585</v>
      </c>
      <c r="M97" s="100">
        <v>0.11994700094314863</v>
      </c>
      <c r="N97" s="100">
        <v>0.1327785562500074</v>
      </c>
      <c r="O97" s="100">
        <v>0.02034870766007345</v>
      </c>
      <c r="P97" s="100">
        <v>0.004071724550862975</v>
      </c>
      <c r="Q97" s="100">
        <v>0.0024769062848266138</v>
      </c>
      <c r="R97" s="100">
        <v>0.0020438213951851133</v>
      </c>
      <c r="S97" s="100">
        <v>0.0002669941795595322</v>
      </c>
      <c r="T97" s="100">
        <v>5.9913445225703155E-05</v>
      </c>
      <c r="U97" s="100">
        <v>5.419007720407962E-05</v>
      </c>
      <c r="V97" s="100">
        <v>7.58517126202452E-05</v>
      </c>
      <c r="W97" s="100">
        <v>1.6648914792433902E-05</v>
      </c>
      <c r="X97" s="100">
        <v>67.5</v>
      </c>
    </row>
    <row r="98" spans="1:24" s="100" customFormat="1" ht="12.75" hidden="1">
      <c r="A98" s="100">
        <v>1581</v>
      </c>
      <c r="B98" s="100">
        <v>100.72000122070312</v>
      </c>
      <c r="C98" s="100">
        <v>118.41999816894531</v>
      </c>
      <c r="D98" s="100">
        <v>8.676342010498047</v>
      </c>
      <c r="E98" s="100">
        <v>8.855332374572754</v>
      </c>
      <c r="F98" s="100">
        <v>13.606060192057308</v>
      </c>
      <c r="G98" s="100" t="s">
        <v>57</v>
      </c>
      <c r="H98" s="100">
        <v>4.069295954906266</v>
      </c>
      <c r="I98" s="100">
        <v>37.28929717560939</v>
      </c>
      <c r="J98" s="100" t="s">
        <v>60</v>
      </c>
      <c r="K98" s="100">
        <v>0.47936653820128017</v>
      </c>
      <c r="L98" s="100">
        <v>0.0007738457056805525</v>
      </c>
      <c r="M98" s="100">
        <v>-0.11391725358144893</v>
      </c>
      <c r="N98" s="100">
        <v>-0.001372967469188118</v>
      </c>
      <c r="O98" s="100">
        <v>0.01917992818105345</v>
      </c>
      <c r="P98" s="100">
        <v>8.83545758049223E-05</v>
      </c>
      <c r="Q98" s="100">
        <v>-0.0023718992156321296</v>
      </c>
      <c r="R98" s="100">
        <v>-0.00011036043584982493</v>
      </c>
      <c r="S98" s="100">
        <v>0.00024506606463857444</v>
      </c>
      <c r="T98" s="100">
        <v>6.278603124194027E-06</v>
      </c>
      <c r="U98" s="100">
        <v>-5.296448475505878E-05</v>
      </c>
      <c r="V98" s="100">
        <v>-8.703445152866628E-06</v>
      </c>
      <c r="W98" s="100">
        <v>1.5056546945286655E-05</v>
      </c>
      <c r="X98" s="100">
        <v>67.5</v>
      </c>
    </row>
    <row r="99" spans="1:24" s="100" customFormat="1" ht="12.75" hidden="1">
      <c r="A99" s="100">
        <v>1583</v>
      </c>
      <c r="B99" s="100">
        <v>109.16000366210938</v>
      </c>
      <c r="C99" s="100">
        <v>140.55999755859375</v>
      </c>
      <c r="D99" s="100">
        <v>8.874427795410156</v>
      </c>
      <c r="E99" s="100">
        <v>8.83761978149414</v>
      </c>
      <c r="F99" s="100">
        <v>17.24774576523982</v>
      </c>
      <c r="G99" s="100" t="s">
        <v>58</v>
      </c>
      <c r="H99" s="100">
        <v>4.571133452154925</v>
      </c>
      <c r="I99" s="100">
        <v>46.2311371142643</v>
      </c>
      <c r="J99" s="100" t="s">
        <v>61</v>
      </c>
      <c r="K99" s="100">
        <v>-0.16408413136943797</v>
      </c>
      <c r="L99" s="100">
        <v>0.1419393582269602</v>
      </c>
      <c r="M99" s="100">
        <v>-0.03755186242672341</v>
      </c>
      <c r="N99" s="100">
        <v>-0.13277145762612133</v>
      </c>
      <c r="O99" s="100">
        <v>-0.006797077195733743</v>
      </c>
      <c r="P99" s="100">
        <v>0.00407076581088063</v>
      </c>
      <c r="Q99" s="100">
        <v>-0.000713553680319335</v>
      </c>
      <c r="R99" s="100">
        <v>-0.0020408396481878385</v>
      </c>
      <c r="S99" s="100">
        <v>-0.0001059646916724141</v>
      </c>
      <c r="T99" s="100">
        <v>5.958355529525066E-05</v>
      </c>
      <c r="U99" s="100">
        <v>-1.1459835165274193E-05</v>
      </c>
      <c r="V99" s="100">
        <v>-7.53507289274318E-05</v>
      </c>
      <c r="W99" s="100">
        <v>-7.105403426273801E-06</v>
      </c>
      <c r="X99" s="100">
        <v>67.5</v>
      </c>
    </row>
    <row r="100" s="100" customFormat="1" ht="12.75" hidden="1">
      <c r="A100" s="100" t="s">
        <v>129</v>
      </c>
    </row>
    <row r="101" spans="1:24" s="100" customFormat="1" ht="12.75" hidden="1">
      <c r="A101" s="100">
        <v>1584</v>
      </c>
      <c r="B101" s="100">
        <v>94.78</v>
      </c>
      <c r="C101" s="100">
        <v>101.88</v>
      </c>
      <c r="D101" s="100">
        <v>9.04746194773619</v>
      </c>
      <c r="E101" s="100">
        <v>9.176849757824943</v>
      </c>
      <c r="F101" s="100">
        <v>18.437765610243765</v>
      </c>
      <c r="G101" s="100" t="s">
        <v>59</v>
      </c>
      <c r="H101" s="100">
        <v>21.166398346396385</v>
      </c>
      <c r="I101" s="100">
        <v>48.446398346396386</v>
      </c>
      <c r="J101" s="100" t="s">
        <v>73</v>
      </c>
      <c r="K101" s="100">
        <v>0.9011421728877828</v>
      </c>
      <c r="M101" s="100" t="s">
        <v>68</v>
      </c>
      <c r="N101" s="100">
        <v>0.674019306291086</v>
      </c>
      <c r="X101" s="100">
        <v>67.5</v>
      </c>
    </row>
    <row r="102" spans="1:24" s="100" customFormat="1" ht="12.75" hidden="1">
      <c r="A102" s="100">
        <v>1582</v>
      </c>
      <c r="B102" s="100">
        <v>114.36000061035156</v>
      </c>
      <c r="C102" s="100">
        <v>98.66000366210938</v>
      </c>
      <c r="D102" s="100">
        <v>9.145957946777344</v>
      </c>
      <c r="E102" s="100">
        <v>9.870841026306152</v>
      </c>
      <c r="F102" s="100">
        <v>15.64504866179657</v>
      </c>
      <c r="G102" s="100" t="s">
        <v>56</v>
      </c>
      <c r="H102" s="100">
        <v>-6.160859836400093</v>
      </c>
      <c r="I102" s="100">
        <v>40.69914077395147</v>
      </c>
      <c r="J102" s="100" t="s">
        <v>62</v>
      </c>
      <c r="K102" s="100">
        <v>0.6310448591171471</v>
      </c>
      <c r="L102" s="100">
        <v>0.689197570269188</v>
      </c>
      <c r="M102" s="100">
        <v>0.14939111325794413</v>
      </c>
      <c r="N102" s="100">
        <v>0.06759861119240568</v>
      </c>
      <c r="O102" s="100">
        <v>0.025343701562360238</v>
      </c>
      <c r="P102" s="100">
        <v>0.019770857273064737</v>
      </c>
      <c r="Q102" s="100">
        <v>0.00308488620259654</v>
      </c>
      <c r="R102" s="100">
        <v>0.001040492276589163</v>
      </c>
      <c r="S102" s="100">
        <v>0.0003325341481110365</v>
      </c>
      <c r="T102" s="100">
        <v>0.0002909321242803857</v>
      </c>
      <c r="U102" s="100">
        <v>6.748363567507248E-05</v>
      </c>
      <c r="V102" s="100">
        <v>3.861471793330937E-05</v>
      </c>
      <c r="W102" s="100">
        <v>2.0741451276345533E-05</v>
      </c>
      <c r="X102" s="100">
        <v>67.5</v>
      </c>
    </row>
    <row r="103" spans="1:24" s="100" customFormat="1" ht="12.75" hidden="1">
      <c r="A103" s="100">
        <v>1581</v>
      </c>
      <c r="B103" s="100">
        <v>92.08000183105469</v>
      </c>
      <c r="C103" s="100">
        <v>111.37999725341797</v>
      </c>
      <c r="D103" s="100">
        <v>8.661449432373047</v>
      </c>
      <c r="E103" s="100">
        <v>8.851466178894043</v>
      </c>
      <c r="F103" s="100">
        <v>10.816725611514107</v>
      </c>
      <c r="G103" s="100" t="s">
        <v>57</v>
      </c>
      <c r="H103" s="100">
        <v>5.104918129633873</v>
      </c>
      <c r="I103" s="100">
        <v>29.68491996068856</v>
      </c>
      <c r="J103" s="100" t="s">
        <v>60</v>
      </c>
      <c r="K103" s="100">
        <v>0.6182545648302218</v>
      </c>
      <c r="L103" s="100">
        <v>0.0037506742213758654</v>
      </c>
      <c r="M103" s="100">
        <v>-0.14601345981938363</v>
      </c>
      <c r="N103" s="100">
        <v>-0.0006990884845125572</v>
      </c>
      <c r="O103" s="100">
        <v>0.024883292810835504</v>
      </c>
      <c r="P103" s="100">
        <v>0.00042897282941360546</v>
      </c>
      <c r="Q103" s="100">
        <v>-0.0029969919493447778</v>
      </c>
      <c r="R103" s="100">
        <v>-5.617051609191958E-05</v>
      </c>
      <c r="S103" s="100">
        <v>0.0003300052619033034</v>
      </c>
      <c r="T103" s="100">
        <v>3.053844396744718E-05</v>
      </c>
      <c r="U103" s="100">
        <v>-6.409281794884263E-05</v>
      </c>
      <c r="V103" s="100">
        <v>-4.425200161741073E-06</v>
      </c>
      <c r="W103" s="100">
        <v>2.0656708050971417E-05</v>
      </c>
      <c r="X103" s="100">
        <v>67.5</v>
      </c>
    </row>
    <row r="104" spans="1:24" s="100" customFormat="1" ht="12.75" hidden="1">
      <c r="A104" s="100">
        <v>1583</v>
      </c>
      <c r="B104" s="100">
        <v>116.80000305175781</v>
      </c>
      <c r="C104" s="100">
        <v>138</v>
      </c>
      <c r="D104" s="100">
        <v>8.89223861694336</v>
      </c>
      <c r="E104" s="100">
        <v>8.900907516479492</v>
      </c>
      <c r="F104" s="100">
        <v>17.372897053890576</v>
      </c>
      <c r="G104" s="100" t="s">
        <v>58</v>
      </c>
      <c r="H104" s="100">
        <v>-2.8117531656980645</v>
      </c>
      <c r="I104" s="100">
        <v>46.488249886059755</v>
      </c>
      <c r="J104" s="100" t="s">
        <v>61</v>
      </c>
      <c r="K104" s="100">
        <v>0.12640770263228895</v>
      </c>
      <c r="L104" s="100">
        <v>0.689187364442963</v>
      </c>
      <c r="M104" s="100">
        <v>0.031587565148664655</v>
      </c>
      <c r="N104" s="100">
        <v>-0.06759499619374837</v>
      </c>
      <c r="O104" s="100">
        <v>0.004808840585027016</v>
      </c>
      <c r="P104" s="100">
        <v>0.019766202964239785</v>
      </c>
      <c r="Q104" s="100">
        <v>0.000731137564712064</v>
      </c>
      <c r="R104" s="100">
        <v>-0.0010389750000667326</v>
      </c>
      <c r="S104" s="100">
        <v>4.0932710343500506E-05</v>
      </c>
      <c r="T104" s="100">
        <v>0.0002893249114375478</v>
      </c>
      <c r="U104" s="100">
        <v>2.1122305066029887E-05</v>
      </c>
      <c r="V104" s="100">
        <v>-3.836031861960444E-05</v>
      </c>
      <c r="W104" s="100">
        <v>1.8730225695245437E-06</v>
      </c>
      <c r="X104" s="100">
        <v>67.5</v>
      </c>
    </row>
    <row r="105" s="100" customFormat="1" ht="12.75" hidden="1">
      <c r="A105" s="100" t="s">
        <v>135</v>
      </c>
    </row>
    <row r="106" spans="1:24" s="100" customFormat="1" ht="12.75" hidden="1">
      <c r="A106" s="100">
        <v>1584</v>
      </c>
      <c r="B106" s="100">
        <v>88.74</v>
      </c>
      <c r="C106" s="100">
        <v>108.34</v>
      </c>
      <c r="D106" s="100">
        <v>8.953928824968001</v>
      </c>
      <c r="E106" s="100">
        <v>9.128007223441903</v>
      </c>
      <c r="F106" s="100">
        <v>15.710325123079661</v>
      </c>
      <c r="G106" s="100" t="s">
        <v>59</v>
      </c>
      <c r="H106" s="100">
        <v>20.460489228206114</v>
      </c>
      <c r="I106" s="100">
        <v>41.70048922820611</v>
      </c>
      <c r="J106" s="100" t="s">
        <v>73</v>
      </c>
      <c r="K106" s="100">
        <v>0.9876719381654115</v>
      </c>
      <c r="M106" s="100" t="s">
        <v>68</v>
      </c>
      <c r="N106" s="100">
        <v>0.6093290720986553</v>
      </c>
      <c r="X106" s="100">
        <v>67.5</v>
      </c>
    </row>
    <row r="107" spans="1:24" s="100" customFormat="1" ht="12.75" hidden="1">
      <c r="A107" s="100">
        <v>1582</v>
      </c>
      <c r="B107" s="100">
        <v>121.5999984741211</v>
      </c>
      <c r="C107" s="100">
        <v>93.0999984741211</v>
      </c>
      <c r="D107" s="100">
        <v>8.871065139770508</v>
      </c>
      <c r="E107" s="100">
        <v>9.995657920837402</v>
      </c>
      <c r="F107" s="100">
        <v>17.95148812800962</v>
      </c>
      <c r="G107" s="100" t="s">
        <v>56</v>
      </c>
      <c r="H107" s="100">
        <v>-5.939126009257365</v>
      </c>
      <c r="I107" s="100">
        <v>48.16087246486372</v>
      </c>
      <c r="J107" s="100" t="s">
        <v>62</v>
      </c>
      <c r="K107" s="100">
        <v>0.8500698623601124</v>
      </c>
      <c r="L107" s="100">
        <v>0.46768300572374816</v>
      </c>
      <c r="M107" s="100">
        <v>0.201242549208079</v>
      </c>
      <c r="N107" s="100">
        <v>0.06680629956153723</v>
      </c>
      <c r="O107" s="100">
        <v>0.03414020944310934</v>
      </c>
      <c r="P107" s="100">
        <v>0.013416317031654678</v>
      </c>
      <c r="Q107" s="100">
        <v>0.004155617496521767</v>
      </c>
      <c r="R107" s="100">
        <v>0.0010283030601220705</v>
      </c>
      <c r="S107" s="100">
        <v>0.0004479395288520214</v>
      </c>
      <c r="T107" s="100">
        <v>0.00019743504190163067</v>
      </c>
      <c r="U107" s="100">
        <v>9.089420199751973E-05</v>
      </c>
      <c r="V107" s="100">
        <v>3.816691926162076E-05</v>
      </c>
      <c r="W107" s="100">
        <v>2.793633216426309E-05</v>
      </c>
      <c r="X107" s="100">
        <v>67.5</v>
      </c>
    </row>
    <row r="108" spans="1:24" s="100" customFormat="1" ht="12.75" hidden="1">
      <c r="A108" s="100">
        <v>1581</v>
      </c>
      <c r="B108" s="100">
        <v>96.72000122070312</v>
      </c>
      <c r="C108" s="100">
        <v>120.12000274658203</v>
      </c>
      <c r="D108" s="100">
        <v>8.729430198669434</v>
      </c>
      <c r="E108" s="100">
        <v>8.833719253540039</v>
      </c>
      <c r="F108" s="100">
        <v>10.745530422578701</v>
      </c>
      <c r="G108" s="100" t="s">
        <v>57</v>
      </c>
      <c r="H108" s="100">
        <v>0.04559472854305113</v>
      </c>
      <c r="I108" s="100">
        <v>29.265595949246173</v>
      </c>
      <c r="J108" s="100" t="s">
        <v>60</v>
      </c>
      <c r="K108" s="100">
        <v>0.7864608193844331</v>
      </c>
      <c r="L108" s="100">
        <v>0.0025453779124141418</v>
      </c>
      <c r="M108" s="100">
        <v>-0.18530347327458924</v>
      </c>
      <c r="N108" s="100">
        <v>-0.0006907845600649442</v>
      </c>
      <c r="O108" s="100">
        <v>0.03172340867850778</v>
      </c>
      <c r="P108" s="100">
        <v>0.0002910366826421196</v>
      </c>
      <c r="Q108" s="100">
        <v>-0.003782631780863438</v>
      </c>
      <c r="R108" s="100">
        <v>-5.550750902438985E-05</v>
      </c>
      <c r="S108" s="100">
        <v>0.00042645186732027696</v>
      </c>
      <c r="T108" s="100">
        <v>2.0714335997483395E-05</v>
      </c>
      <c r="U108" s="100">
        <v>-7.94995959954359E-05</v>
      </c>
      <c r="V108" s="100">
        <v>-4.371498942778005E-06</v>
      </c>
      <c r="W108" s="100">
        <v>2.686449643653438E-05</v>
      </c>
      <c r="X108" s="100">
        <v>67.5</v>
      </c>
    </row>
    <row r="109" spans="1:24" s="100" customFormat="1" ht="12.75" hidden="1">
      <c r="A109" s="100">
        <v>1583</v>
      </c>
      <c r="B109" s="100">
        <v>116.72000122070312</v>
      </c>
      <c r="C109" s="100">
        <v>131.4199981689453</v>
      </c>
      <c r="D109" s="100">
        <v>8.549480438232422</v>
      </c>
      <c r="E109" s="100">
        <v>8.606947898864746</v>
      </c>
      <c r="F109" s="100">
        <v>18.593488770236757</v>
      </c>
      <c r="G109" s="100" t="s">
        <v>58</v>
      </c>
      <c r="H109" s="100">
        <v>2.5289749106576096</v>
      </c>
      <c r="I109" s="100">
        <v>51.74897613136074</v>
      </c>
      <c r="J109" s="100" t="s">
        <v>61</v>
      </c>
      <c r="K109" s="100">
        <v>0.32264244988238355</v>
      </c>
      <c r="L109" s="100">
        <v>0.46767607902701464</v>
      </c>
      <c r="M109" s="100">
        <v>0.07849322521173203</v>
      </c>
      <c r="N109" s="100">
        <v>-0.06680272807151985</v>
      </c>
      <c r="O109" s="100">
        <v>0.012616625643798314</v>
      </c>
      <c r="P109" s="100">
        <v>0.0134131599685989</v>
      </c>
      <c r="Q109" s="100">
        <v>0.0017207131044423797</v>
      </c>
      <c r="R109" s="100">
        <v>-0.0010268038273683643</v>
      </c>
      <c r="S109" s="100">
        <v>0.0001370716103619556</v>
      </c>
      <c r="T109" s="100">
        <v>0.00019634538969602014</v>
      </c>
      <c r="U109" s="100">
        <v>4.4063252187377096E-05</v>
      </c>
      <c r="V109" s="100">
        <v>-3.7915745052898126E-05</v>
      </c>
      <c r="W109" s="100">
        <v>7.664038491779127E-06</v>
      </c>
      <c r="X109" s="100">
        <v>67.5</v>
      </c>
    </row>
    <row r="110" s="100" customFormat="1" ht="12.75" hidden="1">
      <c r="A110" s="100" t="s">
        <v>141</v>
      </c>
    </row>
    <row r="111" spans="1:24" s="100" customFormat="1" ht="12.75" hidden="1">
      <c r="A111" s="100">
        <v>1584</v>
      </c>
      <c r="B111" s="100">
        <v>101.38</v>
      </c>
      <c r="C111" s="100">
        <v>119.18</v>
      </c>
      <c r="D111" s="100">
        <v>8.646885872454359</v>
      </c>
      <c r="E111" s="100">
        <v>9.0327226234781</v>
      </c>
      <c r="F111" s="100">
        <v>18.937852133746702</v>
      </c>
      <c r="G111" s="100" t="s">
        <v>59</v>
      </c>
      <c r="H111" s="100">
        <v>18.2000654611104</v>
      </c>
      <c r="I111" s="100">
        <v>52.080065461110394</v>
      </c>
      <c r="J111" s="100" t="s">
        <v>73</v>
      </c>
      <c r="K111" s="100">
        <v>0.43390295099725673</v>
      </c>
      <c r="M111" s="100" t="s">
        <v>68</v>
      </c>
      <c r="N111" s="100">
        <v>0.32227625960184053</v>
      </c>
      <c r="X111" s="100">
        <v>67.5</v>
      </c>
    </row>
    <row r="112" spans="1:24" s="100" customFormat="1" ht="12.75" hidden="1">
      <c r="A112" s="100">
        <v>1582</v>
      </c>
      <c r="B112" s="100">
        <v>112.37999725341797</v>
      </c>
      <c r="C112" s="100">
        <v>110.58000183105469</v>
      </c>
      <c r="D112" s="100">
        <v>9.198641777038574</v>
      </c>
      <c r="E112" s="100">
        <v>9.571723937988281</v>
      </c>
      <c r="F112" s="100">
        <v>18.495089923020362</v>
      </c>
      <c r="G112" s="100" t="s">
        <v>56</v>
      </c>
      <c r="H112" s="100">
        <v>2.953718638243032</v>
      </c>
      <c r="I112" s="100">
        <v>47.833715891661</v>
      </c>
      <c r="J112" s="100" t="s">
        <v>62</v>
      </c>
      <c r="K112" s="100">
        <v>0.46225573198421477</v>
      </c>
      <c r="L112" s="100">
        <v>0.4431901945749612</v>
      </c>
      <c r="M112" s="100">
        <v>0.10943223799512408</v>
      </c>
      <c r="N112" s="100">
        <v>0.10637409880591588</v>
      </c>
      <c r="O112" s="100">
        <v>0.018564819184488178</v>
      </c>
      <c r="P112" s="100">
        <v>0.012713626952699847</v>
      </c>
      <c r="Q112" s="100">
        <v>0.002259771246856246</v>
      </c>
      <c r="R112" s="100">
        <v>0.001637369784056764</v>
      </c>
      <c r="S112" s="100">
        <v>0.0002435878500883263</v>
      </c>
      <c r="T112" s="100">
        <v>0.00018707660878698027</v>
      </c>
      <c r="U112" s="100">
        <v>4.9445320442280294E-05</v>
      </c>
      <c r="V112" s="100">
        <v>6.076478630317768E-05</v>
      </c>
      <c r="W112" s="100">
        <v>1.5191115410794146E-05</v>
      </c>
      <c r="X112" s="100">
        <v>67.5</v>
      </c>
    </row>
    <row r="113" spans="1:24" s="100" customFormat="1" ht="12.75" hidden="1">
      <c r="A113" s="100">
        <v>1581</v>
      </c>
      <c r="B113" s="100">
        <v>102</v>
      </c>
      <c r="C113" s="100">
        <v>115.69999694824219</v>
      </c>
      <c r="D113" s="100">
        <v>8.430322647094727</v>
      </c>
      <c r="E113" s="100">
        <v>8.724288940429688</v>
      </c>
      <c r="F113" s="100">
        <v>14.620998759702859</v>
      </c>
      <c r="G113" s="100" t="s">
        <v>57</v>
      </c>
      <c r="H113" s="100">
        <v>6.74247256723379</v>
      </c>
      <c r="I113" s="100">
        <v>41.24247256723379</v>
      </c>
      <c r="J113" s="100" t="s">
        <v>60</v>
      </c>
      <c r="K113" s="100">
        <v>0.4401368500150009</v>
      </c>
      <c r="L113" s="100">
        <v>0.0024126311288363185</v>
      </c>
      <c r="M113" s="100">
        <v>-0.10456942200141484</v>
      </c>
      <c r="N113" s="100">
        <v>-0.001100027881248106</v>
      </c>
      <c r="O113" s="100">
        <v>0.017614296742097333</v>
      </c>
      <c r="P113" s="100">
        <v>0.0002758843205606567</v>
      </c>
      <c r="Q113" s="100">
        <v>-0.002176066512591883</v>
      </c>
      <c r="R113" s="100">
        <v>-8.841083469215926E-05</v>
      </c>
      <c r="S113" s="100">
        <v>0.00022540154848225006</v>
      </c>
      <c r="T113" s="100">
        <v>1.9635306908240058E-05</v>
      </c>
      <c r="U113" s="100">
        <v>-4.85185269371255E-05</v>
      </c>
      <c r="V113" s="100">
        <v>-6.971386883416749E-06</v>
      </c>
      <c r="W113" s="100">
        <v>1.3860976720476109E-05</v>
      </c>
      <c r="X113" s="100">
        <v>67.5</v>
      </c>
    </row>
    <row r="114" spans="1:24" s="100" customFormat="1" ht="12.75" hidden="1">
      <c r="A114" s="100">
        <v>1583</v>
      </c>
      <c r="B114" s="100">
        <v>117.94000244140625</v>
      </c>
      <c r="C114" s="100">
        <v>136.94000244140625</v>
      </c>
      <c r="D114" s="100">
        <v>8.5690336227417</v>
      </c>
      <c r="E114" s="100">
        <v>8.801802635192871</v>
      </c>
      <c r="F114" s="100">
        <v>17.920655813290672</v>
      </c>
      <c r="G114" s="100" t="s">
        <v>58</v>
      </c>
      <c r="H114" s="100">
        <v>-0.6748983104427992</v>
      </c>
      <c r="I114" s="100">
        <v>49.76510413096345</v>
      </c>
      <c r="J114" s="100" t="s">
        <v>61</v>
      </c>
      <c r="K114" s="100">
        <v>-0.14127956331732763</v>
      </c>
      <c r="L114" s="100">
        <v>0.4431836276064676</v>
      </c>
      <c r="M114" s="100">
        <v>-0.03225911801199</v>
      </c>
      <c r="N114" s="100">
        <v>-0.10636841089078669</v>
      </c>
      <c r="O114" s="100">
        <v>-0.005864218757352051</v>
      </c>
      <c r="P114" s="100">
        <v>0.012710633270379756</v>
      </c>
      <c r="Q114" s="100">
        <v>-0.00060934441894091</v>
      </c>
      <c r="R114" s="100">
        <v>-0.0016349811418029047</v>
      </c>
      <c r="S114" s="100">
        <v>-9.235357411847578E-05</v>
      </c>
      <c r="T114" s="100">
        <v>0.00018604330753310122</v>
      </c>
      <c r="U114" s="100">
        <v>-9.52849712657818E-06</v>
      </c>
      <c r="V114" s="100">
        <v>-6.036355704721662E-05</v>
      </c>
      <c r="W114" s="100">
        <v>-6.216374488275843E-06</v>
      </c>
      <c r="X114" s="100">
        <v>67.5</v>
      </c>
    </row>
    <row r="115" s="100" customFormat="1" ht="12.75" hidden="1">
      <c r="A115" s="100" t="s">
        <v>147</v>
      </c>
    </row>
    <row r="116" spans="1:24" s="100" customFormat="1" ht="12.75" hidden="1">
      <c r="A116" s="100">
        <v>1584</v>
      </c>
      <c r="B116" s="100">
        <v>118.52</v>
      </c>
      <c r="C116" s="100">
        <v>135.62</v>
      </c>
      <c r="D116" s="100">
        <v>8.344805014409845</v>
      </c>
      <c r="E116" s="100">
        <v>8.691420112366924</v>
      </c>
      <c r="F116" s="100">
        <v>21.84287620350885</v>
      </c>
      <c r="G116" s="100" t="s">
        <v>59</v>
      </c>
      <c r="H116" s="100">
        <v>11.268386551484006</v>
      </c>
      <c r="I116" s="100">
        <v>62.288386551484</v>
      </c>
      <c r="J116" s="100" t="s">
        <v>73</v>
      </c>
      <c r="K116" s="100">
        <v>0.24734661497023758</v>
      </c>
      <c r="M116" s="100" t="s">
        <v>68</v>
      </c>
      <c r="N116" s="100">
        <v>0.14024275786385945</v>
      </c>
      <c r="X116" s="100">
        <v>67.5</v>
      </c>
    </row>
    <row r="117" spans="1:24" s="100" customFormat="1" ht="12.75" hidden="1">
      <c r="A117" s="100">
        <v>1582</v>
      </c>
      <c r="B117" s="100">
        <v>113.26000213623047</v>
      </c>
      <c r="C117" s="100">
        <v>105.36000061035156</v>
      </c>
      <c r="D117" s="100">
        <v>9.048049926757812</v>
      </c>
      <c r="E117" s="100">
        <v>9.567843437194824</v>
      </c>
      <c r="F117" s="100">
        <v>21.209331315234497</v>
      </c>
      <c r="G117" s="100" t="s">
        <v>56</v>
      </c>
      <c r="H117" s="100">
        <v>10.00855792663448</v>
      </c>
      <c r="I117" s="100">
        <v>55.76856006286495</v>
      </c>
      <c r="J117" s="100" t="s">
        <v>62</v>
      </c>
      <c r="K117" s="100">
        <v>0.4736072991421604</v>
      </c>
      <c r="L117" s="100">
        <v>0.020037013122275255</v>
      </c>
      <c r="M117" s="100">
        <v>0.11211963192033439</v>
      </c>
      <c r="N117" s="100">
        <v>0.09849160452154472</v>
      </c>
      <c r="O117" s="100">
        <v>0.01902087187486934</v>
      </c>
      <c r="P117" s="100">
        <v>0.0005746815230895993</v>
      </c>
      <c r="Q117" s="100">
        <v>0.002315306387679061</v>
      </c>
      <c r="R117" s="100">
        <v>0.0015160651619623169</v>
      </c>
      <c r="S117" s="100">
        <v>0.00024956648707077694</v>
      </c>
      <c r="T117" s="100">
        <v>8.454297330358094E-06</v>
      </c>
      <c r="U117" s="100">
        <v>5.0652351144726464E-05</v>
      </c>
      <c r="V117" s="100">
        <v>5.6265480355446924E-05</v>
      </c>
      <c r="W117" s="100">
        <v>1.556004597441621E-05</v>
      </c>
      <c r="X117" s="100">
        <v>67.5</v>
      </c>
    </row>
    <row r="118" spans="1:24" s="100" customFormat="1" ht="12.75" hidden="1">
      <c r="A118" s="100">
        <v>1581</v>
      </c>
      <c r="B118" s="100">
        <v>105.5999984741211</v>
      </c>
      <c r="C118" s="100">
        <v>119.80000305175781</v>
      </c>
      <c r="D118" s="100">
        <v>8.62612247467041</v>
      </c>
      <c r="E118" s="100">
        <v>9.024535179138184</v>
      </c>
      <c r="F118" s="100">
        <v>14.488110177249252</v>
      </c>
      <c r="G118" s="100" t="s">
        <v>57</v>
      </c>
      <c r="H118" s="100">
        <v>1.8460396445509843</v>
      </c>
      <c r="I118" s="100">
        <v>39.946038118672085</v>
      </c>
      <c r="J118" s="100" t="s">
        <v>60</v>
      </c>
      <c r="K118" s="100">
        <v>0.36121455732500707</v>
      </c>
      <c r="L118" s="100">
        <v>0.00011023396316225153</v>
      </c>
      <c r="M118" s="100">
        <v>-0.08633099929952458</v>
      </c>
      <c r="N118" s="100">
        <v>-0.0010183665513976902</v>
      </c>
      <c r="O118" s="100">
        <v>0.014373444854098718</v>
      </c>
      <c r="P118" s="100">
        <v>1.2477468978148932E-05</v>
      </c>
      <c r="Q118" s="100">
        <v>-0.0018208661038321518</v>
      </c>
      <c r="R118" s="100">
        <v>-8.1859242088911E-05</v>
      </c>
      <c r="S118" s="100">
        <v>0.0001771262443589676</v>
      </c>
      <c r="T118" s="100">
        <v>8.780321333176653E-07</v>
      </c>
      <c r="U118" s="100">
        <v>-4.218767044648468E-05</v>
      </c>
      <c r="V118" s="100">
        <v>-6.456051407527789E-06</v>
      </c>
      <c r="W118" s="100">
        <v>1.067604092080125E-05</v>
      </c>
      <c r="X118" s="100">
        <v>67.5</v>
      </c>
    </row>
    <row r="119" spans="1:24" s="100" customFormat="1" ht="12.75" hidden="1">
      <c r="A119" s="100">
        <v>1583</v>
      </c>
      <c r="B119" s="100">
        <v>117.91999816894531</v>
      </c>
      <c r="C119" s="100">
        <v>137.9199981689453</v>
      </c>
      <c r="D119" s="100">
        <v>8.631538391113281</v>
      </c>
      <c r="E119" s="100">
        <v>8.794488906860352</v>
      </c>
      <c r="F119" s="100">
        <v>19.043846009650906</v>
      </c>
      <c r="G119" s="100" t="s">
        <v>58</v>
      </c>
      <c r="H119" s="100">
        <v>2.0811685488746434</v>
      </c>
      <c r="I119" s="100">
        <v>52.501166717819956</v>
      </c>
      <c r="J119" s="100" t="s">
        <v>61</v>
      </c>
      <c r="K119" s="100">
        <v>-0.30631342996550276</v>
      </c>
      <c r="L119" s="100">
        <v>0.020036709892983836</v>
      </c>
      <c r="M119" s="100">
        <v>-0.07153859393290275</v>
      </c>
      <c r="N119" s="100">
        <v>-0.09848633961517385</v>
      </c>
      <c r="O119" s="100">
        <v>-0.012457834880362579</v>
      </c>
      <c r="P119" s="100">
        <v>0.0005745460518953036</v>
      </c>
      <c r="Q119" s="100">
        <v>-0.0014300665371732122</v>
      </c>
      <c r="R119" s="100">
        <v>-0.0015138535727739508</v>
      </c>
      <c r="S119" s="100">
        <v>-0.00017581161801239292</v>
      </c>
      <c r="T119" s="100">
        <v>8.408579126282967E-06</v>
      </c>
      <c r="U119" s="100">
        <v>-2.8033214920652165E-05</v>
      </c>
      <c r="V119" s="100">
        <v>-5.5893860842247625E-05</v>
      </c>
      <c r="W119" s="100">
        <v>-1.1319769475714745E-05</v>
      </c>
      <c r="X119" s="100">
        <v>67.5</v>
      </c>
    </row>
    <row r="120" spans="1:14" s="100" customFormat="1" ht="12.75">
      <c r="A120" s="100" t="s">
        <v>153</v>
      </c>
      <c r="E120" s="98" t="s">
        <v>106</v>
      </c>
      <c r="F120" s="101">
        <f>MIN(F91:F119)</f>
        <v>10.745530422578701</v>
      </c>
      <c r="G120" s="101"/>
      <c r="H120" s="101"/>
      <c r="I120" s="114"/>
      <c r="J120" s="114" t="s">
        <v>158</v>
      </c>
      <c r="K120" s="101">
        <f>AVERAGE(K118,K113,K108,K103,K98,K93)</f>
        <v>0.45620774548780124</v>
      </c>
      <c r="L120" s="101">
        <f>AVERAGE(L118,L113,L108,L103,L98,L93)</f>
        <v>0.0016462788813715531</v>
      </c>
      <c r="M120" s="114" t="s">
        <v>108</v>
      </c>
      <c r="N120" s="101" t="e">
        <f>Mittelwert(K116,K111,K106,K101,K96,K91)</f>
        <v>#NAME?</v>
      </c>
    </row>
    <row r="121" spans="5:14" s="100" customFormat="1" ht="12.75">
      <c r="E121" s="98" t="s">
        <v>107</v>
      </c>
      <c r="F121" s="101">
        <f>MAX(F91:F119)</f>
        <v>23.629151903294435</v>
      </c>
      <c r="G121" s="101"/>
      <c r="H121" s="101"/>
      <c r="I121" s="114"/>
      <c r="J121" s="114" t="s">
        <v>159</v>
      </c>
      <c r="K121" s="101">
        <f>AVERAGE(K119,K114,K109,K104,K99,K94)</f>
        <v>-0.09239064988181321</v>
      </c>
      <c r="L121" s="101">
        <f>AVERAGE(L119,L114,L109,L104,L99,L94)</f>
        <v>0.3023580219984223</v>
      </c>
      <c r="M121" s="101"/>
      <c r="N121" s="101"/>
    </row>
    <row r="122" spans="5:14" s="100" customFormat="1" ht="12.75">
      <c r="E122" s="98"/>
      <c r="F122" s="101"/>
      <c r="G122" s="101"/>
      <c r="H122" s="101"/>
      <c r="I122" s="101"/>
      <c r="J122" s="114" t="s">
        <v>112</v>
      </c>
      <c r="K122" s="101">
        <f>ABS(K120/$G$33)</f>
        <v>0.28512984092987576</v>
      </c>
      <c r="L122" s="101">
        <f>ABS(L120/$H$33)</f>
        <v>0.004572996892698759</v>
      </c>
      <c r="M122" s="114" t="s">
        <v>111</v>
      </c>
      <c r="N122" s="101">
        <f>K122+L122+L123+K123</f>
        <v>0.5311712890044369</v>
      </c>
    </row>
    <row r="123" spans="5:14" s="100" customFormat="1" ht="12.75">
      <c r="E123" s="98"/>
      <c r="F123" s="101"/>
      <c r="G123" s="101"/>
      <c r="H123" s="101"/>
      <c r="I123" s="101"/>
      <c r="J123" s="101"/>
      <c r="K123" s="101">
        <f>ABS(K121/$G$34)</f>
        <v>0.052494687432848415</v>
      </c>
      <c r="L123" s="101">
        <f>ABS(L121/$H$34)</f>
        <v>0.18897376374901395</v>
      </c>
      <c r="M123" s="101"/>
      <c r="N123" s="101"/>
    </row>
    <row r="124" s="100" customFormat="1" ht="12.75"/>
    <row r="125" s="100" customFormat="1" ht="12.75" hidden="1">
      <c r="A125" s="100" t="s">
        <v>118</v>
      </c>
    </row>
    <row r="126" spans="1:24" s="100" customFormat="1" ht="12.75" hidden="1">
      <c r="A126" s="100">
        <v>1584</v>
      </c>
      <c r="B126" s="100">
        <v>124.38</v>
      </c>
      <c r="C126" s="100">
        <v>131.28</v>
      </c>
      <c r="D126" s="100">
        <v>8.626663380276101</v>
      </c>
      <c r="E126" s="100">
        <v>8.959678907641354</v>
      </c>
      <c r="F126" s="100">
        <v>17.922323317338343</v>
      </c>
      <c r="G126" s="100" t="s">
        <v>59</v>
      </c>
      <c r="H126" s="100">
        <v>-7.429368709864448</v>
      </c>
      <c r="I126" s="100">
        <v>49.45063129013555</v>
      </c>
      <c r="J126" s="100" t="s">
        <v>73</v>
      </c>
      <c r="K126" s="100">
        <v>0.921520886220992</v>
      </c>
      <c r="M126" s="100" t="s">
        <v>68</v>
      </c>
      <c r="N126" s="100">
        <v>0.5158394380762633</v>
      </c>
      <c r="X126" s="100">
        <v>67.5</v>
      </c>
    </row>
    <row r="127" spans="1:24" s="100" customFormat="1" ht="12.75" hidden="1">
      <c r="A127" s="100">
        <v>1583</v>
      </c>
      <c r="B127" s="100">
        <v>106.08000183105469</v>
      </c>
      <c r="C127" s="100">
        <v>140.17999267578125</v>
      </c>
      <c r="D127" s="100">
        <v>8.78829574584961</v>
      </c>
      <c r="E127" s="100">
        <v>8.744168281555176</v>
      </c>
      <c r="F127" s="100">
        <v>19.083781898159383</v>
      </c>
      <c r="G127" s="100" t="s">
        <v>56</v>
      </c>
      <c r="H127" s="100">
        <v>13.06712163058733</v>
      </c>
      <c r="I127" s="100">
        <v>51.64712346164202</v>
      </c>
      <c r="J127" s="100" t="s">
        <v>62</v>
      </c>
      <c r="K127" s="100">
        <v>0.8972416594012763</v>
      </c>
      <c r="L127" s="100">
        <v>0.2414979839346619</v>
      </c>
      <c r="M127" s="100">
        <v>0.21241025229710742</v>
      </c>
      <c r="N127" s="100">
        <v>0.108028479814989</v>
      </c>
      <c r="O127" s="100">
        <v>0.03603468765940853</v>
      </c>
      <c r="P127" s="100">
        <v>0.006927891978937447</v>
      </c>
      <c r="Q127" s="100">
        <v>0.00438630204124966</v>
      </c>
      <c r="R127" s="100">
        <v>0.0016628462481129479</v>
      </c>
      <c r="S127" s="100">
        <v>0.000472754332451996</v>
      </c>
      <c r="T127" s="100">
        <v>0.00010197841691169647</v>
      </c>
      <c r="U127" s="100">
        <v>9.592670790874854E-05</v>
      </c>
      <c r="V127" s="100">
        <v>6.170161175126419E-05</v>
      </c>
      <c r="W127" s="100">
        <v>2.9474872617434843E-05</v>
      </c>
      <c r="X127" s="100">
        <v>67.5</v>
      </c>
    </row>
    <row r="128" spans="1:24" s="100" customFormat="1" ht="12.75" hidden="1">
      <c r="A128" s="100">
        <v>1582</v>
      </c>
      <c r="B128" s="100">
        <v>107.13999938964844</v>
      </c>
      <c r="C128" s="100">
        <v>107.83999633789062</v>
      </c>
      <c r="D128" s="100">
        <v>9.192656517028809</v>
      </c>
      <c r="E128" s="100">
        <v>9.738212585449219</v>
      </c>
      <c r="F128" s="100">
        <v>21.14736465770925</v>
      </c>
      <c r="G128" s="100" t="s">
        <v>57</v>
      </c>
      <c r="H128" s="100">
        <v>15.076831166349905</v>
      </c>
      <c r="I128" s="100">
        <v>54.71683055599834</v>
      </c>
      <c r="J128" s="100" t="s">
        <v>60</v>
      </c>
      <c r="K128" s="100">
        <v>-0.8665471207625896</v>
      </c>
      <c r="L128" s="100">
        <v>-0.0013129084681522867</v>
      </c>
      <c r="M128" s="100">
        <v>0.20450421340340313</v>
      </c>
      <c r="N128" s="100">
        <v>-0.0011174101092220905</v>
      </c>
      <c r="O128" s="100">
        <v>-0.03490074004001307</v>
      </c>
      <c r="P128" s="100">
        <v>-0.0001501514692269857</v>
      </c>
      <c r="Q128" s="100">
        <v>0.004190443333978556</v>
      </c>
      <c r="R128" s="100">
        <v>-8.984667753719366E-05</v>
      </c>
      <c r="S128" s="100">
        <v>-0.00046477291795497865</v>
      </c>
      <c r="T128" s="100">
        <v>-1.0690747684340887E-05</v>
      </c>
      <c r="U128" s="100">
        <v>8.910444856801274E-05</v>
      </c>
      <c r="V128" s="100">
        <v>-7.097609108213976E-06</v>
      </c>
      <c r="W128" s="100">
        <v>-2.9140925033359917E-05</v>
      </c>
      <c r="X128" s="100">
        <v>67.5</v>
      </c>
    </row>
    <row r="129" spans="1:24" s="100" customFormat="1" ht="12.75" hidden="1">
      <c r="A129" s="100">
        <v>1581</v>
      </c>
      <c r="B129" s="100">
        <v>97.95999908447266</v>
      </c>
      <c r="C129" s="100">
        <v>108.05999755859375</v>
      </c>
      <c r="D129" s="100">
        <v>8.698017120361328</v>
      </c>
      <c r="E129" s="100">
        <v>8.883248329162598</v>
      </c>
      <c r="F129" s="100">
        <v>13.67846714619142</v>
      </c>
      <c r="G129" s="100" t="s">
        <v>58</v>
      </c>
      <c r="H129" s="100">
        <v>6.9299810933461075</v>
      </c>
      <c r="I129" s="100">
        <v>37.389980177818764</v>
      </c>
      <c r="J129" s="100" t="s">
        <v>61</v>
      </c>
      <c r="K129" s="100">
        <v>-0.2326772074424609</v>
      </c>
      <c r="L129" s="100">
        <v>-0.24149441508213076</v>
      </c>
      <c r="M129" s="100">
        <v>-0.057412036901473645</v>
      </c>
      <c r="N129" s="100">
        <v>-0.10802270060401792</v>
      </c>
      <c r="O129" s="100">
        <v>-0.008968670992435736</v>
      </c>
      <c r="P129" s="100">
        <v>-0.006926264636015201</v>
      </c>
      <c r="Q129" s="100">
        <v>-0.0012960826600898635</v>
      </c>
      <c r="R129" s="100">
        <v>-0.0016604171823366666</v>
      </c>
      <c r="S129" s="100">
        <v>-8.65031420686382E-05</v>
      </c>
      <c r="T129" s="100">
        <v>-0.00010141649486038029</v>
      </c>
      <c r="U129" s="100">
        <v>-3.5529291234145576E-05</v>
      </c>
      <c r="V129" s="100">
        <v>-6.129202915266178E-05</v>
      </c>
      <c r="W129" s="100">
        <v>-4.424319610302542E-06</v>
      </c>
      <c r="X129" s="100">
        <v>67.5</v>
      </c>
    </row>
    <row r="130" s="100" customFormat="1" ht="12.75" hidden="1">
      <c r="A130" s="100" t="s">
        <v>124</v>
      </c>
    </row>
    <row r="131" spans="1:24" s="100" customFormat="1" ht="12.75" hidden="1">
      <c r="A131" s="100">
        <v>1584</v>
      </c>
      <c r="B131" s="100">
        <v>107.66</v>
      </c>
      <c r="C131" s="100">
        <v>116.06</v>
      </c>
      <c r="D131" s="100">
        <v>8.794554880267116</v>
      </c>
      <c r="E131" s="100">
        <v>8.929848792295994</v>
      </c>
      <c r="F131" s="100">
        <v>16.89221960010006</v>
      </c>
      <c r="G131" s="100" t="s">
        <v>59</v>
      </c>
      <c r="H131" s="100">
        <v>5.526518251747206</v>
      </c>
      <c r="I131" s="100">
        <v>45.6865182517472</v>
      </c>
      <c r="J131" s="100" t="s">
        <v>73</v>
      </c>
      <c r="K131" s="100">
        <v>0.501644388724716</v>
      </c>
      <c r="M131" s="100" t="s">
        <v>68</v>
      </c>
      <c r="N131" s="100">
        <v>0.3366214722075643</v>
      </c>
      <c r="X131" s="100">
        <v>67.5</v>
      </c>
    </row>
    <row r="132" spans="1:24" s="100" customFormat="1" ht="12.75" hidden="1">
      <c r="A132" s="100">
        <v>1583</v>
      </c>
      <c r="B132" s="100">
        <v>109.16000366210938</v>
      </c>
      <c r="C132" s="100">
        <v>140.55999755859375</v>
      </c>
      <c r="D132" s="100">
        <v>8.874427795410156</v>
      </c>
      <c r="E132" s="100">
        <v>8.83761978149414</v>
      </c>
      <c r="F132" s="100">
        <v>16.879422802609636</v>
      </c>
      <c r="G132" s="100" t="s">
        <v>56</v>
      </c>
      <c r="H132" s="100">
        <v>3.5838746173218325</v>
      </c>
      <c r="I132" s="100">
        <v>45.24387827943121</v>
      </c>
      <c r="J132" s="100" t="s">
        <v>62</v>
      </c>
      <c r="K132" s="100">
        <v>0.5786582339859501</v>
      </c>
      <c r="L132" s="100">
        <v>0.3605361801181683</v>
      </c>
      <c r="M132" s="100">
        <v>0.13698990774142555</v>
      </c>
      <c r="N132" s="100">
        <v>0.1318603392002558</v>
      </c>
      <c r="O132" s="100">
        <v>0.0232400334675895</v>
      </c>
      <c r="P132" s="100">
        <v>0.010342578066552536</v>
      </c>
      <c r="Q132" s="100">
        <v>0.002828855516298699</v>
      </c>
      <c r="R132" s="100">
        <v>0.0020296448420223413</v>
      </c>
      <c r="S132" s="100">
        <v>0.00030486930165199064</v>
      </c>
      <c r="T132" s="100">
        <v>0.00015215747674303902</v>
      </c>
      <c r="U132" s="100">
        <v>6.184769013606161E-05</v>
      </c>
      <c r="V132" s="100">
        <v>7.531243766464342E-05</v>
      </c>
      <c r="W132" s="100">
        <v>1.90032409983813E-05</v>
      </c>
      <c r="X132" s="100">
        <v>67.5</v>
      </c>
    </row>
    <row r="133" spans="1:24" s="100" customFormat="1" ht="12.75" hidden="1">
      <c r="A133" s="100">
        <v>1582</v>
      </c>
      <c r="B133" s="100">
        <v>97.31999969482422</v>
      </c>
      <c r="C133" s="100">
        <v>105.31999969482422</v>
      </c>
      <c r="D133" s="100">
        <v>9.191508293151855</v>
      </c>
      <c r="E133" s="100">
        <v>9.587867736816406</v>
      </c>
      <c r="F133" s="100">
        <v>19.4782285011128</v>
      </c>
      <c r="G133" s="100" t="s">
        <v>57</v>
      </c>
      <c r="H133" s="100">
        <v>20.56358272397933</v>
      </c>
      <c r="I133" s="100">
        <v>50.38358241880355</v>
      </c>
      <c r="J133" s="100" t="s">
        <v>60</v>
      </c>
      <c r="K133" s="100">
        <v>-0.5782799418873239</v>
      </c>
      <c r="L133" s="100">
        <v>0.0019629474338417503</v>
      </c>
      <c r="M133" s="100">
        <v>0.1369478116600283</v>
      </c>
      <c r="N133" s="100">
        <v>-0.001364006278858163</v>
      </c>
      <c r="O133" s="100">
        <v>-0.023214411697421142</v>
      </c>
      <c r="P133" s="100">
        <v>0.0002245839009136498</v>
      </c>
      <c r="Q133" s="100">
        <v>0.0028288523478999274</v>
      </c>
      <c r="R133" s="100">
        <v>-0.00010964924788906974</v>
      </c>
      <c r="S133" s="100">
        <v>-0.00030287064036849473</v>
      </c>
      <c r="T133" s="100">
        <v>1.5991701827768532E-05</v>
      </c>
      <c r="U133" s="100">
        <v>6.164432833914943E-05</v>
      </c>
      <c r="V133" s="100">
        <v>-8.656208850252833E-06</v>
      </c>
      <c r="W133" s="100">
        <v>-1.879479208877186E-05</v>
      </c>
      <c r="X133" s="100">
        <v>67.5</v>
      </c>
    </row>
    <row r="134" spans="1:24" s="100" customFormat="1" ht="12.75" hidden="1">
      <c r="A134" s="100">
        <v>1581</v>
      </c>
      <c r="B134" s="100">
        <v>100.72000122070312</v>
      </c>
      <c r="C134" s="100">
        <v>118.41999816894531</v>
      </c>
      <c r="D134" s="100">
        <v>8.676342010498047</v>
      </c>
      <c r="E134" s="100">
        <v>8.855332374572754</v>
      </c>
      <c r="F134" s="100">
        <v>13.606060192057308</v>
      </c>
      <c r="G134" s="100" t="s">
        <v>58</v>
      </c>
      <c r="H134" s="100">
        <v>4.069295954906266</v>
      </c>
      <c r="I134" s="100">
        <v>37.28929717560939</v>
      </c>
      <c r="J134" s="100" t="s">
        <v>61</v>
      </c>
      <c r="K134" s="100">
        <v>0.020920338681097377</v>
      </c>
      <c r="L134" s="100">
        <v>0.3605308364225899</v>
      </c>
      <c r="M134" s="100">
        <v>0.0033958363526086434</v>
      </c>
      <c r="N134" s="100">
        <v>-0.1318532841490031</v>
      </c>
      <c r="O134" s="100">
        <v>0.0010909835550165351</v>
      </c>
      <c r="P134" s="100">
        <v>0.010340139415606736</v>
      </c>
      <c r="Q134" s="100">
        <v>-4.233895918518593E-06</v>
      </c>
      <c r="R134" s="100">
        <v>-0.0020266808399906624</v>
      </c>
      <c r="S134" s="100">
        <v>3.485206295975036E-05</v>
      </c>
      <c r="T134" s="100">
        <v>0.00015131478183396426</v>
      </c>
      <c r="U134" s="100">
        <v>-5.011343011751551E-06</v>
      </c>
      <c r="V134" s="100">
        <v>-7.481332311381179E-05</v>
      </c>
      <c r="W134" s="100">
        <v>2.8069483041906155E-06</v>
      </c>
      <c r="X134" s="100">
        <v>67.5</v>
      </c>
    </row>
    <row r="135" s="100" customFormat="1" ht="12.75" hidden="1">
      <c r="A135" s="100" t="s">
        <v>130</v>
      </c>
    </row>
    <row r="136" spans="1:24" s="100" customFormat="1" ht="12.75" hidden="1">
      <c r="A136" s="100">
        <v>1584</v>
      </c>
      <c r="B136" s="100">
        <v>94.78</v>
      </c>
      <c r="C136" s="100">
        <v>101.88</v>
      </c>
      <c r="D136" s="100">
        <v>9.04746194773619</v>
      </c>
      <c r="E136" s="100">
        <v>9.176849757824943</v>
      </c>
      <c r="F136" s="100">
        <v>13.388059825344488</v>
      </c>
      <c r="G136" s="100" t="s">
        <v>59</v>
      </c>
      <c r="H136" s="100">
        <v>7.897976176444615</v>
      </c>
      <c r="I136" s="100">
        <v>35.177976176444616</v>
      </c>
      <c r="J136" s="100" t="s">
        <v>73</v>
      </c>
      <c r="K136" s="100">
        <v>0.4028408061403181</v>
      </c>
      <c r="M136" s="100" t="s">
        <v>68</v>
      </c>
      <c r="N136" s="100">
        <v>0.28292425871529225</v>
      </c>
      <c r="X136" s="100">
        <v>67.5</v>
      </c>
    </row>
    <row r="137" spans="1:24" s="100" customFormat="1" ht="12.75" hidden="1">
      <c r="A137" s="100">
        <v>1583</v>
      </c>
      <c r="B137" s="100">
        <v>116.80000305175781</v>
      </c>
      <c r="C137" s="100">
        <v>138</v>
      </c>
      <c r="D137" s="100">
        <v>8.89223861694336</v>
      </c>
      <c r="E137" s="100">
        <v>8.900907516479492</v>
      </c>
      <c r="F137" s="100">
        <v>15.887009293992715</v>
      </c>
      <c r="G137" s="100" t="s">
        <v>56</v>
      </c>
      <c r="H137" s="100">
        <v>-6.787850029133963</v>
      </c>
      <c r="I137" s="100">
        <v>42.51215302262385</v>
      </c>
      <c r="J137" s="100" t="s">
        <v>62</v>
      </c>
      <c r="K137" s="100">
        <v>0.4726680296058656</v>
      </c>
      <c r="L137" s="100">
        <v>0.40234578377554975</v>
      </c>
      <c r="M137" s="100">
        <v>0.11189777545655992</v>
      </c>
      <c r="N137" s="100">
        <v>0.0672487923071918</v>
      </c>
      <c r="O137" s="100">
        <v>0.018983506902280275</v>
      </c>
      <c r="P137" s="100">
        <v>0.011542043502451306</v>
      </c>
      <c r="Q137" s="100">
        <v>0.0023106535019686027</v>
      </c>
      <c r="R137" s="100">
        <v>0.001035091808725454</v>
      </c>
      <c r="S137" s="100">
        <v>0.0002490758849200901</v>
      </c>
      <c r="T137" s="100">
        <v>0.00016983109488080857</v>
      </c>
      <c r="U137" s="100">
        <v>5.0524393478091634E-05</v>
      </c>
      <c r="V137" s="100">
        <v>3.840982515450736E-05</v>
      </c>
      <c r="W137" s="100">
        <v>1.5535648554993414E-05</v>
      </c>
      <c r="X137" s="100">
        <v>67.5</v>
      </c>
    </row>
    <row r="138" spans="1:24" s="100" customFormat="1" ht="12.75" hidden="1">
      <c r="A138" s="100">
        <v>1582</v>
      </c>
      <c r="B138" s="100">
        <v>114.36000061035156</v>
      </c>
      <c r="C138" s="100">
        <v>98.66000366210938</v>
      </c>
      <c r="D138" s="100">
        <v>9.145957946777344</v>
      </c>
      <c r="E138" s="100">
        <v>9.870841026306152</v>
      </c>
      <c r="F138" s="100">
        <v>22.23953268616452</v>
      </c>
      <c r="G138" s="100" t="s">
        <v>57</v>
      </c>
      <c r="H138" s="100">
        <v>10.994077769815384</v>
      </c>
      <c r="I138" s="100">
        <v>57.854078380166946</v>
      </c>
      <c r="J138" s="100" t="s">
        <v>60</v>
      </c>
      <c r="K138" s="100">
        <v>-0.11730217777705977</v>
      </c>
      <c r="L138" s="100">
        <v>0.002189678381450026</v>
      </c>
      <c r="M138" s="100">
        <v>0.029000173628241952</v>
      </c>
      <c r="N138" s="100">
        <v>-0.0006957260456068414</v>
      </c>
      <c r="O138" s="100">
        <v>-0.004512553442973839</v>
      </c>
      <c r="P138" s="100">
        <v>0.0002504905271722106</v>
      </c>
      <c r="Q138" s="100">
        <v>0.0006572270501754456</v>
      </c>
      <c r="R138" s="100">
        <v>-5.591992373654492E-05</v>
      </c>
      <c r="S138" s="100">
        <v>-4.270993972762358E-05</v>
      </c>
      <c r="T138" s="100">
        <v>1.783678982946117E-05</v>
      </c>
      <c r="U138" s="100">
        <v>1.8154438251707564E-05</v>
      </c>
      <c r="V138" s="100">
        <v>-4.412067342079394E-06</v>
      </c>
      <c r="W138" s="100">
        <v>-2.1475156797809445E-06</v>
      </c>
      <c r="X138" s="100">
        <v>67.5</v>
      </c>
    </row>
    <row r="139" spans="1:24" s="100" customFormat="1" ht="12.75" hidden="1">
      <c r="A139" s="100">
        <v>1581</v>
      </c>
      <c r="B139" s="100">
        <v>92.08000183105469</v>
      </c>
      <c r="C139" s="100">
        <v>111.37999725341797</v>
      </c>
      <c r="D139" s="100">
        <v>8.661449432373047</v>
      </c>
      <c r="E139" s="100">
        <v>8.851466178894043</v>
      </c>
      <c r="F139" s="100">
        <v>10.816725611514107</v>
      </c>
      <c r="G139" s="100" t="s">
        <v>58</v>
      </c>
      <c r="H139" s="100">
        <v>5.104918129633873</v>
      </c>
      <c r="I139" s="100">
        <v>29.68491996068856</v>
      </c>
      <c r="J139" s="100" t="s">
        <v>61</v>
      </c>
      <c r="K139" s="100">
        <v>0.45788127860860456</v>
      </c>
      <c r="L139" s="100">
        <v>0.40233982531008194</v>
      </c>
      <c r="M139" s="100">
        <v>0.10807452096427966</v>
      </c>
      <c r="N139" s="100">
        <v>-0.06724519337503078</v>
      </c>
      <c r="O139" s="100">
        <v>0.018439370806327092</v>
      </c>
      <c r="P139" s="100">
        <v>0.011539325054277455</v>
      </c>
      <c r="Q139" s="100">
        <v>0.002215213806989621</v>
      </c>
      <c r="R139" s="100">
        <v>-0.0010335801926410117</v>
      </c>
      <c r="S139" s="100">
        <v>0.0002453867508591055</v>
      </c>
      <c r="T139" s="100">
        <v>0.00016889182844943634</v>
      </c>
      <c r="U139" s="100">
        <v>4.715008704227348E-05</v>
      </c>
      <c r="V139" s="100">
        <v>-3.8155580590115294E-05</v>
      </c>
      <c r="W139" s="100">
        <v>1.538650553015089E-05</v>
      </c>
      <c r="X139" s="100">
        <v>67.5</v>
      </c>
    </row>
    <row r="140" s="100" customFormat="1" ht="12.75" hidden="1">
      <c r="A140" s="100" t="s">
        <v>136</v>
      </c>
    </row>
    <row r="141" spans="1:24" s="100" customFormat="1" ht="12.75" hidden="1">
      <c r="A141" s="100">
        <v>1584</v>
      </c>
      <c r="B141" s="100">
        <v>88.74</v>
      </c>
      <c r="C141" s="100">
        <v>108.34</v>
      </c>
      <c r="D141" s="100">
        <v>8.953928824968001</v>
      </c>
      <c r="E141" s="100">
        <v>9.128007223441903</v>
      </c>
      <c r="F141" s="100">
        <v>13.809878513009943</v>
      </c>
      <c r="G141" s="100" t="s">
        <v>59</v>
      </c>
      <c r="H141" s="100">
        <v>15.416064445706262</v>
      </c>
      <c r="I141" s="100">
        <v>36.65606444570626</v>
      </c>
      <c r="J141" s="100" t="s">
        <v>73</v>
      </c>
      <c r="K141" s="100">
        <v>0.4065236115517274</v>
      </c>
      <c r="M141" s="100" t="s">
        <v>68</v>
      </c>
      <c r="N141" s="100">
        <v>0.29503608419241745</v>
      </c>
      <c r="X141" s="100">
        <v>67.5</v>
      </c>
    </row>
    <row r="142" spans="1:24" s="100" customFormat="1" ht="12.75" hidden="1">
      <c r="A142" s="100">
        <v>1583</v>
      </c>
      <c r="B142" s="100">
        <v>116.72000122070312</v>
      </c>
      <c r="C142" s="100">
        <v>131.4199981689453</v>
      </c>
      <c r="D142" s="100">
        <v>8.549480438232422</v>
      </c>
      <c r="E142" s="100">
        <v>8.606947898864746</v>
      </c>
      <c r="F142" s="100">
        <v>16.711694323632667</v>
      </c>
      <c r="G142" s="100" t="s">
        <v>56</v>
      </c>
      <c r="H142" s="100">
        <v>-2.7083927025319667</v>
      </c>
      <c r="I142" s="100">
        <v>46.51160851817115</v>
      </c>
      <c r="J142" s="100" t="s">
        <v>62</v>
      </c>
      <c r="K142" s="100">
        <v>0.45145294385932144</v>
      </c>
      <c r="L142" s="100">
        <v>0.4318729456535848</v>
      </c>
      <c r="M142" s="100">
        <v>0.10687519788363994</v>
      </c>
      <c r="N142" s="100">
        <v>0.06549121064006941</v>
      </c>
      <c r="O142" s="100">
        <v>0.018131042420126833</v>
      </c>
      <c r="P142" s="100">
        <v>0.012389027453467568</v>
      </c>
      <c r="Q142" s="100">
        <v>0.002206937908997381</v>
      </c>
      <c r="R142" s="100">
        <v>0.0010080643421543458</v>
      </c>
      <c r="S142" s="100">
        <v>0.00023789873495278744</v>
      </c>
      <c r="T142" s="100">
        <v>0.0001823066510761119</v>
      </c>
      <c r="U142" s="100">
        <v>4.827764221573056E-05</v>
      </c>
      <c r="V142" s="100">
        <v>3.741156217275422E-05</v>
      </c>
      <c r="W142" s="100">
        <v>1.4838879909708138E-05</v>
      </c>
      <c r="X142" s="100">
        <v>67.5</v>
      </c>
    </row>
    <row r="143" spans="1:24" s="100" customFormat="1" ht="12.75" hidden="1">
      <c r="A143" s="100">
        <v>1582</v>
      </c>
      <c r="B143" s="100">
        <v>121.5999984741211</v>
      </c>
      <c r="C143" s="100">
        <v>93.0999984741211</v>
      </c>
      <c r="D143" s="100">
        <v>8.871065139770508</v>
      </c>
      <c r="E143" s="100">
        <v>9.995657920837402</v>
      </c>
      <c r="F143" s="100">
        <v>21.658475359590742</v>
      </c>
      <c r="G143" s="100" t="s">
        <v>57</v>
      </c>
      <c r="H143" s="100">
        <v>4.0061073895545505</v>
      </c>
      <c r="I143" s="100">
        <v>58.106105863675644</v>
      </c>
      <c r="J143" s="100" t="s">
        <v>60</v>
      </c>
      <c r="K143" s="100">
        <v>0.43925963274888535</v>
      </c>
      <c r="L143" s="100">
        <v>0.0023505365624159544</v>
      </c>
      <c r="M143" s="100">
        <v>-0.10370134799761273</v>
      </c>
      <c r="N143" s="100">
        <v>-0.0006772736695129966</v>
      </c>
      <c r="O143" s="100">
        <v>0.017685418343516862</v>
      </c>
      <c r="P143" s="100">
        <v>0.00026880816176131565</v>
      </c>
      <c r="Q143" s="100">
        <v>-0.0021266622875589793</v>
      </c>
      <c r="R143" s="100">
        <v>-5.442686969818076E-05</v>
      </c>
      <c r="S143" s="100">
        <v>0.0002350593198065125</v>
      </c>
      <c r="T143" s="100">
        <v>1.913451104799856E-05</v>
      </c>
      <c r="U143" s="100">
        <v>-4.5357505021990454E-05</v>
      </c>
      <c r="V143" s="100">
        <v>-4.289672104722045E-06</v>
      </c>
      <c r="W143" s="100">
        <v>1.4729121009897951E-05</v>
      </c>
      <c r="X143" s="100">
        <v>67.5</v>
      </c>
    </row>
    <row r="144" spans="1:24" s="100" customFormat="1" ht="12.75" hidden="1">
      <c r="A144" s="100">
        <v>1581</v>
      </c>
      <c r="B144" s="100">
        <v>96.72000122070312</v>
      </c>
      <c r="C144" s="100">
        <v>120.12000274658203</v>
      </c>
      <c r="D144" s="100">
        <v>8.729430198669434</v>
      </c>
      <c r="E144" s="100">
        <v>8.833719253540039</v>
      </c>
      <c r="F144" s="100">
        <v>10.745530422578701</v>
      </c>
      <c r="G144" s="100" t="s">
        <v>58</v>
      </c>
      <c r="H144" s="100">
        <v>0.04559472854305113</v>
      </c>
      <c r="I144" s="100">
        <v>29.265595949246173</v>
      </c>
      <c r="J144" s="100" t="s">
        <v>61</v>
      </c>
      <c r="K144" s="100">
        <v>0.10421485285966677</v>
      </c>
      <c r="L144" s="100">
        <v>0.431866549023391</v>
      </c>
      <c r="M144" s="100">
        <v>0.02585224064071081</v>
      </c>
      <c r="N144" s="100">
        <v>-0.06548770855266296</v>
      </c>
      <c r="O144" s="100">
        <v>0.003995081633112901</v>
      </c>
      <c r="P144" s="100">
        <v>0.01238611090758288</v>
      </c>
      <c r="Q144" s="100">
        <v>0.0005898156057990844</v>
      </c>
      <c r="R144" s="100">
        <v>-0.0010065939766250994</v>
      </c>
      <c r="S144" s="100">
        <v>3.664593107339876E-05</v>
      </c>
      <c r="T144" s="100">
        <v>0.00018129971184075618</v>
      </c>
      <c r="U144" s="100">
        <v>1.653564259683307E-05</v>
      </c>
      <c r="V144" s="100">
        <v>-3.716481800627879E-05</v>
      </c>
      <c r="W144" s="100">
        <v>1.8014858452184803E-06</v>
      </c>
      <c r="X144" s="100">
        <v>67.5</v>
      </c>
    </row>
    <row r="145" s="100" customFormat="1" ht="12.75" hidden="1">
      <c r="A145" s="100" t="s">
        <v>142</v>
      </c>
    </row>
    <row r="146" spans="1:24" s="100" customFormat="1" ht="12.75" hidden="1">
      <c r="A146" s="100">
        <v>1584</v>
      </c>
      <c r="B146" s="100">
        <v>101.38</v>
      </c>
      <c r="C146" s="100">
        <v>119.18</v>
      </c>
      <c r="D146" s="100">
        <v>8.646885872454359</v>
      </c>
      <c r="E146" s="100">
        <v>9.0327226234781</v>
      </c>
      <c r="F146" s="100">
        <v>14.985361249266429</v>
      </c>
      <c r="G146" s="100" t="s">
        <v>59</v>
      </c>
      <c r="H146" s="100">
        <v>7.330512644644841</v>
      </c>
      <c r="I146" s="100">
        <v>41.21051264464484</v>
      </c>
      <c r="J146" s="100" t="s">
        <v>73</v>
      </c>
      <c r="K146" s="100">
        <v>0.10322480447050675</v>
      </c>
      <c r="M146" s="100" t="s">
        <v>68</v>
      </c>
      <c r="N146" s="100">
        <v>0.08249813282502401</v>
      </c>
      <c r="X146" s="100">
        <v>67.5</v>
      </c>
    </row>
    <row r="147" spans="1:24" s="100" customFormat="1" ht="12.75" hidden="1">
      <c r="A147" s="100">
        <v>1583</v>
      </c>
      <c r="B147" s="100">
        <v>117.94000244140625</v>
      </c>
      <c r="C147" s="100">
        <v>136.94000244140625</v>
      </c>
      <c r="D147" s="100">
        <v>8.5690336227417</v>
      </c>
      <c r="E147" s="100">
        <v>8.801802635192871</v>
      </c>
      <c r="F147" s="100">
        <v>18.870849567709126</v>
      </c>
      <c r="G147" s="100" t="s">
        <v>56</v>
      </c>
      <c r="H147" s="100">
        <v>1.963760208859597</v>
      </c>
      <c r="I147" s="100">
        <v>52.40376265026585</v>
      </c>
      <c r="J147" s="100" t="s">
        <v>62</v>
      </c>
      <c r="K147" s="100">
        <v>0.23151072354088725</v>
      </c>
      <c r="L147" s="100">
        <v>0.1880151217320623</v>
      </c>
      <c r="M147" s="100">
        <v>0.05480716934508873</v>
      </c>
      <c r="N147" s="100">
        <v>0.10561526230546874</v>
      </c>
      <c r="O147" s="100">
        <v>0.009298109859055643</v>
      </c>
      <c r="P147" s="100">
        <v>0.0053935128383444135</v>
      </c>
      <c r="Q147" s="100">
        <v>0.001131715215655881</v>
      </c>
      <c r="R147" s="100">
        <v>0.001625675467606243</v>
      </c>
      <c r="S147" s="100">
        <v>0.00012198037578239161</v>
      </c>
      <c r="T147" s="100">
        <v>7.935116891564751E-05</v>
      </c>
      <c r="U147" s="100">
        <v>2.473448645956064E-05</v>
      </c>
      <c r="V147" s="100">
        <v>6.032774748356373E-05</v>
      </c>
      <c r="W147" s="100">
        <v>7.60851067338177E-06</v>
      </c>
      <c r="X147" s="100">
        <v>67.5</v>
      </c>
    </row>
    <row r="148" spans="1:24" s="100" customFormat="1" ht="12.75" hidden="1">
      <c r="A148" s="100">
        <v>1582</v>
      </c>
      <c r="B148" s="100">
        <v>112.37999725341797</v>
      </c>
      <c r="C148" s="100">
        <v>110.58000183105469</v>
      </c>
      <c r="D148" s="100">
        <v>9.198641777038574</v>
      </c>
      <c r="E148" s="100">
        <v>9.571723937988281</v>
      </c>
      <c r="F148" s="100">
        <v>21.602493689205794</v>
      </c>
      <c r="G148" s="100" t="s">
        <v>57</v>
      </c>
      <c r="H148" s="100">
        <v>10.990374287447779</v>
      </c>
      <c r="I148" s="100">
        <v>55.87037154086575</v>
      </c>
      <c r="J148" s="100" t="s">
        <v>60</v>
      </c>
      <c r="K148" s="100">
        <v>-0.140049700383938</v>
      </c>
      <c r="L148" s="100">
        <v>0.001024012130458387</v>
      </c>
      <c r="M148" s="100">
        <v>0.03364907615611805</v>
      </c>
      <c r="N148" s="100">
        <v>-0.0010923828766412087</v>
      </c>
      <c r="O148" s="100">
        <v>-0.005544520412311999</v>
      </c>
      <c r="P148" s="100">
        <v>0.00011709851010334202</v>
      </c>
      <c r="Q148" s="100">
        <v>0.0007180742409686176</v>
      </c>
      <c r="R148" s="100">
        <v>-8.781280597639575E-05</v>
      </c>
      <c r="S148" s="100">
        <v>-6.593966044927752E-05</v>
      </c>
      <c r="T148" s="100">
        <v>8.334676774379778E-06</v>
      </c>
      <c r="U148" s="100">
        <v>1.7157298513319378E-05</v>
      </c>
      <c r="V148" s="100">
        <v>-6.9294050896706115E-06</v>
      </c>
      <c r="W148" s="100">
        <v>-3.891790239898355E-06</v>
      </c>
      <c r="X148" s="100">
        <v>67.5</v>
      </c>
    </row>
    <row r="149" spans="1:24" s="100" customFormat="1" ht="12.75" hidden="1">
      <c r="A149" s="100">
        <v>1581</v>
      </c>
      <c r="B149" s="100">
        <v>102</v>
      </c>
      <c r="C149" s="100">
        <v>115.69999694824219</v>
      </c>
      <c r="D149" s="100">
        <v>8.430322647094727</v>
      </c>
      <c r="E149" s="100">
        <v>8.724288940429688</v>
      </c>
      <c r="F149" s="100">
        <v>14.620998759702859</v>
      </c>
      <c r="G149" s="100" t="s">
        <v>58</v>
      </c>
      <c r="H149" s="100">
        <v>6.74247256723379</v>
      </c>
      <c r="I149" s="100">
        <v>41.24247256723379</v>
      </c>
      <c r="J149" s="100" t="s">
        <v>61</v>
      </c>
      <c r="K149" s="100">
        <v>0.18434558995754233</v>
      </c>
      <c r="L149" s="100">
        <v>0.18801233310365276</v>
      </c>
      <c r="M149" s="100">
        <v>0.04326159365373636</v>
      </c>
      <c r="N149" s="100">
        <v>-0.10560961287450961</v>
      </c>
      <c r="O149" s="100">
        <v>0.007464123548583809</v>
      </c>
      <c r="P149" s="100">
        <v>0.005392241526148248</v>
      </c>
      <c r="Q149" s="100">
        <v>0.0008747277941190512</v>
      </c>
      <c r="R149" s="100">
        <v>-0.0016233020781984261</v>
      </c>
      <c r="S149" s="100">
        <v>0.00010262150484107829</v>
      </c>
      <c r="T149" s="100">
        <v>7.891223714574463E-05</v>
      </c>
      <c r="U149" s="100">
        <v>1.7816338797380264E-05</v>
      </c>
      <c r="V149" s="100">
        <v>-5.992846119786388E-05</v>
      </c>
      <c r="W149" s="100">
        <v>6.537843940902553E-06</v>
      </c>
      <c r="X149" s="100">
        <v>67.5</v>
      </c>
    </row>
    <row r="150" s="100" customFormat="1" ht="12.75" hidden="1">
      <c r="A150" s="100" t="s">
        <v>148</v>
      </c>
    </row>
    <row r="151" spans="1:24" s="100" customFormat="1" ht="12.75" hidden="1">
      <c r="A151" s="100">
        <v>1584</v>
      </c>
      <c r="B151" s="100">
        <v>118.52</v>
      </c>
      <c r="C151" s="100">
        <v>135.62</v>
      </c>
      <c r="D151" s="100">
        <v>8.344805014409845</v>
      </c>
      <c r="E151" s="100">
        <v>8.691420112366924</v>
      </c>
      <c r="F151" s="100">
        <v>18.82423999374236</v>
      </c>
      <c r="G151" s="100" t="s">
        <v>59</v>
      </c>
      <c r="H151" s="100">
        <v>2.6602720641603526</v>
      </c>
      <c r="I151" s="100">
        <v>53.68027206416034</v>
      </c>
      <c r="J151" s="100" t="s">
        <v>73</v>
      </c>
      <c r="K151" s="100">
        <v>0.21598576461348734</v>
      </c>
      <c r="M151" s="100" t="s">
        <v>68</v>
      </c>
      <c r="N151" s="100">
        <v>0.12540840424194255</v>
      </c>
      <c r="X151" s="100">
        <v>67.5</v>
      </c>
    </row>
    <row r="152" spans="1:24" s="100" customFormat="1" ht="12.75" hidden="1">
      <c r="A152" s="100">
        <v>1583</v>
      </c>
      <c r="B152" s="100">
        <v>117.91999816894531</v>
      </c>
      <c r="C152" s="100">
        <v>137.9199981689453</v>
      </c>
      <c r="D152" s="100">
        <v>8.631538391113281</v>
      </c>
      <c r="E152" s="100">
        <v>8.794488906860352</v>
      </c>
      <c r="F152" s="100">
        <v>21.56544224925562</v>
      </c>
      <c r="G152" s="100" t="s">
        <v>56</v>
      </c>
      <c r="H152" s="100">
        <v>9.032849659057177</v>
      </c>
      <c r="I152" s="100">
        <v>59.45284782800249</v>
      </c>
      <c r="J152" s="100" t="s">
        <v>62</v>
      </c>
      <c r="K152" s="100">
        <v>0.4374193028066615</v>
      </c>
      <c r="L152" s="100">
        <v>0.06366699284912644</v>
      </c>
      <c r="M152" s="100">
        <v>0.10355350733942059</v>
      </c>
      <c r="N152" s="100">
        <v>0.0977468969986444</v>
      </c>
      <c r="O152" s="100">
        <v>0.01756746667324755</v>
      </c>
      <c r="P152" s="100">
        <v>0.0018263168830177248</v>
      </c>
      <c r="Q152" s="100">
        <v>0.0021384515669596094</v>
      </c>
      <c r="R152" s="100">
        <v>0.001504583136933107</v>
      </c>
      <c r="S152" s="100">
        <v>0.00023046913675129263</v>
      </c>
      <c r="T152" s="100">
        <v>2.685154542395471E-05</v>
      </c>
      <c r="U152" s="100">
        <v>4.676855003636977E-05</v>
      </c>
      <c r="V152" s="100">
        <v>5.5831256765746964E-05</v>
      </c>
      <c r="W152" s="100">
        <v>1.436536429920036E-05</v>
      </c>
      <c r="X152" s="100">
        <v>67.5</v>
      </c>
    </row>
    <row r="153" spans="1:24" s="100" customFormat="1" ht="12.75" hidden="1">
      <c r="A153" s="100">
        <v>1582</v>
      </c>
      <c r="B153" s="100">
        <v>113.26000213623047</v>
      </c>
      <c r="C153" s="100">
        <v>105.36000061035156</v>
      </c>
      <c r="D153" s="100">
        <v>9.048049926757812</v>
      </c>
      <c r="E153" s="100">
        <v>9.567843437194824</v>
      </c>
      <c r="F153" s="100">
        <v>21.76680357884164</v>
      </c>
      <c r="G153" s="100" t="s">
        <v>57</v>
      </c>
      <c r="H153" s="100">
        <v>11.474395060029863</v>
      </c>
      <c r="I153" s="100">
        <v>57.23439719626033</v>
      </c>
      <c r="J153" s="100" t="s">
        <v>60</v>
      </c>
      <c r="K153" s="100">
        <v>-0.34008229194411926</v>
      </c>
      <c r="L153" s="100">
        <v>0.00034747911882234</v>
      </c>
      <c r="M153" s="100">
        <v>0.07976475864226552</v>
      </c>
      <c r="N153" s="100">
        <v>-0.0010109684126573754</v>
      </c>
      <c r="O153" s="100">
        <v>-0.013776689717786186</v>
      </c>
      <c r="P153" s="100">
        <v>3.974164533510514E-05</v>
      </c>
      <c r="Q153" s="100">
        <v>0.0016107982854098968</v>
      </c>
      <c r="R153" s="100">
        <v>-8.12733498243532E-05</v>
      </c>
      <c r="S153" s="100">
        <v>-0.00018997052244881945</v>
      </c>
      <c r="T153" s="100">
        <v>2.8271453204067216E-06</v>
      </c>
      <c r="U153" s="100">
        <v>3.2667244014913646E-05</v>
      </c>
      <c r="V153" s="100">
        <v>-6.415989700390471E-06</v>
      </c>
      <c r="W153" s="100">
        <v>-1.210554424573339E-05</v>
      </c>
      <c r="X153" s="100">
        <v>67.5</v>
      </c>
    </row>
    <row r="154" spans="1:24" s="100" customFormat="1" ht="12.75" hidden="1">
      <c r="A154" s="100">
        <v>1581</v>
      </c>
      <c r="B154" s="100">
        <v>105.5999984741211</v>
      </c>
      <c r="C154" s="100">
        <v>119.80000305175781</v>
      </c>
      <c r="D154" s="100">
        <v>8.62612247467041</v>
      </c>
      <c r="E154" s="100">
        <v>9.024535179138184</v>
      </c>
      <c r="F154" s="100">
        <v>14.488110177249252</v>
      </c>
      <c r="G154" s="100" t="s">
        <v>58</v>
      </c>
      <c r="H154" s="100">
        <v>1.8460396445509843</v>
      </c>
      <c r="I154" s="100">
        <v>39.946038118672085</v>
      </c>
      <c r="J154" s="100" t="s">
        <v>61</v>
      </c>
      <c r="K154" s="100">
        <v>-0.2750994023510423</v>
      </c>
      <c r="L154" s="100">
        <v>0.06366604461337849</v>
      </c>
      <c r="M154" s="100">
        <v>-0.06603720285593993</v>
      </c>
      <c r="N154" s="100">
        <v>-0.09774166877914561</v>
      </c>
      <c r="O154" s="100">
        <v>-0.010900399338350297</v>
      </c>
      <c r="P154" s="100">
        <v>0.0018258844319456904</v>
      </c>
      <c r="Q154" s="100">
        <v>-0.0014065219471990282</v>
      </c>
      <c r="R154" s="100">
        <v>-0.0015023864544622988</v>
      </c>
      <c r="S154" s="100">
        <v>-0.00013048840406491532</v>
      </c>
      <c r="T154" s="100">
        <v>2.6702298421521797E-05</v>
      </c>
      <c r="U154" s="100">
        <v>-3.346861874912844E-05</v>
      </c>
      <c r="V154" s="100">
        <v>-5.546137672477352E-05</v>
      </c>
      <c r="W154" s="100">
        <v>-7.734306042776654E-06</v>
      </c>
      <c r="X154" s="100">
        <v>67.5</v>
      </c>
    </row>
    <row r="155" spans="1:14" s="100" customFormat="1" ht="12.75">
      <c r="A155" s="100" t="s">
        <v>154</v>
      </c>
      <c r="E155" s="98" t="s">
        <v>106</v>
      </c>
      <c r="F155" s="101">
        <f>MIN(F126:F154)</f>
        <v>10.745530422578701</v>
      </c>
      <c r="G155" s="101"/>
      <c r="H155" s="101"/>
      <c r="I155" s="114"/>
      <c r="J155" s="114" t="s">
        <v>158</v>
      </c>
      <c r="K155" s="101">
        <f>AVERAGE(K153,K148,K143,K138,K133,K128)</f>
        <v>-0.26716693333435754</v>
      </c>
      <c r="L155" s="101">
        <f>AVERAGE(L153,L148,L143,L138,L133,L128)</f>
        <v>0.001093624193139362</v>
      </c>
      <c r="M155" s="114" t="s">
        <v>108</v>
      </c>
      <c r="N155" s="101" t="e">
        <f>Mittelwert(K151,K146,K141,K136,K131,K126)</f>
        <v>#NAME?</v>
      </c>
    </row>
    <row r="156" spans="5:14" s="100" customFormat="1" ht="12.75">
      <c r="E156" s="98" t="s">
        <v>107</v>
      </c>
      <c r="F156" s="101">
        <f>MAX(F126:F154)</f>
        <v>22.23953268616452</v>
      </c>
      <c r="G156" s="101"/>
      <c r="H156" s="101"/>
      <c r="I156" s="114"/>
      <c r="J156" s="114" t="s">
        <v>159</v>
      </c>
      <c r="K156" s="101">
        <f>AVERAGE(K154,K149,K144,K139,K134,K129)</f>
        <v>0.04326424171890131</v>
      </c>
      <c r="L156" s="101">
        <f>AVERAGE(L154,L149,L144,L139,L134,L129)</f>
        <v>0.20082019556516054</v>
      </c>
      <c r="M156" s="101"/>
      <c r="N156" s="101"/>
    </row>
    <row r="157" spans="5:14" s="100" customFormat="1" ht="12.75">
      <c r="E157" s="98"/>
      <c r="F157" s="101"/>
      <c r="G157" s="101"/>
      <c r="H157" s="101"/>
      <c r="I157" s="101"/>
      <c r="J157" s="114" t="s">
        <v>112</v>
      </c>
      <c r="K157" s="101">
        <f>ABS(K155/$G$33)</f>
        <v>0.16697933333397344</v>
      </c>
      <c r="L157" s="101">
        <f>ABS(L155/$H$33)</f>
        <v>0.003037844980942672</v>
      </c>
      <c r="M157" s="114" t="s">
        <v>111</v>
      </c>
      <c r="N157" s="101">
        <f>K157+L157+L158+K158</f>
        <v>0.32011175606524445</v>
      </c>
    </row>
    <row r="158" spans="5:14" s="100" customFormat="1" ht="12.75">
      <c r="E158" s="98"/>
      <c r="F158" s="101"/>
      <c r="G158" s="101"/>
      <c r="H158" s="101"/>
      <c r="I158" s="101"/>
      <c r="J158" s="101"/>
      <c r="K158" s="101">
        <f>ABS(K156/$G$34)</f>
        <v>0.024581955522103016</v>
      </c>
      <c r="L158" s="101">
        <f>ABS(L156/$H$34)</f>
        <v>0.12551262222822532</v>
      </c>
      <c r="M158" s="101"/>
      <c r="N158" s="101"/>
    </row>
    <row r="159" s="100" customFormat="1" ht="12.75"/>
    <row r="160" s="100" customFormat="1" ht="12.75" hidden="1">
      <c r="A160" s="100" t="s">
        <v>119</v>
      </c>
    </row>
    <row r="161" spans="1:24" s="100" customFormat="1" ht="12.75" hidden="1">
      <c r="A161" s="100">
        <v>1584</v>
      </c>
      <c r="B161" s="100">
        <v>124.38</v>
      </c>
      <c r="C161" s="100">
        <v>131.28</v>
      </c>
      <c r="D161" s="100">
        <v>8.626663380276101</v>
      </c>
      <c r="E161" s="100">
        <v>8.959678907641354</v>
      </c>
      <c r="F161" s="100">
        <v>18.690077520388847</v>
      </c>
      <c r="G161" s="100" t="s">
        <v>59</v>
      </c>
      <c r="H161" s="100">
        <v>-5.311008866429788</v>
      </c>
      <c r="I161" s="100">
        <v>51.56899113357021</v>
      </c>
      <c r="J161" s="100" t="s">
        <v>73</v>
      </c>
      <c r="K161" s="100">
        <v>1.3924586664315521</v>
      </c>
      <c r="M161" s="100" t="s">
        <v>68</v>
      </c>
      <c r="N161" s="100">
        <v>0.7370468441073379</v>
      </c>
      <c r="X161" s="100">
        <v>67.5</v>
      </c>
    </row>
    <row r="162" spans="1:24" s="100" customFormat="1" ht="12.75" hidden="1">
      <c r="A162" s="100">
        <v>1583</v>
      </c>
      <c r="B162" s="100">
        <v>106.08000183105469</v>
      </c>
      <c r="C162" s="100">
        <v>140.17999267578125</v>
      </c>
      <c r="D162" s="100">
        <v>8.78829574584961</v>
      </c>
      <c r="E162" s="100">
        <v>8.744168281555176</v>
      </c>
      <c r="F162" s="100">
        <v>19.083781898159383</v>
      </c>
      <c r="G162" s="100" t="s">
        <v>56</v>
      </c>
      <c r="H162" s="100">
        <v>13.06712163058733</v>
      </c>
      <c r="I162" s="100">
        <v>51.64712346164202</v>
      </c>
      <c r="J162" s="100" t="s">
        <v>62</v>
      </c>
      <c r="K162" s="100">
        <v>1.1407166356530092</v>
      </c>
      <c r="L162" s="100">
        <v>0.059638922291127584</v>
      </c>
      <c r="M162" s="100">
        <v>0.27004990996549516</v>
      </c>
      <c r="N162" s="100">
        <v>0.1122685847474857</v>
      </c>
      <c r="O162" s="100">
        <v>0.04581309698867859</v>
      </c>
      <c r="P162" s="100">
        <v>0.00171075141704063</v>
      </c>
      <c r="Q162" s="100">
        <v>0.00557659266248737</v>
      </c>
      <c r="R162" s="100">
        <v>0.0017281056766920305</v>
      </c>
      <c r="S162" s="100">
        <v>0.0006010400199149211</v>
      </c>
      <c r="T162" s="100">
        <v>2.512743173064177E-05</v>
      </c>
      <c r="U162" s="100">
        <v>0.0001219576619878356</v>
      </c>
      <c r="V162" s="100">
        <v>6.411805543099755E-05</v>
      </c>
      <c r="W162" s="100">
        <v>3.7470809964453295E-05</v>
      </c>
      <c r="X162" s="100">
        <v>67.5</v>
      </c>
    </row>
    <row r="163" spans="1:24" s="100" customFormat="1" ht="12.75" hidden="1">
      <c r="A163" s="100">
        <v>1581</v>
      </c>
      <c r="B163" s="100">
        <v>97.95999908447266</v>
      </c>
      <c r="C163" s="100">
        <v>108.05999755859375</v>
      </c>
      <c r="D163" s="100">
        <v>8.698017120361328</v>
      </c>
      <c r="E163" s="100">
        <v>8.883248329162598</v>
      </c>
      <c r="F163" s="100">
        <v>18.899159504374968</v>
      </c>
      <c r="G163" s="100" t="s">
        <v>57</v>
      </c>
      <c r="H163" s="100">
        <v>21.20070175968364</v>
      </c>
      <c r="I163" s="100">
        <v>51.660700844156295</v>
      </c>
      <c r="J163" s="100" t="s">
        <v>60</v>
      </c>
      <c r="K163" s="100">
        <v>-1.0216773767659777</v>
      </c>
      <c r="L163" s="100">
        <v>0.0003256751188915429</v>
      </c>
      <c r="M163" s="100">
        <v>0.2404878217385586</v>
      </c>
      <c r="N163" s="100">
        <v>-0.0011613782373045911</v>
      </c>
      <c r="O163" s="100">
        <v>-0.04124973148845609</v>
      </c>
      <c r="P163" s="100">
        <v>3.735586606558568E-05</v>
      </c>
      <c r="Q163" s="100">
        <v>0.004897787192207066</v>
      </c>
      <c r="R163" s="100">
        <v>-9.337400030182321E-05</v>
      </c>
      <c r="S163" s="100">
        <v>-0.0005575841067172316</v>
      </c>
      <c r="T163" s="100">
        <v>2.6629396607108854E-06</v>
      </c>
      <c r="U163" s="100">
        <v>0.0001021417047464128</v>
      </c>
      <c r="V163" s="100">
        <v>-7.377163828721283E-06</v>
      </c>
      <c r="W163" s="100">
        <v>-3.5208030512523917E-05</v>
      </c>
      <c r="X163" s="100">
        <v>67.5</v>
      </c>
    </row>
    <row r="164" spans="1:24" s="100" customFormat="1" ht="12.75" hidden="1">
      <c r="A164" s="100">
        <v>1582</v>
      </c>
      <c r="B164" s="100">
        <v>107.13999938964844</v>
      </c>
      <c r="C164" s="100">
        <v>107.83999633789062</v>
      </c>
      <c r="D164" s="100">
        <v>9.192656517028809</v>
      </c>
      <c r="E164" s="100">
        <v>9.738212585449219</v>
      </c>
      <c r="F164" s="100">
        <v>15.232559609743559</v>
      </c>
      <c r="G164" s="100" t="s">
        <v>58</v>
      </c>
      <c r="H164" s="100">
        <v>-0.2271743596209035</v>
      </c>
      <c r="I164" s="100">
        <v>39.41282503002753</v>
      </c>
      <c r="J164" s="100" t="s">
        <v>61</v>
      </c>
      <c r="K164" s="100">
        <v>-0.5073556747096762</v>
      </c>
      <c r="L164" s="100">
        <v>0.05963803306417885</v>
      </c>
      <c r="M164" s="100">
        <v>-0.12285178658780394</v>
      </c>
      <c r="N164" s="100">
        <v>-0.11226257756613864</v>
      </c>
      <c r="O164" s="100">
        <v>-0.019932373361552937</v>
      </c>
      <c r="P164" s="100">
        <v>0.0017103435181790277</v>
      </c>
      <c r="Q164" s="100">
        <v>-0.0026664707654801677</v>
      </c>
      <c r="R164" s="100">
        <v>-0.0017255812139342663</v>
      </c>
      <c r="S164" s="100">
        <v>-0.00022438598324243806</v>
      </c>
      <c r="T164" s="100">
        <v>2.4985927594177405E-05</v>
      </c>
      <c r="U164" s="100">
        <v>-6.663890357018034E-05</v>
      </c>
      <c r="V164" s="100">
        <v>-6.36922482418126E-05</v>
      </c>
      <c r="W164" s="100">
        <v>-1.2824047209105124E-05</v>
      </c>
      <c r="X164" s="100">
        <v>67.5</v>
      </c>
    </row>
    <row r="165" s="100" customFormat="1" ht="12.75" hidden="1">
      <c r="A165" s="100" t="s">
        <v>125</v>
      </c>
    </row>
    <row r="166" spans="1:24" s="100" customFormat="1" ht="12.75" hidden="1">
      <c r="A166" s="100">
        <v>1584</v>
      </c>
      <c r="B166" s="100">
        <v>107.66</v>
      </c>
      <c r="C166" s="100">
        <v>116.06</v>
      </c>
      <c r="D166" s="100">
        <v>8.794554880267116</v>
      </c>
      <c r="E166" s="100">
        <v>8.929848792295994</v>
      </c>
      <c r="F166" s="100">
        <v>15.039091962434222</v>
      </c>
      <c r="G166" s="100" t="s">
        <v>59</v>
      </c>
      <c r="H166" s="100">
        <v>0.5145688664493662</v>
      </c>
      <c r="I166" s="100">
        <v>40.67456886644936</v>
      </c>
      <c r="J166" s="100" t="s">
        <v>73</v>
      </c>
      <c r="K166" s="100">
        <v>0.7161306882238134</v>
      </c>
      <c r="M166" s="100" t="s">
        <v>68</v>
      </c>
      <c r="N166" s="100">
        <v>0.401905867766233</v>
      </c>
      <c r="X166" s="100">
        <v>67.5</v>
      </c>
    </row>
    <row r="167" spans="1:24" s="100" customFormat="1" ht="12.75" hidden="1">
      <c r="A167" s="100">
        <v>1583</v>
      </c>
      <c r="B167" s="100">
        <v>109.16000366210938</v>
      </c>
      <c r="C167" s="100">
        <v>140.55999755859375</v>
      </c>
      <c r="D167" s="100">
        <v>8.874427795410156</v>
      </c>
      <c r="E167" s="100">
        <v>8.83761978149414</v>
      </c>
      <c r="F167" s="100">
        <v>16.879422802609636</v>
      </c>
      <c r="G167" s="100" t="s">
        <v>56</v>
      </c>
      <c r="H167" s="100">
        <v>3.5838746173218325</v>
      </c>
      <c r="I167" s="100">
        <v>45.24387827943121</v>
      </c>
      <c r="J167" s="100" t="s">
        <v>62</v>
      </c>
      <c r="K167" s="100">
        <v>0.7998151037856606</v>
      </c>
      <c r="L167" s="100">
        <v>0.14696602229869488</v>
      </c>
      <c r="M167" s="100">
        <v>0.1893455545057656</v>
      </c>
      <c r="N167" s="100">
        <v>0.13381482250384924</v>
      </c>
      <c r="O167" s="100">
        <v>0.03212212219294059</v>
      </c>
      <c r="P167" s="100">
        <v>0.004215950830059479</v>
      </c>
      <c r="Q167" s="100">
        <v>0.0039099640016734185</v>
      </c>
      <c r="R167" s="100">
        <v>0.0020597268170904747</v>
      </c>
      <c r="S167" s="100">
        <v>0.0004214058806213574</v>
      </c>
      <c r="T167" s="100">
        <v>6.200378619699834E-05</v>
      </c>
      <c r="U167" s="100">
        <v>8.54941893215986E-05</v>
      </c>
      <c r="V167" s="100">
        <v>7.642944148165361E-05</v>
      </c>
      <c r="W167" s="100">
        <v>2.627311630549768E-05</v>
      </c>
      <c r="X167" s="100">
        <v>67.5</v>
      </c>
    </row>
    <row r="168" spans="1:24" s="100" customFormat="1" ht="12.75" hidden="1">
      <c r="A168" s="100">
        <v>1581</v>
      </c>
      <c r="B168" s="100">
        <v>100.72000122070312</v>
      </c>
      <c r="C168" s="100">
        <v>118.41999816894531</v>
      </c>
      <c r="D168" s="100">
        <v>8.676342010498047</v>
      </c>
      <c r="E168" s="100">
        <v>8.855332374572754</v>
      </c>
      <c r="F168" s="100">
        <v>19.551961206750892</v>
      </c>
      <c r="G168" s="100" t="s">
        <v>57</v>
      </c>
      <c r="H168" s="100">
        <v>20.364863281816753</v>
      </c>
      <c r="I168" s="100">
        <v>53.58486450251988</v>
      </c>
      <c r="J168" s="100" t="s">
        <v>60</v>
      </c>
      <c r="K168" s="100">
        <v>-0.7625508618460877</v>
      </c>
      <c r="L168" s="100">
        <v>0.0008008343064195012</v>
      </c>
      <c r="M168" s="100">
        <v>0.18116153049066905</v>
      </c>
      <c r="N168" s="100">
        <v>-0.0013842576409488223</v>
      </c>
      <c r="O168" s="100">
        <v>-0.03051910809792499</v>
      </c>
      <c r="P168" s="100">
        <v>9.164606568026977E-05</v>
      </c>
      <c r="Q168" s="100">
        <v>0.0037695463369200643</v>
      </c>
      <c r="R168" s="100">
        <v>-0.00011128665069391535</v>
      </c>
      <c r="S168" s="100">
        <v>-0.0003905810645128595</v>
      </c>
      <c r="T168" s="100">
        <v>6.527165453273224E-06</v>
      </c>
      <c r="U168" s="100">
        <v>8.396561579184255E-05</v>
      </c>
      <c r="V168" s="100">
        <v>-8.787128627186893E-06</v>
      </c>
      <c r="W168" s="100">
        <v>-2.400629943888937E-05</v>
      </c>
      <c r="X168" s="100">
        <v>67.5</v>
      </c>
    </row>
    <row r="169" spans="1:24" s="100" customFormat="1" ht="12.75" hidden="1">
      <c r="A169" s="100">
        <v>1582</v>
      </c>
      <c r="B169" s="100">
        <v>97.31999969482422</v>
      </c>
      <c r="C169" s="100">
        <v>105.31999969482422</v>
      </c>
      <c r="D169" s="100">
        <v>9.191508293151855</v>
      </c>
      <c r="E169" s="100">
        <v>9.587867736816406</v>
      </c>
      <c r="F169" s="100">
        <v>15.309343597872946</v>
      </c>
      <c r="G169" s="100" t="s">
        <v>58</v>
      </c>
      <c r="H169" s="100">
        <v>9.780088932185528</v>
      </c>
      <c r="I169" s="100">
        <v>39.60008862700975</v>
      </c>
      <c r="J169" s="100" t="s">
        <v>61</v>
      </c>
      <c r="K169" s="100">
        <v>0.24128900377235588</v>
      </c>
      <c r="L169" s="100">
        <v>0.14696384036460852</v>
      </c>
      <c r="M169" s="100">
        <v>0.05506576868957917</v>
      </c>
      <c r="N169" s="100">
        <v>-0.13380766253290635</v>
      </c>
      <c r="O169" s="100">
        <v>0.010020717293955341</v>
      </c>
      <c r="P169" s="100">
        <v>0.004214954614242547</v>
      </c>
      <c r="Q169" s="100">
        <v>0.0010384309838378945</v>
      </c>
      <c r="R169" s="100">
        <v>-0.00205671822144381</v>
      </c>
      <c r="S169" s="100">
        <v>0.00015820666315381025</v>
      </c>
      <c r="T169" s="100">
        <v>6.165927029983957E-05</v>
      </c>
      <c r="U169" s="100">
        <v>1.609446403127566E-05</v>
      </c>
      <c r="V169" s="100">
        <v>-7.592263098501518E-05</v>
      </c>
      <c r="W169" s="100">
        <v>1.0675871283065744E-05</v>
      </c>
      <c r="X169" s="100">
        <v>67.5</v>
      </c>
    </row>
    <row r="170" s="100" customFormat="1" ht="12.75" hidden="1">
      <c r="A170" s="100" t="s">
        <v>131</v>
      </c>
    </row>
    <row r="171" spans="1:24" s="100" customFormat="1" ht="12.75" hidden="1">
      <c r="A171" s="100">
        <v>1584</v>
      </c>
      <c r="B171" s="100">
        <v>94.78</v>
      </c>
      <c r="C171" s="100">
        <v>101.88</v>
      </c>
      <c r="D171" s="100">
        <v>9.04746194773619</v>
      </c>
      <c r="E171" s="100">
        <v>9.176849757824943</v>
      </c>
      <c r="F171" s="100">
        <v>11.603663133617523</v>
      </c>
      <c r="G171" s="100" t="s">
        <v>59</v>
      </c>
      <c r="H171" s="100">
        <v>3.2093607138764497</v>
      </c>
      <c r="I171" s="100">
        <v>30.489360713876454</v>
      </c>
      <c r="J171" s="100" t="s">
        <v>73</v>
      </c>
      <c r="K171" s="100">
        <v>1.1756845209073248</v>
      </c>
      <c r="M171" s="100" t="s">
        <v>68</v>
      </c>
      <c r="N171" s="100">
        <v>0.8225267691802973</v>
      </c>
      <c r="X171" s="100">
        <v>67.5</v>
      </c>
    </row>
    <row r="172" spans="1:24" s="100" customFormat="1" ht="12.75" hidden="1">
      <c r="A172" s="100">
        <v>1583</v>
      </c>
      <c r="B172" s="100">
        <v>116.80000305175781</v>
      </c>
      <c r="C172" s="100">
        <v>138</v>
      </c>
      <c r="D172" s="100">
        <v>8.89223861694336</v>
      </c>
      <c r="E172" s="100">
        <v>8.900907516479492</v>
      </c>
      <c r="F172" s="100">
        <v>15.887009293992715</v>
      </c>
      <c r="G172" s="100" t="s">
        <v>56</v>
      </c>
      <c r="H172" s="100">
        <v>-6.787850029133963</v>
      </c>
      <c r="I172" s="100">
        <v>42.51215302262385</v>
      </c>
      <c r="J172" s="100" t="s">
        <v>62</v>
      </c>
      <c r="K172" s="100">
        <v>0.8022107345415083</v>
      </c>
      <c r="L172" s="100">
        <v>0.6998601805239276</v>
      </c>
      <c r="M172" s="100">
        <v>0.18991266058376294</v>
      </c>
      <c r="N172" s="100">
        <v>0.06937915385590808</v>
      </c>
      <c r="O172" s="100">
        <v>0.03221843416851479</v>
      </c>
      <c r="P172" s="100">
        <v>0.020076787087666383</v>
      </c>
      <c r="Q172" s="100">
        <v>0.00392168678964328</v>
      </c>
      <c r="R172" s="100">
        <v>0.0010678659844493806</v>
      </c>
      <c r="S172" s="100">
        <v>0.0004226734448391052</v>
      </c>
      <c r="T172" s="100">
        <v>0.0002953934200676208</v>
      </c>
      <c r="U172" s="100">
        <v>8.574471042670852E-05</v>
      </c>
      <c r="V172" s="100">
        <v>3.9615042954161976E-05</v>
      </c>
      <c r="W172" s="100">
        <v>2.6348764888480393E-05</v>
      </c>
      <c r="X172" s="100">
        <v>67.5</v>
      </c>
    </row>
    <row r="173" spans="1:24" s="100" customFormat="1" ht="12.75" hidden="1">
      <c r="A173" s="100">
        <v>1581</v>
      </c>
      <c r="B173" s="100">
        <v>92.08000183105469</v>
      </c>
      <c r="C173" s="100">
        <v>111.37999725341797</v>
      </c>
      <c r="D173" s="100">
        <v>8.661449432373047</v>
      </c>
      <c r="E173" s="100">
        <v>8.851466178894043</v>
      </c>
      <c r="F173" s="100">
        <v>17.542319795109925</v>
      </c>
      <c r="G173" s="100" t="s">
        <v>57</v>
      </c>
      <c r="H173" s="100">
        <v>23.56232679456236</v>
      </c>
      <c r="I173" s="100">
        <v>48.14232862561705</v>
      </c>
      <c r="J173" s="100" t="s">
        <v>60</v>
      </c>
      <c r="K173" s="100">
        <v>-0.7821300181772609</v>
      </c>
      <c r="L173" s="100">
        <v>0.0038084406311260036</v>
      </c>
      <c r="M173" s="100">
        <v>0.18562693895254134</v>
      </c>
      <c r="N173" s="100">
        <v>-0.0007180794556190236</v>
      </c>
      <c r="O173" s="100">
        <v>-0.03133277613838756</v>
      </c>
      <c r="P173" s="100">
        <v>0.0004358187436232726</v>
      </c>
      <c r="Q173" s="100">
        <v>0.0038536201603317772</v>
      </c>
      <c r="R173" s="100">
        <v>-5.771704567847754E-05</v>
      </c>
      <c r="S173" s="100">
        <v>-0.0004034607652914831</v>
      </c>
      <c r="T173" s="100">
        <v>3.104078939731826E-05</v>
      </c>
      <c r="U173" s="100">
        <v>8.525318267219045E-05</v>
      </c>
      <c r="V173" s="100">
        <v>-4.559678321074172E-06</v>
      </c>
      <c r="W173" s="100">
        <v>-2.4873235548053583E-05</v>
      </c>
      <c r="X173" s="100">
        <v>67.5</v>
      </c>
    </row>
    <row r="174" spans="1:24" s="100" customFormat="1" ht="12.75" hidden="1">
      <c r="A174" s="100">
        <v>1582</v>
      </c>
      <c r="B174" s="100">
        <v>114.36000061035156</v>
      </c>
      <c r="C174" s="100">
        <v>98.66000366210938</v>
      </c>
      <c r="D174" s="100">
        <v>9.145957946777344</v>
      </c>
      <c r="E174" s="100">
        <v>9.870841026306152</v>
      </c>
      <c r="F174" s="100">
        <v>17.15627302599563</v>
      </c>
      <c r="G174" s="100" t="s">
        <v>58</v>
      </c>
      <c r="H174" s="100">
        <v>-2.229550035507458</v>
      </c>
      <c r="I174" s="100">
        <v>44.6304505748441</v>
      </c>
      <c r="J174" s="100" t="s">
        <v>61</v>
      </c>
      <c r="K174" s="100">
        <v>0.17836674936675792</v>
      </c>
      <c r="L174" s="100">
        <v>0.6998498182202691</v>
      </c>
      <c r="M174" s="100">
        <v>0.04011805310721146</v>
      </c>
      <c r="N174" s="100">
        <v>-0.06937543766822075</v>
      </c>
      <c r="O174" s="100">
        <v>0.007502308960087722</v>
      </c>
      <c r="P174" s="100">
        <v>0.020072056242104203</v>
      </c>
      <c r="Q174" s="100">
        <v>0.0007274881002099662</v>
      </c>
      <c r="R174" s="100">
        <v>-0.0010663050705038372</v>
      </c>
      <c r="S174" s="100">
        <v>0.0001259851254814111</v>
      </c>
      <c r="T174" s="100">
        <v>0.0002937579650202479</v>
      </c>
      <c r="U174" s="100">
        <v>9.167890183800295E-06</v>
      </c>
      <c r="V174" s="100">
        <v>-3.9351759323674775E-05</v>
      </c>
      <c r="W174" s="100">
        <v>8.693650816513208E-06</v>
      </c>
      <c r="X174" s="100">
        <v>67.5</v>
      </c>
    </row>
    <row r="175" s="100" customFormat="1" ht="12.75" hidden="1">
      <c r="A175" s="100" t="s">
        <v>137</v>
      </c>
    </row>
    <row r="176" spans="1:24" s="100" customFormat="1" ht="12.75" hidden="1">
      <c r="A176" s="100">
        <v>1584</v>
      </c>
      <c r="B176" s="100">
        <v>88.74</v>
      </c>
      <c r="C176" s="100">
        <v>108.34</v>
      </c>
      <c r="D176" s="100">
        <v>8.953928824968001</v>
      </c>
      <c r="E176" s="100">
        <v>9.128007223441903</v>
      </c>
      <c r="F176" s="100">
        <v>9.307539598179638</v>
      </c>
      <c r="G176" s="100" t="s">
        <v>59</v>
      </c>
      <c r="H176" s="100">
        <v>3.465341978238314</v>
      </c>
      <c r="I176" s="100">
        <v>24.70534197823831</v>
      </c>
      <c r="J176" s="100" t="s">
        <v>73</v>
      </c>
      <c r="K176" s="100">
        <v>0.5164934121617764</v>
      </c>
      <c r="M176" s="100" t="s">
        <v>68</v>
      </c>
      <c r="N176" s="100">
        <v>0.36643796143056856</v>
      </c>
      <c r="X176" s="100">
        <v>67.5</v>
      </c>
    </row>
    <row r="177" spans="1:24" s="100" customFormat="1" ht="12.75" hidden="1">
      <c r="A177" s="100">
        <v>1583</v>
      </c>
      <c r="B177" s="100">
        <v>116.72000122070312</v>
      </c>
      <c r="C177" s="100">
        <v>131.4199981689453</v>
      </c>
      <c r="D177" s="100">
        <v>8.549480438232422</v>
      </c>
      <c r="E177" s="100">
        <v>8.606947898864746</v>
      </c>
      <c r="F177" s="100">
        <v>16.711694323632667</v>
      </c>
      <c r="G177" s="100" t="s">
        <v>56</v>
      </c>
      <c r="H177" s="100">
        <v>-2.7083927025319667</v>
      </c>
      <c r="I177" s="100">
        <v>46.51160851817115</v>
      </c>
      <c r="J177" s="100" t="s">
        <v>62</v>
      </c>
      <c r="K177" s="100">
        <v>0.5249565041333067</v>
      </c>
      <c r="L177" s="100">
        <v>0.469550757884937</v>
      </c>
      <c r="M177" s="100">
        <v>0.12427653180514088</v>
      </c>
      <c r="N177" s="100">
        <v>0.06601383375099629</v>
      </c>
      <c r="O177" s="100">
        <v>0.021083322045726202</v>
      </c>
      <c r="P177" s="100">
        <v>0.013469914911426918</v>
      </c>
      <c r="Q177" s="100">
        <v>0.0025663092269094245</v>
      </c>
      <c r="R177" s="100">
        <v>0.001016087283420369</v>
      </c>
      <c r="S177" s="100">
        <v>0.0002765860212018549</v>
      </c>
      <c r="T177" s="100">
        <v>0.0001981831573310781</v>
      </c>
      <c r="U177" s="100">
        <v>5.610847419862567E-05</v>
      </c>
      <c r="V177" s="100">
        <v>3.7698159243070055E-05</v>
      </c>
      <c r="W177" s="100">
        <v>1.72410267607585E-05</v>
      </c>
      <c r="X177" s="100">
        <v>67.5</v>
      </c>
    </row>
    <row r="178" spans="1:24" s="100" customFormat="1" ht="12.75" hidden="1">
      <c r="A178" s="100">
        <v>1581</v>
      </c>
      <c r="B178" s="100">
        <v>96.72000122070312</v>
      </c>
      <c r="C178" s="100">
        <v>120.12000274658203</v>
      </c>
      <c r="D178" s="100">
        <v>8.729430198669434</v>
      </c>
      <c r="E178" s="100">
        <v>8.833719253540039</v>
      </c>
      <c r="F178" s="100">
        <v>16.96596101921079</v>
      </c>
      <c r="G178" s="100" t="s">
        <v>57</v>
      </c>
      <c r="H178" s="100">
        <v>16.987020727286456</v>
      </c>
      <c r="I178" s="100">
        <v>46.20702194798958</v>
      </c>
      <c r="J178" s="100" t="s">
        <v>60</v>
      </c>
      <c r="K178" s="100">
        <v>-0.5197903654792335</v>
      </c>
      <c r="L178" s="100">
        <v>0.002555385141092088</v>
      </c>
      <c r="M178" s="100">
        <v>0.12324330341756823</v>
      </c>
      <c r="N178" s="100">
        <v>-0.0006830727005784276</v>
      </c>
      <c r="O178" s="100">
        <v>-0.02084276115982347</v>
      </c>
      <c r="P178" s="100">
        <v>0.00029240977684766376</v>
      </c>
      <c r="Q178" s="100">
        <v>0.002552769561727094</v>
      </c>
      <c r="R178" s="100">
        <v>-5.4905602710230584E-05</v>
      </c>
      <c r="S178" s="100">
        <v>-0.00026998867719462436</v>
      </c>
      <c r="T178" s="100">
        <v>2.0825276692610387E-05</v>
      </c>
      <c r="U178" s="100">
        <v>5.6093317167383E-05</v>
      </c>
      <c r="V178" s="100">
        <v>-4.336006609550271E-06</v>
      </c>
      <c r="W178" s="100">
        <v>-1.669447136794047E-05</v>
      </c>
      <c r="X178" s="100">
        <v>67.5</v>
      </c>
    </row>
    <row r="179" spans="1:24" s="100" customFormat="1" ht="12.75" hidden="1">
      <c r="A179" s="100">
        <v>1582</v>
      </c>
      <c r="B179" s="100">
        <v>121.5999984741211</v>
      </c>
      <c r="C179" s="100">
        <v>93.0999984741211</v>
      </c>
      <c r="D179" s="100">
        <v>8.871065139770508</v>
      </c>
      <c r="E179" s="100">
        <v>9.995657920837402</v>
      </c>
      <c r="F179" s="100">
        <v>19.848076010257216</v>
      </c>
      <c r="G179" s="100" t="s">
        <v>58</v>
      </c>
      <c r="H179" s="100">
        <v>-0.8508945231549205</v>
      </c>
      <c r="I179" s="100">
        <v>53.249103950966166</v>
      </c>
      <c r="J179" s="100" t="s">
        <v>61</v>
      </c>
      <c r="K179" s="100">
        <v>0.07346636772583331</v>
      </c>
      <c r="L179" s="100">
        <v>0.46954380438580956</v>
      </c>
      <c r="M179" s="100">
        <v>0.015992014264607432</v>
      </c>
      <c r="N179" s="100">
        <v>-0.06601029963717708</v>
      </c>
      <c r="O179" s="100">
        <v>0.003175811033162819</v>
      </c>
      <c r="P179" s="100">
        <v>0.013466740668902967</v>
      </c>
      <c r="Q179" s="100">
        <v>0.0002632690882730226</v>
      </c>
      <c r="R179" s="100">
        <v>-0.0010146027509915453</v>
      </c>
      <c r="S179" s="100">
        <v>6.0049490513824085E-05</v>
      </c>
      <c r="T179" s="100">
        <v>0.00019708595003295156</v>
      </c>
      <c r="U179" s="100">
        <v>1.3040882091401114E-06</v>
      </c>
      <c r="V179" s="100">
        <v>-3.7447967327984636E-05</v>
      </c>
      <c r="W179" s="100">
        <v>4.306695892468669E-06</v>
      </c>
      <c r="X179" s="100">
        <v>67.5</v>
      </c>
    </row>
    <row r="180" s="100" customFormat="1" ht="12.75" hidden="1">
      <c r="A180" s="100" t="s">
        <v>143</v>
      </c>
    </row>
    <row r="181" spans="1:24" s="100" customFormat="1" ht="12.75" hidden="1">
      <c r="A181" s="100">
        <v>1584</v>
      </c>
      <c r="B181" s="100">
        <v>101.38</v>
      </c>
      <c r="C181" s="100">
        <v>119.18</v>
      </c>
      <c r="D181" s="100">
        <v>8.646885872454359</v>
      </c>
      <c r="E181" s="100">
        <v>9.0327226234781</v>
      </c>
      <c r="F181" s="100">
        <v>14.700071902342442</v>
      </c>
      <c r="G181" s="100" t="s">
        <v>59</v>
      </c>
      <c r="H181" s="100">
        <v>6.545952296500488</v>
      </c>
      <c r="I181" s="100">
        <v>40.42595229650048</v>
      </c>
      <c r="J181" s="100" t="s">
        <v>73</v>
      </c>
      <c r="K181" s="100">
        <v>0.43816453126400196</v>
      </c>
      <c r="M181" s="100" t="s">
        <v>68</v>
      </c>
      <c r="N181" s="100">
        <v>0.32509741139485365</v>
      </c>
      <c r="X181" s="100">
        <v>67.5</v>
      </c>
    </row>
    <row r="182" spans="1:24" s="100" customFormat="1" ht="12.75" hidden="1">
      <c r="A182" s="100">
        <v>1583</v>
      </c>
      <c r="B182" s="100">
        <v>117.94000244140625</v>
      </c>
      <c r="C182" s="100">
        <v>136.94000244140625</v>
      </c>
      <c r="D182" s="100">
        <v>8.5690336227417</v>
      </c>
      <c r="E182" s="100">
        <v>8.801802635192871</v>
      </c>
      <c r="F182" s="100">
        <v>18.870849567709126</v>
      </c>
      <c r="G182" s="100" t="s">
        <v>56</v>
      </c>
      <c r="H182" s="100">
        <v>1.963760208859597</v>
      </c>
      <c r="I182" s="100">
        <v>52.40376265026585</v>
      </c>
      <c r="J182" s="100" t="s">
        <v>62</v>
      </c>
      <c r="K182" s="100">
        <v>0.46556277294758364</v>
      </c>
      <c r="L182" s="100">
        <v>0.44408443108613205</v>
      </c>
      <c r="M182" s="100">
        <v>0.11021610074505739</v>
      </c>
      <c r="N182" s="100">
        <v>0.10741204806605881</v>
      </c>
      <c r="O182" s="100">
        <v>0.018697892850598183</v>
      </c>
      <c r="P182" s="100">
        <v>0.012739319664884933</v>
      </c>
      <c r="Q182" s="100">
        <v>0.0022759918141320554</v>
      </c>
      <c r="R182" s="100">
        <v>0.0016533230294859616</v>
      </c>
      <c r="S182" s="100">
        <v>0.0002452791090987414</v>
      </c>
      <c r="T182" s="100">
        <v>0.00018742923672977505</v>
      </c>
      <c r="U182" s="100">
        <v>4.97596190739154E-05</v>
      </c>
      <c r="V182" s="100">
        <v>6.13470389470114E-05</v>
      </c>
      <c r="W182" s="100">
        <v>1.5286649837582456E-05</v>
      </c>
      <c r="X182" s="100">
        <v>67.5</v>
      </c>
    </row>
    <row r="183" spans="1:24" s="100" customFormat="1" ht="12.75" hidden="1">
      <c r="A183" s="100">
        <v>1581</v>
      </c>
      <c r="B183" s="100">
        <v>102</v>
      </c>
      <c r="C183" s="100">
        <v>115.69999694824219</v>
      </c>
      <c r="D183" s="100">
        <v>8.430322647094727</v>
      </c>
      <c r="E183" s="100">
        <v>8.724288940429688</v>
      </c>
      <c r="F183" s="100">
        <v>18.807704239065334</v>
      </c>
      <c r="G183" s="100" t="s">
        <v>57</v>
      </c>
      <c r="H183" s="100">
        <v>18.552205179727586</v>
      </c>
      <c r="I183" s="100">
        <v>53.052205179727586</v>
      </c>
      <c r="J183" s="100" t="s">
        <v>60</v>
      </c>
      <c r="K183" s="100">
        <v>-0.4620124168412925</v>
      </c>
      <c r="L183" s="100">
        <v>0.0024173181133350517</v>
      </c>
      <c r="M183" s="100">
        <v>0.10921408071353325</v>
      </c>
      <c r="N183" s="100">
        <v>-0.001111140630308424</v>
      </c>
      <c r="O183" s="100">
        <v>-0.01857911680381912</v>
      </c>
      <c r="P183" s="100">
        <v>0.0002765721274016576</v>
      </c>
      <c r="Q183" s="100">
        <v>0.0022464714585057146</v>
      </c>
      <c r="R183" s="100">
        <v>-8.931727011347618E-05</v>
      </c>
      <c r="S183" s="100">
        <v>-0.0002450289432147856</v>
      </c>
      <c r="T183" s="100">
        <v>1.969398254091182E-05</v>
      </c>
      <c r="U183" s="100">
        <v>4.832183738338976E-05</v>
      </c>
      <c r="V183" s="100">
        <v>-7.050876230792646E-06</v>
      </c>
      <c r="W183" s="100">
        <v>-1.528563634157448E-05</v>
      </c>
      <c r="X183" s="100">
        <v>67.5</v>
      </c>
    </row>
    <row r="184" spans="1:24" s="100" customFormat="1" ht="12.75" hidden="1">
      <c r="A184" s="100">
        <v>1582</v>
      </c>
      <c r="B184" s="100">
        <v>112.37999725341797</v>
      </c>
      <c r="C184" s="100">
        <v>110.58000183105469</v>
      </c>
      <c r="D184" s="100">
        <v>9.198641777038574</v>
      </c>
      <c r="E184" s="100">
        <v>9.571723937988281</v>
      </c>
      <c r="F184" s="100">
        <v>17.517357180086847</v>
      </c>
      <c r="G184" s="100" t="s">
        <v>58</v>
      </c>
      <c r="H184" s="100">
        <v>0.4250155912119169</v>
      </c>
      <c r="I184" s="100">
        <v>45.30501284462988</v>
      </c>
      <c r="J184" s="100" t="s">
        <v>61</v>
      </c>
      <c r="K184" s="100">
        <v>-0.057386603306965656</v>
      </c>
      <c r="L184" s="100">
        <v>0.44407785185283954</v>
      </c>
      <c r="M184" s="100">
        <v>-0.014828129934097744</v>
      </c>
      <c r="N184" s="100">
        <v>-0.10740630072879806</v>
      </c>
      <c r="O184" s="100">
        <v>-0.0021041900680538934</v>
      </c>
      <c r="P184" s="100">
        <v>0.012736317104346471</v>
      </c>
      <c r="Q184" s="100">
        <v>-0.00036538298279385236</v>
      </c>
      <c r="R184" s="100">
        <v>-0.0016509086786034273</v>
      </c>
      <c r="S184" s="100">
        <v>-1.1075122903048493E-05</v>
      </c>
      <c r="T184" s="100">
        <v>0.0001863917000104466</v>
      </c>
      <c r="U184" s="100">
        <v>-1.1875172515563762E-05</v>
      </c>
      <c r="V184" s="100">
        <v>-6.094049829090813E-05</v>
      </c>
      <c r="W184" s="100">
        <v>-1.760252538623708E-07</v>
      </c>
      <c r="X184" s="100">
        <v>67.5</v>
      </c>
    </row>
    <row r="185" s="100" customFormat="1" ht="12.75" hidden="1">
      <c r="A185" s="100" t="s">
        <v>149</v>
      </c>
    </row>
    <row r="186" spans="1:24" s="100" customFormat="1" ht="12.75" hidden="1">
      <c r="A186" s="100">
        <v>1584</v>
      </c>
      <c r="B186" s="100">
        <v>118.52</v>
      </c>
      <c r="C186" s="100">
        <v>135.62</v>
      </c>
      <c r="D186" s="100">
        <v>8.344805014409845</v>
      </c>
      <c r="E186" s="100">
        <v>8.691420112366924</v>
      </c>
      <c r="F186" s="100">
        <v>16.65225112133452</v>
      </c>
      <c r="G186" s="100" t="s">
        <v>59</v>
      </c>
      <c r="H186" s="100">
        <v>-3.5334947827317507</v>
      </c>
      <c r="I186" s="100">
        <v>47.486505217268245</v>
      </c>
      <c r="J186" s="100" t="s">
        <v>73</v>
      </c>
      <c r="K186" s="100">
        <v>0.700601704455793</v>
      </c>
      <c r="M186" s="100" t="s">
        <v>68</v>
      </c>
      <c r="N186" s="100">
        <v>0.3745792974660364</v>
      </c>
      <c r="X186" s="100">
        <v>67.5</v>
      </c>
    </row>
    <row r="187" spans="1:24" s="100" customFormat="1" ht="12.75" hidden="1">
      <c r="A187" s="100">
        <v>1583</v>
      </c>
      <c r="B187" s="100">
        <v>117.91999816894531</v>
      </c>
      <c r="C187" s="100">
        <v>137.9199981689453</v>
      </c>
      <c r="D187" s="100">
        <v>8.631538391113281</v>
      </c>
      <c r="E187" s="100">
        <v>8.794488906860352</v>
      </c>
      <c r="F187" s="100">
        <v>21.56544224925562</v>
      </c>
      <c r="G187" s="100" t="s">
        <v>56</v>
      </c>
      <c r="H187" s="100">
        <v>9.032849659057177</v>
      </c>
      <c r="I187" s="100">
        <v>59.45284782800249</v>
      </c>
      <c r="J187" s="100" t="s">
        <v>62</v>
      </c>
      <c r="K187" s="100">
        <v>0.807981948363829</v>
      </c>
      <c r="L187" s="100">
        <v>0.01724340732964518</v>
      </c>
      <c r="M187" s="100">
        <v>0.19127923174907815</v>
      </c>
      <c r="N187" s="100">
        <v>0.09904764198060505</v>
      </c>
      <c r="O187" s="100">
        <v>0.03244991270612091</v>
      </c>
      <c r="P187" s="100">
        <v>0.0004945902983502717</v>
      </c>
      <c r="Q187" s="100">
        <v>0.003949949164681675</v>
      </c>
      <c r="R187" s="100">
        <v>0.001524595492324008</v>
      </c>
      <c r="S187" s="100">
        <v>0.0004257166881091829</v>
      </c>
      <c r="T187" s="100">
        <v>7.243570225270687E-06</v>
      </c>
      <c r="U187" s="100">
        <v>8.638008642592102E-05</v>
      </c>
      <c r="V187" s="100">
        <v>5.656966601877476E-05</v>
      </c>
      <c r="W187" s="100">
        <v>2.6540171148797225E-05</v>
      </c>
      <c r="X187" s="100">
        <v>67.5</v>
      </c>
    </row>
    <row r="188" spans="1:24" s="100" customFormat="1" ht="12.75" hidden="1">
      <c r="A188" s="100">
        <v>1581</v>
      </c>
      <c r="B188" s="100">
        <v>105.5999984741211</v>
      </c>
      <c r="C188" s="100">
        <v>119.80000305175781</v>
      </c>
      <c r="D188" s="100">
        <v>8.62612247467041</v>
      </c>
      <c r="E188" s="100">
        <v>9.024535179138184</v>
      </c>
      <c r="F188" s="100">
        <v>19.85650808355074</v>
      </c>
      <c r="G188" s="100" t="s">
        <v>57</v>
      </c>
      <c r="H188" s="100">
        <v>16.6475717131064</v>
      </c>
      <c r="I188" s="100">
        <v>54.747570187227495</v>
      </c>
      <c r="J188" s="100" t="s">
        <v>60</v>
      </c>
      <c r="K188" s="100">
        <v>-0.7770729736300259</v>
      </c>
      <c r="L188" s="100">
        <v>9.480805320612003E-05</v>
      </c>
      <c r="M188" s="100">
        <v>0.1833543133631216</v>
      </c>
      <c r="N188" s="100">
        <v>-0.0010245896733679382</v>
      </c>
      <c r="O188" s="100">
        <v>-0.03130266635537606</v>
      </c>
      <c r="P188" s="100">
        <v>1.0904707973443306E-05</v>
      </c>
      <c r="Q188" s="100">
        <v>0.0037554359236498234</v>
      </c>
      <c r="R188" s="100">
        <v>-8.237609463342768E-05</v>
      </c>
      <c r="S188" s="100">
        <v>-0.0004173013144871255</v>
      </c>
      <c r="T188" s="100">
        <v>7.782500699855662E-07</v>
      </c>
      <c r="U188" s="100">
        <v>7.97403041310296E-05</v>
      </c>
      <c r="V188" s="100">
        <v>-6.506919851288416E-06</v>
      </c>
      <c r="W188" s="100">
        <v>-2.617620990917164E-05</v>
      </c>
      <c r="X188" s="100">
        <v>67.5</v>
      </c>
    </row>
    <row r="189" spans="1:24" s="100" customFormat="1" ht="12.75" hidden="1">
      <c r="A189" s="100">
        <v>1582</v>
      </c>
      <c r="B189" s="100">
        <v>113.26000213623047</v>
      </c>
      <c r="C189" s="100">
        <v>105.36000061035156</v>
      </c>
      <c r="D189" s="100">
        <v>9.048049926757812</v>
      </c>
      <c r="E189" s="100">
        <v>9.567843437194824</v>
      </c>
      <c r="F189" s="100">
        <v>18.61976756792121</v>
      </c>
      <c r="G189" s="100" t="s">
        <v>58</v>
      </c>
      <c r="H189" s="100">
        <v>3.19946813345814</v>
      </c>
      <c r="I189" s="100">
        <v>48.9594702696886</v>
      </c>
      <c r="J189" s="100" t="s">
        <v>61</v>
      </c>
      <c r="K189" s="100">
        <v>-0.221342319802604</v>
      </c>
      <c r="L189" s="100">
        <v>0.017243146689891277</v>
      </c>
      <c r="M189" s="100">
        <v>-0.05448798280039149</v>
      </c>
      <c r="N189" s="100">
        <v>-0.09904234244967829</v>
      </c>
      <c r="O189" s="100">
        <v>-0.00855218765456386</v>
      </c>
      <c r="P189" s="100">
        <v>0.0004944700704453452</v>
      </c>
      <c r="Q189" s="100">
        <v>-0.0012242546413756665</v>
      </c>
      <c r="R189" s="100">
        <v>-0.001522368416070049</v>
      </c>
      <c r="S189" s="100">
        <v>-8.422773570486434E-05</v>
      </c>
      <c r="T189" s="100">
        <v>7.201641232177252E-06</v>
      </c>
      <c r="U189" s="100">
        <v>-3.3211492409111774E-05</v>
      </c>
      <c r="V189" s="100">
        <v>-5.619419104787102E-05</v>
      </c>
      <c r="W189" s="100">
        <v>-4.380264763508378E-06</v>
      </c>
      <c r="X189" s="100">
        <v>67.5</v>
      </c>
    </row>
    <row r="190" spans="1:14" s="100" customFormat="1" ht="12.75">
      <c r="A190" s="100" t="s">
        <v>155</v>
      </c>
      <c r="E190" s="98" t="s">
        <v>106</v>
      </c>
      <c r="F190" s="101">
        <f>MIN(F161:F189)</f>
        <v>9.307539598179638</v>
      </c>
      <c r="G190" s="101"/>
      <c r="H190" s="101"/>
      <c r="I190" s="114"/>
      <c r="J190" s="114" t="s">
        <v>158</v>
      </c>
      <c r="K190" s="101">
        <f>AVERAGE(K188,K183,K178,K173,K168,K163)</f>
        <v>-0.7208723354566464</v>
      </c>
      <c r="L190" s="101">
        <f>AVERAGE(L188,L183,L178,L173,L168,L163)</f>
        <v>0.001667076894011718</v>
      </c>
      <c r="M190" s="114" t="s">
        <v>108</v>
      </c>
      <c r="N190" s="101" t="e">
        <f>Mittelwert(K186,K181,K176,K171,K166,K161)</f>
        <v>#NAME?</v>
      </c>
    </row>
    <row r="191" spans="5:14" s="100" customFormat="1" ht="12.75">
      <c r="E191" s="98" t="s">
        <v>107</v>
      </c>
      <c r="F191" s="101">
        <f>MAX(F161:F189)</f>
        <v>21.56544224925562</v>
      </c>
      <c r="G191" s="101"/>
      <c r="H191" s="101"/>
      <c r="I191" s="114"/>
      <c r="J191" s="114" t="s">
        <v>159</v>
      </c>
      <c r="K191" s="101">
        <f>AVERAGE(K189,K184,K179,K174,K169,K164)</f>
        <v>-0.04882707949238313</v>
      </c>
      <c r="L191" s="101">
        <f>AVERAGE(L189,L184,L179,L174,L169,L164)</f>
        <v>0.3062194157629328</v>
      </c>
      <c r="M191" s="101"/>
      <c r="N191" s="101"/>
    </row>
    <row r="192" spans="5:14" s="100" customFormat="1" ht="12.75">
      <c r="E192" s="98"/>
      <c r="F192" s="101"/>
      <c r="G192" s="101"/>
      <c r="H192" s="101"/>
      <c r="I192" s="101"/>
      <c r="J192" s="114" t="s">
        <v>112</v>
      </c>
      <c r="K192" s="101">
        <f>ABS(K190/$G$33)</f>
        <v>0.450545209660404</v>
      </c>
      <c r="L192" s="101">
        <f>ABS(L190/$H$33)</f>
        <v>0.00463076915003255</v>
      </c>
      <c r="M192" s="114" t="s">
        <v>111</v>
      </c>
      <c r="N192" s="101">
        <f>K192+L192+L193+K193</f>
        <v>0.67430577246476</v>
      </c>
    </row>
    <row r="193" spans="5:14" s="100" customFormat="1" ht="12.75">
      <c r="E193" s="98"/>
      <c r="F193" s="101"/>
      <c r="G193" s="101"/>
      <c r="H193" s="101"/>
      <c r="I193" s="101"/>
      <c r="J193" s="101"/>
      <c r="K193" s="101">
        <f>ABS(K191/$G$34)</f>
        <v>0.027742658802490414</v>
      </c>
      <c r="L193" s="101">
        <f>ABS(L191/$H$34)</f>
        <v>0.191387134851833</v>
      </c>
      <c r="M193" s="101"/>
      <c r="N193" s="101"/>
    </row>
    <row r="194" s="100" customFormat="1" ht="12.75"/>
    <row r="195" s="100" customFormat="1" ht="12.75" hidden="1">
      <c r="A195" s="100" t="s">
        <v>120</v>
      </c>
    </row>
    <row r="196" spans="1:24" s="100" customFormat="1" ht="12.75" hidden="1">
      <c r="A196" s="100">
        <v>1584</v>
      </c>
      <c r="B196" s="100">
        <v>124.38</v>
      </c>
      <c r="C196" s="100">
        <v>131.28</v>
      </c>
      <c r="D196" s="100">
        <v>8.626663380276101</v>
      </c>
      <c r="E196" s="100">
        <v>8.959678907641354</v>
      </c>
      <c r="F196" s="100">
        <v>23.629151903294435</v>
      </c>
      <c r="G196" s="100" t="s">
        <v>59</v>
      </c>
      <c r="H196" s="100">
        <v>8.316707914426203</v>
      </c>
      <c r="I196" s="100">
        <v>65.1967079144262</v>
      </c>
      <c r="J196" s="100" t="s">
        <v>73</v>
      </c>
      <c r="K196" s="100">
        <v>0.508356540997689</v>
      </c>
      <c r="M196" s="100" t="s">
        <v>68</v>
      </c>
      <c r="N196" s="100">
        <v>0.30219435430197866</v>
      </c>
      <c r="X196" s="100">
        <v>67.5</v>
      </c>
    </row>
    <row r="197" spans="1:24" s="100" customFormat="1" ht="12.75" hidden="1">
      <c r="A197" s="100">
        <v>1581</v>
      </c>
      <c r="B197" s="100">
        <v>97.95999908447266</v>
      </c>
      <c r="C197" s="100">
        <v>108.05999755859375</v>
      </c>
      <c r="D197" s="100">
        <v>8.698017120361328</v>
      </c>
      <c r="E197" s="100">
        <v>8.883248329162598</v>
      </c>
      <c r="F197" s="100">
        <v>17.48139874255665</v>
      </c>
      <c r="G197" s="100" t="s">
        <v>56</v>
      </c>
      <c r="H197" s="100">
        <v>17.32526409443063</v>
      </c>
      <c r="I197" s="100">
        <v>47.785263178903286</v>
      </c>
      <c r="J197" s="100" t="s">
        <v>62</v>
      </c>
      <c r="K197" s="100">
        <v>0.6447839988124777</v>
      </c>
      <c r="L197" s="100">
        <v>0.2373516204769713</v>
      </c>
      <c r="M197" s="100">
        <v>0.1526434508295899</v>
      </c>
      <c r="N197" s="100">
        <v>0.11065439834304316</v>
      </c>
      <c r="O197" s="100">
        <v>0.025895757830692315</v>
      </c>
      <c r="P197" s="100">
        <v>0.0068090251882814146</v>
      </c>
      <c r="Q197" s="100">
        <v>0.003152164616808751</v>
      </c>
      <c r="R197" s="100">
        <v>0.0017033062886334031</v>
      </c>
      <c r="S197" s="100">
        <v>0.0003397723917105902</v>
      </c>
      <c r="T197" s="100">
        <v>0.00010019835067592059</v>
      </c>
      <c r="U197" s="100">
        <v>6.89534110579679E-05</v>
      </c>
      <c r="V197" s="100">
        <v>6.321530537396347E-05</v>
      </c>
      <c r="W197" s="100">
        <v>2.118370092695978E-05</v>
      </c>
      <c r="X197" s="100">
        <v>67.5</v>
      </c>
    </row>
    <row r="198" spans="1:24" s="100" customFormat="1" ht="12.75" hidden="1">
      <c r="A198" s="100">
        <v>1582</v>
      </c>
      <c r="B198" s="100">
        <v>107.13999938964844</v>
      </c>
      <c r="C198" s="100">
        <v>107.83999633789062</v>
      </c>
      <c r="D198" s="100">
        <v>9.192656517028809</v>
      </c>
      <c r="E198" s="100">
        <v>9.738212585449219</v>
      </c>
      <c r="F198" s="100">
        <v>15.232559609743559</v>
      </c>
      <c r="G198" s="100" t="s">
        <v>57</v>
      </c>
      <c r="H198" s="100">
        <v>-0.2271743596209035</v>
      </c>
      <c r="I198" s="100">
        <v>39.41282503002753</v>
      </c>
      <c r="J198" s="100" t="s">
        <v>60</v>
      </c>
      <c r="K198" s="100">
        <v>0.3264553527424555</v>
      </c>
      <c r="L198" s="100">
        <v>-0.001289996691137021</v>
      </c>
      <c r="M198" s="100">
        <v>-0.07877468377519296</v>
      </c>
      <c r="N198" s="100">
        <v>-0.0011440300152760715</v>
      </c>
      <c r="O198" s="100">
        <v>0.012869427425199942</v>
      </c>
      <c r="P198" s="100">
        <v>-0.00014772969477287701</v>
      </c>
      <c r="Q198" s="100">
        <v>-0.0016969687719797246</v>
      </c>
      <c r="R198" s="100">
        <v>-9.196865536913246E-05</v>
      </c>
      <c r="S198" s="100">
        <v>0.00014856354549491965</v>
      </c>
      <c r="T198" s="100">
        <v>-1.0531925602231737E-05</v>
      </c>
      <c r="U198" s="100">
        <v>-4.160868861336463E-05</v>
      </c>
      <c r="V198" s="100">
        <v>-7.2547575406106965E-06</v>
      </c>
      <c r="W198" s="100">
        <v>8.62533638855177E-06</v>
      </c>
      <c r="X198" s="100">
        <v>67.5</v>
      </c>
    </row>
    <row r="199" spans="1:24" s="100" customFormat="1" ht="12.75" hidden="1">
      <c r="A199" s="100">
        <v>1583</v>
      </c>
      <c r="B199" s="100">
        <v>106.08000183105469</v>
      </c>
      <c r="C199" s="100">
        <v>140.17999267578125</v>
      </c>
      <c r="D199" s="100">
        <v>8.78829574584961</v>
      </c>
      <c r="E199" s="100">
        <v>8.744168281555176</v>
      </c>
      <c r="F199" s="100">
        <v>15.327658062587481</v>
      </c>
      <c r="G199" s="100" t="s">
        <v>58</v>
      </c>
      <c r="H199" s="100">
        <v>2.901788967059616</v>
      </c>
      <c r="I199" s="100">
        <v>41.481790798114304</v>
      </c>
      <c r="J199" s="100" t="s">
        <v>61</v>
      </c>
      <c r="K199" s="100">
        <v>-0.5560335491590487</v>
      </c>
      <c r="L199" s="100">
        <v>-0.23734811491052774</v>
      </c>
      <c r="M199" s="100">
        <v>-0.13074621324261665</v>
      </c>
      <c r="N199" s="100">
        <v>-0.11064848425525323</v>
      </c>
      <c r="O199" s="100">
        <v>-0.022471495530413055</v>
      </c>
      <c r="P199" s="100">
        <v>-0.006807422416152318</v>
      </c>
      <c r="Q199" s="100">
        <v>-0.002656395821105485</v>
      </c>
      <c r="R199" s="100">
        <v>-0.001700821589505405</v>
      </c>
      <c r="S199" s="100">
        <v>-0.00030557184281067794</v>
      </c>
      <c r="T199" s="100">
        <v>-9.964330394604452E-05</v>
      </c>
      <c r="U199" s="100">
        <v>-5.4984451696867465E-05</v>
      </c>
      <c r="V199" s="100">
        <v>-6.279763790581941E-05</v>
      </c>
      <c r="W199" s="100">
        <v>-1.934819777517279E-05</v>
      </c>
      <c r="X199" s="100">
        <v>67.5</v>
      </c>
    </row>
    <row r="200" s="100" customFormat="1" ht="12.75" hidden="1">
      <c r="A200" s="100" t="s">
        <v>126</v>
      </c>
    </row>
    <row r="201" spans="1:24" s="100" customFormat="1" ht="12.75" hidden="1">
      <c r="A201" s="100">
        <v>1584</v>
      </c>
      <c r="B201" s="100">
        <v>107.66</v>
      </c>
      <c r="C201" s="100">
        <v>116.06</v>
      </c>
      <c r="D201" s="100">
        <v>8.794554880267116</v>
      </c>
      <c r="E201" s="100">
        <v>8.929848792295994</v>
      </c>
      <c r="F201" s="100">
        <v>20.9677443858448</v>
      </c>
      <c r="G201" s="100" t="s">
        <v>59</v>
      </c>
      <c r="H201" s="100">
        <v>16.549139429858826</v>
      </c>
      <c r="I201" s="100">
        <v>56.70913942985882</v>
      </c>
      <c r="J201" s="100" t="s">
        <v>73</v>
      </c>
      <c r="K201" s="100">
        <v>0.33648097454015247</v>
      </c>
      <c r="M201" s="100" t="s">
        <v>68</v>
      </c>
      <c r="N201" s="100">
        <v>0.25202148821094006</v>
      </c>
      <c r="X201" s="100">
        <v>67.5</v>
      </c>
    </row>
    <row r="202" spans="1:24" s="100" customFormat="1" ht="12.75" hidden="1">
      <c r="A202" s="100">
        <v>1581</v>
      </c>
      <c r="B202" s="100">
        <v>100.72000122070312</v>
      </c>
      <c r="C202" s="100">
        <v>118.41999816894531</v>
      </c>
      <c r="D202" s="100">
        <v>8.676342010498047</v>
      </c>
      <c r="E202" s="100">
        <v>8.855332374572754</v>
      </c>
      <c r="F202" s="100">
        <v>15.129896525049924</v>
      </c>
      <c r="G202" s="100" t="s">
        <v>56</v>
      </c>
      <c r="H202" s="100">
        <v>8.245581012142999</v>
      </c>
      <c r="I202" s="100">
        <v>41.465582232846124</v>
      </c>
      <c r="J202" s="100" t="s">
        <v>62</v>
      </c>
      <c r="K202" s="100">
        <v>0.4217542336886355</v>
      </c>
      <c r="L202" s="100">
        <v>0.361079427064639</v>
      </c>
      <c r="M202" s="100">
        <v>0.09984406619762208</v>
      </c>
      <c r="N202" s="100">
        <v>0.13362034070382137</v>
      </c>
      <c r="O202" s="100">
        <v>0.016938209922257294</v>
      </c>
      <c r="P202" s="100">
        <v>0.010358092301149986</v>
      </c>
      <c r="Q202" s="100">
        <v>0.0020618549306672487</v>
      </c>
      <c r="R202" s="100">
        <v>0.0020567698914893554</v>
      </c>
      <c r="S202" s="100">
        <v>0.00022224017484465174</v>
      </c>
      <c r="T202" s="100">
        <v>0.00015240617372282625</v>
      </c>
      <c r="U202" s="100">
        <v>4.512297709104109E-05</v>
      </c>
      <c r="V202" s="100">
        <v>7.632722214595855E-05</v>
      </c>
      <c r="W202" s="100">
        <v>1.3854944512337316E-05</v>
      </c>
      <c r="X202" s="100">
        <v>67.5</v>
      </c>
    </row>
    <row r="203" spans="1:24" s="100" customFormat="1" ht="12.75" hidden="1">
      <c r="A203" s="100">
        <v>1582</v>
      </c>
      <c r="B203" s="100">
        <v>97.31999969482422</v>
      </c>
      <c r="C203" s="100">
        <v>105.31999969482422</v>
      </c>
      <c r="D203" s="100">
        <v>9.191508293151855</v>
      </c>
      <c r="E203" s="100">
        <v>9.587867736816406</v>
      </c>
      <c r="F203" s="100">
        <v>15.309343597872946</v>
      </c>
      <c r="G203" s="100" t="s">
        <v>57</v>
      </c>
      <c r="H203" s="100">
        <v>9.780088932185528</v>
      </c>
      <c r="I203" s="100">
        <v>39.60008862700975</v>
      </c>
      <c r="J203" s="100" t="s">
        <v>60</v>
      </c>
      <c r="K203" s="100">
        <v>0.2590592582264881</v>
      </c>
      <c r="L203" s="100">
        <v>0.0019661927920817997</v>
      </c>
      <c r="M203" s="100">
        <v>-0.062219820993070704</v>
      </c>
      <c r="N203" s="100">
        <v>-0.0013818080277589915</v>
      </c>
      <c r="O203" s="100">
        <v>0.010259382530817656</v>
      </c>
      <c r="P203" s="100">
        <v>0.000224817473897807</v>
      </c>
      <c r="Q203" s="100">
        <v>-0.0013266829942092683</v>
      </c>
      <c r="R203" s="100">
        <v>-0.00011106746400446945</v>
      </c>
      <c r="S203" s="100">
        <v>0.0001223857448542721</v>
      </c>
      <c r="T203" s="100">
        <v>1.599841851127945E-05</v>
      </c>
      <c r="U203" s="100">
        <v>-3.1682121489360035E-05</v>
      </c>
      <c r="V203" s="100">
        <v>-8.761055694575623E-06</v>
      </c>
      <c r="W203" s="100">
        <v>7.248392766509012E-06</v>
      </c>
      <c r="X203" s="100">
        <v>67.5</v>
      </c>
    </row>
    <row r="204" spans="1:24" s="100" customFormat="1" ht="12.75" hidden="1">
      <c r="A204" s="100">
        <v>1583</v>
      </c>
      <c r="B204" s="100">
        <v>109.16000366210938</v>
      </c>
      <c r="C204" s="100">
        <v>140.55999755859375</v>
      </c>
      <c r="D204" s="100">
        <v>8.874427795410156</v>
      </c>
      <c r="E204" s="100">
        <v>8.83761978149414</v>
      </c>
      <c r="F204" s="100">
        <v>15.4001758559958</v>
      </c>
      <c r="G204" s="100" t="s">
        <v>58</v>
      </c>
      <c r="H204" s="100">
        <v>-0.3811228580343453</v>
      </c>
      <c r="I204" s="100">
        <v>41.27888080407503</v>
      </c>
      <c r="J204" s="100" t="s">
        <v>61</v>
      </c>
      <c r="K204" s="100">
        <v>-0.3328136631231205</v>
      </c>
      <c r="L204" s="100">
        <v>0.3610740737511243</v>
      </c>
      <c r="M204" s="100">
        <v>-0.0780866917628438</v>
      </c>
      <c r="N204" s="100">
        <v>-0.1336131956671186</v>
      </c>
      <c r="O204" s="100">
        <v>-0.01347768620560699</v>
      </c>
      <c r="P204" s="100">
        <v>0.010355652235497908</v>
      </c>
      <c r="Q204" s="100">
        <v>-0.001578340263692457</v>
      </c>
      <c r="R204" s="100">
        <v>-0.0020537688294880586</v>
      </c>
      <c r="S204" s="100">
        <v>-0.00018550586182502802</v>
      </c>
      <c r="T204" s="100">
        <v>0.0001515641527339834</v>
      </c>
      <c r="U204" s="100">
        <v>-3.212983410308946E-05</v>
      </c>
      <c r="V204" s="100">
        <v>-7.582274555590195E-05</v>
      </c>
      <c r="W204" s="100">
        <v>-1.1807636924565632E-05</v>
      </c>
      <c r="X204" s="100">
        <v>67.5</v>
      </c>
    </row>
    <row r="205" s="100" customFormat="1" ht="12.75" hidden="1">
      <c r="A205" s="100" t="s">
        <v>132</v>
      </c>
    </row>
    <row r="206" spans="1:24" s="100" customFormat="1" ht="12.75" hidden="1">
      <c r="A206" s="100">
        <v>1584</v>
      </c>
      <c r="B206" s="100">
        <v>94.78</v>
      </c>
      <c r="C206" s="100">
        <v>101.88</v>
      </c>
      <c r="D206" s="100">
        <v>9.04746194773619</v>
      </c>
      <c r="E206" s="100">
        <v>9.176849757824943</v>
      </c>
      <c r="F206" s="100">
        <v>18.437765610243765</v>
      </c>
      <c r="G206" s="100" t="s">
        <v>59</v>
      </c>
      <c r="H206" s="100">
        <v>21.166398346396385</v>
      </c>
      <c r="I206" s="100">
        <v>48.446398346396386</v>
      </c>
      <c r="J206" s="100" t="s">
        <v>73</v>
      </c>
      <c r="K206" s="100">
        <v>1.2690572383090952</v>
      </c>
      <c r="M206" s="100" t="s">
        <v>68</v>
      </c>
      <c r="N206" s="100">
        <v>0.7280938780564599</v>
      </c>
      <c r="X206" s="100">
        <v>67.5</v>
      </c>
    </row>
    <row r="207" spans="1:24" s="100" customFormat="1" ht="12.75" hidden="1">
      <c r="A207" s="100">
        <v>1581</v>
      </c>
      <c r="B207" s="100">
        <v>92.08000183105469</v>
      </c>
      <c r="C207" s="100">
        <v>111.37999725341797</v>
      </c>
      <c r="D207" s="100">
        <v>8.661449432373047</v>
      </c>
      <c r="E207" s="100">
        <v>8.851466178894043</v>
      </c>
      <c r="F207" s="100">
        <v>11.050213426411817</v>
      </c>
      <c r="G207" s="100" t="s">
        <v>56</v>
      </c>
      <c r="H207" s="100">
        <v>5.745691256915265</v>
      </c>
      <c r="I207" s="100">
        <v>30.32569308796995</v>
      </c>
      <c r="J207" s="100" t="s">
        <v>62</v>
      </c>
      <c r="K207" s="100">
        <v>1.0239285076341365</v>
      </c>
      <c r="L207" s="100">
        <v>0.3939874964720317</v>
      </c>
      <c r="M207" s="100">
        <v>0.24240048873295536</v>
      </c>
      <c r="N207" s="100">
        <v>0.06926880005116623</v>
      </c>
      <c r="O207" s="100">
        <v>0.041122675238530866</v>
      </c>
      <c r="P207" s="100">
        <v>0.011302127671840512</v>
      </c>
      <c r="Q207" s="100">
        <v>0.00500557167389948</v>
      </c>
      <c r="R207" s="100">
        <v>0.0010662498501009614</v>
      </c>
      <c r="S207" s="100">
        <v>0.0005395310411563968</v>
      </c>
      <c r="T207" s="100">
        <v>0.00016632005819080717</v>
      </c>
      <c r="U207" s="100">
        <v>0.0001094951195986058</v>
      </c>
      <c r="V207" s="100">
        <v>3.957434750854258E-05</v>
      </c>
      <c r="W207" s="100">
        <v>3.3642176501935315E-05</v>
      </c>
      <c r="X207" s="100">
        <v>67.5</v>
      </c>
    </row>
    <row r="208" spans="1:24" s="100" customFormat="1" ht="12.75" hidden="1">
      <c r="A208" s="100">
        <v>1582</v>
      </c>
      <c r="B208" s="100">
        <v>114.36000061035156</v>
      </c>
      <c r="C208" s="100">
        <v>98.66000366210938</v>
      </c>
      <c r="D208" s="100">
        <v>9.145957946777344</v>
      </c>
      <c r="E208" s="100">
        <v>9.870841026306152</v>
      </c>
      <c r="F208" s="100">
        <v>17.15627302599563</v>
      </c>
      <c r="G208" s="100" t="s">
        <v>57</v>
      </c>
      <c r="H208" s="100">
        <v>-2.229550035507458</v>
      </c>
      <c r="I208" s="100">
        <v>44.6304505748441</v>
      </c>
      <c r="J208" s="100" t="s">
        <v>60</v>
      </c>
      <c r="K208" s="100">
        <v>0.8979498638036829</v>
      </c>
      <c r="L208" s="100">
        <v>0.0021447307164936995</v>
      </c>
      <c r="M208" s="100">
        <v>-0.21388735236023568</v>
      </c>
      <c r="N208" s="100">
        <v>-0.0007160372160605168</v>
      </c>
      <c r="O208" s="100">
        <v>0.03584785712117136</v>
      </c>
      <c r="P208" s="100">
        <v>0.0002451905248299381</v>
      </c>
      <c r="Q208" s="100">
        <v>-0.0044770321873418345</v>
      </c>
      <c r="R208" s="100">
        <v>-5.753614915332195E-05</v>
      </c>
      <c r="S208" s="100">
        <v>0.00045141013826102564</v>
      </c>
      <c r="T208" s="100">
        <v>1.744591249708708E-05</v>
      </c>
      <c r="U208" s="100">
        <v>-0.0001015037172491579</v>
      </c>
      <c r="V208" s="100">
        <v>-4.531703451534031E-06</v>
      </c>
      <c r="W208" s="100">
        <v>2.7522092492746763E-05</v>
      </c>
      <c r="X208" s="100">
        <v>67.5</v>
      </c>
    </row>
    <row r="209" spans="1:24" s="100" customFormat="1" ht="12.75" hidden="1">
      <c r="A209" s="100">
        <v>1583</v>
      </c>
      <c r="B209" s="100">
        <v>116.80000305175781</v>
      </c>
      <c r="C209" s="100">
        <v>138</v>
      </c>
      <c r="D209" s="100">
        <v>8.89223861694336</v>
      </c>
      <c r="E209" s="100">
        <v>8.900907516479492</v>
      </c>
      <c r="F209" s="100">
        <v>15.82399314464768</v>
      </c>
      <c r="G209" s="100" t="s">
        <v>58</v>
      </c>
      <c r="H209" s="100">
        <v>-6.956475359067241</v>
      </c>
      <c r="I209" s="100">
        <v>42.34352769269057</v>
      </c>
      <c r="J209" s="100" t="s">
        <v>61</v>
      </c>
      <c r="K209" s="100">
        <v>-0.49205246756907656</v>
      </c>
      <c r="L209" s="100">
        <v>0.3939816588452474</v>
      </c>
      <c r="M209" s="100">
        <v>-0.11406225246900922</v>
      </c>
      <c r="N209" s="100">
        <v>-0.06926509908484693</v>
      </c>
      <c r="O209" s="100">
        <v>-0.02014957961332602</v>
      </c>
      <c r="P209" s="100">
        <v>0.011299467753709316</v>
      </c>
      <c r="Q209" s="100">
        <v>-0.002238734145907019</v>
      </c>
      <c r="R209" s="100">
        <v>-0.0010646963578320955</v>
      </c>
      <c r="S209" s="100">
        <v>-0.0002955040294927756</v>
      </c>
      <c r="T209" s="100">
        <v>0.00016540254500381022</v>
      </c>
      <c r="U209" s="100">
        <v>-4.106308074799052E-05</v>
      </c>
      <c r="V209" s="100">
        <v>-3.931402605374124E-05</v>
      </c>
      <c r="W209" s="100">
        <v>-1.9347621678337135E-05</v>
      </c>
      <c r="X209" s="100">
        <v>67.5</v>
      </c>
    </row>
    <row r="210" s="100" customFormat="1" ht="12.75" hidden="1">
      <c r="A210" s="100" t="s">
        <v>138</v>
      </c>
    </row>
    <row r="211" spans="1:24" s="100" customFormat="1" ht="12.75" hidden="1">
      <c r="A211" s="100">
        <v>1584</v>
      </c>
      <c r="B211" s="100">
        <v>88.74</v>
      </c>
      <c r="C211" s="100">
        <v>108.34</v>
      </c>
      <c r="D211" s="100">
        <v>8.953928824968001</v>
      </c>
      <c r="E211" s="100">
        <v>9.128007223441903</v>
      </c>
      <c r="F211" s="100">
        <v>15.710325123079661</v>
      </c>
      <c r="G211" s="100" t="s">
        <v>59</v>
      </c>
      <c r="H211" s="100">
        <v>20.460489228206114</v>
      </c>
      <c r="I211" s="100">
        <v>41.70048922820611</v>
      </c>
      <c r="J211" s="100" t="s">
        <v>73</v>
      </c>
      <c r="K211" s="100">
        <v>1.2726335469014143</v>
      </c>
      <c r="M211" s="100" t="s">
        <v>68</v>
      </c>
      <c r="N211" s="100">
        <v>0.7416855389987609</v>
      </c>
      <c r="X211" s="100">
        <v>67.5</v>
      </c>
    </row>
    <row r="212" spans="1:24" s="100" customFormat="1" ht="12.75" hidden="1">
      <c r="A212" s="100">
        <v>1581</v>
      </c>
      <c r="B212" s="100">
        <v>96.72000122070312</v>
      </c>
      <c r="C212" s="100">
        <v>120.12000274658203</v>
      </c>
      <c r="D212" s="100">
        <v>8.729430198669434</v>
      </c>
      <c r="E212" s="100">
        <v>8.833719253540039</v>
      </c>
      <c r="F212" s="100">
        <v>13.146002607973687</v>
      </c>
      <c r="G212" s="100" t="s">
        <v>56</v>
      </c>
      <c r="H212" s="100">
        <v>6.583312859009688</v>
      </c>
      <c r="I212" s="100">
        <v>35.80331407971281</v>
      </c>
      <c r="J212" s="100" t="s">
        <v>62</v>
      </c>
      <c r="K212" s="100">
        <v>1.012594088115224</v>
      </c>
      <c r="L212" s="100">
        <v>0.42826578968159806</v>
      </c>
      <c r="M212" s="100">
        <v>0.2397171903583839</v>
      </c>
      <c r="N212" s="100">
        <v>0.06767675882895105</v>
      </c>
      <c r="O212" s="100">
        <v>0.0406674853100941</v>
      </c>
      <c r="P212" s="100">
        <v>0.012285456329825292</v>
      </c>
      <c r="Q212" s="100">
        <v>0.00495017552115809</v>
      </c>
      <c r="R212" s="100">
        <v>0.0010417452841455829</v>
      </c>
      <c r="S212" s="100">
        <v>0.000533558075644379</v>
      </c>
      <c r="T212" s="100">
        <v>0.00018078596631029644</v>
      </c>
      <c r="U212" s="100">
        <v>0.00010828615139315912</v>
      </c>
      <c r="V212" s="100">
        <v>3.86633932054725E-05</v>
      </c>
      <c r="W212" s="100">
        <v>3.3269501992834965E-05</v>
      </c>
      <c r="X212" s="100">
        <v>67.5</v>
      </c>
    </row>
    <row r="213" spans="1:24" s="100" customFormat="1" ht="12.75" hidden="1">
      <c r="A213" s="100">
        <v>1582</v>
      </c>
      <c r="B213" s="100">
        <v>121.5999984741211</v>
      </c>
      <c r="C213" s="100">
        <v>93.0999984741211</v>
      </c>
      <c r="D213" s="100">
        <v>8.871065139770508</v>
      </c>
      <c r="E213" s="100">
        <v>9.995657920837402</v>
      </c>
      <c r="F213" s="100">
        <v>19.848076010257216</v>
      </c>
      <c r="G213" s="100" t="s">
        <v>57</v>
      </c>
      <c r="H213" s="100">
        <v>-0.8508945231549205</v>
      </c>
      <c r="I213" s="100">
        <v>53.249103950966166</v>
      </c>
      <c r="J213" s="100" t="s">
        <v>60</v>
      </c>
      <c r="K213" s="100">
        <v>0.8173614229227097</v>
      </c>
      <c r="L213" s="100">
        <v>0.0023312424682302747</v>
      </c>
      <c r="M213" s="100">
        <v>-0.19509467604722663</v>
      </c>
      <c r="N213" s="100">
        <v>-0.0006995988169328671</v>
      </c>
      <c r="O213" s="100">
        <v>0.032565696274368804</v>
      </c>
      <c r="P213" s="100">
        <v>0.00026654732060437867</v>
      </c>
      <c r="Q213" s="100">
        <v>-0.004102771095888846</v>
      </c>
      <c r="R213" s="100">
        <v>-5.621457574807658E-05</v>
      </c>
      <c r="S213" s="100">
        <v>0.0004047196667082306</v>
      </c>
      <c r="T213" s="100">
        <v>1.8967461189994837E-05</v>
      </c>
      <c r="U213" s="100">
        <v>-9.426583832174058E-05</v>
      </c>
      <c r="V213" s="100">
        <v>-4.4282244830263345E-06</v>
      </c>
      <c r="W213" s="100">
        <v>2.450453293146872E-05</v>
      </c>
      <c r="X213" s="100">
        <v>67.5</v>
      </c>
    </row>
    <row r="214" spans="1:24" s="100" customFormat="1" ht="12.75" hidden="1">
      <c r="A214" s="100">
        <v>1583</v>
      </c>
      <c r="B214" s="100">
        <v>116.72000122070312</v>
      </c>
      <c r="C214" s="100">
        <v>131.4199981689453</v>
      </c>
      <c r="D214" s="100">
        <v>8.549480438232422</v>
      </c>
      <c r="E214" s="100">
        <v>8.606947898864746</v>
      </c>
      <c r="F214" s="100">
        <v>14.496291806038547</v>
      </c>
      <c r="G214" s="100" t="s">
        <v>58</v>
      </c>
      <c r="H214" s="100">
        <v>-8.874250730631061</v>
      </c>
      <c r="I214" s="100">
        <v>40.345750490072064</v>
      </c>
      <c r="J214" s="100" t="s">
        <v>61</v>
      </c>
      <c r="K214" s="100">
        <v>-0.5977182376368192</v>
      </c>
      <c r="L214" s="100">
        <v>0.42825944463625915</v>
      </c>
      <c r="M214" s="100">
        <v>-0.13929249344937925</v>
      </c>
      <c r="N214" s="100">
        <v>-0.06767314273097821</v>
      </c>
      <c r="O214" s="100">
        <v>-0.024358156490430084</v>
      </c>
      <c r="P214" s="100">
        <v>0.012282564461785777</v>
      </c>
      <c r="Q214" s="100">
        <v>-0.0027697485490585246</v>
      </c>
      <c r="R214" s="100">
        <v>-0.0010402274551813296</v>
      </c>
      <c r="S214" s="100">
        <v>-0.00034768694462822665</v>
      </c>
      <c r="T214" s="100">
        <v>0.00017978821160118835</v>
      </c>
      <c r="U214" s="100">
        <v>-5.3290170848306E-05</v>
      </c>
      <c r="V214" s="100">
        <v>-3.8408967730061466E-05</v>
      </c>
      <c r="W214" s="100">
        <v>-2.250305820687079E-05</v>
      </c>
      <c r="X214" s="100">
        <v>67.5</v>
      </c>
    </row>
    <row r="215" s="100" customFormat="1" ht="12.75" hidden="1">
      <c r="A215" s="100" t="s">
        <v>144</v>
      </c>
    </row>
    <row r="216" spans="1:24" s="100" customFormat="1" ht="12.75" hidden="1">
      <c r="A216" s="100">
        <v>1584</v>
      </c>
      <c r="B216" s="100">
        <v>101.38</v>
      </c>
      <c r="C216" s="100">
        <v>119.18</v>
      </c>
      <c r="D216" s="100">
        <v>8.646885872454359</v>
      </c>
      <c r="E216" s="100">
        <v>9.0327226234781</v>
      </c>
      <c r="F216" s="100">
        <v>18.937852133746702</v>
      </c>
      <c r="G216" s="100" t="s">
        <v>59</v>
      </c>
      <c r="H216" s="100">
        <v>18.2000654611104</v>
      </c>
      <c r="I216" s="100">
        <v>52.080065461110394</v>
      </c>
      <c r="J216" s="100" t="s">
        <v>73</v>
      </c>
      <c r="K216" s="100">
        <v>0.7361437553708056</v>
      </c>
      <c r="M216" s="100" t="s">
        <v>68</v>
      </c>
      <c r="N216" s="100">
        <v>0.4103093768017128</v>
      </c>
      <c r="X216" s="100">
        <v>67.5</v>
      </c>
    </row>
    <row r="217" spans="1:24" s="100" customFormat="1" ht="12.75" hidden="1">
      <c r="A217" s="100">
        <v>1581</v>
      </c>
      <c r="B217" s="100">
        <v>102</v>
      </c>
      <c r="C217" s="100">
        <v>115.69999694824219</v>
      </c>
      <c r="D217" s="100">
        <v>8.430322647094727</v>
      </c>
      <c r="E217" s="100">
        <v>8.724288940429688</v>
      </c>
      <c r="F217" s="100">
        <v>15.797417241224263</v>
      </c>
      <c r="G217" s="100" t="s">
        <v>56</v>
      </c>
      <c r="H217" s="100">
        <v>10.060878358051283</v>
      </c>
      <c r="I217" s="100">
        <v>44.56087835805128</v>
      </c>
      <c r="J217" s="100" t="s">
        <v>62</v>
      </c>
      <c r="K217" s="100">
        <v>0.8070233575179727</v>
      </c>
      <c r="L217" s="100">
        <v>0.18875285447649962</v>
      </c>
      <c r="M217" s="100">
        <v>0.19105114931561704</v>
      </c>
      <c r="N217" s="100">
        <v>0.10784496837136538</v>
      </c>
      <c r="O217" s="100">
        <v>0.03241141041558471</v>
      </c>
      <c r="P217" s="100">
        <v>0.005414577145920205</v>
      </c>
      <c r="Q217" s="100">
        <v>0.003945227331466478</v>
      </c>
      <c r="R217" s="100">
        <v>0.0016600417882637168</v>
      </c>
      <c r="S217" s="100">
        <v>0.0004252482829183814</v>
      </c>
      <c r="T217" s="100">
        <v>7.96782563722238E-05</v>
      </c>
      <c r="U217" s="100">
        <v>8.63048312715583E-05</v>
      </c>
      <c r="V217" s="100">
        <v>6.161021295016826E-05</v>
      </c>
      <c r="W217" s="100">
        <v>2.6515224973661624E-05</v>
      </c>
      <c r="X217" s="100">
        <v>67.5</v>
      </c>
    </row>
    <row r="218" spans="1:24" s="100" customFormat="1" ht="12.75" hidden="1">
      <c r="A218" s="100">
        <v>1582</v>
      </c>
      <c r="B218" s="100">
        <v>112.37999725341797</v>
      </c>
      <c r="C218" s="100">
        <v>110.58000183105469</v>
      </c>
      <c r="D218" s="100">
        <v>9.198641777038574</v>
      </c>
      <c r="E218" s="100">
        <v>9.571723937988281</v>
      </c>
      <c r="F218" s="100">
        <v>17.517357180086847</v>
      </c>
      <c r="G218" s="100" t="s">
        <v>57</v>
      </c>
      <c r="H218" s="100">
        <v>0.4250155912119169</v>
      </c>
      <c r="I218" s="100">
        <v>45.30501284462988</v>
      </c>
      <c r="J218" s="100" t="s">
        <v>60</v>
      </c>
      <c r="K218" s="100">
        <v>0.681992505312246</v>
      </c>
      <c r="L218" s="100">
        <v>0.0010284082127595552</v>
      </c>
      <c r="M218" s="100">
        <v>-0.1626026252288608</v>
      </c>
      <c r="N218" s="100">
        <v>-0.0011150023448154433</v>
      </c>
      <c r="O218" s="100">
        <v>0.02720142721426671</v>
      </c>
      <c r="P218" s="100">
        <v>0.00011747081810211146</v>
      </c>
      <c r="Q218" s="100">
        <v>-0.0034109117920916275</v>
      </c>
      <c r="R218" s="100">
        <v>-8.96178975948192E-05</v>
      </c>
      <c r="S218" s="100">
        <v>0.00034047070451039165</v>
      </c>
      <c r="T218" s="100">
        <v>8.350688251371422E-06</v>
      </c>
      <c r="U218" s="100">
        <v>-7.781572482806783E-05</v>
      </c>
      <c r="V218" s="100">
        <v>-7.065241068050423E-06</v>
      </c>
      <c r="W218" s="100">
        <v>2.0692755935993714E-05</v>
      </c>
      <c r="X218" s="100">
        <v>67.5</v>
      </c>
    </row>
    <row r="219" spans="1:24" s="100" customFormat="1" ht="12.75" hidden="1">
      <c r="A219" s="100">
        <v>1583</v>
      </c>
      <c r="B219" s="100">
        <v>117.94000244140625</v>
      </c>
      <c r="C219" s="100">
        <v>136.94000244140625</v>
      </c>
      <c r="D219" s="100">
        <v>8.5690336227417</v>
      </c>
      <c r="E219" s="100">
        <v>8.801802635192871</v>
      </c>
      <c r="F219" s="100">
        <v>17.771811575991933</v>
      </c>
      <c r="G219" s="100" t="s">
        <v>58</v>
      </c>
      <c r="H219" s="100">
        <v>-1.088234130606935</v>
      </c>
      <c r="I219" s="100">
        <v>49.35176831079932</v>
      </c>
      <c r="J219" s="100" t="s">
        <v>61</v>
      </c>
      <c r="K219" s="100">
        <v>-0.4314776034483225</v>
      </c>
      <c r="L219" s="100">
        <v>0.18875005284654775</v>
      </c>
      <c r="M219" s="100">
        <v>-0.10030417699926979</v>
      </c>
      <c r="N219" s="100">
        <v>-0.10783920424776815</v>
      </c>
      <c r="O219" s="100">
        <v>-0.017623333471123534</v>
      </c>
      <c r="P219" s="100">
        <v>0.005413302714241631</v>
      </c>
      <c r="Q219" s="100">
        <v>-0.00198254872412266</v>
      </c>
      <c r="R219" s="100">
        <v>-0.0016576209974576465</v>
      </c>
      <c r="S219" s="100">
        <v>-0.0002547857953168295</v>
      </c>
      <c r="T219" s="100">
        <v>7.923945068112366E-05</v>
      </c>
      <c r="U219" s="100">
        <v>-3.732608833369193E-05</v>
      </c>
      <c r="V219" s="100">
        <v>-6.120376384190285E-05</v>
      </c>
      <c r="W219" s="100">
        <v>-1.657911358237484E-05</v>
      </c>
      <c r="X219" s="100">
        <v>67.5</v>
      </c>
    </row>
    <row r="220" s="100" customFormat="1" ht="12.75" hidden="1">
      <c r="A220" s="100" t="s">
        <v>150</v>
      </c>
    </row>
    <row r="221" spans="1:24" s="100" customFormat="1" ht="12.75" hidden="1">
      <c r="A221" s="100">
        <v>1584</v>
      </c>
      <c r="B221" s="100">
        <v>118.52</v>
      </c>
      <c r="C221" s="100">
        <v>135.62</v>
      </c>
      <c r="D221" s="100">
        <v>8.344805014409845</v>
      </c>
      <c r="E221" s="100">
        <v>8.691420112366924</v>
      </c>
      <c r="F221" s="100">
        <v>21.84287620350885</v>
      </c>
      <c r="G221" s="100" t="s">
        <v>59</v>
      </c>
      <c r="H221" s="100">
        <v>11.268386551484006</v>
      </c>
      <c r="I221" s="100">
        <v>62.288386551484</v>
      </c>
      <c r="J221" s="100" t="s">
        <v>73</v>
      </c>
      <c r="K221" s="100">
        <v>0.6913135894432905</v>
      </c>
      <c r="M221" s="100" t="s">
        <v>68</v>
      </c>
      <c r="N221" s="100">
        <v>0.3717112559324814</v>
      </c>
      <c r="X221" s="100">
        <v>67.5</v>
      </c>
    </row>
    <row r="222" spans="1:24" s="100" customFormat="1" ht="12.75" hidden="1">
      <c r="A222" s="100">
        <v>1581</v>
      </c>
      <c r="B222" s="100">
        <v>105.5999984741211</v>
      </c>
      <c r="C222" s="100">
        <v>119.80000305175781</v>
      </c>
      <c r="D222" s="100">
        <v>8.62612247467041</v>
      </c>
      <c r="E222" s="100">
        <v>9.024535179138184</v>
      </c>
      <c r="F222" s="100">
        <v>19.32305677849506</v>
      </c>
      <c r="G222" s="100" t="s">
        <v>56</v>
      </c>
      <c r="H222" s="100">
        <v>15.176761103198722</v>
      </c>
      <c r="I222" s="100">
        <v>53.276759577319815</v>
      </c>
      <c r="J222" s="100" t="s">
        <v>62</v>
      </c>
      <c r="K222" s="100">
        <v>0.8001251705786703</v>
      </c>
      <c r="L222" s="100">
        <v>0.06430789659687736</v>
      </c>
      <c r="M222" s="100">
        <v>0.18941838517419574</v>
      </c>
      <c r="N222" s="100">
        <v>0.10022261176549477</v>
      </c>
      <c r="O222" s="100">
        <v>0.032134496106707953</v>
      </c>
      <c r="P222" s="100">
        <v>0.0018446263566543838</v>
      </c>
      <c r="Q222" s="100">
        <v>0.003911579944439593</v>
      </c>
      <c r="R222" s="100">
        <v>0.0015427256084928859</v>
      </c>
      <c r="S222" s="100">
        <v>0.00042161626149976724</v>
      </c>
      <c r="T222" s="100">
        <v>2.7134620701921774E-05</v>
      </c>
      <c r="U222" s="100">
        <v>8.556943532447801E-05</v>
      </c>
      <c r="V222" s="100">
        <v>5.7252423327577447E-05</v>
      </c>
      <c r="W222" s="100">
        <v>2.628711118875182E-05</v>
      </c>
      <c r="X222" s="100">
        <v>67.5</v>
      </c>
    </row>
    <row r="223" spans="1:24" s="100" customFormat="1" ht="12.75" hidden="1">
      <c r="A223" s="100">
        <v>1582</v>
      </c>
      <c r="B223" s="100">
        <v>113.26000213623047</v>
      </c>
      <c r="C223" s="100">
        <v>105.36000061035156</v>
      </c>
      <c r="D223" s="100">
        <v>9.048049926757812</v>
      </c>
      <c r="E223" s="100">
        <v>9.567843437194824</v>
      </c>
      <c r="F223" s="100">
        <v>18.61976756792121</v>
      </c>
      <c r="G223" s="100" t="s">
        <v>57</v>
      </c>
      <c r="H223" s="100">
        <v>3.19946813345814</v>
      </c>
      <c r="I223" s="100">
        <v>48.9594702696886</v>
      </c>
      <c r="J223" s="100" t="s">
        <v>60</v>
      </c>
      <c r="K223" s="100">
        <v>0.30747635222804903</v>
      </c>
      <c r="L223" s="100">
        <v>0.0003512674611175627</v>
      </c>
      <c r="M223" s="100">
        <v>-0.07477338703424362</v>
      </c>
      <c r="N223" s="100">
        <v>-0.0010362290255453049</v>
      </c>
      <c r="O223" s="100">
        <v>0.01202805027668385</v>
      </c>
      <c r="P223" s="100">
        <v>4.007117969445685E-05</v>
      </c>
      <c r="Q223" s="100">
        <v>-0.0016378281569892357</v>
      </c>
      <c r="R223" s="100">
        <v>-8.329362795916034E-05</v>
      </c>
      <c r="S223" s="100">
        <v>0.00013106464785783597</v>
      </c>
      <c r="T223" s="100">
        <v>2.842355904048452E-06</v>
      </c>
      <c r="U223" s="100">
        <v>-4.187863038499683E-05</v>
      </c>
      <c r="V223" s="100">
        <v>-6.570176578998588E-06</v>
      </c>
      <c r="W223" s="100">
        <v>7.339582550914254E-06</v>
      </c>
      <c r="X223" s="100">
        <v>67.5</v>
      </c>
    </row>
    <row r="224" spans="1:24" s="100" customFormat="1" ht="12.75" hidden="1">
      <c r="A224" s="100">
        <v>1583</v>
      </c>
      <c r="B224" s="100">
        <v>117.91999816894531</v>
      </c>
      <c r="C224" s="100">
        <v>137.9199981689453</v>
      </c>
      <c r="D224" s="100">
        <v>8.631538391113281</v>
      </c>
      <c r="E224" s="100">
        <v>8.794488906860352</v>
      </c>
      <c r="F224" s="100">
        <v>16.83891792978945</v>
      </c>
      <c r="G224" s="100" t="s">
        <v>58</v>
      </c>
      <c r="H224" s="100">
        <v>-3.9975036197064355</v>
      </c>
      <c r="I224" s="100">
        <v>46.42249454923888</v>
      </c>
      <c r="J224" s="100" t="s">
        <v>61</v>
      </c>
      <c r="K224" s="100">
        <v>-0.738687065958298</v>
      </c>
      <c r="L224" s="100">
        <v>0.06430693722986215</v>
      </c>
      <c r="M224" s="100">
        <v>-0.1740352413548106</v>
      </c>
      <c r="N224" s="100">
        <v>-0.10021725469450711</v>
      </c>
      <c r="O224" s="100">
        <v>-0.02979852087895629</v>
      </c>
      <c r="P224" s="100">
        <v>0.0018441910682523979</v>
      </c>
      <c r="Q224" s="100">
        <v>-0.0035521791325769723</v>
      </c>
      <c r="R224" s="100">
        <v>-0.0015404754053996272</v>
      </c>
      <c r="S224" s="100">
        <v>-0.00040072725143536415</v>
      </c>
      <c r="T224" s="100">
        <v>2.6985341457018523E-05</v>
      </c>
      <c r="U224" s="100">
        <v>-7.462110009123992E-05</v>
      </c>
      <c r="V224" s="100">
        <v>-5.687418356865365E-05</v>
      </c>
      <c r="W224" s="100">
        <v>-2.5241686604268664E-05</v>
      </c>
      <c r="X224" s="100">
        <v>67.5</v>
      </c>
    </row>
    <row r="225" spans="1:14" s="100" customFormat="1" ht="12.75">
      <c r="A225" s="100" t="s">
        <v>156</v>
      </c>
      <c r="E225" s="98" t="s">
        <v>106</v>
      </c>
      <c r="F225" s="101">
        <f>MIN(F196:F224)</f>
        <v>11.050213426411817</v>
      </c>
      <c r="G225" s="101"/>
      <c r="H225" s="101"/>
      <c r="I225" s="114"/>
      <c r="J225" s="114" t="s">
        <v>158</v>
      </c>
      <c r="K225" s="101">
        <f>AVERAGE(K223,K218,K213,K208,K203,K198)</f>
        <v>0.5483824592059385</v>
      </c>
      <c r="L225" s="101">
        <f>AVERAGE(L223,L218,L213,L208,L203,L198)</f>
        <v>0.0010886408265909787</v>
      </c>
      <c r="M225" s="114" t="s">
        <v>108</v>
      </c>
      <c r="N225" s="101" t="e">
        <f>Mittelwert(K221,K216,K211,K206,K201,K196)</f>
        <v>#NAME?</v>
      </c>
    </row>
    <row r="226" spans="5:14" s="100" customFormat="1" ht="12.75">
      <c r="E226" s="98" t="s">
        <v>107</v>
      </c>
      <c r="F226" s="101">
        <f>MAX(F196:F224)</f>
        <v>23.629151903294435</v>
      </c>
      <c r="G226" s="101"/>
      <c r="H226" s="101"/>
      <c r="I226" s="114"/>
      <c r="J226" s="114" t="s">
        <v>159</v>
      </c>
      <c r="K226" s="101">
        <f>AVERAGE(K224,K219,K214,K209,K204,K199)</f>
        <v>-0.5247970978157809</v>
      </c>
      <c r="L226" s="101">
        <f>AVERAGE(L224,L219,L214,L209,L204,L199)</f>
        <v>0.19983734206641887</v>
      </c>
      <c r="M226" s="101"/>
      <c r="N226" s="101"/>
    </row>
    <row r="227" spans="5:14" s="100" customFormat="1" ht="12.75">
      <c r="E227" s="98"/>
      <c r="F227" s="101"/>
      <c r="G227" s="101"/>
      <c r="H227" s="101"/>
      <c r="I227" s="101"/>
      <c r="J227" s="114" t="s">
        <v>112</v>
      </c>
      <c r="K227" s="101">
        <f>ABS(K225/$G$33)</f>
        <v>0.34273903700371156</v>
      </c>
      <c r="L227" s="101">
        <f>ABS(L225/$H$33)</f>
        <v>0.003024002296086052</v>
      </c>
      <c r="M227" s="114" t="s">
        <v>111</v>
      </c>
      <c r="N227" s="101">
        <f>K227+L227+L228+K228</f>
        <v>0.7688415473048213</v>
      </c>
    </row>
    <row r="228" spans="5:14" s="100" customFormat="1" ht="12.75">
      <c r="E228" s="98"/>
      <c r="F228" s="101"/>
      <c r="G228" s="101"/>
      <c r="H228" s="101"/>
      <c r="I228" s="101"/>
      <c r="J228" s="101"/>
      <c r="K228" s="101">
        <f>ABS(K226/$G$34)</f>
        <v>0.29818016921351187</v>
      </c>
      <c r="L228" s="101">
        <f>ABS(L226/$H$34)</f>
        <v>0.12489833879151178</v>
      </c>
      <c r="M228" s="101"/>
      <c r="N228" s="101"/>
    </row>
    <row r="229" s="100" customFormat="1" ht="12.75"/>
    <row r="230" s="115" customFormat="1" ht="12.75">
      <c r="A230" s="115" t="s">
        <v>121</v>
      </c>
    </row>
    <row r="231" spans="1:24" s="115" customFormat="1" ht="12.75">
      <c r="A231" s="115">
        <v>1584</v>
      </c>
      <c r="B231" s="115">
        <v>124.38</v>
      </c>
      <c r="C231" s="115">
        <v>131.28</v>
      </c>
      <c r="D231" s="115">
        <v>8.626663380276101</v>
      </c>
      <c r="E231" s="115">
        <v>8.959678907641354</v>
      </c>
      <c r="F231" s="115">
        <v>18.690077520388847</v>
      </c>
      <c r="G231" s="115" t="s">
        <v>59</v>
      </c>
      <c r="H231" s="115">
        <v>-5.311008866429788</v>
      </c>
      <c r="I231" s="115">
        <v>51.56899113357021</v>
      </c>
      <c r="J231" s="115" t="s">
        <v>73</v>
      </c>
      <c r="K231" s="115">
        <v>0.5967011413309536</v>
      </c>
      <c r="M231" s="115" t="s">
        <v>68</v>
      </c>
      <c r="N231" s="115">
        <v>0.5411839653870438</v>
      </c>
      <c r="X231" s="115">
        <v>67.5</v>
      </c>
    </row>
    <row r="232" spans="1:24" s="115" customFormat="1" ht="12.75">
      <c r="A232" s="115">
        <v>1581</v>
      </c>
      <c r="B232" s="115">
        <v>97.95999908447266</v>
      </c>
      <c r="C232" s="115">
        <v>108.05999755859375</v>
      </c>
      <c r="D232" s="115">
        <v>8.698017120361328</v>
      </c>
      <c r="E232" s="115">
        <v>8.883248329162598</v>
      </c>
      <c r="F232" s="115">
        <v>17.48139874255665</v>
      </c>
      <c r="G232" s="115" t="s">
        <v>56</v>
      </c>
      <c r="H232" s="115">
        <v>17.32526409443063</v>
      </c>
      <c r="I232" s="115">
        <v>47.785263178903286</v>
      </c>
      <c r="J232" s="115" t="s">
        <v>62</v>
      </c>
      <c r="K232" s="115">
        <v>0.26497302613413054</v>
      </c>
      <c r="L232" s="115">
        <v>0.7139991486573689</v>
      </c>
      <c r="M232" s="115">
        <v>0.0627290325347423</v>
      </c>
      <c r="N232" s="115">
        <v>0.11055883329015613</v>
      </c>
      <c r="O232" s="115">
        <v>0.010641625005955096</v>
      </c>
      <c r="P232" s="115">
        <v>0.020482472625118996</v>
      </c>
      <c r="Q232" s="115">
        <v>0.0012953906118208518</v>
      </c>
      <c r="R232" s="115">
        <v>0.0017018266618190451</v>
      </c>
      <c r="S232" s="115">
        <v>0.0001396213925949821</v>
      </c>
      <c r="T232" s="115">
        <v>0.0003014085993283688</v>
      </c>
      <c r="U232" s="115">
        <v>2.833555953080415E-05</v>
      </c>
      <c r="V232" s="115">
        <v>6.315988285216225E-05</v>
      </c>
      <c r="W232" s="115">
        <v>8.707484098966746E-06</v>
      </c>
      <c r="X232" s="115">
        <v>67.5</v>
      </c>
    </row>
    <row r="233" spans="1:24" s="115" customFormat="1" ht="12.75">
      <c r="A233" s="115">
        <v>1583</v>
      </c>
      <c r="B233" s="115">
        <v>106.08000183105469</v>
      </c>
      <c r="C233" s="115">
        <v>140.17999267578125</v>
      </c>
      <c r="D233" s="115">
        <v>8.78829574584961</v>
      </c>
      <c r="E233" s="115">
        <v>8.744168281555176</v>
      </c>
      <c r="F233" s="115">
        <v>14.699199150937146</v>
      </c>
      <c r="G233" s="115" t="s">
        <v>57</v>
      </c>
      <c r="H233" s="115">
        <v>1.2009680724493847</v>
      </c>
      <c r="I233" s="115">
        <v>39.78096990350407</v>
      </c>
      <c r="J233" s="115" t="s">
        <v>60</v>
      </c>
      <c r="K233" s="115">
        <v>-0.2507982583667746</v>
      </c>
      <c r="L233" s="115">
        <v>-0.00388367920237566</v>
      </c>
      <c r="M233" s="115">
        <v>0.05913937492256524</v>
      </c>
      <c r="N233" s="115">
        <v>-0.0011431917479653166</v>
      </c>
      <c r="O233" s="115">
        <v>-0.010108782252805603</v>
      </c>
      <c r="P233" s="115">
        <v>-0.00044439703701817257</v>
      </c>
      <c r="Q233" s="115">
        <v>0.001209478219369974</v>
      </c>
      <c r="R233" s="115">
        <v>-9.192459561835037E-05</v>
      </c>
      <c r="S233" s="115">
        <v>-0.0001352647145878687</v>
      </c>
      <c r="T233" s="115">
        <v>-3.165125673331917E-05</v>
      </c>
      <c r="U233" s="115">
        <v>2.5568953738339884E-05</v>
      </c>
      <c r="V233" s="115">
        <v>-7.256640820043189E-06</v>
      </c>
      <c r="W233" s="115">
        <v>-8.50335689214406E-06</v>
      </c>
      <c r="X233" s="115">
        <v>67.5</v>
      </c>
    </row>
    <row r="234" spans="1:24" s="115" customFormat="1" ht="12.75">
      <c r="A234" s="115">
        <v>1582</v>
      </c>
      <c r="B234" s="115">
        <v>107.13999938964844</v>
      </c>
      <c r="C234" s="115">
        <v>107.83999633789062</v>
      </c>
      <c r="D234" s="115">
        <v>9.192656517028809</v>
      </c>
      <c r="E234" s="115">
        <v>9.738212585449219</v>
      </c>
      <c r="F234" s="115">
        <v>21.14736465770925</v>
      </c>
      <c r="G234" s="115" t="s">
        <v>58</v>
      </c>
      <c r="H234" s="115">
        <v>15.076831166349905</v>
      </c>
      <c r="I234" s="115">
        <v>54.71683055599834</v>
      </c>
      <c r="J234" s="115" t="s">
        <v>61</v>
      </c>
      <c r="K234" s="115">
        <v>-0.08550402434313366</v>
      </c>
      <c r="L234" s="115">
        <v>-0.7139885862668258</v>
      </c>
      <c r="M234" s="115">
        <v>-0.020915684461977797</v>
      </c>
      <c r="N234" s="115">
        <v>-0.11055292276148976</v>
      </c>
      <c r="O234" s="115">
        <v>-0.003325162271638976</v>
      </c>
      <c r="P234" s="115">
        <v>-0.02047765113757529</v>
      </c>
      <c r="Q234" s="115">
        <v>-0.00046389575775516426</v>
      </c>
      <c r="R234" s="115">
        <v>-0.0016993421831987098</v>
      </c>
      <c r="S234" s="115">
        <v>-3.4606217037181874E-05</v>
      </c>
      <c r="T234" s="115">
        <v>-0.0002997421253282406</v>
      </c>
      <c r="U234" s="115">
        <v>-1.2211983403623711E-05</v>
      </c>
      <c r="V234" s="115">
        <v>-6.274162865201812E-05</v>
      </c>
      <c r="W234" s="115">
        <v>-1.874353461486075E-06</v>
      </c>
      <c r="X234" s="115">
        <v>67.5</v>
      </c>
    </row>
    <row r="235" s="115" customFormat="1" ht="12.75">
      <c r="A235" s="115" t="s">
        <v>127</v>
      </c>
    </row>
    <row r="236" spans="1:24" s="115" customFormat="1" ht="12.75">
      <c r="A236" s="115">
        <v>1584</v>
      </c>
      <c r="B236" s="115">
        <v>107.66</v>
      </c>
      <c r="C236" s="115">
        <v>116.06</v>
      </c>
      <c r="D236" s="115">
        <v>8.794554880267116</v>
      </c>
      <c r="E236" s="115">
        <v>8.929848792295994</v>
      </c>
      <c r="F236" s="115">
        <v>15.039091962434222</v>
      </c>
      <c r="G236" s="115" t="s">
        <v>59</v>
      </c>
      <c r="H236" s="115">
        <v>0.5145688664493662</v>
      </c>
      <c r="I236" s="115">
        <v>40.67456886644936</v>
      </c>
      <c r="J236" s="115" t="s">
        <v>73</v>
      </c>
      <c r="K236" s="115">
        <v>0.49610274540887356</v>
      </c>
      <c r="M236" s="115" t="s">
        <v>68</v>
      </c>
      <c r="N236" s="115">
        <v>0.37029887064331857</v>
      </c>
      <c r="X236" s="115">
        <v>67.5</v>
      </c>
    </row>
    <row r="237" spans="1:24" s="115" customFormat="1" ht="12.75">
      <c r="A237" s="115">
        <v>1581</v>
      </c>
      <c r="B237" s="115">
        <v>100.72000122070312</v>
      </c>
      <c r="C237" s="115">
        <v>118.41999816894531</v>
      </c>
      <c r="D237" s="115">
        <v>8.676342010498047</v>
      </c>
      <c r="E237" s="115">
        <v>8.855332374572754</v>
      </c>
      <c r="F237" s="115">
        <v>15.129896525049924</v>
      </c>
      <c r="G237" s="115" t="s">
        <v>56</v>
      </c>
      <c r="H237" s="115">
        <v>8.245581012142999</v>
      </c>
      <c r="I237" s="115">
        <v>41.465582232846124</v>
      </c>
      <c r="J237" s="115" t="s">
        <v>62</v>
      </c>
      <c r="K237" s="115">
        <v>0.49880695721109236</v>
      </c>
      <c r="L237" s="115">
        <v>0.46391556397135786</v>
      </c>
      <c r="M237" s="115">
        <v>0.1180857714404977</v>
      </c>
      <c r="N237" s="115">
        <v>0.13245304290466994</v>
      </c>
      <c r="O237" s="115">
        <v>0.02003313025548611</v>
      </c>
      <c r="P237" s="115">
        <v>0.013308316712625601</v>
      </c>
      <c r="Q237" s="115">
        <v>0.0024383994726410135</v>
      </c>
      <c r="R237" s="115">
        <v>0.002038800322608089</v>
      </c>
      <c r="S237" s="115">
        <v>0.0002628115840832189</v>
      </c>
      <c r="T237" s="115">
        <v>0.00019583745500041308</v>
      </c>
      <c r="U237" s="115">
        <v>5.332760221924899E-05</v>
      </c>
      <c r="V237" s="115">
        <v>7.566597719321375E-05</v>
      </c>
      <c r="W237" s="115">
        <v>1.63922845050958E-05</v>
      </c>
      <c r="X237" s="115">
        <v>67.5</v>
      </c>
    </row>
    <row r="238" spans="1:24" s="115" customFormat="1" ht="12.75">
      <c r="A238" s="115">
        <v>1583</v>
      </c>
      <c r="B238" s="115">
        <v>109.16000366210938</v>
      </c>
      <c r="C238" s="115">
        <v>140.55999755859375</v>
      </c>
      <c r="D238" s="115">
        <v>8.874427795410156</v>
      </c>
      <c r="E238" s="115">
        <v>8.83761978149414</v>
      </c>
      <c r="F238" s="115">
        <v>17.24774576523982</v>
      </c>
      <c r="G238" s="115" t="s">
        <v>57</v>
      </c>
      <c r="H238" s="115">
        <v>4.571133452154925</v>
      </c>
      <c r="I238" s="115">
        <v>46.2311371142643</v>
      </c>
      <c r="J238" s="115" t="s">
        <v>60</v>
      </c>
      <c r="K238" s="115">
        <v>-0.15417913380897968</v>
      </c>
      <c r="L238" s="115">
        <v>-0.002522929906624725</v>
      </c>
      <c r="M238" s="115">
        <v>0.037774156099750184</v>
      </c>
      <c r="N238" s="115">
        <v>-0.001369758541643681</v>
      </c>
      <c r="O238" s="115">
        <v>-0.005986159428093992</v>
      </c>
      <c r="P238" s="115">
        <v>-0.00028875075705004044</v>
      </c>
      <c r="Q238" s="115">
        <v>0.0008404106401381557</v>
      </c>
      <c r="R238" s="115">
        <v>-0.0001101307871995814</v>
      </c>
      <c r="S238" s="115">
        <v>-6.140776058824698E-05</v>
      </c>
      <c r="T238" s="115">
        <v>-2.0567931024132594E-05</v>
      </c>
      <c r="U238" s="115">
        <v>2.2289153978868213E-05</v>
      </c>
      <c r="V238" s="115">
        <v>-8.691190675122147E-06</v>
      </c>
      <c r="W238" s="115">
        <v>-3.2965597652743162E-06</v>
      </c>
      <c r="X238" s="115">
        <v>67.5</v>
      </c>
    </row>
    <row r="239" spans="1:24" s="115" customFormat="1" ht="12.75">
      <c r="A239" s="115">
        <v>1582</v>
      </c>
      <c r="B239" s="115">
        <v>97.31999969482422</v>
      </c>
      <c r="C239" s="115">
        <v>105.31999969482422</v>
      </c>
      <c r="D239" s="115">
        <v>9.191508293151855</v>
      </c>
      <c r="E239" s="115">
        <v>9.587867736816406</v>
      </c>
      <c r="F239" s="115">
        <v>19.4782285011128</v>
      </c>
      <c r="G239" s="115" t="s">
        <v>58</v>
      </c>
      <c r="H239" s="115">
        <v>20.56358272397933</v>
      </c>
      <c r="I239" s="115">
        <v>50.38358241880355</v>
      </c>
      <c r="J239" s="115" t="s">
        <v>61</v>
      </c>
      <c r="K239" s="115">
        <v>0.47438083357161603</v>
      </c>
      <c r="L239" s="115">
        <v>-0.4639087036471177</v>
      </c>
      <c r="M239" s="115">
        <v>0.11188101960408284</v>
      </c>
      <c r="N239" s="115">
        <v>-0.13244596006010878</v>
      </c>
      <c r="O239" s="115">
        <v>0.019117850379546192</v>
      </c>
      <c r="P239" s="115">
        <v>-0.013305183829013897</v>
      </c>
      <c r="Q239" s="115">
        <v>0.002288995837505728</v>
      </c>
      <c r="R239" s="115">
        <v>-0.002035823657681983</v>
      </c>
      <c r="S239" s="115">
        <v>0.0002555367207817056</v>
      </c>
      <c r="T239" s="115">
        <v>-0.00019475438119442997</v>
      </c>
      <c r="U239" s="115">
        <v>4.844612237693284E-05</v>
      </c>
      <c r="V239" s="115">
        <v>-7.516517351308792E-05</v>
      </c>
      <c r="W239" s="115">
        <v>1.6057387241079367E-05</v>
      </c>
      <c r="X239" s="115">
        <v>67.5</v>
      </c>
    </row>
    <row r="240" s="115" customFormat="1" ht="12.75">
      <c r="A240" s="115" t="s">
        <v>133</v>
      </c>
    </row>
    <row r="241" spans="1:24" s="115" customFormat="1" ht="12.75">
      <c r="A241" s="115">
        <v>1584</v>
      </c>
      <c r="B241" s="115">
        <v>94.78</v>
      </c>
      <c r="C241" s="115">
        <v>101.88</v>
      </c>
      <c r="D241" s="115">
        <v>9.04746194773619</v>
      </c>
      <c r="E241" s="115">
        <v>9.176849757824943</v>
      </c>
      <c r="F241" s="115">
        <v>11.603663133617523</v>
      </c>
      <c r="G241" s="115" t="s">
        <v>59</v>
      </c>
      <c r="H241" s="115">
        <v>3.2093607138764497</v>
      </c>
      <c r="I241" s="115">
        <v>30.489360713876454</v>
      </c>
      <c r="J241" s="115" t="s">
        <v>73</v>
      </c>
      <c r="K241" s="115">
        <v>0.20652189451206657</v>
      </c>
      <c r="M241" s="115" t="s">
        <v>68</v>
      </c>
      <c r="N241" s="115">
        <v>0.15593892030835568</v>
      </c>
      <c r="X241" s="115">
        <v>67.5</v>
      </c>
    </row>
    <row r="242" spans="1:24" s="115" customFormat="1" ht="12.75">
      <c r="A242" s="115">
        <v>1581</v>
      </c>
      <c r="B242" s="115">
        <v>92.08000183105469</v>
      </c>
      <c r="C242" s="115">
        <v>111.37999725341797</v>
      </c>
      <c r="D242" s="115">
        <v>8.661449432373047</v>
      </c>
      <c r="E242" s="115">
        <v>8.851466178894043</v>
      </c>
      <c r="F242" s="115">
        <v>11.050213426411817</v>
      </c>
      <c r="G242" s="115" t="s">
        <v>56</v>
      </c>
      <c r="H242" s="115">
        <v>5.745691256915265</v>
      </c>
      <c r="I242" s="115">
        <v>30.32569308796995</v>
      </c>
      <c r="J242" s="115" t="s">
        <v>62</v>
      </c>
      <c r="K242" s="115">
        <v>0.30721441301997165</v>
      </c>
      <c r="L242" s="115">
        <v>0.31957353860975746</v>
      </c>
      <c r="M242" s="115">
        <v>0.07272889280093718</v>
      </c>
      <c r="N242" s="115">
        <v>0.0669687698223419</v>
      </c>
      <c r="O242" s="115">
        <v>0.012338333280458833</v>
      </c>
      <c r="P242" s="115">
        <v>0.009167594452600581</v>
      </c>
      <c r="Q242" s="115">
        <v>0.0015018182900397147</v>
      </c>
      <c r="R242" s="115">
        <v>0.0010308382725944466</v>
      </c>
      <c r="S242" s="115">
        <v>0.00016187271645484594</v>
      </c>
      <c r="T242" s="115">
        <v>0.00013489424174640042</v>
      </c>
      <c r="U242" s="115">
        <v>3.2844388548912736E-05</v>
      </c>
      <c r="V242" s="115">
        <v>3.826159725869156E-05</v>
      </c>
      <c r="W242" s="115">
        <v>1.009389086601346E-05</v>
      </c>
      <c r="X242" s="115">
        <v>67.5</v>
      </c>
    </row>
    <row r="243" spans="1:24" s="115" customFormat="1" ht="12.75">
      <c r="A243" s="115">
        <v>1583</v>
      </c>
      <c r="B243" s="115">
        <v>116.80000305175781</v>
      </c>
      <c r="C243" s="115">
        <v>138</v>
      </c>
      <c r="D243" s="115">
        <v>8.89223861694336</v>
      </c>
      <c r="E243" s="115">
        <v>8.900907516479492</v>
      </c>
      <c r="F243" s="115">
        <v>17.372897053890576</v>
      </c>
      <c r="G243" s="115" t="s">
        <v>57</v>
      </c>
      <c r="H243" s="115">
        <v>-2.8117531656980645</v>
      </c>
      <c r="I243" s="115">
        <v>46.488249886059755</v>
      </c>
      <c r="J243" s="115" t="s">
        <v>60</v>
      </c>
      <c r="K243" s="115">
        <v>0.23236856630894237</v>
      </c>
      <c r="L243" s="115">
        <v>-0.0017381026989651937</v>
      </c>
      <c r="M243" s="115">
        <v>-0.05446568678554957</v>
      </c>
      <c r="N243" s="115">
        <v>-0.0006923938057535939</v>
      </c>
      <c r="O243" s="115">
        <v>0.009418894543296707</v>
      </c>
      <c r="P243" s="115">
        <v>-0.00019896280284072333</v>
      </c>
      <c r="Q243" s="115">
        <v>-0.0010981986462501713</v>
      </c>
      <c r="R243" s="115">
        <v>-5.5667525560583484E-05</v>
      </c>
      <c r="S243" s="115">
        <v>0.0001303556041947608</v>
      </c>
      <c r="T243" s="115">
        <v>-1.4174738953117621E-05</v>
      </c>
      <c r="U243" s="115">
        <v>-2.216506903776593E-05</v>
      </c>
      <c r="V243" s="115">
        <v>-4.390523913112057E-06</v>
      </c>
      <c r="W243" s="115">
        <v>8.321646029697237E-06</v>
      </c>
      <c r="X243" s="115">
        <v>67.5</v>
      </c>
    </row>
    <row r="244" spans="1:24" s="115" customFormat="1" ht="12.75">
      <c r="A244" s="115">
        <v>1582</v>
      </c>
      <c r="B244" s="115">
        <v>114.36000061035156</v>
      </c>
      <c r="C244" s="115">
        <v>98.66000366210938</v>
      </c>
      <c r="D244" s="115">
        <v>9.145957946777344</v>
      </c>
      <c r="E244" s="115">
        <v>9.870841026306152</v>
      </c>
      <c r="F244" s="115">
        <v>22.23953268616452</v>
      </c>
      <c r="G244" s="115" t="s">
        <v>58</v>
      </c>
      <c r="H244" s="115">
        <v>10.994077769815384</v>
      </c>
      <c r="I244" s="115">
        <v>57.854078380166946</v>
      </c>
      <c r="J244" s="115" t="s">
        <v>61</v>
      </c>
      <c r="K244" s="115">
        <v>0.2009615509462753</v>
      </c>
      <c r="L244" s="115">
        <v>-0.31956881196163367</v>
      </c>
      <c r="M244" s="115">
        <v>0.04819731124273036</v>
      </c>
      <c r="N244" s="115">
        <v>-0.06696519037780424</v>
      </c>
      <c r="O244" s="115">
        <v>0.007969874134635598</v>
      </c>
      <c r="P244" s="115">
        <v>-0.00916543516972537</v>
      </c>
      <c r="Q244" s="115">
        <v>0.001024411006223627</v>
      </c>
      <c r="R244" s="115">
        <v>-0.0010293340909750654</v>
      </c>
      <c r="S244" s="115">
        <v>9.596974933534948E-05</v>
      </c>
      <c r="T244" s="115">
        <v>-0.00013414743095545024</v>
      </c>
      <c r="U244" s="115">
        <v>2.423764785830135E-05</v>
      </c>
      <c r="V244" s="115">
        <v>-3.8008855870108806E-05</v>
      </c>
      <c r="W244" s="115">
        <v>5.712866195826242E-06</v>
      </c>
      <c r="X244" s="115">
        <v>67.5</v>
      </c>
    </row>
    <row r="245" s="115" customFormat="1" ht="12.75">
      <c r="A245" s="115" t="s">
        <v>139</v>
      </c>
    </row>
    <row r="246" spans="1:24" s="115" customFormat="1" ht="12.75">
      <c r="A246" s="115">
        <v>1584</v>
      </c>
      <c r="B246" s="115">
        <v>88.74</v>
      </c>
      <c r="C246" s="115">
        <v>108.34</v>
      </c>
      <c r="D246" s="115">
        <v>8.953928824968001</v>
      </c>
      <c r="E246" s="115">
        <v>9.128007223441903</v>
      </c>
      <c r="F246" s="115">
        <v>9.307539598179638</v>
      </c>
      <c r="G246" s="115" t="s">
        <v>59</v>
      </c>
      <c r="H246" s="115">
        <v>3.465341978238314</v>
      </c>
      <c r="I246" s="115">
        <v>24.70534197823831</v>
      </c>
      <c r="J246" s="115" t="s">
        <v>73</v>
      </c>
      <c r="K246" s="115">
        <v>0.02404631578839841</v>
      </c>
      <c r="M246" s="115" t="s">
        <v>68</v>
      </c>
      <c r="N246" s="115">
        <v>0.0211705864078282</v>
      </c>
      <c r="X246" s="115">
        <v>67.5</v>
      </c>
    </row>
    <row r="247" spans="1:24" s="115" customFormat="1" ht="12.75">
      <c r="A247" s="115">
        <v>1581</v>
      </c>
      <c r="B247" s="115">
        <v>96.72000122070312</v>
      </c>
      <c r="C247" s="115">
        <v>120.12000274658203</v>
      </c>
      <c r="D247" s="115">
        <v>8.729430198669434</v>
      </c>
      <c r="E247" s="115">
        <v>8.833719253540039</v>
      </c>
      <c r="F247" s="115">
        <v>13.146002607973687</v>
      </c>
      <c r="G247" s="115" t="s">
        <v>56</v>
      </c>
      <c r="H247" s="115">
        <v>6.583312859009688</v>
      </c>
      <c r="I247" s="115">
        <v>35.80331407971281</v>
      </c>
      <c r="J247" s="115" t="s">
        <v>62</v>
      </c>
      <c r="K247" s="115">
        <v>0.10546507703341255</v>
      </c>
      <c r="L247" s="115">
        <v>0.0898581984225302</v>
      </c>
      <c r="M247" s="115">
        <v>0.02496732406195693</v>
      </c>
      <c r="N247" s="115">
        <v>0.06480522773949149</v>
      </c>
      <c r="O247" s="115">
        <v>0.004235635293131471</v>
      </c>
      <c r="P247" s="115">
        <v>0.0025778082413513937</v>
      </c>
      <c r="Q247" s="115">
        <v>0.0005156223344442045</v>
      </c>
      <c r="R247" s="115">
        <v>0.000997532690861228</v>
      </c>
      <c r="S247" s="115">
        <v>5.5580751991289815E-05</v>
      </c>
      <c r="T247" s="115">
        <v>3.7937285157694935E-05</v>
      </c>
      <c r="U247" s="115">
        <v>1.1283890581766819E-05</v>
      </c>
      <c r="V247" s="115">
        <v>3.702029842907631E-05</v>
      </c>
      <c r="W247" s="115">
        <v>3.4636447754907756E-06</v>
      </c>
      <c r="X247" s="115">
        <v>67.5</v>
      </c>
    </row>
    <row r="248" spans="1:24" s="115" customFormat="1" ht="12.75">
      <c r="A248" s="115">
        <v>1583</v>
      </c>
      <c r="B248" s="115">
        <v>116.72000122070312</v>
      </c>
      <c r="C248" s="115">
        <v>131.4199981689453</v>
      </c>
      <c r="D248" s="115">
        <v>8.549480438232422</v>
      </c>
      <c r="E248" s="115">
        <v>8.606947898864746</v>
      </c>
      <c r="F248" s="115">
        <v>18.593488770236757</v>
      </c>
      <c r="G248" s="115" t="s">
        <v>57</v>
      </c>
      <c r="H248" s="115">
        <v>2.5289749106576096</v>
      </c>
      <c r="I248" s="115">
        <v>51.74897613136074</v>
      </c>
      <c r="J248" s="115" t="s">
        <v>60</v>
      </c>
      <c r="K248" s="115">
        <v>0.035628937772719846</v>
      </c>
      <c r="L248" s="115">
        <v>-0.0004881869384354522</v>
      </c>
      <c r="M248" s="115">
        <v>-0.008701033689657684</v>
      </c>
      <c r="N248" s="115">
        <v>-0.0006701256202055433</v>
      </c>
      <c r="O248" s="115">
        <v>0.0013878488504703156</v>
      </c>
      <c r="P248" s="115">
        <v>-5.591234285904962E-05</v>
      </c>
      <c r="Q248" s="115">
        <v>-0.00019228635731805552</v>
      </c>
      <c r="R248" s="115">
        <v>-5.3872781762599204E-05</v>
      </c>
      <c r="S248" s="115">
        <v>1.4630843038288491E-05</v>
      </c>
      <c r="T248" s="115">
        <v>-3.986230169759154E-06</v>
      </c>
      <c r="U248" s="115">
        <v>-5.026202748031866E-06</v>
      </c>
      <c r="V248" s="115">
        <v>-4.250673046492332E-06</v>
      </c>
      <c r="W248" s="115">
        <v>8.01644040225153E-07</v>
      </c>
      <c r="X248" s="115">
        <v>67.5</v>
      </c>
    </row>
    <row r="249" spans="1:24" s="115" customFormat="1" ht="12.75">
      <c r="A249" s="115">
        <v>1582</v>
      </c>
      <c r="B249" s="115">
        <v>121.5999984741211</v>
      </c>
      <c r="C249" s="115">
        <v>93.0999984741211</v>
      </c>
      <c r="D249" s="115">
        <v>8.871065139770508</v>
      </c>
      <c r="E249" s="115">
        <v>9.995657920837402</v>
      </c>
      <c r="F249" s="115">
        <v>21.658475359590742</v>
      </c>
      <c r="G249" s="115" t="s">
        <v>58</v>
      </c>
      <c r="H249" s="115">
        <v>4.0061073895545505</v>
      </c>
      <c r="I249" s="115">
        <v>58.106105863675644</v>
      </c>
      <c r="J249" s="115" t="s">
        <v>61</v>
      </c>
      <c r="K249" s="115">
        <v>-0.09926460228526231</v>
      </c>
      <c r="L249" s="115">
        <v>-0.08985687228729894</v>
      </c>
      <c r="M249" s="115">
        <v>-0.02340212134713893</v>
      </c>
      <c r="N249" s="115">
        <v>-0.06480176289284499</v>
      </c>
      <c r="O249" s="115">
        <v>-0.004001809828648676</v>
      </c>
      <c r="P249" s="115">
        <v>-0.002577201804107544</v>
      </c>
      <c r="Q249" s="115">
        <v>-0.00047842695217456576</v>
      </c>
      <c r="R249" s="115">
        <v>-0.000996076901008151</v>
      </c>
      <c r="S249" s="115">
        <v>-5.36205037640102E-05</v>
      </c>
      <c r="T249" s="115">
        <v>-3.772727891287632E-05</v>
      </c>
      <c r="U249" s="115">
        <v>-1.0102646811453067E-05</v>
      </c>
      <c r="V249" s="115">
        <v>-3.677545750129689E-05</v>
      </c>
      <c r="W249" s="115">
        <v>-3.369599674079406E-06</v>
      </c>
      <c r="X249" s="115">
        <v>67.5</v>
      </c>
    </row>
    <row r="250" s="115" customFormat="1" ht="12.75">
      <c r="A250" s="115" t="s">
        <v>145</v>
      </c>
    </row>
    <row r="251" spans="1:24" s="115" customFormat="1" ht="12.75">
      <c r="A251" s="115">
        <v>1584</v>
      </c>
      <c r="B251" s="115">
        <v>101.38</v>
      </c>
      <c r="C251" s="115">
        <v>119.18</v>
      </c>
      <c r="D251" s="115">
        <v>8.646885872454359</v>
      </c>
      <c r="E251" s="115">
        <v>9.0327226234781</v>
      </c>
      <c r="F251" s="115">
        <v>14.700071902342442</v>
      </c>
      <c r="G251" s="115" t="s">
        <v>59</v>
      </c>
      <c r="H251" s="115">
        <v>6.545952296500488</v>
      </c>
      <c r="I251" s="115">
        <v>40.42595229650048</v>
      </c>
      <c r="J251" s="115" t="s">
        <v>73</v>
      </c>
      <c r="K251" s="115">
        <v>0.1821988252501676</v>
      </c>
      <c r="M251" s="115" t="s">
        <v>68</v>
      </c>
      <c r="N251" s="115">
        <v>0.14570514416266808</v>
      </c>
      <c r="X251" s="115">
        <v>67.5</v>
      </c>
    </row>
    <row r="252" spans="1:24" s="115" customFormat="1" ht="12.75">
      <c r="A252" s="115">
        <v>1581</v>
      </c>
      <c r="B252" s="115">
        <v>102</v>
      </c>
      <c r="C252" s="115">
        <v>115.69999694824219</v>
      </c>
      <c r="D252" s="115">
        <v>8.430322647094727</v>
      </c>
      <c r="E252" s="115">
        <v>8.724288940429688</v>
      </c>
      <c r="F252" s="115">
        <v>15.797417241224263</v>
      </c>
      <c r="G252" s="115" t="s">
        <v>56</v>
      </c>
      <c r="H252" s="115">
        <v>10.060878358051283</v>
      </c>
      <c r="I252" s="115">
        <v>44.56087835805128</v>
      </c>
      <c r="J252" s="115" t="s">
        <v>62</v>
      </c>
      <c r="K252" s="115">
        <v>0.28002090387143047</v>
      </c>
      <c r="L252" s="115">
        <v>0.29685151495726775</v>
      </c>
      <c r="M252" s="115">
        <v>0.06629092533193773</v>
      </c>
      <c r="N252" s="115">
        <v>0.10520587358787097</v>
      </c>
      <c r="O252" s="115">
        <v>0.011246178453939912</v>
      </c>
      <c r="P252" s="115">
        <v>0.008515818586593657</v>
      </c>
      <c r="Q252" s="115">
        <v>0.0013688770400014853</v>
      </c>
      <c r="R252" s="115">
        <v>0.0016194150050911804</v>
      </c>
      <c r="S252" s="115">
        <v>0.00014755725645482446</v>
      </c>
      <c r="T252" s="115">
        <v>0.0001253076491155974</v>
      </c>
      <c r="U252" s="115">
        <v>2.993981521732175E-05</v>
      </c>
      <c r="V252" s="115">
        <v>6.010399833769134E-05</v>
      </c>
      <c r="W252" s="115">
        <v>9.200928174513634E-06</v>
      </c>
      <c r="X252" s="115">
        <v>67.5</v>
      </c>
    </row>
    <row r="253" spans="1:24" s="115" customFormat="1" ht="12.75">
      <c r="A253" s="115">
        <v>1583</v>
      </c>
      <c r="B253" s="115">
        <v>117.94000244140625</v>
      </c>
      <c r="C253" s="115">
        <v>136.94000244140625</v>
      </c>
      <c r="D253" s="115">
        <v>8.5690336227417</v>
      </c>
      <c r="E253" s="115">
        <v>8.801802635192871</v>
      </c>
      <c r="F253" s="115">
        <v>17.920655813290672</v>
      </c>
      <c r="G253" s="115" t="s">
        <v>57</v>
      </c>
      <c r="H253" s="115">
        <v>-0.6748983104427992</v>
      </c>
      <c r="I253" s="115">
        <v>49.76510413096345</v>
      </c>
      <c r="J253" s="115" t="s">
        <v>60</v>
      </c>
      <c r="K253" s="115">
        <v>0.2778664526451984</v>
      </c>
      <c r="L253" s="115">
        <v>-0.001614002668552515</v>
      </c>
      <c r="M253" s="115">
        <v>-0.06568331569847245</v>
      </c>
      <c r="N253" s="115">
        <v>-0.0010877862902888022</v>
      </c>
      <c r="O253" s="115">
        <v>0.011174016607875068</v>
      </c>
      <c r="P253" s="115">
        <v>-0.00018479921766018106</v>
      </c>
      <c r="Q253" s="115">
        <v>-0.0013510217374921786</v>
      </c>
      <c r="R253" s="115">
        <v>-8.74511199910958E-05</v>
      </c>
      <c r="S253" s="115">
        <v>0.00014740339539270745</v>
      </c>
      <c r="T253" s="115">
        <v>-1.3169318737867916E-05</v>
      </c>
      <c r="U253" s="115">
        <v>-2.907565647787256E-05</v>
      </c>
      <c r="V253" s="115">
        <v>-6.898106131875499E-06</v>
      </c>
      <c r="W253" s="115">
        <v>9.200171532206045E-06</v>
      </c>
      <c r="X253" s="115">
        <v>67.5</v>
      </c>
    </row>
    <row r="254" spans="1:24" s="115" customFormat="1" ht="12.75">
      <c r="A254" s="115">
        <v>1582</v>
      </c>
      <c r="B254" s="115">
        <v>112.37999725341797</v>
      </c>
      <c r="C254" s="115">
        <v>110.58000183105469</v>
      </c>
      <c r="D254" s="115">
        <v>9.198641777038574</v>
      </c>
      <c r="E254" s="115">
        <v>9.571723937988281</v>
      </c>
      <c r="F254" s="115">
        <v>21.602493689205794</v>
      </c>
      <c r="G254" s="115" t="s">
        <v>58</v>
      </c>
      <c r="H254" s="115">
        <v>10.990374287447779</v>
      </c>
      <c r="I254" s="115">
        <v>55.87037154086575</v>
      </c>
      <c r="J254" s="115" t="s">
        <v>61</v>
      </c>
      <c r="K254" s="115">
        <v>0.03466902218619156</v>
      </c>
      <c r="L254" s="115">
        <v>-0.29684712720154605</v>
      </c>
      <c r="M254" s="115">
        <v>0.008954821060152217</v>
      </c>
      <c r="N254" s="115">
        <v>-0.10520024980186</v>
      </c>
      <c r="O254" s="115">
        <v>0.0012719601663552496</v>
      </c>
      <c r="P254" s="115">
        <v>-0.00851381321435502</v>
      </c>
      <c r="Q254" s="115">
        <v>0.0002203738084864953</v>
      </c>
      <c r="R254" s="115">
        <v>-0.0016170520277117774</v>
      </c>
      <c r="S254" s="115">
        <v>6.736687552201147E-06</v>
      </c>
      <c r="T254" s="115">
        <v>-0.00012461370699428742</v>
      </c>
      <c r="U254" s="115">
        <v>7.141339904255959E-06</v>
      </c>
      <c r="V254" s="115">
        <v>-5.9706840043420364E-05</v>
      </c>
      <c r="W254" s="115">
        <v>1.1799597681391356E-07</v>
      </c>
      <c r="X254" s="115">
        <v>67.5</v>
      </c>
    </row>
    <row r="255" s="115" customFormat="1" ht="12.75">
      <c r="A255" s="115" t="s">
        <v>151</v>
      </c>
    </row>
    <row r="256" spans="1:24" s="115" customFormat="1" ht="12.75">
      <c r="A256" s="115">
        <v>1584</v>
      </c>
      <c r="B256" s="115">
        <v>118.52</v>
      </c>
      <c r="C256" s="115">
        <v>135.62</v>
      </c>
      <c r="D256" s="115">
        <v>8.344805014409845</v>
      </c>
      <c r="E256" s="115">
        <v>8.691420112366924</v>
      </c>
      <c r="F256" s="115">
        <v>16.65225112133452</v>
      </c>
      <c r="G256" s="115" t="s">
        <v>59</v>
      </c>
      <c r="H256" s="115">
        <v>-3.5334947827317507</v>
      </c>
      <c r="I256" s="115">
        <v>47.486505217268245</v>
      </c>
      <c r="J256" s="115" t="s">
        <v>73</v>
      </c>
      <c r="K256" s="115">
        <v>0.3827438866006521</v>
      </c>
      <c r="M256" s="115" t="s">
        <v>68</v>
      </c>
      <c r="N256" s="115">
        <v>0.33882621730200385</v>
      </c>
      <c r="X256" s="115">
        <v>67.5</v>
      </c>
    </row>
    <row r="257" spans="1:24" s="115" customFormat="1" ht="12.75">
      <c r="A257" s="115">
        <v>1581</v>
      </c>
      <c r="B257" s="115">
        <v>105.5999984741211</v>
      </c>
      <c r="C257" s="115">
        <v>119.80000305175781</v>
      </c>
      <c r="D257" s="115">
        <v>8.62612247467041</v>
      </c>
      <c r="E257" s="115">
        <v>9.024535179138184</v>
      </c>
      <c r="F257" s="115">
        <v>19.32305677849506</v>
      </c>
      <c r="G257" s="115" t="s">
        <v>56</v>
      </c>
      <c r="H257" s="115">
        <v>15.176761103198722</v>
      </c>
      <c r="I257" s="115">
        <v>53.276759577319815</v>
      </c>
      <c r="J257" s="115" t="s">
        <v>62</v>
      </c>
      <c r="K257" s="115">
        <v>0.25867527659868594</v>
      </c>
      <c r="L257" s="115">
        <v>0.5495669713095838</v>
      </c>
      <c r="M257" s="115">
        <v>0.061238139169546624</v>
      </c>
      <c r="N257" s="115">
        <v>0.09847118464038755</v>
      </c>
      <c r="O257" s="115">
        <v>0.01038874803420102</v>
      </c>
      <c r="P257" s="115">
        <v>0.015765428832736947</v>
      </c>
      <c r="Q257" s="115">
        <v>0.00126461947870862</v>
      </c>
      <c r="R257" s="115">
        <v>0.0015157606258795941</v>
      </c>
      <c r="S257" s="115">
        <v>0.00013630787615181812</v>
      </c>
      <c r="T257" s="115">
        <v>0.00023199795100952605</v>
      </c>
      <c r="U257" s="115">
        <v>2.7661250924515617E-05</v>
      </c>
      <c r="V257" s="115">
        <v>5.625348465471866E-05</v>
      </c>
      <c r="W257" s="115">
        <v>8.499511810694442E-06</v>
      </c>
      <c r="X257" s="115">
        <v>67.5</v>
      </c>
    </row>
    <row r="258" spans="1:24" s="115" customFormat="1" ht="12.75">
      <c r="A258" s="115">
        <v>1583</v>
      </c>
      <c r="B258" s="115">
        <v>117.91999816894531</v>
      </c>
      <c r="C258" s="115">
        <v>137.9199981689453</v>
      </c>
      <c r="D258" s="115">
        <v>8.631538391113281</v>
      </c>
      <c r="E258" s="115">
        <v>8.794488906860352</v>
      </c>
      <c r="F258" s="115">
        <v>19.043846009650906</v>
      </c>
      <c r="G258" s="115" t="s">
        <v>57</v>
      </c>
      <c r="H258" s="115">
        <v>2.0811685488746434</v>
      </c>
      <c r="I258" s="115">
        <v>52.501166717819956</v>
      </c>
      <c r="J258" s="115" t="s">
        <v>60</v>
      </c>
      <c r="K258" s="115">
        <v>-0.21650361188587092</v>
      </c>
      <c r="L258" s="115">
        <v>-0.0029891141827877244</v>
      </c>
      <c r="M258" s="115">
        <v>0.05087027678439897</v>
      </c>
      <c r="N258" s="115">
        <v>-0.0010182196899474697</v>
      </c>
      <c r="O258" s="115">
        <v>-0.008755850531396884</v>
      </c>
      <c r="P258" s="115">
        <v>-0.0003420401413132732</v>
      </c>
      <c r="Q258" s="115">
        <v>0.0010316397356137038</v>
      </c>
      <c r="R258" s="115">
        <v>-8.187275191833416E-05</v>
      </c>
      <c r="S258" s="115">
        <v>-0.00011956079782257316</v>
      </c>
      <c r="T258" s="115">
        <v>-2.4361857435059886E-05</v>
      </c>
      <c r="U258" s="115">
        <v>2.1225353330601825E-05</v>
      </c>
      <c r="V258" s="115">
        <v>-6.463014719717023E-06</v>
      </c>
      <c r="W258" s="115">
        <v>-7.587805685669281E-06</v>
      </c>
      <c r="X258" s="115">
        <v>67.5</v>
      </c>
    </row>
    <row r="259" spans="1:24" s="115" customFormat="1" ht="12.75">
      <c r="A259" s="115">
        <v>1582</v>
      </c>
      <c r="B259" s="115">
        <v>113.26000213623047</v>
      </c>
      <c r="C259" s="115">
        <v>105.36000061035156</v>
      </c>
      <c r="D259" s="115">
        <v>9.048049926757812</v>
      </c>
      <c r="E259" s="115">
        <v>9.567843437194824</v>
      </c>
      <c r="F259" s="115">
        <v>21.76680357884164</v>
      </c>
      <c r="G259" s="115" t="s">
        <v>58</v>
      </c>
      <c r="H259" s="115">
        <v>11.474395060029863</v>
      </c>
      <c r="I259" s="115">
        <v>57.23439719626033</v>
      </c>
      <c r="J259" s="115" t="s">
        <v>61</v>
      </c>
      <c r="K259" s="115">
        <v>-0.14155947429889268</v>
      </c>
      <c r="L259" s="115">
        <v>-0.549558842300614</v>
      </c>
      <c r="M259" s="115">
        <v>-0.03409288237781312</v>
      </c>
      <c r="N259" s="115">
        <v>-0.09846592016095873</v>
      </c>
      <c r="O259" s="115">
        <v>-0.0055911686783670245</v>
      </c>
      <c r="P259" s="115">
        <v>-0.01576171801618795</v>
      </c>
      <c r="Q259" s="115">
        <v>-0.0007314245564869621</v>
      </c>
      <c r="R259" s="115">
        <v>-0.001513547860974412</v>
      </c>
      <c r="S259" s="115">
        <v>-6.546031412275056E-05</v>
      </c>
      <c r="T259" s="115">
        <v>-0.00023071529896158223</v>
      </c>
      <c r="U259" s="115">
        <v>-1.7737789566350313E-05</v>
      </c>
      <c r="V259" s="115">
        <v>-5.58809804542779E-05</v>
      </c>
      <c r="W259" s="115">
        <v>-3.829739664345244E-06</v>
      </c>
      <c r="X259" s="115">
        <v>67.5</v>
      </c>
    </row>
    <row r="260" spans="1:14" s="115" customFormat="1" ht="12.75">
      <c r="A260" s="115" t="s">
        <v>157</v>
      </c>
      <c r="E260" s="116" t="s">
        <v>106</v>
      </c>
      <c r="F260" s="116">
        <f>MIN(F231:F259)</f>
        <v>9.307539598179638</v>
      </c>
      <c r="G260" s="116"/>
      <c r="H260" s="116"/>
      <c r="I260" s="117"/>
      <c r="J260" s="117" t="s">
        <v>158</v>
      </c>
      <c r="K260" s="116">
        <f>AVERAGE(K258,K253,K248,K243,K238,K233)</f>
        <v>-0.012602841222460767</v>
      </c>
      <c r="L260" s="116">
        <f>AVERAGE(L258,L253,L248,L243,L238,L233)</f>
        <v>-0.002206002599623545</v>
      </c>
      <c r="M260" s="117" t="s">
        <v>108</v>
      </c>
      <c r="N260" s="116" t="e">
        <f>Mittelwert(K256,K251,K246,K241,K236,K231)</f>
        <v>#NAME?</v>
      </c>
    </row>
    <row r="261" spans="5:14" s="115" customFormat="1" ht="12.75">
      <c r="E261" s="116" t="s">
        <v>107</v>
      </c>
      <c r="F261" s="116">
        <f>MAX(F231:F259)</f>
        <v>22.23953268616452</v>
      </c>
      <c r="G261" s="116"/>
      <c r="H261" s="116"/>
      <c r="I261" s="117"/>
      <c r="J261" s="117" t="s">
        <v>159</v>
      </c>
      <c r="K261" s="116">
        <f>AVERAGE(K259,K254,K249,K244,K239,K234)</f>
        <v>0.0639472176294657</v>
      </c>
      <c r="L261" s="116">
        <f>AVERAGE(L259,L254,L249,L244,L239,L234)</f>
        <v>-0.40562149061083935</v>
      </c>
      <c r="M261" s="116"/>
      <c r="N261" s="116"/>
    </row>
    <row r="262" spans="5:14" s="115" customFormat="1" ht="12.75">
      <c r="E262" s="116"/>
      <c r="F262" s="116"/>
      <c r="G262" s="116"/>
      <c r="H262" s="116"/>
      <c r="I262" s="116"/>
      <c r="J262" s="117" t="s">
        <v>112</v>
      </c>
      <c r="K262" s="116">
        <f>ABS(K260/$G$33)</f>
        <v>0.00787677576403798</v>
      </c>
      <c r="L262" s="116">
        <f>ABS(L260/$H$33)</f>
        <v>0.006127784998954292</v>
      </c>
      <c r="M262" s="117" t="s">
        <v>111</v>
      </c>
      <c r="N262" s="116">
        <f>K262+L262+L263+K263</f>
        <v>0.3038516387751451</v>
      </c>
    </row>
    <row r="263" spans="5:14" s="115" customFormat="1" ht="12.75">
      <c r="E263" s="116"/>
      <c r="F263" s="116"/>
      <c r="G263" s="116"/>
      <c r="H263" s="116"/>
      <c r="I263" s="116"/>
      <c r="J263" s="116"/>
      <c r="K263" s="116">
        <f>ABS(K261/$G$34)</f>
        <v>0.03633364638037824</v>
      </c>
      <c r="L263" s="116">
        <f>ABS(L261/$H$34)</f>
        <v>0.2535134316317746</v>
      </c>
      <c r="M263" s="116"/>
      <c r="N263" s="116"/>
    </row>
    <row r="264" s="100" customFormat="1" ht="12.75"/>
    <row r="265" s="100" customFormat="1" ht="12.75"/>
    <row r="266" s="100" customFormat="1" ht="12.75"/>
    <row r="267" s="100" customFormat="1" ht="12.75"/>
    <row r="268" s="100" customFormat="1" ht="12.75"/>
    <row r="269" s="100" customFormat="1" ht="12.75"/>
    <row r="270" s="100" customFormat="1" ht="12.75"/>
    <row r="271" s="100" customFormat="1" ht="12.75"/>
    <row r="272" s="100" customFormat="1" ht="12.75"/>
    <row r="273" s="100" customFormat="1" ht="12.75"/>
    <row r="274" s="100" customFormat="1" ht="12.75"/>
    <row r="275" s="100" customFormat="1" ht="12.75"/>
    <row r="276" s="100" customFormat="1" ht="12.75"/>
    <row r="277" s="100" customFormat="1" ht="12.75"/>
    <row r="278" s="100" customFormat="1" ht="12.75"/>
    <row r="279" s="100" customFormat="1" ht="12.75"/>
    <row r="280" s="100" customFormat="1" ht="12.75"/>
  </sheetData>
  <sheetProtection formatCells="0" formatColumns="0" formatRows="0" selectLockedCells="1"/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Krasniq</cp:lastModifiedBy>
  <cp:lastPrinted>2004-11-10T14:12:04Z</cp:lastPrinted>
  <dcterms:created xsi:type="dcterms:W3CDTF">2003-07-09T12:58:06Z</dcterms:created>
  <dcterms:modified xsi:type="dcterms:W3CDTF">2004-11-26T06:59:44Z</dcterms:modified>
  <cp:category/>
  <cp:version/>
  <cp:contentType/>
  <cp:contentStatus/>
</cp:coreProperties>
</file>