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810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<sst xmlns="http://schemas.openxmlformats.org/spreadsheetml/2006/main" count="710" uniqueCount="165">
  <si>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</si>
  <si>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</si>
  <si>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</si>
  <si>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</si>
  <si>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</si>
  <si>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</si>
  <si>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</si>
  <si>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</si>
  <si>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</si>
  <si>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</si>
  <si>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</si>
  <si>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</si>
  <si>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</si>
  <si>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</si>
  <si>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</si>
  <si>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</si>
  <si>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</si>
  <si>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</si>
  <si>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</si>
  <si>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</si>
  <si>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</si>
  <si>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</si>
  <si>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</si>
  <si>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</si>
  <si>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</si>
  <si>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</si>
  <si>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</si>
  <si>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</si>
  <si>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</si>
  <si>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</si>
  <si>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</si>
  <si>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</si>
  <si>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</si>
  <si>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</si>
  <si>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</si>
  <si>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</si>
  <si>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</si>
  <si>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</si>
  <si>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</si>
  <si>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</si>
  <si>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</si>
  <si>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</si>
  <si>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</si>
  <si>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</si>
  <si>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</si>
  <si>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</si>
  <si>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</si>
  <si>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</si>
  <si>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</si>
  <si>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</si>
  <si>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</si>
  <si>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</si>
  <si>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</si>
  <si>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</si>
  <si>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</si>
  <si>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</si>
  <si>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</si>
  <si>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</si>
  <si>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</si>
  <si>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</si>
  <si>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</si>
  <si>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</si>
  <si>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</si>
  <si>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</si>
  <si>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</si>
  <si>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</si>
  <si>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</si>
  <si>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</si>
  <si>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</si>
  <si>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</si>
  <si>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</si>
  <si>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</si>
  <si>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</si>
  <si>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</si>
  <si>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</si>
  <si>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</si>
  <si>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</si>
  <si>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</si>
  <si>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</si>
  <si>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</si>
  <si>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</si>
  <si>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</si>
  <si>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</si>
  <si>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</si>
  <si>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</si>
  <si>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</si>
  <si>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</si>
  <si>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</si>
  <si>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</si>
  <si>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</si>
  <si>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</si>
  <si>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</si>
  <si>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</si>
  <si>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</si>
  <si>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</si>
  <si>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</si>
  <si>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</si>
  <si>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</si>
  <si>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</si>
  <si>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</si>
  <si>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</si>
  <si>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</si>
  <si>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</si>
  <si>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</si>
  <si>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</si>
  <si>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</si>
  <si>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</si>
  <si>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</si>
  <si>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</si>
  <si>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</si>
  <si>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</si>
  <si>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</si>
  <si>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</si>
  <si>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</si>
  <si>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</si>
  <si>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</si>
  <si>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</si>
  <si>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</si>
  <si>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</si>
  <si>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</si>
  <si>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</si>
  <si>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</si>
  <si>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</si>
  <si>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</si>
  <si>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</si>
  <si>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</si>
  <si>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</si>
  <si>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</si>
  <si>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</si>
  <si>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</si>
  <si>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</si>
  <si>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</si>
  <si>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</si>
  <si>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</si>
  <si>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</si>
  <si>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</si>
  <si>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</si>
  <si>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</si>
  <si>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</si>
  <si>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</si>
  <si>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</si>
  <si>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</si>
  <si>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</si>
  <si>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</si>
  <si>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</si>
  <si>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</si>
  <si>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</si>
  <si>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</si>
  <si>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</si>
  <si>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</si>
  <si>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</si>
  <si>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</si>
  <si>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</si>
  <si>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</si>
  <si>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</si>
  <si>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</si>
  <si>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</si>
  <si>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</si>
  <si>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</si>
  <si>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</si>
  <si>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</si>
  <si>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</si>
  <si>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3</t>
  </si>
  <si>
    <t>AP 413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</si>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</sst>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194.6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8.315107046231915</v>
      </c>
      <c r="C41" s="2">
        <f aca="true" t="shared" si="0" ref="C41:C55">($B$41*H41+$B$42*J41+$B$43*L41+$B$44*N41+$B$45*P41+$B$46*R41+$B$47*T41+$B$48*V41)/100</f>
        <v>-3.1778647294741842E-09</v>
      </c>
      <c r="D41" s="2">
        <f aca="true" t="shared" si="1" ref="D41:D55">($B$41*I41+$B$42*K41+$B$43*M41+$B$44*O41+$B$45*Q41+$B$46*S41+$B$47*U41+$B$48*W41)/100</f>
        <v>-9.349305466780182E-08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26.4707023316181</v>
      </c>
      <c r="C42" s="2">
        <f t="shared" si="0"/>
        <v>-2.4008844945069274E-10</v>
      </c>
      <c r="D42" s="2">
        <f t="shared" si="1"/>
        <v>-8.948743190120654E-08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-20.9700097428765</v>
      </c>
      <c r="C43" s="2">
        <f t="shared" si="0"/>
        <v>0.03235029984221299</v>
      </c>
      <c r="D43" s="2">
        <f t="shared" si="1"/>
        <v>-1.1265060930400896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27.4257402808376</v>
      </c>
      <c r="C44" s="2">
        <f t="shared" si="0"/>
        <v>0.0070830548981273556</v>
      </c>
      <c r="D44" s="2">
        <f t="shared" si="1"/>
        <v>1.301398641137299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8.315107046231915</v>
      </c>
      <c r="C45" s="2">
        <f t="shared" si="0"/>
        <v>-0.010688325096074864</v>
      </c>
      <c r="D45" s="2">
        <f t="shared" si="1"/>
        <v>-0.2665806649874714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26.4707023316181</v>
      </c>
      <c r="C46" s="2">
        <f t="shared" si="0"/>
        <v>-0.0016669027498511107</v>
      </c>
      <c r="D46" s="2">
        <f t="shared" si="1"/>
        <v>-0.16115263280291414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-20.9700097428765</v>
      </c>
      <c r="C47" s="2">
        <f t="shared" si="0"/>
        <v>0.0008108530554380839</v>
      </c>
      <c r="D47" s="2">
        <f t="shared" si="1"/>
        <v>-0.04525362585430133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27.4257402808376</v>
      </c>
      <c r="C48" s="2">
        <f t="shared" si="0"/>
        <v>0.0008102965390163793</v>
      </c>
      <c r="D48" s="2">
        <f t="shared" si="1"/>
        <v>0.03732455413002287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-0.0003650613986397708</v>
      </c>
      <c r="D49" s="2">
        <f t="shared" si="1"/>
        <v>-0.005497400897059274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-0.00013395986746502452</v>
      </c>
      <c r="D50" s="2">
        <f t="shared" si="1"/>
        <v>-0.002477058447598214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-2.9415253271103E-05</v>
      </c>
      <c r="D51" s="2">
        <f t="shared" si="1"/>
        <v>-0.0005930575925195688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5.769101154284059E-05</v>
      </c>
      <c r="D52" s="2">
        <f t="shared" si="1"/>
        <v>0.0005462792197748842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-1.7538028790669617E-05</v>
      </c>
      <c r="D53" s="2">
        <f t="shared" si="1"/>
        <v>-0.00011926040353465492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-1.0568814781019456E-05</v>
      </c>
      <c r="D54" s="2">
        <f t="shared" si="1"/>
        <v>-9.143632271175345E-05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-3.048369683249302E-06</v>
      </c>
      <c r="D55" s="2">
        <f t="shared" si="1"/>
        <v>-3.688841603112849E-05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161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8" s="33" customFormat="1" ht="13.5" thickBot="1">
      <c r="A3" s="30">
        <v>1564</v>
      </c>
      <c r="B3" s="31">
        <v>151.86666666666667</v>
      </c>
      <c r="C3" s="31">
        <v>166.43333333333334</v>
      </c>
      <c r="D3" s="31">
        <v>8.471033133668602</v>
      </c>
      <c r="E3" s="31">
        <v>8.61326194382642</v>
      </c>
      <c r="F3" s="32" t="s">
        <v>69</v>
      </c>
      <c r="H3" s="34">
        <v>0.0625</v>
      </c>
    </row>
    <row r="4" spans="1:9" ht="16.5" customHeight="1">
      <c r="A4" s="35">
        <v>1563</v>
      </c>
      <c r="B4" s="36">
        <v>150.18333333333334</v>
      </c>
      <c r="C4" s="36">
        <v>170.78333333333333</v>
      </c>
      <c r="D4" s="36">
        <v>8.571428176784567</v>
      </c>
      <c r="E4" s="36">
        <v>8.845322729885554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1561</v>
      </c>
      <c r="B5" s="41">
        <v>112.38666666666667</v>
      </c>
      <c r="C5" s="41">
        <v>115.08666666666666</v>
      </c>
      <c r="D5" s="41">
        <v>9.49823188194299</v>
      </c>
      <c r="E5" s="41">
        <v>10.09243958169886</v>
      </c>
      <c r="F5" s="37" t="s">
        <v>71</v>
      </c>
      <c r="I5" s="121">
        <v>2891</v>
      </c>
    </row>
    <row r="6" spans="1:6" s="33" customFormat="1" ht="13.5" thickBot="1">
      <c r="A6" s="42">
        <v>1354</v>
      </c>
      <c r="B6" s="43">
        <v>162.96666666666667</v>
      </c>
      <c r="C6" s="43">
        <v>194.66666666666666</v>
      </c>
      <c r="D6" s="43">
        <v>9.30641046104292</v>
      </c>
      <c r="E6" s="43">
        <v>9.51162262709886</v>
      </c>
      <c r="F6" s="44" t="s">
        <v>72</v>
      </c>
    </row>
    <row r="7" spans="1:6" s="33" customFormat="1" ht="12.75">
      <c r="A7" s="45" t="s">
        <v>162</v>
      </c>
      <c r="B7" s="45"/>
      <c r="C7" s="45"/>
      <c r="D7" s="45"/>
      <c r="E7" s="45"/>
      <c r="F7" s="45"/>
    </row>
    <row r="8" ht="12.75"/>
    <row r="9" spans="1:3" ht="24" customHeight="1">
      <c r="A9" s="118" t="s">
        <v>115</v>
      </c>
      <c r="B9" s="119"/>
      <c r="C9" s="46" t="s">
        <v>160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164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0" t="s">
        <v>163</v>
      </c>
      <c r="B13" s="120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21">
        <v>2905</v>
      </c>
      <c r="K15" s="121">
        <v>2882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8.315107046231915</v>
      </c>
      <c r="C19" s="61">
        <v>90.99844037956525</v>
      </c>
      <c r="D19" s="62">
        <v>32.73378356216229</v>
      </c>
      <c r="K19" s="63" t="s">
        <v>93</v>
      </c>
    </row>
    <row r="20" spans="1:11" ht="12.75">
      <c r="A20" s="60" t="s">
        <v>57</v>
      </c>
      <c r="B20" s="61">
        <v>26.4707023316181</v>
      </c>
      <c r="C20" s="61">
        <v>71.35736899828477</v>
      </c>
      <c r="D20" s="62">
        <v>28.48918963476615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-20.9700097428765</v>
      </c>
      <c r="C21" s="61">
        <v>74.49665692379017</v>
      </c>
      <c r="D21" s="62">
        <v>29.08004851487928</v>
      </c>
      <c r="F21" s="39" t="s">
        <v>96</v>
      </c>
    </row>
    <row r="22" spans="1:11" ht="16.5" thickBot="1">
      <c r="A22" s="66" t="s">
        <v>59</v>
      </c>
      <c r="B22" s="67">
        <v>27.4257402808376</v>
      </c>
      <c r="C22" s="67">
        <v>111.79240694750428</v>
      </c>
      <c r="D22" s="68">
        <v>39.739927906081704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26.22127484471867</v>
      </c>
      <c r="I23" s="121">
        <v>2908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0.03235029984221299</v>
      </c>
      <c r="C27" s="77">
        <v>0.0070830548981273556</v>
      </c>
      <c r="D27" s="77">
        <v>-0.010688325096074864</v>
      </c>
      <c r="E27" s="77">
        <v>-0.0016669027498511107</v>
      </c>
      <c r="F27" s="77">
        <v>0.0008108530554380839</v>
      </c>
      <c r="G27" s="77">
        <v>0.0008102965390163793</v>
      </c>
      <c r="H27" s="77">
        <v>-0.0003650613986397708</v>
      </c>
      <c r="I27" s="78">
        <v>-0.00013395986746502452</v>
      </c>
    </row>
    <row r="28" spans="1:9" ht="13.5" thickBot="1">
      <c r="A28" s="79" t="s">
        <v>61</v>
      </c>
      <c r="B28" s="80">
        <v>-1.1265060930400896</v>
      </c>
      <c r="C28" s="80">
        <v>1.301398641137299</v>
      </c>
      <c r="D28" s="80">
        <v>-0.2665806649874714</v>
      </c>
      <c r="E28" s="80">
        <v>-0.16115263280291414</v>
      </c>
      <c r="F28" s="80">
        <v>-0.04525362585430133</v>
      </c>
      <c r="G28" s="80">
        <v>0.03732455413002287</v>
      </c>
      <c r="H28" s="80">
        <v>-0.005497400897059274</v>
      </c>
      <c r="I28" s="81">
        <v>-0.002477058447598214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158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159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1564</v>
      </c>
      <c r="B39" s="88">
        <v>151.86666666666667</v>
      </c>
      <c r="C39" s="88">
        <v>166.43333333333334</v>
      </c>
      <c r="D39" s="88">
        <v>8.471033133668602</v>
      </c>
      <c r="E39" s="88">
        <v>8.61326194382642</v>
      </c>
      <c r="F39" s="89">
        <f>I39*D39/(23678+B39)*1000</f>
        <v>39.739927906081704</v>
      </c>
      <c r="G39" s="90" t="s">
        <v>59</v>
      </c>
      <c r="H39" s="91">
        <f>I39-B39+X39</f>
        <v>27.4257402808376</v>
      </c>
      <c r="I39" s="91">
        <f>(B39+C42-2*X39)*(23678+B39)*E42/((23678+C42)*D39+E42*(23678+B39))</f>
        <v>111.79240694750428</v>
      </c>
      <c r="J39" s="39" t="s">
        <v>73</v>
      </c>
      <c r="K39" s="39">
        <f>(K40*K40+L40*L40+M40*M40+N40*N40+O40*O40+P40*P40+Q40*Q40+R40*R40+S40*S40+T40*T40+U40*U40+V40*V40+W40*W40)</f>
        <v>3.0643830674517876</v>
      </c>
      <c r="M39" s="39" t="s">
        <v>68</v>
      </c>
      <c r="N39" s="39">
        <f>(K44*K44+L44*L44+M44*M44+N44*N44+O44*O44+P44*P44+Q44*Q44+R44*R44+S44*S44+T44*T44+U44*U44+V44*V44+W44*W44)</f>
        <v>2.3386587826667498</v>
      </c>
      <c r="X39" s="28">
        <f>(1-$H$2)*1000</f>
        <v>67.5</v>
      </c>
    </row>
    <row r="40" spans="1:24" ht="12.75">
      <c r="A40" s="85">
        <v>1563</v>
      </c>
      <c r="B40" s="88">
        <v>150.18333333333334</v>
      </c>
      <c r="C40" s="88">
        <v>170.78333333333333</v>
      </c>
      <c r="D40" s="88">
        <v>8.571428176784567</v>
      </c>
      <c r="E40" s="88">
        <v>8.845322729885554</v>
      </c>
      <c r="F40" s="89">
        <f>I40*D40/(23678+B40)*1000</f>
        <v>32.73378356216229</v>
      </c>
      <c r="G40" s="90" t="s">
        <v>56</v>
      </c>
      <c r="H40" s="91">
        <f>I40-B40+X40</f>
        <v>8.315107046231915</v>
      </c>
      <c r="I40" s="91">
        <f>(B40+C39-2*X40)*(23678+B40)*E39/((23678+C39)*D40+E39*(23678+B40))</f>
        <v>90.99844037956525</v>
      </c>
      <c r="J40" s="39" t="s">
        <v>62</v>
      </c>
      <c r="K40" s="72">
        <f aca="true" t="shared" si="0" ref="K40:W40">SQRT(K41*K41+K42*K42)</f>
        <v>1.1269705051847312</v>
      </c>
      <c r="L40" s="72">
        <f t="shared" si="0"/>
        <v>1.3014179162823518</v>
      </c>
      <c r="M40" s="72">
        <f t="shared" si="0"/>
        <v>0.2667948485981726</v>
      </c>
      <c r="N40" s="72">
        <f t="shared" si="0"/>
        <v>0.16116125348261703</v>
      </c>
      <c r="O40" s="72">
        <f t="shared" si="0"/>
        <v>0.0452608896911959</v>
      </c>
      <c r="P40" s="72">
        <f t="shared" si="0"/>
        <v>0.03733334865085303</v>
      </c>
      <c r="Q40" s="72">
        <f t="shared" si="0"/>
        <v>0.005509508730165052</v>
      </c>
      <c r="R40" s="72">
        <f t="shared" si="0"/>
        <v>0.002480678092560363</v>
      </c>
      <c r="S40" s="72">
        <f t="shared" si="0"/>
        <v>0.0005937866326973942</v>
      </c>
      <c r="T40" s="72">
        <f t="shared" si="0"/>
        <v>0.0005493170657923275</v>
      </c>
      <c r="U40" s="72">
        <f t="shared" si="0"/>
        <v>0.00012054304751876438</v>
      </c>
      <c r="V40" s="72">
        <f t="shared" si="0"/>
        <v>9.204510284052821E-05</v>
      </c>
      <c r="W40" s="72">
        <f t="shared" si="0"/>
        <v>3.701415668377939E-05</v>
      </c>
      <c r="X40" s="28">
        <f>(1-$H$2)*1000</f>
        <v>67.5</v>
      </c>
    </row>
    <row r="41" spans="1:24" ht="12.75">
      <c r="A41" s="85">
        <v>1561</v>
      </c>
      <c r="B41" s="88">
        <v>112.38666666666667</v>
      </c>
      <c r="C41" s="88">
        <v>115.08666666666666</v>
      </c>
      <c r="D41" s="88">
        <v>9.49823188194299</v>
      </c>
      <c r="E41" s="88">
        <v>10.09243958169886</v>
      </c>
      <c r="F41" s="89">
        <f>I41*D41/(23678+B41)*1000</f>
        <v>28.48918963476615</v>
      </c>
      <c r="G41" s="90" t="s">
        <v>57</v>
      </c>
      <c r="H41" s="91">
        <f>I41-B41+X41</f>
        <v>26.4707023316181</v>
      </c>
      <c r="I41" s="91">
        <f>(B41+C40-2*X41)*(23678+B41)*E40/((23678+C40)*D41+E40*(23678+B41))</f>
        <v>71.35736899828477</v>
      </c>
      <c r="J41" s="39" t="s">
        <v>60</v>
      </c>
      <c r="K41" s="72">
        <f>'calcul config'!C43</f>
        <v>0.03235029984221299</v>
      </c>
      <c r="L41" s="72">
        <f>'calcul config'!C44</f>
        <v>0.0070830548981273556</v>
      </c>
      <c r="M41" s="72">
        <f>'calcul config'!C45</f>
        <v>-0.010688325096074864</v>
      </c>
      <c r="N41" s="72">
        <f>'calcul config'!C46</f>
        <v>-0.0016669027498511107</v>
      </c>
      <c r="O41" s="72">
        <f>'calcul config'!C47</f>
        <v>0.0008108530554380839</v>
      </c>
      <c r="P41" s="72">
        <f>'calcul config'!C48</f>
        <v>0.0008102965390163793</v>
      </c>
      <c r="Q41" s="72">
        <f>'calcul config'!C49</f>
        <v>-0.0003650613986397708</v>
      </c>
      <c r="R41" s="72">
        <f>'calcul config'!C50</f>
        <v>-0.00013395986746502452</v>
      </c>
      <c r="S41" s="72">
        <f>'calcul config'!C51</f>
        <v>-2.9415253271103E-05</v>
      </c>
      <c r="T41" s="72">
        <f>'calcul config'!C52</f>
        <v>5.769101154284059E-05</v>
      </c>
      <c r="U41" s="72">
        <f>'calcul config'!C53</f>
        <v>-1.7538028790669617E-05</v>
      </c>
      <c r="V41" s="72">
        <f>'calcul config'!C54</f>
        <v>-1.0568814781019456E-05</v>
      </c>
      <c r="W41" s="72">
        <f>'calcul config'!C55</f>
        <v>-3.048369683249302E-06</v>
      </c>
      <c r="X41" s="28">
        <f>(1-$H$2)*1000</f>
        <v>67.5</v>
      </c>
    </row>
    <row r="42" spans="1:24" ht="12.75">
      <c r="A42" s="85">
        <v>1354</v>
      </c>
      <c r="B42" s="88">
        <v>162.96666666666667</v>
      </c>
      <c r="C42" s="88">
        <v>194.66666666666666</v>
      </c>
      <c r="D42" s="88">
        <v>9.30641046104292</v>
      </c>
      <c r="E42" s="88">
        <v>9.51162262709886</v>
      </c>
      <c r="F42" s="89">
        <f>I42*D42/(23678+B42)*1000</f>
        <v>29.08004851487928</v>
      </c>
      <c r="G42" s="90" t="s">
        <v>58</v>
      </c>
      <c r="H42" s="91">
        <f>I42-B42+X42</f>
        <v>-20.9700097428765</v>
      </c>
      <c r="I42" s="91">
        <f>(B42+C41-2*X42)*(23678+B42)*E41/((23678+C41)*D42+E41*(23678+B42))</f>
        <v>74.49665692379017</v>
      </c>
      <c r="J42" s="39" t="s">
        <v>61</v>
      </c>
      <c r="K42" s="72">
        <f>'calcul config'!D43</f>
        <v>-1.1265060930400896</v>
      </c>
      <c r="L42" s="72">
        <f>'calcul config'!D44</f>
        <v>1.301398641137299</v>
      </c>
      <c r="M42" s="72">
        <f>'calcul config'!D45</f>
        <v>-0.2665806649874714</v>
      </c>
      <c r="N42" s="72">
        <f>'calcul config'!D46</f>
        <v>-0.16115263280291414</v>
      </c>
      <c r="O42" s="72">
        <f>'calcul config'!D47</f>
        <v>-0.04525362585430133</v>
      </c>
      <c r="P42" s="72">
        <f>'calcul config'!D48</f>
        <v>0.03732455413002287</v>
      </c>
      <c r="Q42" s="72">
        <f>'calcul config'!D49</f>
        <v>-0.005497400897059274</v>
      </c>
      <c r="R42" s="72">
        <f>'calcul config'!D50</f>
        <v>-0.002477058447598214</v>
      </c>
      <c r="S42" s="72">
        <f>'calcul config'!D51</f>
        <v>-0.0005930575925195688</v>
      </c>
      <c r="T42" s="72">
        <f>'calcul config'!D52</f>
        <v>0.0005462792197748842</v>
      </c>
      <c r="U42" s="72">
        <f>'calcul config'!D53</f>
        <v>-0.00011926040353465492</v>
      </c>
      <c r="V42" s="72">
        <f>'calcul config'!D54</f>
        <v>-9.143632271175345E-05</v>
      </c>
      <c r="W42" s="72">
        <f>'calcul config'!D55</f>
        <v>-3.688841603112849E-05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0</v>
      </c>
      <c r="J44" s="39" t="s">
        <v>67</v>
      </c>
      <c r="K44" s="72">
        <f>K40/(K43*1.5)</f>
        <v>0.7513136701231541</v>
      </c>
      <c r="L44" s="72">
        <f>L40/(L43*1.5)</f>
        <v>1.239445634554621</v>
      </c>
      <c r="M44" s="72">
        <f aca="true" t="shared" si="1" ref="M44:W44">M40/(M43*1.5)</f>
        <v>0.2964387206646362</v>
      </c>
      <c r="N44" s="72">
        <f t="shared" si="1"/>
        <v>0.21488167131015604</v>
      </c>
      <c r="O44" s="72">
        <f t="shared" si="1"/>
        <v>0.20115950973864846</v>
      </c>
      <c r="P44" s="72">
        <f t="shared" si="1"/>
        <v>0.24888899100568682</v>
      </c>
      <c r="Q44" s="72">
        <f t="shared" si="1"/>
        <v>0.03673005820110034</v>
      </c>
      <c r="R44" s="72">
        <f t="shared" si="1"/>
        <v>0.005512617983467474</v>
      </c>
      <c r="S44" s="72">
        <f t="shared" si="1"/>
        <v>0.00791715510263192</v>
      </c>
      <c r="T44" s="72">
        <f t="shared" si="1"/>
        <v>0.0073242275438976994</v>
      </c>
      <c r="U44" s="72">
        <f t="shared" si="1"/>
        <v>0.0016072406335835249</v>
      </c>
      <c r="V44" s="72">
        <f t="shared" si="1"/>
        <v>0.0012272680378737093</v>
      </c>
      <c r="W44" s="72">
        <f t="shared" si="1"/>
        <v>0.0004935220891170585</v>
      </c>
      <c r="X44" s="72"/>
      <c r="Y44" s="72"/>
    </row>
    <row r="45" s="100" customFormat="1" ht="12.75"/>
    <row r="46" spans="1:24" s="100" customFormat="1" ht="12.75">
      <c r="A46" s="100">
        <v>1564</v>
      </c>
      <c r="B46" s="100">
        <v>171.06</v>
      </c>
      <c r="C46" s="100">
        <v>170.36</v>
      </c>
      <c r="D46" s="100">
        <v>8.406225478994294</v>
      </c>
      <c r="E46" s="100">
        <v>8.646876999773733</v>
      </c>
      <c r="F46" s="100">
        <v>28.271010834547376</v>
      </c>
      <c r="G46" s="100" t="s">
        <v>59</v>
      </c>
      <c r="H46" s="100">
        <v>-23.353130063121384</v>
      </c>
      <c r="I46" s="100">
        <v>80.20686993687862</v>
      </c>
      <c r="J46" s="100" t="s">
        <v>73</v>
      </c>
      <c r="K46" s="100">
        <v>5.225317118696778</v>
      </c>
      <c r="M46" s="100" t="s">
        <v>68</v>
      </c>
      <c r="N46" s="100">
        <v>2.835822614478244</v>
      </c>
      <c r="X46" s="100">
        <v>67.5</v>
      </c>
    </row>
    <row r="47" spans="1:24" s="100" customFormat="1" ht="12.75">
      <c r="A47" s="100">
        <v>1354</v>
      </c>
      <c r="B47" s="100">
        <v>166.27999877929688</v>
      </c>
      <c r="C47" s="100">
        <v>199.47999572753906</v>
      </c>
      <c r="D47" s="100">
        <v>9.332159042358398</v>
      </c>
      <c r="E47" s="100">
        <v>9.251296997070312</v>
      </c>
      <c r="F47" s="100">
        <v>37.951497083057504</v>
      </c>
      <c r="G47" s="100" t="s">
        <v>56</v>
      </c>
      <c r="H47" s="100">
        <v>-1.8114281930214418</v>
      </c>
      <c r="I47" s="100">
        <v>96.96857058627543</v>
      </c>
      <c r="J47" s="100" t="s">
        <v>62</v>
      </c>
      <c r="K47" s="100">
        <v>2.15900083047943</v>
      </c>
      <c r="L47" s="100">
        <v>0.5323700187778946</v>
      </c>
      <c r="M47" s="100">
        <v>0.5111133667093272</v>
      </c>
      <c r="N47" s="100">
        <v>0.10728716180423012</v>
      </c>
      <c r="O47" s="100">
        <v>0.08670943459008183</v>
      </c>
      <c r="P47" s="100">
        <v>0.01527190414146767</v>
      </c>
      <c r="Q47" s="100">
        <v>0.010554442640489204</v>
      </c>
      <c r="R47" s="100">
        <v>0.0016513667811067897</v>
      </c>
      <c r="S47" s="100">
        <v>0.0011375885806655228</v>
      </c>
      <c r="T47" s="100">
        <v>0.00022476844383900735</v>
      </c>
      <c r="U47" s="100">
        <v>0.0002308376928138687</v>
      </c>
      <c r="V47" s="100">
        <v>6.12726816587959E-05</v>
      </c>
      <c r="W47" s="100">
        <v>7.093401320295384E-05</v>
      </c>
      <c r="X47" s="100">
        <v>67.5</v>
      </c>
    </row>
    <row r="48" spans="1:24" s="100" customFormat="1" ht="12.75">
      <c r="A48" s="100">
        <v>1563</v>
      </c>
      <c r="B48" s="100">
        <v>165.0800018310547</v>
      </c>
      <c r="C48" s="100">
        <v>181.67999267578125</v>
      </c>
      <c r="D48" s="100">
        <v>8.281198501586914</v>
      </c>
      <c r="E48" s="100">
        <v>8.68139934539795</v>
      </c>
      <c r="F48" s="100">
        <v>42.042649844858815</v>
      </c>
      <c r="G48" s="100" t="s">
        <v>57</v>
      </c>
      <c r="H48" s="100">
        <v>23.468450702457858</v>
      </c>
      <c r="I48" s="100">
        <v>121.04845253351255</v>
      </c>
      <c r="J48" s="100" t="s">
        <v>60</v>
      </c>
      <c r="K48" s="100">
        <v>-1.7962093185025132</v>
      </c>
      <c r="L48" s="100">
        <v>-0.0028961955975925348</v>
      </c>
      <c r="M48" s="100">
        <v>0.42842395810119077</v>
      </c>
      <c r="N48" s="100">
        <v>-0.0011102687196330712</v>
      </c>
      <c r="O48" s="100">
        <v>-0.07161565136871186</v>
      </c>
      <c r="P48" s="100">
        <v>-0.00033117110787225513</v>
      </c>
      <c r="Q48" s="100">
        <v>0.008994931773183381</v>
      </c>
      <c r="R48" s="100">
        <v>-8.929783898800579E-05</v>
      </c>
      <c r="S48" s="100">
        <v>-0.0008941148541603842</v>
      </c>
      <c r="T48" s="100">
        <v>-2.3568008265807715E-05</v>
      </c>
      <c r="U48" s="100">
        <v>0.00020567898291954504</v>
      </c>
      <c r="V48" s="100">
        <v>-7.06131684642903E-06</v>
      </c>
      <c r="W48" s="100">
        <v>-5.425982240229556E-05</v>
      </c>
      <c r="X48" s="100">
        <v>67.5</v>
      </c>
    </row>
    <row r="49" spans="1:24" s="100" customFormat="1" ht="12.75">
      <c r="A49" s="100">
        <v>1561</v>
      </c>
      <c r="B49" s="100">
        <v>117.66000366210938</v>
      </c>
      <c r="C49" s="100">
        <v>111.76000213623047</v>
      </c>
      <c r="D49" s="100">
        <v>9.28233528137207</v>
      </c>
      <c r="E49" s="100">
        <v>9.947188377380371</v>
      </c>
      <c r="F49" s="100">
        <v>30.93802130475499</v>
      </c>
      <c r="G49" s="100" t="s">
        <v>58</v>
      </c>
      <c r="H49" s="100">
        <v>29.150925520916687</v>
      </c>
      <c r="I49" s="100">
        <v>79.31092918302606</v>
      </c>
      <c r="J49" s="100" t="s">
        <v>61</v>
      </c>
      <c r="K49" s="100">
        <v>1.1978800733527566</v>
      </c>
      <c r="L49" s="100">
        <v>-0.5323621407882385</v>
      </c>
      <c r="M49" s="100">
        <v>0.2787288749911862</v>
      </c>
      <c r="N49" s="100">
        <v>-0.1072814168035511</v>
      </c>
      <c r="O49" s="100">
        <v>0.048884808744300096</v>
      </c>
      <c r="P49" s="100">
        <v>-0.015268312997953901</v>
      </c>
      <c r="Q49" s="100">
        <v>0.005521545240886177</v>
      </c>
      <c r="R49" s="100">
        <v>-0.0016489506183312683</v>
      </c>
      <c r="S49" s="100">
        <v>0.0007033252493906027</v>
      </c>
      <c r="T49" s="100">
        <v>-0.00022352942162541338</v>
      </c>
      <c r="U49" s="100">
        <v>0.00010479597515559226</v>
      </c>
      <c r="V49" s="100">
        <v>-6.086443396643464E-05</v>
      </c>
      <c r="W49" s="100">
        <v>4.568923179424419E-05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00" customFormat="1" ht="12.75" hidden="1">
      <c r="A55" s="100" t="s">
        <v>116</v>
      </c>
    </row>
    <row r="56" spans="1:24" s="100" customFormat="1" ht="12.75" hidden="1">
      <c r="A56" s="100">
        <v>1564</v>
      </c>
      <c r="B56" s="100">
        <v>143.68</v>
      </c>
      <c r="C56" s="100">
        <v>161.58</v>
      </c>
      <c r="D56" s="100">
        <v>8.576115793775685</v>
      </c>
      <c r="E56" s="100">
        <v>8.73970268002748</v>
      </c>
      <c r="F56" s="100">
        <v>38.493084090285016</v>
      </c>
      <c r="G56" s="100" t="s">
        <v>59</v>
      </c>
      <c r="H56" s="100">
        <v>30.741356178209827</v>
      </c>
      <c r="I56" s="100">
        <v>106.92135617820983</v>
      </c>
      <c r="J56" s="100" t="s">
        <v>73</v>
      </c>
      <c r="K56" s="100">
        <v>4.12656239253815</v>
      </c>
      <c r="M56" s="100" t="s">
        <v>68</v>
      </c>
      <c r="N56" s="100">
        <v>2.1832417921246967</v>
      </c>
      <c r="X56" s="100">
        <v>67.5</v>
      </c>
    </row>
    <row r="57" spans="1:24" s="100" customFormat="1" ht="12.75" hidden="1">
      <c r="A57" s="100">
        <v>1561</v>
      </c>
      <c r="B57" s="100">
        <v>110.4000015258789</v>
      </c>
      <c r="C57" s="100">
        <v>111.5999984741211</v>
      </c>
      <c r="D57" s="100">
        <v>9.731223106384277</v>
      </c>
      <c r="E57" s="100">
        <v>10.2764253616333</v>
      </c>
      <c r="F57" s="100">
        <v>26.48349961438977</v>
      </c>
      <c r="G57" s="100" t="s">
        <v>56</v>
      </c>
      <c r="H57" s="100">
        <v>21.840070238999417</v>
      </c>
      <c r="I57" s="100">
        <v>64.74007176487832</v>
      </c>
      <c r="J57" s="100" t="s">
        <v>62</v>
      </c>
      <c r="K57" s="100">
        <v>1.957793793960046</v>
      </c>
      <c r="L57" s="100">
        <v>0.2210384473480131</v>
      </c>
      <c r="M57" s="100">
        <v>0.4634800447017984</v>
      </c>
      <c r="N57" s="100">
        <v>0.1536656411752733</v>
      </c>
      <c r="O57" s="100">
        <v>0.07862850296103462</v>
      </c>
      <c r="P57" s="100">
        <v>0.006341151804764503</v>
      </c>
      <c r="Q57" s="100">
        <v>0.009570849341996437</v>
      </c>
      <c r="R57" s="100">
        <v>0.0023654012933526413</v>
      </c>
      <c r="S57" s="100">
        <v>0.0010316090661718702</v>
      </c>
      <c r="T57" s="100">
        <v>9.327597199729236E-05</v>
      </c>
      <c r="U57" s="100">
        <v>0.00020933323232275513</v>
      </c>
      <c r="V57" s="100">
        <v>8.780231665467271E-05</v>
      </c>
      <c r="W57" s="100">
        <v>6.432137154489576E-05</v>
      </c>
      <c r="X57" s="100">
        <v>67.5</v>
      </c>
    </row>
    <row r="58" spans="1:24" s="100" customFormat="1" ht="12.75" hidden="1">
      <c r="A58" s="100">
        <v>1563</v>
      </c>
      <c r="B58" s="100">
        <v>157.75999450683594</v>
      </c>
      <c r="C58" s="100">
        <v>176.16000366210938</v>
      </c>
      <c r="D58" s="100">
        <v>8.518324851989746</v>
      </c>
      <c r="E58" s="100">
        <v>8.818032264709473</v>
      </c>
      <c r="F58" s="100">
        <v>26.277378447946898</v>
      </c>
      <c r="G58" s="100" t="s">
        <v>57</v>
      </c>
      <c r="H58" s="100">
        <v>-16.731302322270395</v>
      </c>
      <c r="I58" s="100">
        <v>73.52869218456554</v>
      </c>
      <c r="J58" s="100" t="s">
        <v>60</v>
      </c>
      <c r="K58" s="100">
        <v>1.823136582539537</v>
      </c>
      <c r="L58" s="100">
        <v>-0.0012004609895603377</v>
      </c>
      <c r="M58" s="100">
        <v>-0.4334943674950179</v>
      </c>
      <c r="N58" s="100">
        <v>-0.0015882089660039442</v>
      </c>
      <c r="O58" s="100">
        <v>0.0729069786998523</v>
      </c>
      <c r="P58" s="100">
        <v>-0.0001377723969413214</v>
      </c>
      <c r="Q58" s="100">
        <v>-0.00903739325283237</v>
      </c>
      <c r="R58" s="100">
        <v>-0.00012765359306488535</v>
      </c>
      <c r="S58" s="100">
        <v>0.0009282687072029228</v>
      </c>
      <c r="T58" s="100">
        <v>-9.841634790130143E-06</v>
      </c>
      <c r="U58" s="100">
        <v>-0.00020250182527517869</v>
      </c>
      <c r="V58" s="100">
        <v>-1.0057177383093325E-05</v>
      </c>
      <c r="W58" s="100">
        <v>5.691495038855384E-05</v>
      </c>
      <c r="X58" s="100">
        <v>67.5</v>
      </c>
    </row>
    <row r="59" spans="1:24" s="100" customFormat="1" ht="12.75" hidden="1">
      <c r="A59" s="100">
        <v>1354</v>
      </c>
      <c r="B59" s="100">
        <v>163.3800048828125</v>
      </c>
      <c r="C59" s="100">
        <v>191.27999877929688</v>
      </c>
      <c r="D59" s="100">
        <v>9.330794334411621</v>
      </c>
      <c r="E59" s="100">
        <v>9.875490188598633</v>
      </c>
      <c r="F59" s="100">
        <v>38.8838229248958</v>
      </c>
      <c r="G59" s="100" t="s">
        <v>58</v>
      </c>
      <c r="H59" s="100">
        <v>3.473165401534146</v>
      </c>
      <c r="I59" s="100">
        <v>99.35317028434665</v>
      </c>
      <c r="J59" s="100" t="s">
        <v>61</v>
      </c>
      <c r="K59" s="100">
        <v>-0.7135331394367956</v>
      </c>
      <c r="L59" s="100">
        <v>-0.2210351874689478</v>
      </c>
      <c r="M59" s="100">
        <v>-0.16400117434602535</v>
      </c>
      <c r="N59" s="100">
        <v>-0.1536574335009151</v>
      </c>
      <c r="O59" s="100">
        <v>-0.029445100352226902</v>
      </c>
      <c r="P59" s="100">
        <v>-0.006339654957307153</v>
      </c>
      <c r="Q59" s="100">
        <v>-0.0031506634731201617</v>
      </c>
      <c r="R59" s="100">
        <v>-0.002361954241464464</v>
      </c>
      <c r="S59" s="100">
        <v>-0.0004500383012986925</v>
      </c>
      <c r="T59" s="100">
        <v>-9.275531885933748E-05</v>
      </c>
      <c r="U59" s="100">
        <v>-5.30416149350071E-05</v>
      </c>
      <c r="V59" s="100">
        <v>-8.72244231451972E-05</v>
      </c>
      <c r="W59" s="100">
        <v>-2.9965434415088674E-05</v>
      </c>
      <c r="X59" s="100">
        <v>67.5</v>
      </c>
    </row>
    <row r="60" s="100" customFormat="1" ht="12.75" hidden="1">
      <c r="A60" s="100" t="s">
        <v>122</v>
      </c>
    </row>
    <row r="61" spans="1:24" s="100" customFormat="1" ht="12.75" hidden="1">
      <c r="A61" s="100">
        <v>1564</v>
      </c>
      <c r="B61" s="100">
        <v>150.66</v>
      </c>
      <c r="C61" s="100">
        <v>171.56</v>
      </c>
      <c r="D61" s="100">
        <v>8.415947737195003</v>
      </c>
      <c r="E61" s="100">
        <v>8.656369549506758</v>
      </c>
      <c r="F61" s="100">
        <v>39.73697874495999</v>
      </c>
      <c r="G61" s="100" t="s">
        <v>59</v>
      </c>
      <c r="H61" s="100">
        <v>29.3500803271467</v>
      </c>
      <c r="I61" s="100">
        <v>112.5100803271467</v>
      </c>
      <c r="J61" s="100" t="s">
        <v>73</v>
      </c>
      <c r="K61" s="100">
        <v>2.380339470092624</v>
      </c>
      <c r="M61" s="100" t="s">
        <v>68</v>
      </c>
      <c r="N61" s="100">
        <v>1.288212216522044</v>
      </c>
      <c r="X61" s="100">
        <v>67.5</v>
      </c>
    </row>
    <row r="62" spans="1:24" s="100" customFormat="1" ht="12.75" hidden="1">
      <c r="A62" s="100">
        <v>1561</v>
      </c>
      <c r="B62" s="100">
        <v>113.95999908447266</v>
      </c>
      <c r="C62" s="100">
        <v>129.16000366210938</v>
      </c>
      <c r="D62" s="100">
        <v>9.560627937316895</v>
      </c>
      <c r="E62" s="100">
        <v>9.898761749267578</v>
      </c>
      <c r="F62" s="100">
        <v>28.705025580665037</v>
      </c>
      <c r="G62" s="100" t="s">
        <v>56</v>
      </c>
      <c r="H62" s="100">
        <v>24.97347002085712</v>
      </c>
      <c r="I62" s="100">
        <v>71.43346910532978</v>
      </c>
      <c r="J62" s="100" t="s">
        <v>62</v>
      </c>
      <c r="K62" s="100">
        <v>1.4851034649561023</v>
      </c>
      <c r="L62" s="100">
        <v>0.04883440553943552</v>
      </c>
      <c r="M62" s="100">
        <v>0.3515768561142611</v>
      </c>
      <c r="N62" s="100">
        <v>0.21258551019924665</v>
      </c>
      <c r="O62" s="100">
        <v>0.059644362385103504</v>
      </c>
      <c r="P62" s="100">
        <v>0.0014006092599886553</v>
      </c>
      <c r="Q62" s="100">
        <v>0.007260132069288527</v>
      </c>
      <c r="R62" s="100">
        <v>0.0032723138429043806</v>
      </c>
      <c r="S62" s="100">
        <v>0.0007825581413200416</v>
      </c>
      <c r="T62" s="100">
        <v>2.061349843115098E-05</v>
      </c>
      <c r="U62" s="100">
        <v>0.00015881765893748518</v>
      </c>
      <c r="V62" s="100">
        <v>0.00012144815066236436</v>
      </c>
      <c r="W62" s="100">
        <v>4.8792549154213344E-05</v>
      </c>
      <c r="X62" s="100">
        <v>67.5</v>
      </c>
    </row>
    <row r="63" spans="1:24" s="100" customFormat="1" ht="12.75" hidden="1">
      <c r="A63" s="100">
        <v>1563</v>
      </c>
      <c r="B63" s="100">
        <v>138.4600067138672</v>
      </c>
      <c r="C63" s="100">
        <v>161.25999450683594</v>
      </c>
      <c r="D63" s="100">
        <v>8.842778205871582</v>
      </c>
      <c r="E63" s="100">
        <v>8.941341400146484</v>
      </c>
      <c r="F63" s="100">
        <v>26.012147075676474</v>
      </c>
      <c r="G63" s="100" t="s">
        <v>57</v>
      </c>
      <c r="H63" s="100">
        <v>-0.9008865942140716</v>
      </c>
      <c r="I63" s="100">
        <v>70.05912011965312</v>
      </c>
      <c r="J63" s="100" t="s">
        <v>60</v>
      </c>
      <c r="K63" s="100">
        <v>1.159917003835715</v>
      </c>
      <c r="L63" s="100">
        <v>0.00026848439874931404</v>
      </c>
      <c r="M63" s="100">
        <v>-0.27707159248601326</v>
      </c>
      <c r="N63" s="100">
        <v>-0.002197856997181547</v>
      </c>
      <c r="O63" s="100">
        <v>0.046179763822725414</v>
      </c>
      <c r="P63" s="100">
        <v>3.036741405435155E-05</v>
      </c>
      <c r="Q63" s="100">
        <v>-0.005836782283236995</v>
      </c>
      <c r="R63" s="100">
        <v>-0.00017666383904552856</v>
      </c>
      <c r="S63" s="100">
        <v>0.0005710790243332853</v>
      </c>
      <c r="T63" s="100">
        <v>2.1350917338891225E-06</v>
      </c>
      <c r="U63" s="100">
        <v>-0.00013475975912865122</v>
      </c>
      <c r="V63" s="100">
        <v>-1.3929991874946648E-05</v>
      </c>
      <c r="W63" s="100">
        <v>3.448388171816706E-05</v>
      </c>
      <c r="X63" s="100">
        <v>67.5</v>
      </c>
    </row>
    <row r="64" spans="1:24" s="100" customFormat="1" ht="12.75" hidden="1">
      <c r="A64" s="100">
        <v>1354</v>
      </c>
      <c r="B64" s="100">
        <v>155.83999633789062</v>
      </c>
      <c r="C64" s="100">
        <v>196.74000549316406</v>
      </c>
      <c r="D64" s="100">
        <v>9.285937309265137</v>
      </c>
      <c r="E64" s="100">
        <v>9.497554779052734</v>
      </c>
      <c r="F64" s="100">
        <v>34.799434245124004</v>
      </c>
      <c r="G64" s="100" t="s">
        <v>58</v>
      </c>
      <c r="H64" s="100">
        <v>0.9783051042072657</v>
      </c>
      <c r="I64" s="100">
        <v>89.31830144209789</v>
      </c>
      <c r="J64" s="100" t="s">
        <v>61</v>
      </c>
      <c r="K64" s="100">
        <v>-0.927429159471169</v>
      </c>
      <c r="L64" s="100">
        <v>0.04883366748993648</v>
      </c>
      <c r="M64" s="100">
        <v>-0.2164200046032078</v>
      </c>
      <c r="N64" s="100">
        <v>-0.21257414840778252</v>
      </c>
      <c r="O64" s="100">
        <v>-0.03774757445986233</v>
      </c>
      <c r="P64" s="100">
        <v>0.0014002800146147984</v>
      </c>
      <c r="Q64" s="100">
        <v>-0.004317579210808118</v>
      </c>
      <c r="R64" s="100">
        <v>-0.00326754154899939</v>
      </c>
      <c r="S64" s="100">
        <v>-0.0005350383093880485</v>
      </c>
      <c r="T64" s="100">
        <v>2.050262668193864E-05</v>
      </c>
      <c r="U64" s="100">
        <v>-8.404080026969799E-05</v>
      </c>
      <c r="V64" s="100">
        <v>-0.0001206466270795511</v>
      </c>
      <c r="W64" s="100">
        <v>-3.451919400295709E-05</v>
      </c>
      <c r="X64" s="100">
        <v>67.5</v>
      </c>
    </row>
    <row r="65" s="100" customFormat="1" ht="12.75" hidden="1">
      <c r="A65" s="100" t="s">
        <v>128</v>
      </c>
    </row>
    <row r="66" spans="1:24" s="100" customFormat="1" ht="12.75" hidden="1">
      <c r="A66" s="100">
        <v>1564</v>
      </c>
      <c r="B66" s="100">
        <v>146.38</v>
      </c>
      <c r="C66" s="100">
        <v>161.58</v>
      </c>
      <c r="D66" s="100">
        <v>8.68339021956747</v>
      </c>
      <c r="E66" s="100">
        <v>8.790970708489077</v>
      </c>
      <c r="F66" s="100">
        <v>37.50738050826077</v>
      </c>
      <c r="G66" s="100" t="s">
        <v>59</v>
      </c>
      <c r="H66" s="100">
        <v>24.027972973476338</v>
      </c>
      <c r="I66" s="100">
        <v>102.90797297347633</v>
      </c>
      <c r="J66" s="100" t="s">
        <v>73</v>
      </c>
      <c r="K66" s="100">
        <v>2.5012154620147364</v>
      </c>
      <c r="M66" s="100" t="s">
        <v>68</v>
      </c>
      <c r="N66" s="100">
        <v>1.3218867439147404</v>
      </c>
      <c r="X66" s="100">
        <v>67.5</v>
      </c>
    </row>
    <row r="67" spans="1:24" s="100" customFormat="1" ht="12.75" hidden="1">
      <c r="A67" s="100">
        <v>1561</v>
      </c>
      <c r="B67" s="100">
        <v>116.0999984741211</v>
      </c>
      <c r="C67" s="100">
        <v>119.69999694824219</v>
      </c>
      <c r="D67" s="100">
        <v>9.560866355895996</v>
      </c>
      <c r="E67" s="100">
        <v>10.290513038635254</v>
      </c>
      <c r="F67" s="100">
        <v>27.435703285714794</v>
      </c>
      <c r="G67" s="100" t="s">
        <v>56</v>
      </c>
      <c r="H67" s="100">
        <v>19.67915565359968</v>
      </c>
      <c r="I67" s="100">
        <v>68.27915412772077</v>
      </c>
      <c r="J67" s="100" t="s">
        <v>62</v>
      </c>
      <c r="K67" s="100">
        <v>1.5256708821448106</v>
      </c>
      <c r="L67" s="100">
        <v>0.1558100484507171</v>
      </c>
      <c r="M67" s="100">
        <v>0.36118084746309775</v>
      </c>
      <c r="N67" s="100">
        <v>0.12239746253669644</v>
      </c>
      <c r="O67" s="100">
        <v>0.061273713775212464</v>
      </c>
      <c r="P67" s="100">
        <v>0.004469455734416114</v>
      </c>
      <c r="Q67" s="100">
        <v>0.0074584414434078275</v>
      </c>
      <c r="R67" s="100">
        <v>0.0018840818341967368</v>
      </c>
      <c r="S67" s="100">
        <v>0.0008039209403849914</v>
      </c>
      <c r="T67" s="100">
        <v>6.577491877170718E-05</v>
      </c>
      <c r="U67" s="100">
        <v>0.0001631480379671527</v>
      </c>
      <c r="V67" s="100">
        <v>6.992725790954598E-05</v>
      </c>
      <c r="W67" s="100">
        <v>5.012584423424708E-05</v>
      </c>
      <c r="X67" s="100">
        <v>67.5</v>
      </c>
    </row>
    <row r="68" spans="1:24" s="100" customFormat="1" ht="12.75" hidden="1">
      <c r="A68" s="100">
        <v>1563</v>
      </c>
      <c r="B68" s="100">
        <v>138.0399932861328</v>
      </c>
      <c r="C68" s="100">
        <v>159.74000549316406</v>
      </c>
      <c r="D68" s="100">
        <v>8.808143615722656</v>
      </c>
      <c r="E68" s="100">
        <v>8.977975845336914</v>
      </c>
      <c r="F68" s="100">
        <v>24.467488534555045</v>
      </c>
      <c r="G68" s="100" t="s">
        <v>57</v>
      </c>
      <c r="H68" s="100">
        <v>-4.383183077671617</v>
      </c>
      <c r="I68" s="100">
        <v>66.1568102084612</v>
      </c>
      <c r="J68" s="100" t="s">
        <v>60</v>
      </c>
      <c r="K68" s="100">
        <v>1.0886027145152979</v>
      </c>
      <c r="L68" s="100">
        <v>0.000849614149778707</v>
      </c>
      <c r="M68" s="100">
        <v>-0.26057097693059345</v>
      </c>
      <c r="N68" s="100">
        <v>-0.001265210929124279</v>
      </c>
      <c r="O68" s="100">
        <v>0.04325452072865041</v>
      </c>
      <c r="P68" s="100">
        <v>9.694474702160477E-05</v>
      </c>
      <c r="Q68" s="100">
        <v>-0.005514432829700128</v>
      </c>
      <c r="R68" s="100">
        <v>-0.00010168666331724818</v>
      </c>
      <c r="S68" s="100">
        <v>0.0005277675042018776</v>
      </c>
      <c r="T68" s="100">
        <v>6.882044926277414E-06</v>
      </c>
      <c r="U68" s="100">
        <v>-0.0001289470358006119</v>
      </c>
      <c r="V68" s="100">
        <v>-8.014711720181332E-06</v>
      </c>
      <c r="W68" s="100">
        <v>3.1635126484447615E-05</v>
      </c>
      <c r="X68" s="100">
        <v>67.5</v>
      </c>
    </row>
    <row r="69" spans="1:24" s="100" customFormat="1" ht="12.75" hidden="1">
      <c r="A69" s="100">
        <v>1354</v>
      </c>
      <c r="B69" s="100">
        <v>176.8000030517578</v>
      </c>
      <c r="C69" s="100">
        <v>187.1999969482422</v>
      </c>
      <c r="D69" s="100">
        <v>8.890780448913574</v>
      </c>
      <c r="E69" s="100">
        <v>9.3561429977417</v>
      </c>
      <c r="F69" s="100">
        <v>37.75409378154972</v>
      </c>
      <c r="G69" s="100" t="s">
        <v>58</v>
      </c>
      <c r="H69" s="100">
        <v>-8.002219169873598</v>
      </c>
      <c r="I69" s="100">
        <v>101.29778388188421</v>
      </c>
      <c r="J69" s="100" t="s">
        <v>61</v>
      </c>
      <c r="K69" s="100">
        <v>-1.0689320701403104</v>
      </c>
      <c r="L69" s="100">
        <v>0.15580773200971546</v>
      </c>
      <c r="M69" s="100">
        <v>-0.2501087174722177</v>
      </c>
      <c r="N69" s="100">
        <v>-0.12239092317948595</v>
      </c>
      <c r="O69" s="100">
        <v>-0.04339947506988321</v>
      </c>
      <c r="P69" s="100">
        <v>0.004468404220516537</v>
      </c>
      <c r="Q69" s="100">
        <v>-0.0050218900158674196</v>
      </c>
      <c r="R69" s="100">
        <v>-0.0018813357436814793</v>
      </c>
      <c r="S69" s="100">
        <v>-0.0006064242243660868</v>
      </c>
      <c r="T69" s="100">
        <v>6.541389299726301E-05</v>
      </c>
      <c r="U69" s="100">
        <v>-9.994970860771537E-05</v>
      </c>
      <c r="V69" s="100">
        <v>-6.946643646244242E-05</v>
      </c>
      <c r="W69" s="100">
        <v>-3.88821171299738E-05</v>
      </c>
      <c r="X69" s="100">
        <v>67.5</v>
      </c>
    </row>
    <row r="70" s="100" customFormat="1" ht="12.75" hidden="1">
      <c r="A70" s="100" t="s">
        <v>134</v>
      </c>
    </row>
    <row r="71" spans="1:24" s="100" customFormat="1" ht="12.75" hidden="1">
      <c r="A71" s="100">
        <v>1564</v>
      </c>
      <c r="B71" s="100">
        <v>149.56</v>
      </c>
      <c r="C71" s="100">
        <v>161.76</v>
      </c>
      <c r="D71" s="100">
        <v>8.45674296229318</v>
      </c>
      <c r="E71" s="100">
        <v>8.476084862987276</v>
      </c>
      <c r="F71" s="100">
        <v>38.76152156651183</v>
      </c>
      <c r="G71" s="100" t="s">
        <v>59</v>
      </c>
      <c r="H71" s="100">
        <v>27.153734523498855</v>
      </c>
      <c r="I71" s="100">
        <v>109.21373452349886</v>
      </c>
      <c r="J71" s="100" t="s">
        <v>73</v>
      </c>
      <c r="K71" s="100">
        <v>2.8658538392759145</v>
      </c>
      <c r="M71" s="100" t="s">
        <v>68</v>
      </c>
      <c r="N71" s="100">
        <v>1.543444334930919</v>
      </c>
      <c r="X71" s="100">
        <v>67.5</v>
      </c>
    </row>
    <row r="72" spans="1:24" s="100" customFormat="1" ht="12.75" hidden="1">
      <c r="A72" s="100">
        <v>1561</v>
      </c>
      <c r="B72" s="100">
        <v>113.87999725341797</v>
      </c>
      <c r="C72" s="100">
        <v>112.37999725341797</v>
      </c>
      <c r="D72" s="100">
        <v>9.420498847961426</v>
      </c>
      <c r="E72" s="100">
        <v>10.112183570861816</v>
      </c>
      <c r="F72" s="100">
        <v>26.34628187717368</v>
      </c>
      <c r="G72" s="100" t="s">
        <v>56</v>
      </c>
      <c r="H72" s="100">
        <v>20.158684711515633</v>
      </c>
      <c r="I72" s="100">
        <v>66.5386819649336</v>
      </c>
      <c r="J72" s="100" t="s">
        <v>62</v>
      </c>
      <c r="K72" s="100">
        <v>1.6187871696740612</v>
      </c>
      <c r="L72" s="100">
        <v>0.2599660899858652</v>
      </c>
      <c r="M72" s="100">
        <v>0.3832249851475992</v>
      </c>
      <c r="N72" s="100">
        <v>0.16305250167995183</v>
      </c>
      <c r="O72" s="100">
        <v>0.06501337144367225</v>
      </c>
      <c r="P72" s="100">
        <v>0.007457836474416045</v>
      </c>
      <c r="Q72" s="100">
        <v>0.007913579100850927</v>
      </c>
      <c r="R72" s="100">
        <v>0.0025098760515552903</v>
      </c>
      <c r="S72" s="100">
        <v>0.0008529826825174342</v>
      </c>
      <c r="T72" s="100">
        <v>0.00010971427856925989</v>
      </c>
      <c r="U72" s="100">
        <v>0.00017308636964121328</v>
      </c>
      <c r="V72" s="100">
        <v>9.316183383982428E-05</v>
      </c>
      <c r="W72" s="100">
        <v>5.318383283309519E-05</v>
      </c>
      <c r="X72" s="100">
        <v>67.5</v>
      </c>
    </row>
    <row r="73" spans="1:24" s="100" customFormat="1" ht="12.75" hidden="1">
      <c r="A73" s="100">
        <v>1563</v>
      </c>
      <c r="B73" s="100">
        <v>148.89999389648438</v>
      </c>
      <c r="C73" s="100">
        <v>176.8000030517578</v>
      </c>
      <c r="D73" s="100">
        <v>8.553112983703613</v>
      </c>
      <c r="E73" s="100">
        <v>8.756270408630371</v>
      </c>
      <c r="F73" s="100">
        <v>24.575728097997793</v>
      </c>
      <c r="G73" s="100" t="s">
        <v>57</v>
      </c>
      <c r="H73" s="100">
        <v>-12.937971147121786</v>
      </c>
      <c r="I73" s="100">
        <v>68.46202274936259</v>
      </c>
      <c r="J73" s="100" t="s">
        <v>60</v>
      </c>
      <c r="K73" s="100">
        <v>1.5400836392004933</v>
      </c>
      <c r="L73" s="100">
        <v>-0.0014122894073097226</v>
      </c>
      <c r="M73" s="100">
        <v>-0.3659114633731306</v>
      </c>
      <c r="N73" s="100">
        <v>-0.0016854222830308887</v>
      </c>
      <c r="O73" s="100">
        <v>0.06163285356535252</v>
      </c>
      <c r="P73" s="100">
        <v>-0.00016197203616272936</v>
      </c>
      <c r="Q73" s="100">
        <v>-0.00761513358230869</v>
      </c>
      <c r="R73" s="100">
        <v>-0.0001354742067327093</v>
      </c>
      <c r="S73" s="100">
        <v>0.0007884494247352673</v>
      </c>
      <c r="T73" s="100">
        <v>-1.1561958073110753E-05</v>
      </c>
      <c r="U73" s="100">
        <v>-0.0001697640913234535</v>
      </c>
      <c r="V73" s="100">
        <v>-1.0676576006904818E-05</v>
      </c>
      <c r="W73" s="100">
        <v>4.846034331717945E-05</v>
      </c>
      <c r="X73" s="100">
        <v>67.5</v>
      </c>
    </row>
    <row r="74" spans="1:24" s="100" customFormat="1" ht="12.75" hidden="1">
      <c r="A74" s="100">
        <v>1354</v>
      </c>
      <c r="B74" s="100">
        <v>156.3000030517578</v>
      </c>
      <c r="C74" s="100">
        <v>191.89999389648438</v>
      </c>
      <c r="D74" s="100">
        <v>9.276314735412598</v>
      </c>
      <c r="E74" s="100">
        <v>9.514336585998535</v>
      </c>
      <c r="F74" s="100">
        <v>37.421967991079825</v>
      </c>
      <c r="G74" s="100" t="s">
        <v>58</v>
      </c>
      <c r="H74" s="100">
        <v>7.350940210122019</v>
      </c>
      <c r="I74" s="100">
        <v>96.15094326187983</v>
      </c>
      <c r="J74" s="100" t="s">
        <v>61</v>
      </c>
      <c r="K74" s="100">
        <v>-0.4986123594219494</v>
      </c>
      <c r="L74" s="100">
        <v>-0.2599622537622894</v>
      </c>
      <c r="M74" s="100">
        <v>-0.11388674292257082</v>
      </c>
      <c r="N74" s="100">
        <v>-0.16304379060797916</v>
      </c>
      <c r="O74" s="100">
        <v>-0.020691298361019083</v>
      </c>
      <c r="P74" s="100">
        <v>-0.007456077382822126</v>
      </c>
      <c r="Q74" s="100">
        <v>-0.0021527830148482187</v>
      </c>
      <c r="R74" s="100">
        <v>-0.0025062171760405995</v>
      </c>
      <c r="S74" s="100">
        <v>-0.00032546422431546006</v>
      </c>
      <c r="T74" s="100">
        <v>-0.00010910336405211705</v>
      </c>
      <c r="U74" s="100">
        <v>-3.3749735594473244E-05</v>
      </c>
      <c r="V74" s="100">
        <v>-9.25480308227453E-05</v>
      </c>
      <c r="W74" s="100">
        <v>-2.1911531219878606E-05</v>
      </c>
      <c r="X74" s="100">
        <v>67.5</v>
      </c>
    </row>
    <row r="75" s="100" customFormat="1" ht="12.75" hidden="1">
      <c r="A75" s="100" t="s">
        <v>140</v>
      </c>
    </row>
    <row r="76" spans="1:24" s="100" customFormat="1" ht="12.75" hidden="1">
      <c r="A76" s="100">
        <v>1564</v>
      </c>
      <c r="B76" s="100">
        <v>149.86</v>
      </c>
      <c r="C76" s="100">
        <v>171.76</v>
      </c>
      <c r="D76" s="100">
        <v>8.287776610185974</v>
      </c>
      <c r="E76" s="100">
        <v>8.369566862174187</v>
      </c>
      <c r="F76" s="100">
        <v>40.27926892431885</v>
      </c>
      <c r="G76" s="100" t="s">
        <v>59</v>
      </c>
      <c r="H76" s="100">
        <v>33.445339112474386</v>
      </c>
      <c r="I76" s="100">
        <v>115.8053391124744</v>
      </c>
      <c r="J76" s="100" t="s">
        <v>73</v>
      </c>
      <c r="K76" s="100">
        <v>5.665547928103589</v>
      </c>
      <c r="M76" s="100" t="s">
        <v>68</v>
      </c>
      <c r="N76" s="100">
        <v>3.0096779069242507</v>
      </c>
      <c r="X76" s="100">
        <v>67.5</v>
      </c>
    </row>
    <row r="77" spans="1:24" s="100" customFormat="1" ht="12.75" hidden="1">
      <c r="A77" s="100">
        <v>1561</v>
      </c>
      <c r="B77" s="100">
        <v>102.31999969482422</v>
      </c>
      <c r="C77" s="100">
        <v>105.91999816894531</v>
      </c>
      <c r="D77" s="100">
        <v>9.43384075164795</v>
      </c>
      <c r="E77" s="100">
        <v>10.029565811157227</v>
      </c>
      <c r="F77" s="100">
        <v>25.897861648035487</v>
      </c>
      <c r="G77" s="100" t="s">
        <v>56</v>
      </c>
      <c r="H77" s="100">
        <v>30.461941511415304</v>
      </c>
      <c r="I77" s="100">
        <v>65.28194120623952</v>
      </c>
      <c r="J77" s="100" t="s">
        <v>62</v>
      </c>
      <c r="K77" s="100">
        <v>2.2883365839860805</v>
      </c>
      <c r="L77" s="100">
        <v>0.30644350414555965</v>
      </c>
      <c r="M77" s="100">
        <v>0.5417312221544913</v>
      </c>
      <c r="N77" s="100">
        <v>0.1817282549857737</v>
      </c>
      <c r="O77" s="100">
        <v>0.09190379584395919</v>
      </c>
      <c r="P77" s="100">
        <v>0.00879122936842426</v>
      </c>
      <c r="Q77" s="100">
        <v>0.011186769770749706</v>
      </c>
      <c r="R77" s="100">
        <v>0.002797386080113222</v>
      </c>
      <c r="S77" s="100">
        <v>0.0012057878213833518</v>
      </c>
      <c r="T77" s="100">
        <v>0.0001293306121578029</v>
      </c>
      <c r="U77" s="100">
        <v>0.0002446807162613695</v>
      </c>
      <c r="V77" s="100">
        <v>0.00010383469042509234</v>
      </c>
      <c r="W77" s="100">
        <v>7.518129434925246E-05</v>
      </c>
      <c r="X77" s="100">
        <v>67.5</v>
      </c>
    </row>
    <row r="78" spans="1:24" s="100" customFormat="1" ht="12.75" hidden="1">
      <c r="A78" s="100">
        <v>1563</v>
      </c>
      <c r="B78" s="100">
        <v>152.86000061035156</v>
      </c>
      <c r="C78" s="100">
        <v>169.05999755859375</v>
      </c>
      <c r="D78" s="100">
        <v>8.425010681152344</v>
      </c>
      <c r="E78" s="100">
        <v>8.896916389465332</v>
      </c>
      <c r="F78" s="100">
        <v>23.804001752382348</v>
      </c>
      <c r="G78" s="100" t="s">
        <v>57</v>
      </c>
      <c r="H78" s="100">
        <v>-18.028355027474035</v>
      </c>
      <c r="I78" s="100">
        <v>67.33164558287753</v>
      </c>
      <c r="J78" s="100" t="s">
        <v>60</v>
      </c>
      <c r="K78" s="100">
        <v>1.975307581965201</v>
      </c>
      <c r="L78" s="100">
        <v>-0.001664669230604094</v>
      </c>
      <c r="M78" s="100">
        <v>-0.4707049439342822</v>
      </c>
      <c r="N78" s="100">
        <v>-0.0018782522910235724</v>
      </c>
      <c r="O78" s="100">
        <v>0.07882674208171642</v>
      </c>
      <c r="P78" s="100">
        <v>-0.00019092528694325127</v>
      </c>
      <c r="Q78" s="100">
        <v>-0.009861965374819382</v>
      </c>
      <c r="R78" s="100">
        <v>-0.0001509692170685489</v>
      </c>
      <c r="S78" s="100">
        <v>0.0009899852005402232</v>
      </c>
      <c r="T78" s="100">
        <v>-1.363133131062991E-05</v>
      </c>
      <c r="U78" s="100">
        <v>-0.00022417343299937847</v>
      </c>
      <c r="V78" s="100">
        <v>-1.1896177422589772E-05</v>
      </c>
      <c r="W78" s="100">
        <v>6.026666706095659E-05</v>
      </c>
      <c r="X78" s="100">
        <v>67.5</v>
      </c>
    </row>
    <row r="79" spans="1:24" s="100" customFormat="1" ht="12.75" hidden="1">
      <c r="A79" s="100">
        <v>1354</v>
      </c>
      <c r="B79" s="100">
        <v>159.1999969482422</v>
      </c>
      <c r="C79" s="100">
        <v>201.39999389648438</v>
      </c>
      <c r="D79" s="100">
        <v>9.7224760055542</v>
      </c>
      <c r="E79" s="100">
        <v>9.574914932250977</v>
      </c>
      <c r="F79" s="100">
        <v>37.65683489549376</v>
      </c>
      <c r="G79" s="100" t="s">
        <v>58</v>
      </c>
      <c r="H79" s="100">
        <v>0.6256106586214969</v>
      </c>
      <c r="I79" s="100">
        <v>92.32560760686368</v>
      </c>
      <c r="J79" s="100" t="s">
        <v>61</v>
      </c>
      <c r="K79" s="100">
        <v>-1.15526805471279</v>
      </c>
      <c r="L79" s="100">
        <v>-0.30643898268556224</v>
      </c>
      <c r="M79" s="100">
        <v>-0.268159603245573</v>
      </c>
      <c r="N79" s="100">
        <v>-0.1817185483887257</v>
      </c>
      <c r="O79" s="100">
        <v>-0.04725095155984363</v>
      </c>
      <c r="P79" s="100">
        <v>-0.00878915589479734</v>
      </c>
      <c r="Q79" s="100">
        <v>-0.005280668219991011</v>
      </c>
      <c r="R79" s="100">
        <v>-0.002793309359292115</v>
      </c>
      <c r="S79" s="100">
        <v>-0.0006883702295333115</v>
      </c>
      <c r="T79" s="100">
        <v>-0.00012861024083568102</v>
      </c>
      <c r="U79" s="100">
        <v>-9.805572317539646E-05</v>
      </c>
      <c r="V79" s="100">
        <v>-0.00010315097623583127</v>
      </c>
      <c r="W79" s="100">
        <v>-4.4946144010279124E-05</v>
      </c>
      <c r="X79" s="100">
        <v>67.5</v>
      </c>
    </row>
    <row r="80" s="100" customFormat="1" ht="12.75" hidden="1">
      <c r="A80" s="100" t="s">
        <v>146</v>
      </c>
    </row>
    <row r="81" spans="1:24" s="100" customFormat="1" ht="12.75" hidden="1">
      <c r="A81" s="100">
        <v>1564</v>
      </c>
      <c r="B81" s="100">
        <v>171.06</v>
      </c>
      <c r="C81" s="100">
        <v>170.36</v>
      </c>
      <c r="D81" s="100">
        <v>8.406225478994294</v>
      </c>
      <c r="E81" s="100">
        <v>8.646876999773733</v>
      </c>
      <c r="F81" s="100">
        <v>43.47313656568127</v>
      </c>
      <c r="G81" s="100" t="s">
        <v>59</v>
      </c>
      <c r="H81" s="100">
        <v>19.77638265282016</v>
      </c>
      <c r="I81" s="100">
        <v>123.33638265282016</v>
      </c>
      <c r="J81" s="100" t="s">
        <v>73</v>
      </c>
      <c r="K81" s="100">
        <v>3.40208382972198</v>
      </c>
      <c r="M81" s="100" t="s">
        <v>68</v>
      </c>
      <c r="N81" s="100">
        <v>1.8973769229014283</v>
      </c>
      <c r="X81" s="100">
        <v>67.5</v>
      </c>
    </row>
    <row r="82" spans="1:24" s="100" customFormat="1" ht="12.75" hidden="1">
      <c r="A82" s="100">
        <v>1561</v>
      </c>
      <c r="B82" s="100">
        <v>117.66000366210938</v>
      </c>
      <c r="C82" s="100">
        <v>111.76000213623047</v>
      </c>
      <c r="D82" s="100">
        <v>9.28233528137207</v>
      </c>
      <c r="E82" s="100">
        <v>9.947188377380371</v>
      </c>
      <c r="F82" s="100">
        <v>28.75465113776236</v>
      </c>
      <c r="G82" s="100" t="s">
        <v>56</v>
      </c>
      <c r="H82" s="100">
        <v>23.553763537319824</v>
      </c>
      <c r="I82" s="100">
        <v>73.7137671994292</v>
      </c>
      <c r="J82" s="100" t="s">
        <v>62</v>
      </c>
      <c r="K82" s="100">
        <v>1.7112636012157303</v>
      </c>
      <c r="L82" s="100">
        <v>0.5415984543680846</v>
      </c>
      <c r="M82" s="100">
        <v>0.40511756768558305</v>
      </c>
      <c r="N82" s="100">
        <v>0.10570322494340187</v>
      </c>
      <c r="O82" s="100">
        <v>0.0687275811590102</v>
      </c>
      <c r="P82" s="100">
        <v>0.015536972523322983</v>
      </c>
      <c r="Q82" s="100">
        <v>0.008365676702558425</v>
      </c>
      <c r="R82" s="100">
        <v>0.0016271462417371172</v>
      </c>
      <c r="S82" s="100">
        <v>0.0009017054991742315</v>
      </c>
      <c r="T82" s="100">
        <v>0.00022859283948598337</v>
      </c>
      <c r="U82" s="100">
        <v>0.00018296361520448527</v>
      </c>
      <c r="V82" s="100">
        <v>6.040444085606291E-05</v>
      </c>
      <c r="W82" s="100">
        <v>5.622024754396879E-05</v>
      </c>
      <c r="X82" s="100">
        <v>67.5</v>
      </c>
    </row>
    <row r="83" spans="1:24" s="100" customFormat="1" ht="12.75" hidden="1">
      <c r="A83" s="100">
        <v>1563</v>
      </c>
      <c r="B83" s="100">
        <v>165.0800018310547</v>
      </c>
      <c r="C83" s="100">
        <v>181.67999267578125</v>
      </c>
      <c r="D83" s="100">
        <v>8.281198501586914</v>
      </c>
      <c r="E83" s="100">
        <v>8.68139934539795</v>
      </c>
      <c r="F83" s="100">
        <v>26.910584136195233</v>
      </c>
      <c r="G83" s="100" t="s">
        <v>57</v>
      </c>
      <c r="H83" s="100">
        <v>-20.099524780256573</v>
      </c>
      <c r="I83" s="100">
        <v>77.48047705079811</v>
      </c>
      <c r="J83" s="100" t="s">
        <v>60</v>
      </c>
      <c r="K83" s="100">
        <v>1.5307471445469982</v>
      </c>
      <c r="L83" s="100">
        <v>-0.002945155390799092</v>
      </c>
      <c r="M83" s="100">
        <v>-0.36441831567045246</v>
      </c>
      <c r="N83" s="100">
        <v>-0.001092199403120285</v>
      </c>
      <c r="O83" s="100">
        <v>0.0611425910762874</v>
      </c>
      <c r="P83" s="100">
        <v>-0.0003373029831827213</v>
      </c>
      <c r="Q83" s="100">
        <v>-0.007618510387680302</v>
      </c>
      <c r="R83" s="100">
        <v>-8.779318195190523E-05</v>
      </c>
      <c r="S83" s="100">
        <v>0.0007725401083928378</v>
      </c>
      <c r="T83" s="100">
        <v>-2.404509906364954E-05</v>
      </c>
      <c r="U83" s="100">
        <v>-0.0001720855011647595</v>
      </c>
      <c r="V83" s="100">
        <v>-6.915279272499164E-06</v>
      </c>
      <c r="W83" s="100">
        <v>4.717565418404299E-05</v>
      </c>
      <c r="X83" s="100">
        <v>67.5</v>
      </c>
    </row>
    <row r="84" spans="1:24" s="100" customFormat="1" ht="12.75" hidden="1">
      <c r="A84" s="100">
        <v>1354</v>
      </c>
      <c r="B84" s="100">
        <v>166.27999877929688</v>
      </c>
      <c r="C84" s="100">
        <v>199.47999572753906</v>
      </c>
      <c r="D84" s="100">
        <v>9.332159042358398</v>
      </c>
      <c r="E84" s="100">
        <v>9.251296997070312</v>
      </c>
      <c r="F84" s="100">
        <v>40.155114970497344</v>
      </c>
      <c r="G84" s="100" t="s">
        <v>58</v>
      </c>
      <c r="H84" s="100">
        <v>3.8189604105096038</v>
      </c>
      <c r="I84" s="100">
        <v>102.59895918980648</v>
      </c>
      <c r="J84" s="100" t="s">
        <v>61</v>
      </c>
      <c r="K84" s="100">
        <v>-0.7650073805572345</v>
      </c>
      <c r="L84" s="100">
        <v>-0.5415904465863687</v>
      </c>
      <c r="M84" s="100">
        <v>-0.17697326027226104</v>
      </c>
      <c r="N84" s="100">
        <v>-0.10569758210999548</v>
      </c>
      <c r="O84" s="100">
        <v>-0.03138572873849252</v>
      </c>
      <c r="P84" s="100">
        <v>-0.015533310718839993</v>
      </c>
      <c r="Q84" s="100">
        <v>-0.003455842323448241</v>
      </c>
      <c r="R84" s="100">
        <v>-0.001624776061247206</v>
      </c>
      <c r="S84" s="100">
        <v>-0.00046503181414332527</v>
      </c>
      <c r="T84" s="100">
        <v>-0.0002273247005393031</v>
      </c>
      <c r="U84" s="100">
        <v>-6.214712203769782E-05</v>
      </c>
      <c r="V84" s="100">
        <v>-6.000729445423236E-05</v>
      </c>
      <c r="W84" s="100">
        <v>-3.058061291427488E-05</v>
      </c>
      <c r="X84" s="100">
        <v>67.5</v>
      </c>
    </row>
    <row r="85" spans="1:14" s="100" customFormat="1" ht="12.75">
      <c r="A85" s="100" t="s">
        <v>152</v>
      </c>
      <c r="E85" s="98" t="s">
        <v>106</v>
      </c>
      <c r="F85" s="101">
        <f>MIN(F56:F84)</f>
        <v>23.804001752382348</v>
      </c>
      <c r="G85" s="101"/>
      <c r="H85" s="101"/>
      <c r="I85" s="114"/>
      <c r="J85" s="114" t="s">
        <v>158</v>
      </c>
      <c r="K85" s="101">
        <f>AVERAGE(K83,K78,K73,K68,K63,K58)</f>
        <v>1.519632444433874</v>
      </c>
      <c r="L85" s="101">
        <f>AVERAGE(L83,L78,L73,L68,L63,L58)</f>
        <v>-0.0010174127449575376</v>
      </c>
      <c r="M85" s="114" t="s">
        <v>108</v>
      </c>
      <c r="N85" s="101" t="e">
        <f>Mittelwert(K81,K76,K71,K66,K61,K56)</f>
        <v>#NAME?</v>
      </c>
    </row>
    <row r="86" spans="5:14" s="100" customFormat="1" ht="12.75">
      <c r="E86" s="98" t="s">
        <v>107</v>
      </c>
      <c r="F86" s="101">
        <f>MAX(F56:F84)</f>
        <v>43.47313656568127</v>
      </c>
      <c r="G86" s="101"/>
      <c r="H86" s="101"/>
      <c r="I86" s="114"/>
      <c r="J86" s="114" t="s">
        <v>159</v>
      </c>
      <c r="K86" s="101">
        <f>AVERAGE(K84,K79,K74,K69,K64,K59)</f>
        <v>-0.8547970272900415</v>
      </c>
      <c r="L86" s="101">
        <f>AVERAGE(L84,L79,L74,L69,L64,L59)</f>
        <v>-0.18739757850058603</v>
      </c>
      <c r="M86" s="101"/>
      <c r="N86" s="101"/>
    </row>
    <row r="87" spans="5:14" s="100" customFormat="1" ht="12.75">
      <c r="E87" s="98"/>
      <c r="F87" s="101"/>
      <c r="G87" s="101"/>
      <c r="H87" s="101"/>
      <c r="I87" s="101"/>
      <c r="J87" s="114" t="s">
        <v>112</v>
      </c>
      <c r="K87" s="101">
        <f>ABS(K85/$G$33)</f>
        <v>0.9497702777711712</v>
      </c>
      <c r="L87" s="101">
        <f>ABS(L85/$H$33)</f>
        <v>0.002826146513770938</v>
      </c>
      <c r="M87" s="114" t="s">
        <v>111</v>
      </c>
      <c r="N87" s="101">
        <f>K87+L87+L88+K88</f>
        <v>1.5554000399898773</v>
      </c>
    </row>
    <row r="88" spans="5:14" s="100" customFormat="1" ht="29.25" customHeight="1">
      <c r="E88" s="98"/>
      <c r="F88" s="101"/>
      <c r="G88" s="101"/>
      <c r="H88" s="101"/>
      <c r="I88" s="101"/>
      <c r="J88" s="101"/>
      <c r="K88" s="101">
        <f>ABS(K86/$G$34)</f>
        <v>0.48568012914206904</v>
      </c>
      <c r="L88" s="101">
        <f>ABS(L86/$H$34)</f>
        <v>0.11712348656286627</v>
      </c>
      <c r="M88" s="101"/>
      <c r="N88" s="101"/>
    </row>
    <row r="89" s="100" customFormat="1" ht="12.75"/>
    <row r="90" s="100" customFormat="1" ht="12.75" hidden="1">
      <c r="A90" s="100" t="s">
        <v>117</v>
      </c>
    </row>
    <row r="91" spans="1:24" s="100" customFormat="1" ht="12.75" hidden="1">
      <c r="A91" s="100">
        <v>1564</v>
      </c>
      <c r="B91" s="100">
        <v>143.68</v>
      </c>
      <c r="C91" s="100">
        <v>161.58</v>
      </c>
      <c r="D91" s="100">
        <v>8.576115793775685</v>
      </c>
      <c r="E91" s="100">
        <v>8.73970268002748</v>
      </c>
      <c r="F91" s="100">
        <v>33.71249404263274</v>
      </c>
      <c r="G91" s="100" t="s">
        <v>59</v>
      </c>
      <c r="H91" s="100">
        <v>17.46242092770754</v>
      </c>
      <c r="I91" s="100">
        <v>93.64242092770755</v>
      </c>
      <c r="J91" s="100" t="s">
        <v>73</v>
      </c>
      <c r="K91" s="100">
        <v>3.540123513758662</v>
      </c>
      <c r="M91" s="100" t="s">
        <v>68</v>
      </c>
      <c r="N91" s="100">
        <v>2.2934059292480855</v>
      </c>
      <c r="X91" s="100">
        <v>67.5</v>
      </c>
    </row>
    <row r="92" spans="1:24" s="100" customFormat="1" ht="12.75" hidden="1">
      <c r="A92" s="100">
        <v>1561</v>
      </c>
      <c r="B92" s="100">
        <v>110.4000015258789</v>
      </c>
      <c r="C92" s="100">
        <v>111.5999984741211</v>
      </c>
      <c r="D92" s="100">
        <v>9.731223106384277</v>
      </c>
      <c r="E92" s="100">
        <v>10.2764253616333</v>
      </c>
      <c r="F92" s="100">
        <v>26.48349961438977</v>
      </c>
      <c r="G92" s="100" t="s">
        <v>56</v>
      </c>
      <c r="H92" s="100">
        <v>21.840070238999417</v>
      </c>
      <c r="I92" s="100">
        <v>64.74007176487832</v>
      </c>
      <c r="J92" s="100" t="s">
        <v>62</v>
      </c>
      <c r="K92" s="100">
        <v>1.538294712599404</v>
      </c>
      <c r="L92" s="100">
        <v>1.0050922417439687</v>
      </c>
      <c r="M92" s="100">
        <v>0.36417016874860997</v>
      </c>
      <c r="N92" s="100">
        <v>0.1619589861168057</v>
      </c>
      <c r="O92" s="100">
        <v>0.06178075982528344</v>
      </c>
      <c r="P92" s="100">
        <v>0.028833096983299153</v>
      </c>
      <c r="Q92" s="100">
        <v>0.007520061113295629</v>
      </c>
      <c r="R92" s="100">
        <v>0.0024930562310532135</v>
      </c>
      <c r="S92" s="100">
        <v>0.0008105479713175459</v>
      </c>
      <c r="T92" s="100">
        <v>0.00042423507201811437</v>
      </c>
      <c r="U92" s="100">
        <v>0.00016445780072531287</v>
      </c>
      <c r="V92" s="100">
        <v>9.254638034402193E-05</v>
      </c>
      <c r="W92" s="100">
        <v>5.0534355666242715E-05</v>
      </c>
      <c r="X92" s="100">
        <v>67.5</v>
      </c>
    </row>
    <row r="93" spans="1:24" s="100" customFormat="1" ht="12.75" hidden="1">
      <c r="A93" s="100">
        <v>1354</v>
      </c>
      <c r="B93" s="100">
        <v>163.3800048828125</v>
      </c>
      <c r="C93" s="100">
        <v>191.27999877929688</v>
      </c>
      <c r="D93" s="100">
        <v>9.330794334411621</v>
      </c>
      <c r="E93" s="100">
        <v>9.875490188598633</v>
      </c>
      <c r="F93" s="100">
        <v>28.74275432971494</v>
      </c>
      <c r="G93" s="100" t="s">
        <v>57</v>
      </c>
      <c r="H93" s="100">
        <v>-22.438569587803812</v>
      </c>
      <c r="I93" s="100">
        <v>73.44143529500869</v>
      </c>
      <c r="J93" s="100" t="s">
        <v>60</v>
      </c>
      <c r="K93" s="100">
        <v>1.5350753800734374</v>
      </c>
      <c r="L93" s="100">
        <v>-0.005466704037022739</v>
      </c>
      <c r="M93" s="100">
        <v>-0.3631168098600528</v>
      </c>
      <c r="N93" s="100">
        <v>-0.0016739622436575563</v>
      </c>
      <c r="O93" s="100">
        <v>0.061690978986774093</v>
      </c>
      <c r="P93" s="100">
        <v>-0.0006258688192954715</v>
      </c>
      <c r="Q93" s="100">
        <v>-0.007480736041343456</v>
      </c>
      <c r="R93" s="100">
        <v>-0.00013457623365188126</v>
      </c>
      <c r="S93" s="100">
        <v>0.0008104718839133812</v>
      </c>
      <c r="T93" s="100">
        <v>-4.459591799686907E-05</v>
      </c>
      <c r="U93" s="100">
        <v>-0.00016175165403487776</v>
      </c>
      <c r="V93" s="100">
        <v>-1.0606240990556717E-05</v>
      </c>
      <c r="W93" s="100">
        <v>5.047884010063781E-05</v>
      </c>
      <c r="X93" s="100">
        <v>67.5</v>
      </c>
    </row>
    <row r="94" spans="1:24" s="100" customFormat="1" ht="12.75" hidden="1">
      <c r="A94" s="100">
        <v>1563</v>
      </c>
      <c r="B94" s="100">
        <v>157.75999450683594</v>
      </c>
      <c r="C94" s="100">
        <v>176.16000366210938</v>
      </c>
      <c r="D94" s="100">
        <v>8.518324851989746</v>
      </c>
      <c r="E94" s="100">
        <v>8.818032264709473</v>
      </c>
      <c r="F94" s="100">
        <v>41.04159413239314</v>
      </c>
      <c r="G94" s="100" t="s">
        <v>58</v>
      </c>
      <c r="H94" s="100">
        <v>24.581550577368915</v>
      </c>
      <c r="I94" s="100">
        <v>114.84154508420485</v>
      </c>
      <c r="J94" s="100" t="s">
        <v>61</v>
      </c>
      <c r="K94" s="100">
        <v>0.09946959487036654</v>
      </c>
      <c r="L94" s="100">
        <v>-1.0050773749124433</v>
      </c>
      <c r="M94" s="100">
        <v>0.027678406808364853</v>
      </c>
      <c r="N94" s="100">
        <v>-0.16195033508576162</v>
      </c>
      <c r="O94" s="100">
        <v>0.0033294738687597897</v>
      </c>
      <c r="P94" s="100">
        <v>-0.02882630343747475</v>
      </c>
      <c r="Q94" s="100">
        <v>0.000768054312823072</v>
      </c>
      <c r="R94" s="100">
        <v>-0.002489421340096796</v>
      </c>
      <c r="S94" s="100">
        <v>-1.1105817974561543E-05</v>
      </c>
      <c r="T94" s="100">
        <v>-0.00042188458188020003</v>
      </c>
      <c r="U94" s="100">
        <v>2.971145631550118E-05</v>
      </c>
      <c r="V94" s="100">
        <v>-9.193660950258392E-05</v>
      </c>
      <c r="W94" s="100">
        <v>-2.3680803821993607E-06</v>
      </c>
      <c r="X94" s="100">
        <v>67.5</v>
      </c>
    </row>
    <row r="95" s="100" customFormat="1" ht="12.75" hidden="1">
      <c r="A95" s="100" t="s">
        <v>123</v>
      </c>
    </row>
    <row r="96" spans="1:24" s="100" customFormat="1" ht="12.75" hidden="1">
      <c r="A96" s="100">
        <v>1564</v>
      </c>
      <c r="B96" s="100">
        <v>150.66</v>
      </c>
      <c r="C96" s="100">
        <v>171.56</v>
      </c>
      <c r="D96" s="100">
        <v>8.415947737195003</v>
      </c>
      <c r="E96" s="100">
        <v>8.656369549506758</v>
      </c>
      <c r="F96" s="100">
        <v>32.18158601593268</v>
      </c>
      <c r="G96" s="100" t="s">
        <v>59</v>
      </c>
      <c r="H96" s="100">
        <v>7.957969761775175</v>
      </c>
      <c r="I96" s="100">
        <v>91.11796976177517</v>
      </c>
      <c r="J96" s="100" t="s">
        <v>73</v>
      </c>
      <c r="K96" s="100">
        <v>2.0942187196751236</v>
      </c>
      <c r="M96" s="100" t="s">
        <v>68</v>
      </c>
      <c r="N96" s="100">
        <v>1.7368199701969171</v>
      </c>
      <c r="X96" s="100">
        <v>67.5</v>
      </c>
    </row>
    <row r="97" spans="1:24" s="100" customFormat="1" ht="12.75" hidden="1">
      <c r="A97" s="100">
        <v>1561</v>
      </c>
      <c r="B97" s="100">
        <v>113.95999908447266</v>
      </c>
      <c r="C97" s="100">
        <v>129.16000366210938</v>
      </c>
      <c r="D97" s="100">
        <v>9.560627937316895</v>
      </c>
      <c r="E97" s="100">
        <v>9.898761749267578</v>
      </c>
      <c r="F97" s="100">
        <v>28.705025580665037</v>
      </c>
      <c r="G97" s="100" t="s">
        <v>56</v>
      </c>
      <c r="H97" s="100">
        <v>24.97347002085712</v>
      </c>
      <c r="I97" s="100">
        <v>71.43346910532978</v>
      </c>
      <c r="J97" s="100" t="s">
        <v>62</v>
      </c>
      <c r="K97" s="100">
        <v>0.7823469397758399</v>
      </c>
      <c r="L97" s="100">
        <v>1.183268895560151</v>
      </c>
      <c r="M97" s="100">
        <v>0.18520989176539468</v>
      </c>
      <c r="N97" s="100">
        <v>0.21344474676131547</v>
      </c>
      <c r="O97" s="100">
        <v>0.03142062529585781</v>
      </c>
      <c r="P97" s="100">
        <v>0.03394441302677094</v>
      </c>
      <c r="Q97" s="100">
        <v>0.003824499448227197</v>
      </c>
      <c r="R97" s="100">
        <v>0.0032855405702771545</v>
      </c>
      <c r="S97" s="100">
        <v>0.0004122239101087846</v>
      </c>
      <c r="T97" s="100">
        <v>0.0004994719759941129</v>
      </c>
      <c r="U97" s="100">
        <v>8.363613724363681E-05</v>
      </c>
      <c r="V97" s="100">
        <v>0.00012194949520013438</v>
      </c>
      <c r="W97" s="100">
        <v>2.5700951278518513E-05</v>
      </c>
      <c r="X97" s="100">
        <v>67.5</v>
      </c>
    </row>
    <row r="98" spans="1:24" s="100" customFormat="1" ht="12.75" hidden="1">
      <c r="A98" s="100">
        <v>1354</v>
      </c>
      <c r="B98" s="100">
        <v>155.83999633789062</v>
      </c>
      <c r="C98" s="100">
        <v>196.74000549316406</v>
      </c>
      <c r="D98" s="100">
        <v>9.285937309265137</v>
      </c>
      <c r="E98" s="100">
        <v>9.497554779052734</v>
      </c>
      <c r="F98" s="100">
        <v>30.170620672466427</v>
      </c>
      <c r="G98" s="100" t="s">
        <v>57</v>
      </c>
      <c r="H98" s="100">
        <v>-10.902283617140483</v>
      </c>
      <c r="I98" s="100">
        <v>77.43771272075014</v>
      </c>
      <c r="J98" s="100" t="s">
        <v>60</v>
      </c>
      <c r="K98" s="100">
        <v>0.7265404392321483</v>
      </c>
      <c r="L98" s="100">
        <v>-0.006435818835220447</v>
      </c>
      <c r="M98" s="100">
        <v>-0.17120626303705458</v>
      </c>
      <c r="N98" s="100">
        <v>-0.0022067040825558743</v>
      </c>
      <c r="O98" s="100">
        <v>0.029303364969325313</v>
      </c>
      <c r="P98" s="100">
        <v>-0.000736657352635087</v>
      </c>
      <c r="Q98" s="100">
        <v>-0.0034958715262642564</v>
      </c>
      <c r="R98" s="100">
        <v>-0.0001774201979135264</v>
      </c>
      <c r="S98" s="100">
        <v>0.0003936275115707229</v>
      </c>
      <c r="T98" s="100">
        <v>-5.2479570212800734E-05</v>
      </c>
      <c r="U98" s="100">
        <v>-7.351934689610396E-05</v>
      </c>
      <c r="V98" s="100">
        <v>-1.3994046634925498E-05</v>
      </c>
      <c r="W98" s="100">
        <v>2.477986778552524E-05</v>
      </c>
      <c r="X98" s="100">
        <v>67.5</v>
      </c>
    </row>
    <row r="99" spans="1:24" s="100" customFormat="1" ht="12.75" hidden="1">
      <c r="A99" s="100">
        <v>1563</v>
      </c>
      <c r="B99" s="100">
        <v>138.4600067138672</v>
      </c>
      <c r="C99" s="100">
        <v>161.25999450683594</v>
      </c>
      <c r="D99" s="100">
        <v>8.842778205871582</v>
      </c>
      <c r="E99" s="100">
        <v>8.941341400146484</v>
      </c>
      <c r="F99" s="100">
        <v>38.44750089763288</v>
      </c>
      <c r="G99" s="100" t="s">
        <v>58</v>
      </c>
      <c r="H99" s="100">
        <v>32.59154079396893</v>
      </c>
      <c r="I99" s="100">
        <v>103.55154750783612</v>
      </c>
      <c r="J99" s="100" t="s">
        <v>61</v>
      </c>
      <c r="K99" s="100">
        <v>0.2901822260872965</v>
      </c>
      <c r="L99" s="100">
        <v>-1.1832513931688649</v>
      </c>
      <c r="M99" s="100">
        <v>0.07064785562659409</v>
      </c>
      <c r="N99" s="100">
        <v>-0.21343333942262657</v>
      </c>
      <c r="O99" s="100">
        <v>0.011338804851359692</v>
      </c>
      <c r="P99" s="100">
        <v>-0.03393641866309445</v>
      </c>
      <c r="Q99" s="100">
        <v>0.0015510249196402206</v>
      </c>
      <c r="R99" s="100">
        <v>-0.003280746700418893</v>
      </c>
      <c r="S99" s="100">
        <v>0.00012241705028310265</v>
      </c>
      <c r="T99" s="100">
        <v>-0.0004967073076911024</v>
      </c>
      <c r="U99" s="100">
        <v>3.987366405294075E-05</v>
      </c>
      <c r="V99" s="100">
        <v>-0.00012114390631949725</v>
      </c>
      <c r="W99" s="100">
        <v>6.81887447843637E-06</v>
      </c>
      <c r="X99" s="100">
        <v>67.5</v>
      </c>
    </row>
    <row r="100" s="100" customFormat="1" ht="12.75" hidden="1">
      <c r="A100" s="100" t="s">
        <v>129</v>
      </c>
    </row>
    <row r="101" spans="1:24" s="100" customFormat="1" ht="12.75" hidden="1">
      <c r="A101" s="100">
        <v>1564</v>
      </c>
      <c r="B101" s="100">
        <v>146.38</v>
      </c>
      <c r="C101" s="100">
        <v>161.58</v>
      </c>
      <c r="D101" s="100">
        <v>8.68339021956747</v>
      </c>
      <c r="E101" s="100">
        <v>8.790970708489077</v>
      </c>
      <c r="F101" s="100">
        <v>31.695887327250844</v>
      </c>
      <c r="G101" s="100" t="s">
        <v>59</v>
      </c>
      <c r="H101" s="100">
        <v>8.08313824754299</v>
      </c>
      <c r="I101" s="100">
        <v>86.96313824754299</v>
      </c>
      <c r="J101" s="100" t="s">
        <v>73</v>
      </c>
      <c r="K101" s="100">
        <v>3.0255802667711356</v>
      </c>
      <c r="M101" s="100" t="s">
        <v>68</v>
      </c>
      <c r="N101" s="100">
        <v>2.200958837349211</v>
      </c>
      <c r="X101" s="100">
        <v>67.5</v>
      </c>
    </row>
    <row r="102" spans="1:24" s="100" customFormat="1" ht="12.75" hidden="1">
      <c r="A102" s="100">
        <v>1561</v>
      </c>
      <c r="B102" s="100">
        <v>116.0999984741211</v>
      </c>
      <c r="C102" s="100">
        <v>119.69999694824219</v>
      </c>
      <c r="D102" s="100">
        <v>9.560866355895996</v>
      </c>
      <c r="E102" s="100">
        <v>10.290513038635254</v>
      </c>
      <c r="F102" s="100">
        <v>27.435703285714794</v>
      </c>
      <c r="G102" s="100" t="s">
        <v>56</v>
      </c>
      <c r="H102" s="100">
        <v>19.67915565359968</v>
      </c>
      <c r="I102" s="100">
        <v>68.27915412772077</v>
      </c>
      <c r="J102" s="100" t="s">
        <v>62</v>
      </c>
      <c r="K102" s="100">
        <v>1.215025093335893</v>
      </c>
      <c r="L102" s="100">
        <v>1.202814744301669</v>
      </c>
      <c r="M102" s="100">
        <v>0.28764079857259617</v>
      </c>
      <c r="N102" s="100">
        <v>0.12720899360953666</v>
      </c>
      <c r="O102" s="100">
        <v>0.048797711735632285</v>
      </c>
      <c r="P102" s="100">
        <v>0.03450507580010771</v>
      </c>
      <c r="Q102" s="100">
        <v>0.005939739267253123</v>
      </c>
      <c r="R102" s="100">
        <v>0.0019581565627483587</v>
      </c>
      <c r="S102" s="100">
        <v>0.0006401967522565572</v>
      </c>
      <c r="T102" s="100">
        <v>0.0005077007050662849</v>
      </c>
      <c r="U102" s="100">
        <v>0.00012989070716555958</v>
      </c>
      <c r="V102" s="100">
        <v>7.269421165944439E-05</v>
      </c>
      <c r="W102" s="100">
        <v>3.9911082156730445E-05</v>
      </c>
      <c r="X102" s="100">
        <v>67.5</v>
      </c>
    </row>
    <row r="103" spans="1:24" s="100" customFormat="1" ht="12.75" hidden="1">
      <c r="A103" s="100">
        <v>1354</v>
      </c>
      <c r="B103" s="100">
        <v>176.8000030517578</v>
      </c>
      <c r="C103" s="100">
        <v>187.1999969482422</v>
      </c>
      <c r="D103" s="100">
        <v>8.890780448913574</v>
      </c>
      <c r="E103" s="100">
        <v>9.3561429977417</v>
      </c>
      <c r="F103" s="100">
        <v>32.32792882517189</v>
      </c>
      <c r="G103" s="100" t="s">
        <v>57</v>
      </c>
      <c r="H103" s="100">
        <v>-22.561130005848483</v>
      </c>
      <c r="I103" s="100">
        <v>86.73887304590933</v>
      </c>
      <c r="J103" s="100" t="s">
        <v>60</v>
      </c>
      <c r="K103" s="100">
        <v>1.1797829372445503</v>
      </c>
      <c r="L103" s="100">
        <v>-0.006543000119442278</v>
      </c>
      <c r="M103" s="100">
        <v>-0.2784976945986247</v>
      </c>
      <c r="N103" s="100">
        <v>-0.0013147005576560006</v>
      </c>
      <c r="O103" s="100">
        <v>0.04750546454543822</v>
      </c>
      <c r="P103" s="100">
        <v>-0.0007489286929600826</v>
      </c>
      <c r="Q103" s="100">
        <v>-0.005709978188544209</v>
      </c>
      <c r="R103" s="100">
        <v>-0.00010570677691340009</v>
      </c>
      <c r="S103" s="100">
        <v>0.0006317094523538376</v>
      </c>
      <c r="T103" s="100">
        <v>-5.3353093938119276E-05</v>
      </c>
      <c r="U103" s="100">
        <v>-0.00012163348347024407</v>
      </c>
      <c r="V103" s="100">
        <v>-8.331621146500441E-06</v>
      </c>
      <c r="W103" s="100">
        <v>3.9575130886052335E-05</v>
      </c>
      <c r="X103" s="100">
        <v>67.5</v>
      </c>
    </row>
    <row r="104" spans="1:24" s="100" customFormat="1" ht="12.75" hidden="1">
      <c r="A104" s="100">
        <v>1563</v>
      </c>
      <c r="B104" s="100">
        <v>138.0399932861328</v>
      </c>
      <c r="C104" s="100">
        <v>159.74000549316406</v>
      </c>
      <c r="D104" s="100">
        <v>8.808143615722656</v>
      </c>
      <c r="E104" s="100">
        <v>8.977975845336914</v>
      </c>
      <c r="F104" s="100">
        <v>36.204342971480294</v>
      </c>
      <c r="G104" s="100" t="s">
        <v>58</v>
      </c>
      <c r="H104" s="100">
        <v>27.351698511478773</v>
      </c>
      <c r="I104" s="100">
        <v>97.89169179761159</v>
      </c>
      <c r="J104" s="100" t="s">
        <v>61</v>
      </c>
      <c r="K104" s="100">
        <v>0.29051368026741353</v>
      </c>
      <c r="L104" s="100">
        <v>-1.2027969480585352</v>
      </c>
      <c r="M104" s="100">
        <v>0.07194625151272295</v>
      </c>
      <c r="N104" s="100">
        <v>-0.12720219973567612</v>
      </c>
      <c r="O104" s="100">
        <v>0.011155604374303392</v>
      </c>
      <c r="P104" s="100">
        <v>-0.03449694713716041</v>
      </c>
      <c r="Q104" s="100">
        <v>0.001636047569387288</v>
      </c>
      <c r="R104" s="100">
        <v>-0.0019553013071005316</v>
      </c>
      <c r="S104" s="100">
        <v>0.00010389922717064926</v>
      </c>
      <c r="T104" s="100">
        <v>-0.0005048895456355113</v>
      </c>
      <c r="U104" s="100">
        <v>4.557292515148679E-05</v>
      </c>
      <c r="V104" s="100">
        <v>-7.221518190698744E-05</v>
      </c>
      <c r="W104" s="100">
        <v>5.167542382323889E-06</v>
      </c>
      <c r="X104" s="100">
        <v>67.5</v>
      </c>
    </row>
    <row r="105" s="100" customFormat="1" ht="12.75" hidden="1">
      <c r="A105" s="100" t="s">
        <v>135</v>
      </c>
    </row>
    <row r="106" spans="1:24" s="100" customFormat="1" ht="12.75" hidden="1">
      <c r="A106" s="100">
        <v>1564</v>
      </c>
      <c r="B106" s="100">
        <v>149.56</v>
      </c>
      <c r="C106" s="100">
        <v>161.76</v>
      </c>
      <c r="D106" s="100">
        <v>8.45674296229318</v>
      </c>
      <c r="E106" s="100">
        <v>8.476084862987276</v>
      </c>
      <c r="F106" s="100">
        <v>34.529725773404955</v>
      </c>
      <c r="G106" s="100" t="s">
        <v>59</v>
      </c>
      <c r="H106" s="100">
        <v>15.23030624649006</v>
      </c>
      <c r="I106" s="100">
        <v>97.29030624649006</v>
      </c>
      <c r="J106" s="100" t="s">
        <v>73</v>
      </c>
      <c r="K106" s="100">
        <v>2.923174201745997</v>
      </c>
      <c r="M106" s="100" t="s">
        <v>68</v>
      </c>
      <c r="N106" s="100">
        <v>1.9680087762180212</v>
      </c>
      <c r="X106" s="100">
        <v>67.5</v>
      </c>
    </row>
    <row r="107" spans="1:24" s="100" customFormat="1" ht="12.75" hidden="1">
      <c r="A107" s="100">
        <v>1561</v>
      </c>
      <c r="B107" s="100">
        <v>113.87999725341797</v>
      </c>
      <c r="C107" s="100">
        <v>112.37999725341797</v>
      </c>
      <c r="D107" s="100">
        <v>9.420498847961426</v>
      </c>
      <c r="E107" s="100">
        <v>10.112183570861816</v>
      </c>
      <c r="F107" s="100">
        <v>26.34628187717368</v>
      </c>
      <c r="G107" s="100" t="s">
        <v>56</v>
      </c>
      <c r="H107" s="100">
        <v>20.158684711515633</v>
      </c>
      <c r="I107" s="100">
        <v>66.5386819649336</v>
      </c>
      <c r="J107" s="100" t="s">
        <v>62</v>
      </c>
      <c r="K107" s="100">
        <v>1.342363034391183</v>
      </c>
      <c r="L107" s="100">
        <v>0.9939354483954619</v>
      </c>
      <c r="M107" s="100">
        <v>0.3177861384482525</v>
      </c>
      <c r="N107" s="100">
        <v>0.16902652519905137</v>
      </c>
      <c r="O107" s="100">
        <v>0.053911789599685594</v>
      </c>
      <c r="P107" s="100">
        <v>0.02851302397537958</v>
      </c>
      <c r="Q107" s="100">
        <v>0.0065622234671605766</v>
      </c>
      <c r="R107" s="100">
        <v>0.002601832073440377</v>
      </c>
      <c r="S107" s="100">
        <v>0.0007073071666519936</v>
      </c>
      <c r="T107" s="100">
        <v>0.0004195306637614136</v>
      </c>
      <c r="U107" s="100">
        <v>0.000143510537041878</v>
      </c>
      <c r="V107" s="100">
        <v>9.658115341023974E-05</v>
      </c>
      <c r="W107" s="100">
        <v>4.409824569453529E-05</v>
      </c>
      <c r="X107" s="100">
        <v>67.5</v>
      </c>
    </row>
    <row r="108" spans="1:24" s="100" customFormat="1" ht="12.75" hidden="1">
      <c r="A108" s="100">
        <v>1354</v>
      </c>
      <c r="B108" s="100">
        <v>156.3000030517578</v>
      </c>
      <c r="C108" s="100">
        <v>191.89999389648438</v>
      </c>
      <c r="D108" s="100">
        <v>9.276314735412598</v>
      </c>
      <c r="E108" s="100">
        <v>9.514336585998535</v>
      </c>
      <c r="F108" s="100">
        <v>27.159598400034454</v>
      </c>
      <c r="G108" s="100" t="s">
        <v>57</v>
      </c>
      <c r="H108" s="100">
        <v>-19.016901174282182</v>
      </c>
      <c r="I108" s="100">
        <v>69.78310187747563</v>
      </c>
      <c r="J108" s="100" t="s">
        <v>60</v>
      </c>
      <c r="K108" s="100">
        <v>1.3182164611843006</v>
      </c>
      <c r="L108" s="100">
        <v>-0.005406017213952876</v>
      </c>
      <c r="M108" s="100">
        <v>-0.3113673586267741</v>
      </c>
      <c r="N108" s="100">
        <v>-0.0017471700957686729</v>
      </c>
      <c r="O108" s="100">
        <v>0.05304876123672411</v>
      </c>
      <c r="P108" s="100">
        <v>-0.0006188968263932938</v>
      </c>
      <c r="Q108" s="100">
        <v>-0.0063930423939684775</v>
      </c>
      <c r="R108" s="100">
        <v>-0.0001404645075773625</v>
      </c>
      <c r="S108" s="100">
        <v>0.0007029113086684313</v>
      </c>
      <c r="T108" s="100">
        <v>-4.409712757683348E-05</v>
      </c>
      <c r="U108" s="100">
        <v>-0.00013680388963995175</v>
      </c>
      <c r="V108" s="100">
        <v>-1.1072573890182121E-05</v>
      </c>
      <c r="W108" s="100">
        <v>4.3962743962093885E-05</v>
      </c>
      <c r="X108" s="100">
        <v>67.5</v>
      </c>
    </row>
    <row r="109" spans="1:24" s="100" customFormat="1" ht="12.75" hidden="1">
      <c r="A109" s="100">
        <v>1563</v>
      </c>
      <c r="B109" s="100">
        <v>148.89999389648438</v>
      </c>
      <c r="C109" s="100">
        <v>176.8000030517578</v>
      </c>
      <c r="D109" s="100">
        <v>8.553112983703613</v>
      </c>
      <c r="E109" s="100">
        <v>8.756270408630371</v>
      </c>
      <c r="F109" s="100">
        <v>38.86984394851575</v>
      </c>
      <c r="G109" s="100" t="s">
        <v>58</v>
      </c>
      <c r="H109" s="100">
        <v>26.881971547471764</v>
      </c>
      <c r="I109" s="100">
        <v>108.28196544395614</v>
      </c>
      <c r="J109" s="100" t="s">
        <v>61</v>
      </c>
      <c r="K109" s="100">
        <v>0.2534637598605439</v>
      </c>
      <c r="L109" s="100">
        <v>-0.9939207466166355</v>
      </c>
      <c r="M109" s="100">
        <v>0.06354838921355707</v>
      </c>
      <c r="N109" s="100">
        <v>-0.16901749500428054</v>
      </c>
      <c r="O109" s="100">
        <v>0.00960780875589254</v>
      </c>
      <c r="P109" s="100">
        <v>-0.02850630637137774</v>
      </c>
      <c r="Q109" s="100">
        <v>0.0014804680955274874</v>
      </c>
      <c r="R109" s="100">
        <v>-0.002598037694201934</v>
      </c>
      <c r="S109" s="100">
        <v>7.873449144628061E-05</v>
      </c>
      <c r="T109" s="100">
        <v>-0.0004172066887953317</v>
      </c>
      <c r="U109" s="100">
        <v>4.335862107387802E-05</v>
      </c>
      <c r="V109" s="100">
        <v>-9.594434481249388E-05</v>
      </c>
      <c r="W109" s="100">
        <v>3.45433302664606E-06</v>
      </c>
      <c r="X109" s="100">
        <v>67.5</v>
      </c>
    </row>
    <row r="110" s="100" customFormat="1" ht="12.75" hidden="1">
      <c r="A110" s="100" t="s">
        <v>141</v>
      </c>
    </row>
    <row r="111" spans="1:24" s="100" customFormat="1" ht="12.75" hidden="1">
      <c r="A111" s="100">
        <v>1564</v>
      </c>
      <c r="B111" s="100">
        <v>149.86</v>
      </c>
      <c r="C111" s="100">
        <v>171.76</v>
      </c>
      <c r="D111" s="100">
        <v>8.287776610185974</v>
      </c>
      <c r="E111" s="100">
        <v>8.369566862174187</v>
      </c>
      <c r="F111" s="100">
        <v>33.106322605950666</v>
      </c>
      <c r="G111" s="100" t="s">
        <v>59</v>
      </c>
      <c r="H111" s="100">
        <v>12.822683761034199</v>
      </c>
      <c r="I111" s="100">
        <v>95.18268376103421</v>
      </c>
      <c r="J111" s="100" t="s">
        <v>73</v>
      </c>
      <c r="K111" s="100">
        <v>4.457943150069255</v>
      </c>
      <c r="M111" s="100" t="s">
        <v>68</v>
      </c>
      <c r="N111" s="100">
        <v>3.2515056658328314</v>
      </c>
      <c r="X111" s="100">
        <v>67.5</v>
      </c>
    </row>
    <row r="112" spans="1:24" s="100" customFormat="1" ht="12.75" hidden="1">
      <c r="A112" s="100">
        <v>1561</v>
      </c>
      <c r="B112" s="100">
        <v>102.31999969482422</v>
      </c>
      <c r="C112" s="100">
        <v>105.91999816894531</v>
      </c>
      <c r="D112" s="100">
        <v>9.43384075164795</v>
      </c>
      <c r="E112" s="100">
        <v>10.029565811157227</v>
      </c>
      <c r="F112" s="100">
        <v>25.897861648035487</v>
      </c>
      <c r="G112" s="100" t="s">
        <v>56</v>
      </c>
      <c r="H112" s="100">
        <v>30.461941511415304</v>
      </c>
      <c r="I112" s="100">
        <v>65.28194120623952</v>
      </c>
      <c r="J112" s="100" t="s">
        <v>62</v>
      </c>
      <c r="K112" s="100">
        <v>1.4763611812302948</v>
      </c>
      <c r="L112" s="100">
        <v>1.4540718621412791</v>
      </c>
      <c r="M112" s="100">
        <v>0.3495081657061499</v>
      </c>
      <c r="N112" s="100">
        <v>0.19105607558718948</v>
      </c>
      <c r="O112" s="100">
        <v>0.05929351981376176</v>
      </c>
      <c r="P112" s="100">
        <v>0.041712939333687464</v>
      </c>
      <c r="Q112" s="100">
        <v>0.007217295013382874</v>
      </c>
      <c r="R112" s="100">
        <v>0.0029409625531162695</v>
      </c>
      <c r="S112" s="100">
        <v>0.0007779133515362378</v>
      </c>
      <c r="T112" s="100">
        <v>0.0006137612636648346</v>
      </c>
      <c r="U112" s="100">
        <v>0.0001578296071716646</v>
      </c>
      <c r="V112" s="100">
        <v>0.00010917179894533647</v>
      </c>
      <c r="W112" s="100">
        <v>4.849674836858039E-05</v>
      </c>
      <c r="X112" s="100">
        <v>67.5</v>
      </c>
    </row>
    <row r="113" spans="1:24" s="100" customFormat="1" ht="12.75" hidden="1">
      <c r="A113" s="100">
        <v>1354</v>
      </c>
      <c r="B113" s="100">
        <v>159.1999969482422</v>
      </c>
      <c r="C113" s="100">
        <v>201.39999389648438</v>
      </c>
      <c r="D113" s="100">
        <v>9.7224760055542</v>
      </c>
      <c r="E113" s="100">
        <v>9.574914932250977</v>
      </c>
      <c r="F113" s="100">
        <v>26.978257177059696</v>
      </c>
      <c r="G113" s="100" t="s">
        <v>57</v>
      </c>
      <c r="H113" s="100">
        <v>-25.55572345954468</v>
      </c>
      <c r="I113" s="100">
        <v>66.14427348869751</v>
      </c>
      <c r="J113" s="100" t="s">
        <v>60</v>
      </c>
      <c r="K113" s="100">
        <v>1.4762089645194731</v>
      </c>
      <c r="L113" s="100">
        <v>-0.007909256085420605</v>
      </c>
      <c r="M113" s="100">
        <v>-0.34939248013938096</v>
      </c>
      <c r="N113" s="100">
        <v>-0.001974726492919509</v>
      </c>
      <c r="O113" s="100">
        <v>0.05929314215723348</v>
      </c>
      <c r="P113" s="100">
        <v>-0.0009053462415843976</v>
      </c>
      <c r="Q113" s="100">
        <v>-0.007207554013133921</v>
      </c>
      <c r="R113" s="100">
        <v>-0.00015876822773895017</v>
      </c>
      <c r="S113" s="100">
        <v>0.000776316760475759</v>
      </c>
      <c r="T113" s="100">
        <v>-6.449981542474236E-05</v>
      </c>
      <c r="U113" s="100">
        <v>-0.00015647056672784195</v>
      </c>
      <c r="V113" s="100">
        <v>-1.2516419556909273E-05</v>
      </c>
      <c r="W113" s="100">
        <v>4.826746789709643E-05</v>
      </c>
      <c r="X113" s="100">
        <v>67.5</v>
      </c>
    </row>
    <row r="114" spans="1:24" s="100" customFormat="1" ht="12.75" hidden="1">
      <c r="A114" s="100">
        <v>1563</v>
      </c>
      <c r="B114" s="100">
        <v>152.86000061035156</v>
      </c>
      <c r="C114" s="100">
        <v>169.05999755859375</v>
      </c>
      <c r="D114" s="100">
        <v>8.425010681152344</v>
      </c>
      <c r="E114" s="100">
        <v>8.896916389465332</v>
      </c>
      <c r="F114" s="100">
        <v>41.194621145731304</v>
      </c>
      <c r="G114" s="100" t="s">
        <v>58</v>
      </c>
      <c r="H114" s="100">
        <v>31.162492530016962</v>
      </c>
      <c r="I114" s="100">
        <v>116.52249314036852</v>
      </c>
      <c r="J114" s="100" t="s">
        <v>61</v>
      </c>
      <c r="K114" s="100">
        <v>0.02119977632089799</v>
      </c>
      <c r="L114" s="100">
        <v>-1.4540503512393175</v>
      </c>
      <c r="M114" s="100">
        <v>0.008991813906539291</v>
      </c>
      <c r="N114" s="100">
        <v>-0.19104587007851287</v>
      </c>
      <c r="O114" s="100">
        <v>0.0002116247316846969</v>
      </c>
      <c r="P114" s="100">
        <v>-0.04170311326554337</v>
      </c>
      <c r="Q114" s="100">
        <v>0.0003748499139101061</v>
      </c>
      <c r="R114" s="100">
        <v>-0.002936673864884012</v>
      </c>
      <c r="S114" s="100">
        <v>-4.981435438470971E-05</v>
      </c>
      <c r="T114" s="100">
        <v>-0.000610362730337976</v>
      </c>
      <c r="U114" s="100">
        <v>2.066752640810993E-05</v>
      </c>
      <c r="V114" s="100">
        <v>-0.00010845192910426439</v>
      </c>
      <c r="W114" s="100">
        <v>-4.7102170998978555E-06</v>
      </c>
      <c r="X114" s="100">
        <v>67.5</v>
      </c>
    </row>
    <row r="115" s="100" customFormat="1" ht="12.75" hidden="1">
      <c r="A115" s="100" t="s">
        <v>147</v>
      </c>
    </row>
    <row r="116" spans="1:24" s="100" customFormat="1" ht="12.75" hidden="1">
      <c r="A116" s="100">
        <v>1564</v>
      </c>
      <c r="B116" s="100">
        <v>171.06</v>
      </c>
      <c r="C116" s="100">
        <v>170.36</v>
      </c>
      <c r="D116" s="100">
        <v>8.406225478994294</v>
      </c>
      <c r="E116" s="100">
        <v>8.646876999773733</v>
      </c>
      <c r="F116" s="100">
        <v>38.98350453271219</v>
      </c>
      <c r="G116" s="100" t="s">
        <v>59</v>
      </c>
      <c r="H116" s="100">
        <v>7.03897702412749</v>
      </c>
      <c r="I116" s="100">
        <v>110.59897702412749</v>
      </c>
      <c r="J116" s="100" t="s">
        <v>73</v>
      </c>
      <c r="K116" s="100">
        <v>3.2197991822982064</v>
      </c>
      <c r="M116" s="100" t="s">
        <v>68</v>
      </c>
      <c r="N116" s="100">
        <v>2.3667753391329254</v>
      </c>
      <c r="X116" s="100">
        <v>67.5</v>
      </c>
    </row>
    <row r="117" spans="1:24" s="100" customFormat="1" ht="12.75" hidden="1">
      <c r="A117" s="100">
        <v>1561</v>
      </c>
      <c r="B117" s="100">
        <v>117.66000366210938</v>
      </c>
      <c r="C117" s="100">
        <v>111.76000213623047</v>
      </c>
      <c r="D117" s="100">
        <v>9.28233528137207</v>
      </c>
      <c r="E117" s="100">
        <v>9.947188377380371</v>
      </c>
      <c r="F117" s="100">
        <v>28.75465113776236</v>
      </c>
      <c r="G117" s="100" t="s">
        <v>56</v>
      </c>
      <c r="H117" s="100">
        <v>23.553763537319824</v>
      </c>
      <c r="I117" s="100">
        <v>73.7137671994292</v>
      </c>
      <c r="J117" s="100" t="s">
        <v>62</v>
      </c>
      <c r="K117" s="100">
        <v>1.2283173551384776</v>
      </c>
      <c r="L117" s="100">
        <v>1.268736171530391</v>
      </c>
      <c r="M117" s="100">
        <v>0.2907873265680208</v>
      </c>
      <c r="N117" s="100">
        <v>0.11396824233480492</v>
      </c>
      <c r="O117" s="100">
        <v>0.049331628823611307</v>
      </c>
      <c r="P117" s="100">
        <v>0.036396180008753616</v>
      </c>
      <c r="Q117" s="100">
        <v>0.006004728569872833</v>
      </c>
      <c r="R117" s="100">
        <v>0.0017543643439268028</v>
      </c>
      <c r="S117" s="100">
        <v>0.0006472077056309397</v>
      </c>
      <c r="T117" s="100">
        <v>0.0005355279754263989</v>
      </c>
      <c r="U117" s="100">
        <v>0.0001313076686156987</v>
      </c>
      <c r="V117" s="100">
        <v>6.513142519586682E-05</v>
      </c>
      <c r="W117" s="100">
        <v>4.034678525886125E-05</v>
      </c>
      <c r="X117" s="100">
        <v>67.5</v>
      </c>
    </row>
    <row r="118" spans="1:24" s="100" customFormat="1" ht="12.75" hidden="1">
      <c r="A118" s="100">
        <v>1354</v>
      </c>
      <c r="B118" s="100">
        <v>166.27999877929688</v>
      </c>
      <c r="C118" s="100">
        <v>199.47999572753906</v>
      </c>
      <c r="D118" s="100">
        <v>9.332159042358398</v>
      </c>
      <c r="E118" s="100">
        <v>9.251296997070312</v>
      </c>
      <c r="F118" s="100">
        <v>28.91640978242516</v>
      </c>
      <c r="G118" s="100" t="s">
        <v>57</v>
      </c>
      <c r="H118" s="100">
        <v>-24.896670357437927</v>
      </c>
      <c r="I118" s="100">
        <v>73.88332842185895</v>
      </c>
      <c r="J118" s="100" t="s">
        <v>60</v>
      </c>
      <c r="K118" s="100">
        <v>1.2282909015977779</v>
      </c>
      <c r="L118" s="100">
        <v>-0.0069017043086539555</v>
      </c>
      <c r="M118" s="100">
        <v>-0.29078396716880084</v>
      </c>
      <c r="N118" s="100">
        <v>-0.0011776754271097306</v>
      </c>
      <c r="O118" s="100">
        <v>0.04932419947250865</v>
      </c>
      <c r="P118" s="100">
        <v>-0.0007899621138449723</v>
      </c>
      <c r="Q118" s="100">
        <v>-0.006001835364861283</v>
      </c>
      <c r="R118" s="100">
        <v>-9.469194182488202E-05</v>
      </c>
      <c r="S118" s="100">
        <v>0.0006448706990960365</v>
      </c>
      <c r="T118" s="100">
        <v>-5.627576836265129E-05</v>
      </c>
      <c r="U118" s="100">
        <v>-0.0001305076532877438</v>
      </c>
      <c r="V118" s="100">
        <v>-7.462564287250879E-06</v>
      </c>
      <c r="W118" s="100">
        <v>4.006493003047657E-05</v>
      </c>
      <c r="X118" s="100">
        <v>67.5</v>
      </c>
    </row>
    <row r="119" spans="1:24" s="100" customFormat="1" ht="12.75" hidden="1">
      <c r="A119" s="100">
        <v>1563</v>
      </c>
      <c r="B119" s="100">
        <v>165.0800018310547</v>
      </c>
      <c r="C119" s="100">
        <v>181.67999267578125</v>
      </c>
      <c r="D119" s="100">
        <v>8.281198501586914</v>
      </c>
      <c r="E119" s="100">
        <v>8.68139934539795</v>
      </c>
      <c r="F119" s="100">
        <v>42.042649844858815</v>
      </c>
      <c r="G119" s="100" t="s">
        <v>58</v>
      </c>
      <c r="H119" s="100">
        <v>23.468450702457858</v>
      </c>
      <c r="I119" s="100">
        <v>121.04845253351255</v>
      </c>
      <c r="J119" s="100" t="s">
        <v>61</v>
      </c>
      <c r="K119" s="100">
        <v>-0.008061388621255381</v>
      </c>
      <c r="L119" s="100">
        <v>-1.2687173993554395</v>
      </c>
      <c r="M119" s="100">
        <v>0.0013977589744082564</v>
      </c>
      <c r="N119" s="100">
        <v>-0.11396215749744826</v>
      </c>
      <c r="O119" s="100">
        <v>-0.000856124282295068</v>
      </c>
      <c r="P119" s="100">
        <v>-0.03638760611923084</v>
      </c>
      <c r="Q119" s="100">
        <v>0.000186379856603294</v>
      </c>
      <c r="R119" s="100">
        <v>-0.0017518069777789887</v>
      </c>
      <c r="S119" s="100">
        <v>-5.495084781378964E-05</v>
      </c>
      <c r="T119" s="100">
        <v>-0.0005325629074198568</v>
      </c>
      <c r="U119" s="100">
        <v>1.4472604140796319E-05</v>
      </c>
      <c r="V119" s="100">
        <v>-6.47024936328071E-05</v>
      </c>
      <c r="W119" s="100">
        <v>-4.760720783419279E-06</v>
      </c>
      <c r="X119" s="100">
        <v>67.5</v>
      </c>
    </row>
    <row r="120" spans="1:14" s="100" customFormat="1" ht="12.75">
      <c r="A120" s="100" t="s">
        <v>153</v>
      </c>
      <c r="E120" s="98" t="s">
        <v>106</v>
      </c>
      <c r="F120" s="101">
        <f>MIN(F91:F119)</f>
        <v>25.897861648035487</v>
      </c>
      <c r="G120" s="101"/>
      <c r="H120" s="101"/>
      <c r="I120" s="114"/>
      <c r="J120" s="114" t="s">
        <v>158</v>
      </c>
      <c r="K120" s="101">
        <f>AVERAGE(K118,K113,K108,K103,K98,K93)</f>
        <v>1.244019180641948</v>
      </c>
      <c r="L120" s="101">
        <f>AVERAGE(L118,L113,L108,L103,L98,L93)</f>
        <v>-0.00644375009995215</v>
      </c>
      <c r="M120" s="114" t="s">
        <v>108</v>
      </c>
      <c r="N120" s="101" t="e">
        <f>Mittelwert(K116,K111,K106,K101,K96,K91)</f>
        <v>#NAME?</v>
      </c>
    </row>
    <row r="121" spans="5:14" s="100" customFormat="1" ht="12.75">
      <c r="E121" s="98" t="s">
        <v>107</v>
      </c>
      <c r="F121" s="101">
        <f>MAX(F91:F119)</f>
        <v>42.042649844858815</v>
      </c>
      <c r="G121" s="101"/>
      <c r="H121" s="101"/>
      <c r="I121" s="114"/>
      <c r="J121" s="114" t="s">
        <v>159</v>
      </c>
      <c r="K121" s="101">
        <f>AVERAGE(K119,K114,K109,K104,K99,K94)</f>
        <v>0.15779460813087717</v>
      </c>
      <c r="L121" s="101">
        <f>AVERAGE(L119,L114,L109,L104,L99,L94)</f>
        <v>-1.1846357022252059</v>
      </c>
      <c r="M121" s="101"/>
      <c r="N121" s="101"/>
    </row>
    <row r="122" spans="5:14" s="100" customFormat="1" ht="12.75">
      <c r="E122" s="98"/>
      <c r="F122" s="101"/>
      <c r="G122" s="101"/>
      <c r="H122" s="101"/>
      <c r="I122" s="101"/>
      <c r="J122" s="114" t="s">
        <v>112</v>
      </c>
      <c r="K122" s="101">
        <f>ABS(K120/$G$33)</f>
        <v>0.7775119879012174</v>
      </c>
      <c r="L122" s="101">
        <f>ABS(L120/$H$33)</f>
        <v>0.017899305833200416</v>
      </c>
      <c r="M122" s="114" t="s">
        <v>111</v>
      </c>
      <c r="N122" s="101">
        <f>K122+L122+L123+K123</f>
        <v>1.6254646349722606</v>
      </c>
    </row>
    <row r="123" spans="5:14" s="100" customFormat="1" ht="12.75">
      <c r="E123" s="98"/>
      <c r="F123" s="101"/>
      <c r="G123" s="101"/>
      <c r="H123" s="101"/>
      <c r="I123" s="101"/>
      <c r="J123" s="101"/>
      <c r="K123" s="101">
        <f>ABS(K121/$G$34)</f>
        <v>0.0896560273470893</v>
      </c>
      <c r="L123" s="101">
        <f>ABS(L121/$H$34)</f>
        <v>0.7403973138907536</v>
      </c>
      <c r="M123" s="101"/>
      <c r="N123" s="101"/>
    </row>
    <row r="124" s="100" customFormat="1" ht="12.75"/>
    <row r="125" s="115" customFormat="1" ht="12.75">
      <c r="A125" s="115" t="s">
        <v>118</v>
      </c>
    </row>
    <row r="126" spans="1:24" s="115" customFormat="1" ht="12.75">
      <c r="A126" s="115">
        <v>1564</v>
      </c>
      <c r="B126" s="115">
        <v>143.68</v>
      </c>
      <c r="C126" s="115">
        <v>161.58</v>
      </c>
      <c r="D126" s="115">
        <v>8.576115793775685</v>
      </c>
      <c r="E126" s="115">
        <v>8.73970268002748</v>
      </c>
      <c r="F126" s="115">
        <v>38.493084090285016</v>
      </c>
      <c r="G126" s="115" t="s">
        <v>59</v>
      </c>
      <c r="H126" s="115">
        <v>30.741356178209827</v>
      </c>
      <c r="I126" s="115">
        <v>106.92135617820983</v>
      </c>
      <c r="J126" s="115" t="s">
        <v>73</v>
      </c>
      <c r="K126" s="115">
        <v>3.445785489646025</v>
      </c>
      <c r="M126" s="115" t="s">
        <v>68</v>
      </c>
      <c r="N126" s="115">
        <v>2.8335552299189923</v>
      </c>
      <c r="X126" s="115">
        <v>67.5</v>
      </c>
    </row>
    <row r="127" spans="1:24" s="115" customFormat="1" ht="12.75">
      <c r="A127" s="115">
        <v>1563</v>
      </c>
      <c r="B127" s="115">
        <v>157.75999450683594</v>
      </c>
      <c r="C127" s="115">
        <v>176.16000366210938</v>
      </c>
      <c r="D127" s="115">
        <v>8.518324851989746</v>
      </c>
      <c r="E127" s="115">
        <v>8.818032264709473</v>
      </c>
      <c r="F127" s="115">
        <v>33.359221918975884</v>
      </c>
      <c r="G127" s="115" t="s">
        <v>56</v>
      </c>
      <c r="H127" s="115">
        <v>3.084931999279661</v>
      </c>
      <c r="I127" s="115">
        <v>93.3449265061156</v>
      </c>
      <c r="J127" s="115" t="s">
        <v>62</v>
      </c>
      <c r="K127" s="115">
        <v>0.9838578527647619</v>
      </c>
      <c r="L127" s="115">
        <v>1.54758968229376</v>
      </c>
      <c r="M127" s="115">
        <v>0.23291479069810356</v>
      </c>
      <c r="N127" s="115">
        <v>0.1580003118048207</v>
      </c>
      <c r="O127" s="115">
        <v>0.0395131343855597</v>
      </c>
      <c r="P127" s="115">
        <v>0.04439526065130925</v>
      </c>
      <c r="Q127" s="115">
        <v>0.004809877195745905</v>
      </c>
      <c r="R127" s="115">
        <v>0.0024320042608658387</v>
      </c>
      <c r="S127" s="115">
        <v>0.0005183666539431284</v>
      </c>
      <c r="T127" s="115">
        <v>0.0006532325281105628</v>
      </c>
      <c r="U127" s="115">
        <v>0.00010524526091320486</v>
      </c>
      <c r="V127" s="115">
        <v>9.023733218086301E-05</v>
      </c>
      <c r="W127" s="115">
        <v>3.231063152564401E-05</v>
      </c>
      <c r="X127" s="115">
        <v>67.5</v>
      </c>
    </row>
    <row r="128" spans="1:24" s="115" customFormat="1" ht="12.75">
      <c r="A128" s="115">
        <v>1561</v>
      </c>
      <c r="B128" s="115">
        <v>110.4000015258789</v>
      </c>
      <c r="C128" s="115">
        <v>111.5999984741211</v>
      </c>
      <c r="D128" s="115">
        <v>9.731223106384277</v>
      </c>
      <c r="E128" s="115">
        <v>10.2764253616333</v>
      </c>
      <c r="F128" s="115">
        <v>29.430838822559465</v>
      </c>
      <c r="G128" s="115" t="s">
        <v>57</v>
      </c>
      <c r="H128" s="115">
        <v>29.04496969075724</v>
      </c>
      <c r="I128" s="115">
        <v>71.94497121663615</v>
      </c>
      <c r="J128" s="115" t="s">
        <v>60</v>
      </c>
      <c r="K128" s="115">
        <v>0.061426636698760397</v>
      </c>
      <c r="L128" s="115">
        <v>0.008422385708190242</v>
      </c>
      <c r="M128" s="115">
        <v>-0.017182290321506245</v>
      </c>
      <c r="N128" s="115">
        <v>-0.0016343126210618018</v>
      </c>
      <c r="O128" s="115">
        <v>0.0020411026014427085</v>
      </c>
      <c r="P128" s="115">
        <v>0.0009635315124851292</v>
      </c>
      <c r="Q128" s="115">
        <v>-0.00048052503463231366</v>
      </c>
      <c r="R128" s="115">
        <v>-0.00013133270709215537</v>
      </c>
      <c r="S128" s="115">
        <v>-8.1736891306357E-06</v>
      </c>
      <c r="T128" s="115">
        <v>6.860368963462151E-05</v>
      </c>
      <c r="U128" s="115">
        <v>-1.882647245721363E-05</v>
      </c>
      <c r="V128" s="115">
        <v>-1.0360680815385944E-05</v>
      </c>
      <c r="W128" s="115">
        <v>-1.5678047544030879E-06</v>
      </c>
      <c r="X128" s="115">
        <v>67.5</v>
      </c>
    </row>
    <row r="129" spans="1:24" s="115" customFormat="1" ht="12.75">
      <c r="A129" s="115">
        <v>1354</v>
      </c>
      <c r="B129" s="115">
        <v>163.3800048828125</v>
      </c>
      <c r="C129" s="115">
        <v>191.27999877929688</v>
      </c>
      <c r="D129" s="115">
        <v>9.330794334411621</v>
      </c>
      <c r="E129" s="115">
        <v>9.875490188598633</v>
      </c>
      <c r="F129" s="115">
        <v>28.74275432971494</v>
      </c>
      <c r="G129" s="115" t="s">
        <v>58</v>
      </c>
      <c r="H129" s="115">
        <v>-22.438569587803812</v>
      </c>
      <c r="I129" s="115">
        <v>73.44143529500869</v>
      </c>
      <c r="J129" s="115" t="s">
        <v>61</v>
      </c>
      <c r="K129" s="115">
        <v>-0.9819384108745143</v>
      </c>
      <c r="L129" s="115">
        <v>1.5475667637168626</v>
      </c>
      <c r="M129" s="115">
        <v>-0.2322801511650293</v>
      </c>
      <c r="N129" s="115">
        <v>-0.15799185913418828</v>
      </c>
      <c r="O129" s="115">
        <v>-0.03946038125945674</v>
      </c>
      <c r="P129" s="115">
        <v>0.04438480342777397</v>
      </c>
      <c r="Q129" s="115">
        <v>-0.004785813862787406</v>
      </c>
      <c r="R129" s="115">
        <v>-0.0024284555678285406</v>
      </c>
      <c r="S129" s="115">
        <v>-0.000518302207911746</v>
      </c>
      <c r="T129" s="115">
        <v>0.0006496200963257169</v>
      </c>
      <c r="U129" s="115">
        <v>-0.0001035477130578283</v>
      </c>
      <c r="V129" s="115">
        <v>-8.96405734707287E-05</v>
      </c>
      <c r="W129" s="115">
        <v>-3.227257191235324E-05</v>
      </c>
      <c r="X129" s="115">
        <v>67.5</v>
      </c>
    </row>
    <row r="130" s="115" customFormat="1" ht="12.75">
      <c r="A130" s="115" t="s">
        <v>124</v>
      </c>
    </row>
    <row r="131" spans="1:24" s="115" customFormat="1" ht="12.75">
      <c r="A131" s="115">
        <v>1564</v>
      </c>
      <c r="B131" s="115">
        <v>150.66</v>
      </c>
      <c r="C131" s="115">
        <v>171.56</v>
      </c>
      <c r="D131" s="115">
        <v>8.415947737195003</v>
      </c>
      <c r="E131" s="115">
        <v>8.656369549506758</v>
      </c>
      <c r="F131" s="115">
        <v>39.73697874495999</v>
      </c>
      <c r="G131" s="115" t="s">
        <v>59</v>
      </c>
      <c r="H131" s="115">
        <v>29.3500803271467</v>
      </c>
      <c r="I131" s="115">
        <v>112.5100803271467</v>
      </c>
      <c r="J131" s="115" t="s">
        <v>73</v>
      </c>
      <c r="K131" s="115">
        <v>2.052432980132059</v>
      </c>
      <c r="M131" s="115" t="s">
        <v>68</v>
      </c>
      <c r="N131" s="115">
        <v>1.4634744749185906</v>
      </c>
      <c r="X131" s="115">
        <v>67.5</v>
      </c>
    </row>
    <row r="132" spans="1:24" s="115" customFormat="1" ht="12.75">
      <c r="A132" s="115">
        <v>1563</v>
      </c>
      <c r="B132" s="115">
        <v>138.4600067138672</v>
      </c>
      <c r="C132" s="115">
        <v>161.25999450683594</v>
      </c>
      <c r="D132" s="115">
        <v>8.842778205871582</v>
      </c>
      <c r="E132" s="115">
        <v>8.941341400146484</v>
      </c>
      <c r="F132" s="115">
        <v>32.122786483570145</v>
      </c>
      <c r="G132" s="115" t="s">
        <v>56</v>
      </c>
      <c r="H132" s="115">
        <v>15.557040505768512</v>
      </c>
      <c r="I132" s="115">
        <v>86.5170472196357</v>
      </c>
      <c r="J132" s="115" t="s">
        <v>62</v>
      </c>
      <c r="K132" s="115">
        <v>1.0644880588229122</v>
      </c>
      <c r="L132" s="115">
        <v>0.8981469035077313</v>
      </c>
      <c r="M132" s="115">
        <v>0.25200251172822374</v>
      </c>
      <c r="N132" s="115">
        <v>0.21585853729607857</v>
      </c>
      <c r="O132" s="115">
        <v>0.04275145834682255</v>
      </c>
      <c r="P132" s="115">
        <v>0.025764733476375708</v>
      </c>
      <c r="Q132" s="115">
        <v>0.005204050374287495</v>
      </c>
      <c r="R132" s="115">
        <v>0.0033226353996988612</v>
      </c>
      <c r="S132" s="115">
        <v>0.0005608940503432021</v>
      </c>
      <c r="T132" s="115">
        <v>0.00037909431637042537</v>
      </c>
      <c r="U132" s="115">
        <v>0.00011386923869750353</v>
      </c>
      <c r="V132" s="115">
        <v>0.00012329807842688533</v>
      </c>
      <c r="W132" s="115">
        <v>3.4965447985320906E-05</v>
      </c>
      <c r="X132" s="115">
        <v>67.5</v>
      </c>
    </row>
    <row r="133" spans="1:24" s="115" customFormat="1" ht="12.75">
      <c r="A133" s="115">
        <v>1561</v>
      </c>
      <c r="B133" s="115">
        <v>113.95999908447266</v>
      </c>
      <c r="C133" s="115">
        <v>129.16000366210938</v>
      </c>
      <c r="D133" s="115">
        <v>9.560627937316895</v>
      </c>
      <c r="E133" s="115">
        <v>9.898761749267578</v>
      </c>
      <c r="F133" s="115">
        <v>27.202256799315162</v>
      </c>
      <c r="G133" s="115" t="s">
        <v>57</v>
      </c>
      <c r="H133" s="115">
        <v>21.233776878506546</v>
      </c>
      <c r="I133" s="115">
        <v>67.6937759629792</v>
      </c>
      <c r="J133" s="115" t="s">
        <v>60</v>
      </c>
      <c r="K133" s="115">
        <v>0.3082086769554988</v>
      </c>
      <c r="L133" s="115">
        <v>0.004889468062842616</v>
      </c>
      <c r="M133" s="115">
        <v>-0.07570018704130858</v>
      </c>
      <c r="N133" s="115">
        <v>-0.002232327042777639</v>
      </c>
      <c r="O133" s="115">
        <v>0.011935858612401788</v>
      </c>
      <c r="P133" s="115">
        <v>0.0005592234866301973</v>
      </c>
      <c r="Q133" s="115">
        <v>-0.0016928770479867025</v>
      </c>
      <c r="R133" s="115">
        <v>-0.00017942200690428359</v>
      </c>
      <c r="S133" s="115">
        <v>0.00011993065146258234</v>
      </c>
      <c r="T133" s="115">
        <v>3.9805336097829813E-05</v>
      </c>
      <c r="U133" s="115">
        <v>-4.5482931030651747E-05</v>
      </c>
      <c r="V133" s="115">
        <v>-1.4153967750025164E-05</v>
      </c>
      <c r="W133" s="115">
        <v>6.350237635723725E-06</v>
      </c>
      <c r="X133" s="115">
        <v>67.5</v>
      </c>
    </row>
    <row r="134" spans="1:24" s="115" customFormat="1" ht="12.75">
      <c r="A134" s="115">
        <v>1354</v>
      </c>
      <c r="B134" s="115">
        <v>155.83999633789062</v>
      </c>
      <c r="C134" s="115">
        <v>196.74000549316406</v>
      </c>
      <c r="D134" s="115">
        <v>9.285937309265137</v>
      </c>
      <c r="E134" s="115">
        <v>9.497554779052734</v>
      </c>
      <c r="F134" s="115">
        <v>30.170620672466427</v>
      </c>
      <c r="G134" s="115" t="s">
        <v>58</v>
      </c>
      <c r="H134" s="115">
        <v>-10.902283617140483</v>
      </c>
      <c r="I134" s="115">
        <v>77.43771272075014</v>
      </c>
      <c r="J134" s="115" t="s">
        <v>61</v>
      </c>
      <c r="K134" s="115">
        <v>-1.0188926532397378</v>
      </c>
      <c r="L134" s="115">
        <v>0.8981335943959498</v>
      </c>
      <c r="M134" s="115">
        <v>-0.24036378179593623</v>
      </c>
      <c r="N134" s="115">
        <v>-0.21584699404804467</v>
      </c>
      <c r="O134" s="115">
        <v>-0.04105146124031223</v>
      </c>
      <c r="P134" s="115">
        <v>0.02575866378911523</v>
      </c>
      <c r="Q134" s="115">
        <v>-0.004921006766762432</v>
      </c>
      <c r="R134" s="115">
        <v>-0.003317787477035027</v>
      </c>
      <c r="S134" s="115">
        <v>-0.0005479222340352353</v>
      </c>
      <c r="T134" s="115">
        <v>0.00037699872138045637</v>
      </c>
      <c r="U134" s="115">
        <v>-0.00010439112273756811</v>
      </c>
      <c r="V134" s="115">
        <v>-0.00012248298388222592</v>
      </c>
      <c r="W134" s="115">
        <v>-3.438396479151321E-05</v>
      </c>
      <c r="X134" s="115">
        <v>67.5</v>
      </c>
    </row>
    <row r="135" s="115" customFormat="1" ht="12.75">
      <c r="A135" s="115" t="s">
        <v>130</v>
      </c>
    </row>
    <row r="136" spans="1:24" s="115" customFormat="1" ht="12.75">
      <c r="A136" s="115">
        <v>1564</v>
      </c>
      <c r="B136" s="115">
        <v>146.38</v>
      </c>
      <c r="C136" s="115">
        <v>161.58</v>
      </c>
      <c r="D136" s="115">
        <v>8.68339021956747</v>
      </c>
      <c r="E136" s="115">
        <v>8.790970708489077</v>
      </c>
      <c r="F136" s="115">
        <v>37.50738050826077</v>
      </c>
      <c r="G136" s="115" t="s">
        <v>59</v>
      </c>
      <c r="H136" s="115">
        <v>24.027972973476338</v>
      </c>
      <c r="I136" s="115">
        <v>102.90797297347633</v>
      </c>
      <c r="J136" s="115" t="s">
        <v>73</v>
      </c>
      <c r="K136" s="115">
        <v>3.0149704814802285</v>
      </c>
      <c r="M136" s="115" t="s">
        <v>68</v>
      </c>
      <c r="N136" s="115">
        <v>2.0626906492354533</v>
      </c>
      <c r="X136" s="115">
        <v>67.5</v>
      </c>
    </row>
    <row r="137" spans="1:24" s="115" customFormat="1" ht="12.75">
      <c r="A137" s="115">
        <v>1563</v>
      </c>
      <c r="B137" s="115">
        <v>138.0399932861328</v>
      </c>
      <c r="C137" s="115">
        <v>159.74000549316406</v>
      </c>
      <c r="D137" s="115">
        <v>8.808143615722656</v>
      </c>
      <c r="E137" s="115">
        <v>8.977975845336914</v>
      </c>
      <c r="F137" s="115">
        <v>30.396854844548812</v>
      </c>
      <c r="G137" s="115" t="s">
        <v>56</v>
      </c>
      <c r="H137" s="115">
        <v>11.64902885420311</v>
      </c>
      <c r="I137" s="115">
        <v>82.18902214033592</v>
      </c>
      <c r="J137" s="115" t="s">
        <v>62</v>
      </c>
      <c r="K137" s="115">
        <v>1.327066615082324</v>
      </c>
      <c r="L137" s="115">
        <v>1.0653909835132385</v>
      </c>
      <c r="M137" s="115">
        <v>0.3141647448711001</v>
      </c>
      <c r="N137" s="115">
        <v>0.12761629308685163</v>
      </c>
      <c r="O137" s="115">
        <v>0.053297239281815414</v>
      </c>
      <c r="P137" s="115">
        <v>0.03056247562246523</v>
      </c>
      <c r="Q137" s="115">
        <v>0.006487668227827314</v>
      </c>
      <c r="R137" s="115">
        <v>0.0019643566773767255</v>
      </c>
      <c r="S137" s="115">
        <v>0.000699237694864451</v>
      </c>
      <c r="T137" s="115">
        <v>0.00044969179673595103</v>
      </c>
      <c r="U137" s="115">
        <v>0.00014193419788892568</v>
      </c>
      <c r="V137" s="115">
        <v>7.288693341020567E-05</v>
      </c>
      <c r="W137" s="115">
        <v>4.359356140688776E-05</v>
      </c>
      <c r="X137" s="115">
        <v>67.5</v>
      </c>
    </row>
    <row r="138" spans="1:24" s="115" customFormat="1" ht="12.75">
      <c r="A138" s="115">
        <v>1561</v>
      </c>
      <c r="B138" s="115">
        <v>116.0999984741211</v>
      </c>
      <c r="C138" s="115">
        <v>119.69999694824219</v>
      </c>
      <c r="D138" s="115">
        <v>9.560866355895996</v>
      </c>
      <c r="E138" s="115">
        <v>10.290513038635254</v>
      </c>
      <c r="F138" s="115">
        <v>27.380364652253846</v>
      </c>
      <c r="G138" s="115" t="s">
        <v>57</v>
      </c>
      <c r="H138" s="115">
        <v>19.54143455915758</v>
      </c>
      <c r="I138" s="115">
        <v>68.14143303327867</v>
      </c>
      <c r="J138" s="115" t="s">
        <v>60</v>
      </c>
      <c r="K138" s="115">
        <v>0.16744129382821157</v>
      </c>
      <c r="L138" s="115">
        <v>0.005798577541710445</v>
      </c>
      <c r="M138" s="115">
        <v>-0.04317845942703155</v>
      </c>
      <c r="N138" s="115">
        <v>-0.0013198251619001228</v>
      </c>
      <c r="O138" s="115">
        <v>0.006153804794247918</v>
      </c>
      <c r="P138" s="115">
        <v>0.0006633399228815561</v>
      </c>
      <c r="Q138" s="115">
        <v>-0.0010599276677899128</v>
      </c>
      <c r="R138" s="115">
        <v>-0.00010606306451357703</v>
      </c>
      <c r="S138" s="115">
        <v>3.370027933493835E-05</v>
      </c>
      <c r="T138" s="115">
        <v>4.7225769983459434E-05</v>
      </c>
      <c r="U138" s="115">
        <v>-3.4244613188981775E-05</v>
      </c>
      <c r="V138" s="115">
        <v>-8.367088716317971E-06</v>
      </c>
      <c r="W138" s="115">
        <v>6.633937486943957E-07</v>
      </c>
      <c r="X138" s="115">
        <v>67.5</v>
      </c>
    </row>
    <row r="139" spans="1:24" s="115" customFormat="1" ht="12.75">
      <c r="A139" s="115">
        <v>1354</v>
      </c>
      <c r="B139" s="115">
        <v>176.8000030517578</v>
      </c>
      <c r="C139" s="115">
        <v>187.1999969482422</v>
      </c>
      <c r="D139" s="115">
        <v>8.890780448913574</v>
      </c>
      <c r="E139" s="115">
        <v>9.3561429977417</v>
      </c>
      <c r="F139" s="115">
        <v>32.32792882517189</v>
      </c>
      <c r="G139" s="115" t="s">
        <v>58</v>
      </c>
      <c r="H139" s="115">
        <v>-22.561130005848483</v>
      </c>
      <c r="I139" s="115">
        <v>86.73887304590933</v>
      </c>
      <c r="J139" s="115" t="s">
        <v>61</v>
      </c>
      <c r="K139" s="115">
        <v>-1.3164608668650928</v>
      </c>
      <c r="L139" s="115">
        <v>1.0653752035080404</v>
      </c>
      <c r="M139" s="115">
        <v>-0.3111833985954771</v>
      </c>
      <c r="N139" s="115">
        <v>-0.1276094679981514</v>
      </c>
      <c r="O139" s="115">
        <v>-0.05294078202687772</v>
      </c>
      <c r="P139" s="115">
        <v>0.03055527607992592</v>
      </c>
      <c r="Q139" s="115">
        <v>-0.006400499384689716</v>
      </c>
      <c r="R139" s="115">
        <v>-0.001961491213923865</v>
      </c>
      <c r="S139" s="115">
        <v>-0.000698425117741407</v>
      </c>
      <c r="T139" s="115">
        <v>0.0004472051416308597</v>
      </c>
      <c r="U139" s="115">
        <v>-0.00013774114489835537</v>
      </c>
      <c r="V139" s="115">
        <v>-7.240508882914944E-05</v>
      </c>
      <c r="W139" s="115">
        <v>-4.358851345102615E-05</v>
      </c>
      <c r="X139" s="115">
        <v>67.5</v>
      </c>
    </row>
    <row r="140" s="115" customFormat="1" ht="12.75">
      <c r="A140" s="115" t="s">
        <v>136</v>
      </c>
    </row>
    <row r="141" spans="1:24" s="115" customFormat="1" ht="12.75">
      <c r="A141" s="115">
        <v>1564</v>
      </c>
      <c r="B141" s="115">
        <v>149.56</v>
      </c>
      <c r="C141" s="115">
        <v>161.76</v>
      </c>
      <c r="D141" s="115">
        <v>8.45674296229318</v>
      </c>
      <c r="E141" s="115">
        <v>8.476084862987276</v>
      </c>
      <c r="F141" s="115">
        <v>38.76152156651183</v>
      </c>
      <c r="G141" s="115" t="s">
        <v>59</v>
      </c>
      <c r="H141" s="115">
        <v>27.153734523498855</v>
      </c>
      <c r="I141" s="115">
        <v>109.21373452349886</v>
      </c>
      <c r="J141" s="115" t="s">
        <v>73</v>
      </c>
      <c r="K141" s="115">
        <v>2.8155995671535843</v>
      </c>
      <c r="M141" s="115" t="s">
        <v>68</v>
      </c>
      <c r="N141" s="115">
        <v>2.259194217300981</v>
      </c>
      <c r="X141" s="115">
        <v>67.5</v>
      </c>
    </row>
    <row r="142" spans="1:24" s="115" customFormat="1" ht="12.75">
      <c r="A142" s="115">
        <v>1563</v>
      </c>
      <c r="B142" s="115">
        <v>148.89999389648438</v>
      </c>
      <c r="C142" s="115">
        <v>176.8000030517578</v>
      </c>
      <c r="D142" s="115">
        <v>8.553112983703613</v>
      </c>
      <c r="E142" s="115">
        <v>8.756270408630371</v>
      </c>
      <c r="F142" s="115">
        <v>31.37710861388019</v>
      </c>
      <c r="G142" s="115" t="s">
        <v>56</v>
      </c>
      <c r="H142" s="115">
        <v>6.009026709814449</v>
      </c>
      <c r="I142" s="115">
        <v>87.40902060629882</v>
      </c>
      <c r="J142" s="115" t="s">
        <v>62</v>
      </c>
      <c r="K142" s="115">
        <v>0.9639723497024602</v>
      </c>
      <c r="L142" s="115">
        <v>1.3429360693027226</v>
      </c>
      <c r="M142" s="115">
        <v>0.2282073814576859</v>
      </c>
      <c r="N142" s="115">
        <v>0.16669925622718032</v>
      </c>
      <c r="O142" s="115">
        <v>0.03871455790842885</v>
      </c>
      <c r="P142" s="115">
        <v>0.038524391467224695</v>
      </c>
      <c r="Q142" s="115">
        <v>0.00471268047969311</v>
      </c>
      <c r="R142" s="115">
        <v>0.002565911127285319</v>
      </c>
      <c r="S142" s="115">
        <v>0.0005078908487927201</v>
      </c>
      <c r="T142" s="115">
        <v>0.0005668413786210985</v>
      </c>
      <c r="U142" s="115">
        <v>0.00010311149911657745</v>
      </c>
      <c r="V142" s="115">
        <v>9.520736999287576E-05</v>
      </c>
      <c r="W142" s="115">
        <v>3.165622930158011E-05</v>
      </c>
      <c r="X142" s="115">
        <v>67.5</v>
      </c>
    </row>
    <row r="143" spans="1:24" s="115" customFormat="1" ht="12.75">
      <c r="A143" s="115">
        <v>1561</v>
      </c>
      <c r="B143" s="115">
        <v>113.87999725341797</v>
      </c>
      <c r="C143" s="115">
        <v>112.37999725341797</v>
      </c>
      <c r="D143" s="115">
        <v>9.420498847961426</v>
      </c>
      <c r="E143" s="115">
        <v>10.112183570861816</v>
      </c>
      <c r="F143" s="115">
        <v>29.654157461305545</v>
      </c>
      <c r="G143" s="115" t="s">
        <v>57</v>
      </c>
      <c r="H143" s="115">
        <v>28.51286852000264</v>
      </c>
      <c r="I143" s="115">
        <v>74.89286577342061</v>
      </c>
      <c r="J143" s="115" t="s">
        <v>60</v>
      </c>
      <c r="K143" s="115">
        <v>-0.056019642492999074</v>
      </c>
      <c r="L143" s="115">
        <v>0.007308939606828038</v>
      </c>
      <c r="M143" s="115">
        <v>0.010672434959051968</v>
      </c>
      <c r="N143" s="115">
        <v>-0.0017242532919791256</v>
      </c>
      <c r="O143" s="115">
        <v>-0.002666929858510709</v>
      </c>
      <c r="P143" s="115">
        <v>0.0008361488302500433</v>
      </c>
      <c r="Q143" s="115">
        <v>9.681631027666275E-05</v>
      </c>
      <c r="R143" s="115">
        <v>-0.00013857068166624761</v>
      </c>
      <c r="S143" s="115">
        <v>-6.906185707087419E-05</v>
      </c>
      <c r="T143" s="115">
        <v>5.953309661056774E-05</v>
      </c>
      <c r="U143" s="115">
        <v>-6.107322527365397E-06</v>
      </c>
      <c r="V143" s="115">
        <v>-1.0933139907412677E-05</v>
      </c>
      <c r="W143" s="115">
        <v>-5.332071339165531E-06</v>
      </c>
      <c r="X143" s="115">
        <v>67.5</v>
      </c>
    </row>
    <row r="144" spans="1:24" s="115" customFormat="1" ht="12.75">
      <c r="A144" s="115">
        <v>1354</v>
      </c>
      <c r="B144" s="115">
        <v>156.3000030517578</v>
      </c>
      <c r="C144" s="115">
        <v>191.89999389648438</v>
      </c>
      <c r="D144" s="115">
        <v>9.276314735412598</v>
      </c>
      <c r="E144" s="115">
        <v>9.514336585998535</v>
      </c>
      <c r="F144" s="115">
        <v>27.159598400034454</v>
      </c>
      <c r="G144" s="115" t="s">
        <v>58</v>
      </c>
      <c r="H144" s="115">
        <v>-19.016901174282182</v>
      </c>
      <c r="I144" s="115">
        <v>69.78310187747563</v>
      </c>
      <c r="J144" s="115" t="s">
        <v>61</v>
      </c>
      <c r="K144" s="115">
        <v>-0.962343229126614</v>
      </c>
      <c r="L144" s="115">
        <v>1.3429161796761817</v>
      </c>
      <c r="M144" s="115">
        <v>-0.22795768924039078</v>
      </c>
      <c r="N144" s="115">
        <v>-0.16669033858409496</v>
      </c>
      <c r="O144" s="115">
        <v>-0.03862259027013692</v>
      </c>
      <c r="P144" s="115">
        <v>0.03851531634367873</v>
      </c>
      <c r="Q144" s="115">
        <v>-0.004711685887847883</v>
      </c>
      <c r="R144" s="115">
        <v>-0.0025621666767228803</v>
      </c>
      <c r="S144" s="115">
        <v>-0.000503173503063617</v>
      </c>
      <c r="T144" s="115">
        <v>0.0005637064474751237</v>
      </c>
      <c r="U144" s="115">
        <v>-0.0001029304710064745</v>
      </c>
      <c r="V144" s="115">
        <v>-9.45775330230456E-05</v>
      </c>
      <c r="W144" s="115">
        <v>-3.1203939956811034E-05</v>
      </c>
      <c r="X144" s="115">
        <v>67.5</v>
      </c>
    </row>
    <row r="145" s="115" customFormat="1" ht="12.75">
      <c r="A145" s="115" t="s">
        <v>142</v>
      </c>
    </row>
    <row r="146" spans="1:24" s="115" customFormat="1" ht="12.75">
      <c r="A146" s="115">
        <v>1564</v>
      </c>
      <c r="B146" s="115">
        <v>149.86</v>
      </c>
      <c r="C146" s="115">
        <v>171.76</v>
      </c>
      <c r="D146" s="115">
        <v>8.287776610185974</v>
      </c>
      <c r="E146" s="115">
        <v>8.369566862174187</v>
      </c>
      <c r="F146" s="115">
        <v>40.27926892431885</v>
      </c>
      <c r="G146" s="115" t="s">
        <v>59</v>
      </c>
      <c r="H146" s="115">
        <v>33.445339112474386</v>
      </c>
      <c r="I146" s="115">
        <v>115.8053391124744</v>
      </c>
      <c r="J146" s="115" t="s">
        <v>73</v>
      </c>
      <c r="K146" s="115">
        <v>4.444183730341799</v>
      </c>
      <c r="M146" s="115" t="s">
        <v>68</v>
      </c>
      <c r="N146" s="115">
        <v>3.416217009938031</v>
      </c>
      <c r="X146" s="115">
        <v>67.5</v>
      </c>
    </row>
    <row r="147" spans="1:24" s="115" customFormat="1" ht="12.75">
      <c r="A147" s="115">
        <v>1563</v>
      </c>
      <c r="B147" s="115">
        <v>152.86000061035156</v>
      </c>
      <c r="C147" s="115">
        <v>169.05999755859375</v>
      </c>
      <c r="D147" s="115">
        <v>8.425010681152344</v>
      </c>
      <c r="E147" s="115">
        <v>8.896916389465332</v>
      </c>
      <c r="F147" s="115">
        <v>33.394583893444405</v>
      </c>
      <c r="G147" s="115" t="s">
        <v>56</v>
      </c>
      <c r="H147" s="115">
        <v>9.09942308197084</v>
      </c>
      <c r="I147" s="115">
        <v>94.4594236923224</v>
      </c>
      <c r="J147" s="115" t="s">
        <v>62</v>
      </c>
      <c r="K147" s="115">
        <v>1.3355213617893282</v>
      </c>
      <c r="L147" s="115">
        <v>1.587459642812347</v>
      </c>
      <c r="M147" s="115">
        <v>0.31616634415905137</v>
      </c>
      <c r="N147" s="115">
        <v>0.1886118556574867</v>
      </c>
      <c r="O147" s="115">
        <v>0.053636601945910294</v>
      </c>
      <c r="P147" s="115">
        <v>0.04553894273224091</v>
      </c>
      <c r="Q147" s="115">
        <v>0.006529062119122087</v>
      </c>
      <c r="R147" s="115">
        <v>0.0029032102636535953</v>
      </c>
      <c r="S147" s="115">
        <v>0.0007036692626340543</v>
      </c>
      <c r="T147" s="115">
        <v>0.000670055196290885</v>
      </c>
      <c r="U147" s="115">
        <v>0.00014285189902671166</v>
      </c>
      <c r="V147" s="115">
        <v>0.00010772289396813451</v>
      </c>
      <c r="W147" s="115">
        <v>4.386415622835926E-05</v>
      </c>
      <c r="X147" s="115">
        <v>67.5</v>
      </c>
    </row>
    <row r="148" spans="1:24" s="115" customFormat="1" ht="12.75">
      <c r="A148" s="115">
        <v>1561</v>
      </c>
      <c r="B148" s="115">
        <v>102.31999969482422</v>
      </c>
      <c r="C148" s="115">
        <v>105.91999816894531</v>
      </c>
      <c r="D148" s="115">
        <v>9.43384075164795</v>
      </c>
      <c r="E148" s="115">
        <v>10.029565811157227</v>
      </c>
      <c r="F148" s="115">
        <v>26.22127484471867</v>
      </c>
      <c r="G148" s="115" t="s">
        <v>57</v>
      </c>
      <c r="H148" s="115">
        <v>31.277184158786355</v>
      </c>
      <c r="I148" s="115">
        <v>66.09718385361057</v>
      </c>
      <c r="J148" s="115" t="s">
        <v>60</v>
      </c>
      <c r="K148" s="115">
        <v>0.07820538378225673</v>
      </c>
      <c r="L148" s="115">
        <v>0.008639764658453059</v>
      </c>
      <c r="M148" s="115">
        <v>-0.02209927980230635</v>
      </c>
      <c r="N148" s="115">
        <v>-0.0019508298054571088</v>
      </c>
      <c r="O148" s="115">
        <v>0.0025627434339098947</v>
      </c>
      <c r="P148" s="115">
        <v>0.0009883820779818548</v>
      </c>
      <c r="Q148" s="115">
        <v>-0.0006270602575968251</v>
      </c>
      <c r="R148" s="115">
        <v>-0.00015677503904731551</v>
      </c>
      <c r="S148" s="115">
        <v>-1.3843695925670826E-05</v>
      </c>
      <c r="T148" s="115">
        <v>7.037041841895246E-05</v>
      </c>
      <c r="U148" s="115">
        <v>-2.499595244191767E-05</v>
      </c>
      <c r="V148" s="115">
        <v>-1.2368378515104632E-05</v>
      </c>
      <c r="W148" s="115">
        <v>-2.304142667982713E-06</v>
      </c>
      <c r="X148" s="115">
        <v>67.5</v>
      </c>
    </row>
    <row r="149" spans="1:24" s="115" customFormat="1" ht="12.75">
      <c r="A149" s="115">
        <v>1354</v>
      </c>
      <c r="B149" s="115">
        <v>159.1999969482422</v>
      </c>
      <c r="C149" s="115">
        <v>201.39999389648438</v>
      </c>
      <c r="D149" s="115">
        <v>9.7224760055542</v>
      </c>
      <c r="E149" s="115">
        <v>9.574914932250977</v>
      </c>
      <c r="F149" s="115">
        <v>26.978257177059696</v>
      </c>
      <c r="G149" s="115" t="s">
        <v>58</v>
      </c>
      <c r="H149" s="115">
        <v>-25.55572345954468</v>
      </c>
      <c r="I149" s="115">
        <v>66.14427348869751</v>
      </c>
      <c r="J149" s="115" t="s">
        <v>61</v>
      </c>
      <c r="K149" s="115">
        <v>-1.3332296222868332</v>
      </c>
      <c r="L149" s="115">
        <v>1.587436131636341</v>
      </c>
      <c r="M149" s="115">
        <v>-0.315393054792142</v>
      </c>
      <c r="N149" s="115">
        <v>-0.1886017665814155</v>
      </c>
      <c r="O149" s="115">
        <v>-0.05357534334370597</v>
      </c>
      <c r="P149" s="115">
        <v>0.04552821549367207</v>
      </c>
      <c r="Q149" s="115">
        <v>-0.006498880487337615</v>
      </c>
      <c r="R149" s="115">
        <v>-0.002898974201698817</v>
      </c>
      <c r="S149" s="115">
        <v>-0.0007035330719014361</v>
      </c>
      <c r="T149" s="115">
        <v>0.000666349735715381</v>
      </c>
      <c r="U149" s="115">
        <v>-0.00014064802670872852</v>
      </c>
      <c r="V149" s="115">
        <v>-0.00010701049059684312</v>
      </c>
      <c r="W149" s="115">
        <v>-4.380359720606848E-05</v>
      </c>
      <c r="X149" s="115">
        <v>67.5</v>
      </c>
    </row>
    <row r="150" s="115" customFormat="1" ht="12.75">
      <c r="A150" s="115" t="s">
        <v>148</v>
      </c>
    </row>
    <row r="151" spans="1:24" s="115" customFormat="1" ht="12.75">
      <c r="A151" s="115">
        <v>1564</v>
      </c>
      <c r="B151" s="115">
        <v>171.06</v>
      </c>
      <c r="C151" s="115">
        <v>170.36</v>
      </c>
      <c r="D151" s="115">
        <v>8.406225478994294</v>
      </c>
      <c r="E151" s="115">
        <v>8.646876999773733</v>
      </c>
      <c r="F151" s="115">
        <v>43.47313656568127</v>
      </c>
      <c r="G151" s="115" t="s">
        <v>59</v>
      </c>
      <c r="H151" s="115">
        <v>19.77638265282016</v>
      </c>
      <c r="I151" s="115">
        <v>123.33638265282016</v>
      </c>
      <c r="J151" s="115" t="s">
        <v>73</v>
      </c>
      <c r="K151" s="115">
        <v>3.353205998670586</v>
      </c>
      <c r="M151" s="115" t="s">
        <v>68</v>
      </c>
      <c r="N151" s="115">
        <v>2.525957410606895</v>
      </c>
      <c r="X151" s="115">
        <v>67.5</v>
      </c>
    </row>
    <row r="152" spans="1:24" s="115" customFormat="1" ht="12.75">
      <c r="A152" s="115">
        <v>1563</v>
      </c>
      <c r="B152" s="115">
        <v>165.0800018310547</v>
      </c>
      <c r="C152" s="115">
        <v>181.67999267578125</v>
      </c>
      <c r="D152" s="115">
        <v>8.281198501586914</v>
      </c>
      <c r="E152" s="115">
        <v>8.68139934539795</v>
      </c>
      <c r="F152" s="115">
        <v>35.556572101786784</v>
      </c>
      <c r="G152" s="115" t="s">
        <v>56</v>
      </c>
      <c r="H152" s="115">
        <v>4.793850583099854</v>
      </c>
      <c r="I152" s="115">
        <v>102.37385241415454</v>
      </c>
      <c r="J152" s="115" t="s">
        <v>62</v>
      </c>
      <c r="K152" s="115">
        <v>1.197534090614302</v>
      </c>
      <c r="L152" s="115">
        <v>1.3498916595425756</v>
      </c>
      <c r="M152" s="115">
        <v>0.28350040335290133</v>
      </c>
      <c r="N152" s="115">
        <v>0.11263850698170283</v>
      </c>
      <c r="O152" s="115">
        <v>0.048094967854040487</v>
      </c>
      <c r="P152" s="115">
        <v>0.03872395506233691</v>
      </c>
      <c r="Q152" s="115">
        <v>0.0058544512186161895</v>
      </c>
      <c r="R152" s="115">
        <v>0.001733774858728472</v>
      </c>
      <c r="S152" s="115">
        <v>0.0006309515549056486</v>
      </c>
      <c r="T152" s="115">
        <v>0.0005697719927245207</v>
      </c>
      <c r="U152" s="115">
        <v>0.00012806726388145235</v>
      </c>
      <c r="V152" s="115">
        <v>6.432187270996963E-05</v>
      </c>
      <c r="W152" s="115">
        <v>3.932977123765946E-05</v>
      </c>
      <c r="X152" s="115">
        <v>67.5</v>
      </c>
    </row>
    <row r="153" spans="1:24" s="115" customFormat="1" ht="12.75">
      <c r="A153" s="115">
        <v>1561</v>
      </c>
      <c r="B153" s="115">
        <v>117.66000366210938</v>
      </c>
      <c r="C153" s="115">
        <v>111.76000213623047</v>
      </c>
      <c r="D153" s="115">
        <v>9.28233528137207</v>
      </c>
      <c r="E153" s="115">
        <v>9.947188377380371</v>
      </c>
      <c r="F153" s="115">
        <v>30.93802130475499</v>
      </c>
      <c r="G153" s="115" t="s">
        <v>57</v>
      </c>
      <c r="H153" s="115">
        <v>29.150925520916687</v>
      </c>
      <c r="I153" s="115">
        <v>79.31092918302606</v>
      </c>
      <c r="J153" s="115" t="s">
        <v>60</v>
      </c>
      <c r="K153" s="115">
        <v>-0.36500487292221706</v>
      </c>
      <c r="L153" s="115">
        <v>0.007346218149401871</v>
      </c>
      <c r="M153" s="115">
        <v>0.08333610351288719</v>
      </c>
      <c r="N153" s="115">
        <v>-0.00116527532314331</v>
      </c>
      <c r="O153" s="115">
        <v>-0.01515277135241079</v>
      </c>
      <c r="P153" s="115">
        <v>0.0008405134546449676</v>
      </c>
      <c r="Q153" s="115">
        <v>0.0015734781164850648</v>
      </c>
      <c r="R153" s="115">
        <v>-9.363864613760337E-05</v>
      </c>
      <c r="S153" s="115">
        <v>-0.00023872956604964113</v>
      </c>
      <c r="T153" s="115">
        <v>5.984991750265163E-05</v>
      </c>
      <c r="U153" s="115">
        <v>2.448286561588786E-05</v>
      </c>
      <c r="V153" s="115">
        <v>-7.390846567139353E-06</v>
      </c>
      <c r="W153" s="115">
        <v>-1.6074242278955005E-05</v>
      </c>
      <c r="X153" s="115">
        <v>67.5</v>
      </c>
    </row>
    <row r="154" spans="1:24" s="115" customFormat="1" ht="12.75">
      <c r="A154" s="115">
        <v>1354</v>
      </c>
      <c r="B154" s="115">
        <v>166.27999877929688</v>
      </c>
      <c r="C154" s="115">
        <v>199.47999572753906</v>
      </c>
      <c r="D154" s="115">
        <v>9.332159042358398</v>
      </c>
      <c r="E154" s="115">
        <v>9.251296997070312</v>
      </c>
      <c r="F154" s="115">
        <v>28.91640978242516</v>
      </c>
      <c r="G154" s="115" t="s">
        <v>58</v>
      </c>
      <c r="H154" s="115">
        <v>-24.896670357437927</v>
      </c>
      <c r="I154" s="115">
        <v>73.88332842185895</v>
      </c>
      <c r="J154" s="115" t="s">
        <v>61</v>
      </c>
      <c r="K154" s="115">
        <v>-1.1405522087683928</v>
      </c>
      <c r="L154" s="115">
        <v>1.3498716700418267</v>
      </c>
      <c r="M154" s="115">
        <v>-0.27097522497923515</v>
      </c>
      <c r="N154" s="115">
        <v>-0.11263247927879591</v>
      </c>
      <c r="O154" s="115">
        <v>-0.04564558525446625</v>
      </c>
      <c r="P154" s="115">
        <v>0.03871483220682287</v>
      </c>
      <c r="Q154" s="115">
        <v>-0.0056390394295570585</v>
      </c>
      <c r="R154" s="115">
        <v>-0.0017312443688597082</v>
      </c>
      <c r="S154" s="115">
        <v>-0.0005840445693023827</v>
      </c>
      <c r="T154" s="115">
        <v>0.0005666198999931056</v>
      </c>
      <c r="U154" s="115">
        <v>-0.00012570526388865316</v>
      </c>
      <c r="V154" s="115">
        <v>-6.389584255597965E-05</v>
      </c>
      <c r="W154" s="115">
        <v>-3.589498071825754E-05</v>
      </c>
      <c r="X154" s="115">
        <v>67.5</v>
      </c>
    </row>
    <row r="155" spans="1:14" s="115" customFormat="1" ht="12.75">
      <c r="A155" s="115" t="s">
        <v>154</v>
      </c>
      <c r="E155" s="116" t="s">
        <v>106</v>
      </c>
      <c r="F155" s="116">
        <f>MIN(F126:F154)</f>
        <v>26.22127484471867</v>
      </c>
      <c r="G155" s="116"/>
      <c r="H155" s="116"/>
      <c r="I155" s="117"/>
      <c r="J155" s="117" t="s">
        <v>158</v>
      </c>
      <c r="K155" s="116">
        <f>AVERAGE(K153,K148,K143,K138,K133,K128)</f>
        <v>0.03237624597491856</v>
      </c>
      <c r="L155" s="116">
        <f>AVERAGE(L153,L148,L143,L138,L133,L128)</f>
        <v>0.007067558954571045</v>
      </c>
      <c r="M155" s="117" t="s">
        <v>108</v>
      </c>
      <c r="N155" s="116" t="e">
        <f>Mittelwert(K151,K146,K141,K136,K131,K126)</f>
        <v>#NAME?</v>
      </c>
    </row>
    <row r="156" spans="5:14" s="115" customFormat="1" ht="12.75">
      <c r="E156" s="116" t="s">
        <v>107</v>
      </c>
      <c r="F156" s="116">
        <f>MAX(F126:F154)</f>
        <v>43.47313656568127</v>
      </c>
      <c r="G156" s="116"/>
      <c r="H156" s="116"/>
      <c r="I156" s="117"/>
      <c r="J156" s="117" t="s">
        <v>159</v>
      </c>
      <c r="K156" s="116">
        <f>AVERAGE(K154,K149,K144,K139,K134,K129)</f>
        <v>-1.1255694985268643</v>
      </c>
      <c r="L156" s="116">
        <f>AVERAGE(L154,L149,L144,L139,L134,L129)</f>
        <v>1.2985499238292004</v>
      </c>
      <c r="M156" s="116"/>
      <c r="N156" s="116"/>
    </row>
    <row r="157" spans="5:14" s="115" customFormat="1" ht="12.75">
      <c r="E157" s="116"/>
      <c r="F157" s="116"/>
      <c r="G157" s="116"/>
      <c r="H157" s="116"/>
      <c r="I157" s="116"/>
      <c r="J157" s="117" t="s">
        <v>112</v>
      </c>
      <c r="K157" s="116">
        <f>ABS(K155/$G$33)</f>
        <v>0.0202351537343241</v>
      </c>
      <c r="L157" s="116">
        <f>ABS(L155/$H$33)</f>
        <v>0.019632108207141792</v>
      </c>
      <c r="M157" s="117" t="s">
        <v>111</v>
      </c>
      <c r="N157" s="116">
        <f>K157+L157+L158+K158</f>
        <v>1.4909890884977073</v>
      </c>
    </row>
    <row r="158" spans="5:14" s="115" customFormat="1" ht="12.75">
      <c r="E158" s="116"/>
      <c r="F158" s="116"/>
      <c r="G158" s="116"/>
      <c r="H158" s="116"/>
      <c r="I158" s="116"/>
      <c r="J158" s="116"/>
      <c r="K158" s="116">
        <f>ABS(K156/$G$34)</f>
        <v>0.6395281241629911</v>
      </c>
      <c r="L158" s="116">
        <f>ABS(L156/$H$34)</f>
        <v>0.8115937023932502</v>
      </c>
      <c r="M158" s="116"/>
      <c r="N158" s="116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1564</v>
      </c>
      <c r="B161" s="100">
        <v>143.68</v>
      </c>
      <c r="C161" s="100">
        <v>161.58</v>
      </c>
      <c r="D161" s="100">
        <v>8.576115793775685</v>
      </c>
      <c r="E161" s="100">
        <v>8.73970268002748</v>
      </c>
      <c r="F161" s="100">
        <v>23.61837274104227</v>
      </c>
      <c r="G161" s="100" t="s">
        <v>59</v>
      </c>
      <c r="H161" s="100">
        <v>-10.57578812984626</v>
      </c>
      <c r="I161" s="100">
        <v>65.60421187015375</v>
      </c>
      <c r="J161" s="100" t="s">
        <v>73</v>
      </c>
      <c r="K161" s="100">
        <v>3.5677869660711257</v>
      </c>
      <c r="M161" s="100" t="s">
        <v>68</v>
      </c>
      <c r="N161" s="100">
        <v>2.2958402782309317</v>
      </c>
      <c r="X161" s="100">
        <v>67.5</v>
      </c>
    </row>
    <row r="162" spans="1:24" s="100" customFormat="1" ht="12.75" hidden="1">
      <c r="A162" s="100">
        <v>1563</v>
      </c>
      <c r="B162" s="100">
        <v>157.75999450683594</v>
      </c>
      <c r="C162" s="100">
        <v>176.16000366210938</v>
      </c>
      <c r="D162" s="100">
        <v>8.518324851989746</v>
      </c>
      <c r="E162" s="100">
        <v>8.818032264709473</v>
      </c>
      <c r="F162" s="100">
        <v>33.359221918975884</v>
      </c>
      <c r="G162" s="100" t="s">
        <v>56</v>
      </c>
      <c r="H162" s="100">
        <v>3.084931999279661</v>
      </c>
      <c r="I162" s="100">
        <v>93.3449265061156</v>
      </c>
      <c r="J162" s="100" t="s">
        <v>62</v>
      </c>
      <c r="K162" s="100">
        <v>1.5520077711415514</v>
      </c>
      <c r="L162" s="100">
        <v>0.9992535627917445</v>
      </c>
      <c r="M162" s="100">
        <v>0.3674164387617842</v>
      </c>
      <c r="N162" s="100">
        <v>0.1441735456002521</v>
      </c>
      <c r="O162" s="100">
        <v>0.06233165367556188</v>
      </c>
      <c r="P162" s="100">
        <v>0.028665367395018317</v>
      </c>
      <c r="Q162" s="100">
        <v>0.007587108490229572</v>
      </c>
      <c r="R162" s="100">
        <v>0.002219185694516502</v>
      </c>
      <c r="S162" s="100">
        <v>0.0008177558162612254</v>
      </c>
      <c r="T162" s="100">
        <v>0.00042181107425971753</v>
      </c>
      <c r="U162" s="100">
        <v>0.0001659522960778003</v>
      </c>
      <c r="V162" s="100">
        <v>8.236418875020938E-05</v>
      </c>
      <c r="W162" s="100">
        <v>5.0996402328290194E-05</v>
      </c>
      <c r="X162" s="100">
        <v>67.5</v>
      </c>
    </row>
    <row r="163" spans="1:24" s="100" customFormat="1" ht="12.75" hidden="1">
      <c r="A163" s="100">
        <v>1354</v>
      </c>
      <c r="B163" s="100">
        <v>163.3800048828125</v>
      </c>
      <c r="C163" s="100">
        <v>191.27999877929688</v>
      </c>
      <c r="D163" s="100">
        <v>9.330794334411621</v>
      </c>
      <c r="E163" s="100">
        <v>9.875490188598633</v>
      </c>
      <c r="F163" s="100">
        <v>38.8838229248958</v>
      </c>
      <c r="G163" s="100" t="s">
        <v>57</v>
      </c>
      <c r="H163" s="100">
        <v>3.473165401534146</v>
      </c>
      <c r="I163" s="100">
        <v>99.35317028434665</v>
      </c>
      <c r="J163" s="100" t="s">
        <v>60</v>
      </c>
      <c r="K163" s="100">
        <v>-0.5346873092435067</v>
      </c>
      <c r="L163" s="100">
        <v>-0.005435960649229283</v>
      </c>
      <c r="M163" s="100">
        <v>0.13049228776115762</v>
      </c>
      <c r="N163" s="100">
        <v>-0.00149110732639441</v>
      </c>
      <c r="O163" s="100">
        <v>-0.02084136317933797</v>
      </c>
      <c r="P163" s="100">
        <v>-0.0006220089630297839</v>
      </c>
      <c r="Q163" s="100">
        <v>0.0028798666919659065</v>
      </c>
      <c r="R163" s="100">
        <v>-0.0001199093858371214</v>
      </c>
      <c r="S163" s="100">
        <v>-0.0002207638473311344</v>
      </c>
      <c r="T163" s="100">
        <v>-4.429440486144546E-05</v>
      </c>
      <c r="U163" s="100">
        <v>7.496653998018893E-05</v>
      </c>
      <c r="V163" s="100">
        <v>-9.465806849081315E-06</v>
      </c>
      <c r="W163" s="100">
        <v>-1.2127697179270894E-05</v>
      </c>
      <c r="X163" s="100">
        <v>67.5</v>
      </c>
    </row>
    <row r="164" spans="1:24" s="100" customFormat="1" ht="12.75" hidden="1">
      <c r="A164" s="100">
        <v>1561</v>
      </c>
      <c r="B164" s="100">
        <v>110.4000015258789</v>
      </c>
      <c r="C164" s="100">
        <v>111.5999984741211</v>
      </c>
      <c r="D164" s="100">
        <v>9.731223106384277</v>
      </c>
      <c r="E164" s="100">
        <v>10.2764253616333</v>
      </c>
      <c r="F164" s="100">
        <v>34.285248996405926</v>
      </c>
      <c r="G164" s="100" t="s">
        <v>58</v>
      </c>
      <c r="H164" s="100">
        <v>40.9117874303665</v>
      </c>
      <c r="I164" s="100">
        <v>83.81178895624541</v>
      </c>
      <c r="J164" s="100" t="s">
        <v>61</v>
      </c>
      <c r="K164" s="100">
        <v>1.4569960888820892</v>
      </c>
      <c r="L164" s="100">
        <v>-0.9992387768115362</v>
      </c>
      <c r="M164" s="100">
        <v>0.34346266508494216</v>
      </c>
      <c r="N164" s="100">
        <v>-0.14416583454442022</v>
      </c>
      <c r="O164" s="100">
        <v>0.05874412847899883</v>
      </c>
      <c r="P164" s="100">
        <v>-0.028658618123372413</v>
      </c>
      <c r="Q164" s="100">
        <v>0.007019300754278804</v>
      </c>
      <c r="R164" s="100">
        <v>-0.002215943791239943</v>
      </c>
      <c r="S164" s="100">
        <v>0.0007873931030562934</v>
      </c>
      <c r="T164" s="100">
        <v>-0.00041947894829908605</v>
      </c>
      <c r="U164" s="100">
        <v>0.00014805466036870514</v>
      </c>
      <c r="V164" s="100">
        <v>-8.181844589807363E-05</v>
      </c>
      <c r="W164" s="100">
        <v>4.953334242262222E-05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1564</v>
      </c>
      <c r="B166" s="100">
        <v>150.66</v>
      </c>
      <c r="C166" s="100">
        <v>171.56</v>
      </c>
      <c r="D166" s="100">
        <v>8.415947737195003</v>
      </c>
      <c r="E166" s="100">
        <v>8.656369549506758</v>
      </c>
      <c r="F166" s="100">
        <v>27.65622512329673</v>
      </c>
      <c r="G166" s="100" t="s">
        <v>59</v>
      </c>
      <c r="H166" s="100">
        <v>-4.855000263138379</v>
      </c>
      <c r="I166" s="100">
        <v>78.30499973686162</v>
      </c>
      <c r="J166" s="100" t="s">
        <v>73</v>
      </c>
      <c r="K166" s="100">
        <v>2.499498335706618</v>
      </c>
      <c r="M166" s="100" t="s">
        <v>68</v>
      </c>
      <c r="N166" s="100">
        <v>1.9396054051120843</v>
      </c>
      <c r="X166" s="100">
        <v>67.5</v>
      </c>
    </row>
    <row r="167" spans="1:24" s="100" customFormat="1" ht="12.75" hidden="1">
      <c r="A167" s="100">
        <v>1563</v>
      </c>
      <c r="B167" s="100">
        <v>138.4600067138672</v>
      </c>
      <c r="C167" s="100">
        <v>161.25999450683594</v>
      </c>
      <c r="D167" s="100">
        <v>8.842778205871582</v>
      </c>
      <c r="E167" s="100">
        <v>8.941341400146484</v>
      </c>
      <c r="F167" s="100">
        <v>32.122786483570145</v>
      </c>
      <c r="G167" s="100" t="s">
        <v>56</v>
      </c>
      <c r="H167" s="100">
        <v>15.557040505768512</v>
      </c>
      <c r="I167" s="100">
        <v>86.5170472196357</v>
      </c>
      <c r="J167" s="100" t="s">
        <v>62</v>
      </c>
      <c r="K167" s="100">
        <v>1.0019844304022896</v>
      </c>
      <c r="L167" s="100">
        <v>1.18074717309033</v>
      </c>
      <c r="M167" s="100">
        <v>0.23720614455252154</v>
      </c>
      <c r="N167" s="100">
        <v>0.20565414509451546</v>
      </c>
      <c r="O167" s="100">
        <v>0.040241663774888616</v>
      </c>
      <c r="P167" s="100">
        <v>0.03387195749982845</v>
      </c>
      <c r="Q167" s="100">
        <v>0.004898206108496247</v>
      </c>
      <c r="R167" s="100">
        <v>0.0031655713719794818</v>
      </c>
      <c r="S167" s="100">
        <v>0.0005279225610418068</v>
      </c>
      <c r="T167" s="100">
        <v>0.0004984253198639446</v>
      </c>
      <c r="U167" s="100">
        <v>0.00010713534567684519</v>
      </c>
      <c r="V167" s="100">
        <v>0.00011748903847968305</v>
      </c>
      <c r="W167" s="100">
        <v>3.292511317335644E-05</v>
      </c>
      <c r="X167" s="100">
        <v>67.5</v>
      </c>
    </row>
    <row r="168" spans="1:24" s="100" customFormat="1" ht="12.75" hidden="1">
      <c r="A168" s="100">
        <v>1354</v>
      </c>
      <c r="B168" s="100">
        <v>155.83999633789062</v>
      </c>
      <c r="C168" s="100">
        <v>196.74000549316406</v>
      </c>
      <c r="D168" s="100">
        <v>9.285937309265137</v>
      </c>
      <c r="E168" s="100">
        <v>9.497554779052734</v>
      </c>
      <c r="F168" s="100">
        <v>34.799434245124004</v>
      </c>
      <c r="G168" s="100" t="s">
        <v>57</v>
      </c>
      <c r="H168" s="100">
        <v>0.9783051042072657</v>
      </c>
      <c r="I168" s="100">
        <v>89.31830144209789</v>
      </c>
      <c r="J168" s="100" t="s">
        <v>60</v>
      </c>
      <c r="K168" s="100">
        <v>-0.22055936773040824</v>
      </c>
      <c r="L168" s="100">
        <v>-0.00642258616456351</v>
      </c>
      <c r="M168" s="100">
        <v>0.05484131592943974</v>
      </c>
      <c r="N168" s="100">
        <v>-0.0021266402342622827</v>
      </c>
      <c r="O168" s="100">
        <v>-0.008433888608611419</v>
      </c>
      <c r="P168" s="100">
        <v>-0.0007349881796825108</v>
      </c>
      <c r="Q168" s="100">
        <v>0.0012571615110731462</v>
      </c>
      <c r="R168" s="100">
        <v>-0.00017099906167600737</v>
      </c>
      <c r="S168" s="100">
        <v>-7.553022287422106E-05</v>
      </c>
      <c r="T168" s="100">
        <v>-5.2348352461821096E-05</v>
      </c>
      <c r="U168" s="100">
        <v>3.562429826970007E-05</v>
      </c>
      <c r="V168" s="100">
        <v>-1.3495016121148292E-05</v>
      </c>
      <c r="W168" s="100">
        <v>-3.6264640583205937E-06</v>
      </c>
      <c r="X168" s="100">
        <v>67.5</v>
      </c>
    </row>
    <row r="169" spans="1:24" s="100" customFormat="1" ht="12.75" hidden="1">
      <c r="A169" s="100">
        <v>1561</v>
      </c>
      <c r="B169" s="100">
        <v>113.95999908447266</v>
      </c>
      <c r="C169" s="100">
        <v>129.16000366210938</v>
      </c>
      <c r="D169" s="100">
        <v>9.560627937316895</v>
      </c>
      <c r="E169" s="100">
        <v>9.898761749267578</v>
      </c>
      <c r="F169" s="100">
        <v>35.12375378755192</v>
      </c>
      <c r="G169" s="100" t="s">
        <v>58</v>
      </c>
      <c r="H169" s="100">
        <v>40.94670166887225</v>
      </c>
      <c r="I169" s="100">
        <v>87.40670075334491</v>
      </c>
      <c r="J169" s="100" t="s">
        <v>61</v>
      </c>
      <c r="K169" s="100">
        <v>0.9774079824080438</v>
      </c>
      <c r="L169" s="100">
        <v>-1.1807297053719639</v>
      </c>
      <c r="M169" s="100">
        <v>0.23077951616336992</v>
      </c>
      <c r="N169" s="100">
        <v>-0.2056431491586093</v>
      </c>
      <c r="O169" s="100">
        <v>0.03934794818422833</v>
      </c>
      <c r="P169" s="100">
        <v>-0.03386398230046064</v>
      </c>
      <c r="Q169" s="100">
        <v>0.004734128010139379</v>
      </c>
      <c r="R169" s="100">
        <v>-0.003160949451035556</v>
      </c>
      <c r="S169" s="100">
        <v>0.0005224915462373632</v>
      </c>
      <c r="T169" s="100">
        <v>-0.0004956686892229611</v>
      </c>
      <c r="U169" s="100">
        <v>0.00010103906010097558</v>
      </c>
      <c r="V169" s="100">
        <v>-0.00011671143347063471</v>
      </c>
      <c r="W169" s="100">
        <v>3.272478931806955E-05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1564</v>
      </c>
      <c r="B171" s="100">
        <v>146.38</v>
      </c>
      <c r="C171" s="100">
        <v>161.58</v>
      </c>
      <c r="D171" s="100">
        <v>8.68339021956747</v>
      </c>
      <c r="E171" s="100">
        <v>8.790970708489077</v>
      </c>
      <c r="F171" s="100">
        <v>25.924304448254556</v>
      </c>
      <c r="G171" s="100" t="s">
        <v>59</v>
      </c>
      <c r="H171" s="100">
        <v>-7.752195675472947</v>
      </c>
      <c r="I171" s="100">
        <v>71.12780432452705</v>
      </c>
      <c r="J171" s="100" t="s">
        <v>73</v>
      </c>
      <c r="K171" s="100">
        <v>2.2994694650507403</v>
      </c>
      <c r="M171" s="100" t="s">
        <v>68</v>
      </c>
      <c r="N171" s="100">
        <v>1.8313197246973867</v>
      </c>
      <c r="X171" s="100">
        <v>67.5</v>
      </c>
    </row>
    <row r="172" spans="1:24" s="100" customFormat="1" ht="12.75" hidden="1">
      <c r="A172" s="100">
        <v>1563</v>
      </c>
      <c r="B172" s="100">
        <v>138.0399932861328</v>
      </c>
      <c r="C172" s="100">
        <v>159.74000549316406</v>
      </c>
      <c r="D172" s="100">
        <v>8.808143615722656</v>
      </c>
      <c r="E172" s="100">
        <v>8.977975845336914</v>
      </c>
      <c r="F172" s="100">
        <v>30.396854844548812</v>
      </c>
      <c r="G172" s="100" t="s">
        <v>56</v>
      </c>
      <c r="H172" s="100">
        <v>11.64902885420311</v>
      </c>
      <c r="I172" s="100">
        <v>82.18902214033592</v>
      </c>
      <c r="J172" s="100" t="s">
        <v>62</v>
      </c>
      <c r="K172" s="100">
        <v>0.879481972518836</v>
      </c>
      <c r="L172" s="100">
        <v>1.210799184029353</v>
      </c>
      <c r="M172" s="100">
        <v>0.2082054488691727</v>
      </c>
      <c r="N172" s="100">
        <v>0.11882912681210839</v>
      </c>
      <c r="O172" s="100">
        <v>0.0353216412490392</v>
      </c>
      <c r="P172" s="100">
        <v>0.034734012028631994</v>
      </c>
      <c r="Q172" s="100">
        <v>0.004299403961526693</v>
      </c>
      <c r="R172" s="100">
        <v>0.0018291171271161708</v>
      </c>
      <c r="S172" s="100">
        <v>0.00046337538821121846</v>
      </c>
      <c r="T172" s="100">
        <v>0.0005110962670016668</v>
      </c>
      <c r="U172" s="100">
        <v>9.404505486585926E-05</v>
      </c>
      <c r="V172" s="100">
        <v>6.789446486618126E-05</v>
      </c>
      <c r="W172" s="100">
        <v>2.8895206457356016E-05</v>
      </c>
      <c r="X172" s="100">
        <v>67.5</v>
      </c>
    </row>
    <row r="173" spans="1:24" s="100" customFormat="1" ht="12.75" hidden="1">
      <c r="A173" s="100">
        <v>1354</v>
      </c>
      <c r="B173" s="100">
        <v>176.8000030517578</v>
      </c>
      <c r="C173" s="100">
        <v>187.1999969482422</v>
      </c>
      <c r="D173" s="100">
        <v>8.890780448913574</v>
      </c>
      <c r="E173" s="100">
        <v>9.3561429977417</v>
      </c>
      <c r="F173" s="100">
        <v>37.75409378154972</v>
      </c>
      <c r="G173" s="100" t="s">
        <v>57</v>
      </c>
      <c r="H173" s="100">
        <v>-8.002219169873598</v>
      </c>
      <c r="I173" s="100">
        <v>101.29778388188421</v>
      </c>
      <c r="J173" s="100" t="s">
        <v>60</v>
      </c>
      <c r="K173" s="100">
        <v>0.013038478178243799</v>
      </c>
      <c r="L173" s="100">
        <v>-0.006586942448793341</v>
      </c>
      <c r="M173" s="100">
        <v>-0.0007202312545285871</v>
      </c>
      <c r="N173" s="100">
        <v>-0.0012286104132903698</v>
      </c>
      <c r="O173" s="100">
        <v>0.0009048172966891487</v>
      </c>
      <c r="P173" s="100">
        <v>-0.0007537614547639969</v>
      </c>
      <c r="Q173" s="100">
        <v>9.796719466042448E-05</v>
      </c>
      <c r="R173" s="100">
        <v>-9.880440574804902E-05</v>
      </c>
      <c r="S173" s="100">
        <v>4.311702026728743E-05</v>
      </c>
      <c r="T173" s="100">
        <v>-5.3682816856373726E-05</v>
      </c>
      <c r="U173" s="100">
        <v>9.605689200146728E-06</v>
      </c>
      <c r="V173" s="100">
        <v>-7.796725659250167E-06</v>
      </c>
      <c r="W173" s="100">
        <v>3.637664949766135E-06</v>
      </c>
      <c r="X173" s="100">
        <v>67.5</v>
      </c>
    </row>
    <row r="174" spans="1:24" s="100" customFormat="1" ht="12.75" hidden="1">
      <c r="A174" s="100">
        <v>1561</v>
      </c>
      <c r="B174" s="100">
        <v>116.0999984741211</v>
      </c>
      <c r="C174" s="100">
        <v>119.69999694824219</v>
      </c>
      <c r="D174" s="100">
        <v>9.560866355895996</v>
      </c>
      <c r="E174" s="100">
        <v>10.290513038635254</v>
      </c>
      <c r="F174" s="100">
        <v>33.396507248846696</v>
      </c>
      <c r="G174" s="100" t="s">
        <v>58</v>
      </c>
      <c r="H174" s="100">
        <v>34.513790956560115</v>
      </c>
      <c r="I174" s="100">
        <v>83.11378943068121</v>
      </c>
      <c r="J174" s="100" t="s">
        <v>61</v>
      </c>
      <c r="K174" s="100">
        <v>0.8793853183175269</v>
      </c>
      <c r="L174" s="100">
        <v>-1.2107812668832152</v>
      </c>
      <c r="M174" s="100">
        <v>0.20820420314142</v>
      </c>
      <c r="N174" s="100">
        <v>-0.11882277515434696</v>
      </c>
      <c r="O174" s="100">
        <v>0.035310050214994594</v>
      </c>
      <c r="P174" s="100">
        <v>-0.03472583239138356</v>
      </c>
      <c r="Q174" s="100">
        <v>0.004298287665240867</v>
      </c>
      <c r="R174" s="100">
        <v>-0.0018264465921878168</v>
      </c>
      <c r="S174" s="100">
        <v>0.000461365010553648</v>
      </c>
      <c r="T174" s="100">
        <v>-0.0005082691701425576</v>
      </c>
      <c r="U174" s="100">
        <v>9.355320988460345E-05</v>
      </c>
      <c r="V174" s="100">
        <v>-6.744530694169544E-05</v>
      </c>
      <c r="W174" s="100">
        <v>2.8665316149075903E-05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1564</v>
      </c>
      <c r="B176" s="100">
        <v>149.56</v>
      </c>
      <c r="C176" s="100">
        <v>161.76</v>
      </c>
      <c r="D176" s="100">
        <v>8.45674296229318</v>
      </c>
      <c r="E176" s="100">
        <v>8.476084862987276</v>
      </c>
      <c r="F176" s="100">
        <v>24.55211585158875</v>
      </c>
      <c r="G176" s="100" t="s">
        <v>59</v>
      </c>
      <c r="H176" s="100">
        <v>-12.882419909278482</v>
      </c>
      <c r="I176" s="100">
        <v>69.17758009072152</v>
      </c>
      <c r="J176" s="100" t="s">
        <v>73</v>
      </c>
      <c r="K176" s="100">
        <v>3.3871111187203717</v>
      </c>
      <c r="M176" s="100" t="s">
        <v>68</v>
      </c>
      <c r="N176" s="100">
        <v>2.2023053793626914</v>
      </c>
      <c r="X176" s="100">
        <v>67.5</v>
      </c>
    </row>
    <row r="177" spans="1:24" s="100" customFormat="1" ht="12.75" hidden="1">
      <c r="A177" s="100">
        <v>1563</v>
      </c>
      <c r="B177" s="100">
        <v>148.89999389648438</v>
      </c>
      <c r="C177" s="100">
        <v>176.8000030517578</v>
      </c>
      <c r="D177" s="100">
        <v>8.553112983703613</v>
      </c>
      <c r="E177" s="100">
        <v>8.756270408630371</v>
      </c>
      <c r="F177" s="100">
        <v>31.37710861388019</v>
      </c>
      <c r="G177" s="100" t="s">
        <v>56</v>
      </c>
      <c r="H177" s="100">
        <v>6.009026709814449</v>
      </c>
      <c r="I177" s="100">
        <v>87.40902060629882</v>
      </c>
      <c r="J177" s="100" t="s">
        <v>62</v>
      </c>
      <c r="K177" s="100">
        <v>1.4981693708983208</v>
      </c>
      <c r="L177" s="100">
        <v>0.9940626321514747</v>
      </c>
      <c r="M177" s="100">
        <v>0.35467081358252234</v>
      </c>
      <c r="N177" s="100">
        <v>0.15541562455772445</v>
      </c>
      <c r="O177" s="100">
        <v>0.060169336409867144</v>
      </c>
      <c r="P177" s="100">
        <v>0.028516475142734716</v>
      </c>
      <c r="Q177" s="100">
        <v>0.007323896572652801</v>
      </c>
      <c r="R177" s="100">
        <v>0.002392233059029601</v>
      </c>
      <c r="S177" s="100">
        <v>0.0007893815761962368</v>
      </c>
      <c r="T177" s="100">
        <v>0.00041963001920528883</v>
      </c>
      <c r="U177" s="100">
        <v>0.00016019280383536193</v>
      </c>
      <c r="V177" s="100">
        <v>8.878285602069426E-05</v>
      </c>
      <c r="W177" s="100">
        <v>4.9226876664291676E-05</v>
      </c>
      <c r="X177" s="100">
        <v>67.5</v>
      </c>
    </row>
    <row r="178" spans="1:24" s="100" customFormat="1" ht="12.75" hidden="1">
      <c r="A178" s="100">
        <v>1354</v>
      </c>
      <c r="B178" s="100">
        <v>156.3000030517578</v>
      </c>
      <c r="C178" s="100">
        <v>191.89999389648438</v>
      </c>
      <c r="D178" s="100">
        <v>9.276314735412598</v>
      </c>
      <c r="E178" s="100">
        <v>9.514336585998535</v>
      </c>
      <c r="F178" s="100">
        <v>37.421967991079825</v>
      </c>
      <c r="G178" s="100" t="s">
        <v>57</v>
      </c>
      <c r="H178" s="100">
        <v>7.350940210122019</v>
      </c>
      <c r="I178" s="100">
        <v>96.15094326187983</v>
      </c>
      <c r="J178" s="100" t="s">
        <v>60</v>
      </c>
      <c r="K178" s="100">
        <v>-0.7732304517122706</v>
      </c>
      <c r="L178" s="100">
        <v>-0.005407580515543421</v>
      </c>
      <c r="M178" s="100">
        <v>0.18649291817228617</v>
      </c>
      <c r="N178" s="100">
        <v>-0.0016074356635749495</v>
      </c>
      <c r="O178" s="100">
        <v>-0.03049638936523973</v>
      </c>
      <c r="P178" s="100">
        <v>-0.0006187269476003351</v>
      </c>
      <c r="Q178" s="100">
        <v>0.004013237017221789</v>
      </c>
      <c r="R178" s="100">
        <v>-0.00012926377976287237</v>
      </c>
      <c r="S178" s="100">
        <v>-0.00035323473540244577</v>
      </c>
      <c r="T178" s="100">
        <v>-4.4059309454681626E-05</v>
      </c>
      <c r="U178" s="100">
        <v>9.81259149123166E-05</v>
      </c>
      <c r="V178" s="100">
        <v>-1.0206239531057376E-05</v>
      </c>
      <c r="W178" s="100">
        <v>-2.0551305136685952E-05</v>
      </c>
      <c r="X178" s="100">
        <v>67.5</v>
      </c>
    </row>
    <row r="179" spans="1:24" s="100" customFormat="1" ht="12.75" hidden="1">
      <c r="A179" s="100">
        <v>1561</v>
      </c>
      <c r="B179" s="100">
        <v>113.87999725341797</v>
      </c>
      <c r="C179" s="100">
        <v>112.37999725341797</v>
      </c>
      <c r="D179" s="100">
        <v>9.420498847961426</v>
      </c>
      <c r="E179" s="100">
        <v>10.112183570861816</v>
      </c>
      <c r="F179" s="100">
        <v>33.92275572822528</v>
      </c>
      <c r="G179" s="100" t="s">
        <v>58</v>
      </c>
      <c r="H179" s="100">
        <v>39.293399292533365</v>
      </c>
      <c r="I179" s="100">
        <v>85.67339654595133</v>
      </c>
      <c r="J179" s="100" t="s">
        <v>61</v>
      </c>
      <c r="K179" s="100">
        <v>1.283209309677384</v>
      </c>
      <c r="L179" s="100">
        <v>-0.9940479237506037</v>
      </c>
      <c r="M179" s="100">
        <v>0.3016815829295406</v>
      </c>
      <c r="N179" s="100">
        <v>-0.1554073116273975</v>
      </c>
      <c r="O179" s="100">
        <v>0.051868287803700036</v>
      </c>
      <c r="P179" s="100">
        <v>-0.028509762039177388</v>
      </c>
      <c r="Q179" s="100">
        <v>0.006126450003918762</v>
      </c>
      <c r="R179" s="100">
        <v>-0.002388738136329627</v>
      </c>
      <c r="S179" s="100">
        <v>0.0007059380245766758</v>
      </c>
      <c r="T179" s="100">
        <v>-0.0004173105920877251</v>
      </c>
      <c r="U179" s="100">
        <v>0.00012662163805312088</v>
      </c>
      <c r="V179" s="100">
        <v>-8.81942639734921E-05</v>
      </c>
      <c r="W179" s="100">
        <v>4.4731747599442275E-05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1564</v>
      </c>
      <c r="B181" s="100">
        <v>149.86</v>
      </c>
      <c r="C181" s="100">
        <v>171.76</v>
      </c>
      <c r="D181" s="100">
        <v>8.287776610185974</v>
      </c>
      <c r="E181" s="100">
        <v>8.369566862174187</v>
      </c>
      <c r="F181" s="100">
        <v>23.021318352869276</v>
      </c>
      <c r="G181" s="100" t="s">
        <v>59</v>
      </c>
      <c r="H181" s="100">
        <v>-16.172314625684592</v>
      </c>
      <c r="I181" s="100">
        <v>66.18768537431542</v>
      </c>
      <c r="J181" s="100" t="s">
        <v>73</v>
      </c>
      <c r="K181" s="100">
        <v>5.218733468470269</v>
      </c>
      <c r="M181" s="100" t="s">
        <v>68</v>
      </c>
      <c r="N181" s="100">
        <v>3.6419371702012375</v>
      </c>
      <c r="X181" s="100">
        <v>67.5</v>
      </c>
    </row>
    <row r="182" spans="1:24" s="100" customFormat="1" ht="12.75" hidden="1">
      <c r="A182" s="100">
        <v>1563</v>
      </c>
      <c r="B182" s="100">
        <v>152.86000061035156</v>
      </c>
      <c r="C182" s="100">
        <v>169.05999755859375</v>
      </c>
      <c r="D182" s="100">
        <v>8.425010681152344</v>
      </c>
      <c r="E182" s="100">
        <v>8.896916389465332</v>
      </c>
      <c r="F182" s="100">
        <v>33.394583893444405</v>
      </c>
      <c r="G182" s="100" t="s">
        <v>56</v>
      </c>
      <c r="H182" s="100">
        <v>9.09942308197084</v>
      </c>
      <c r="I182" s="100">
        <v>94.4594236923224</v>
      </c>
      <c r="J182" s="100" t="s">
        <v>62</v>
      </c>
      <c r="K182" s="100">
        <v>1.7003024341883428</v>
      </c>
      <c r="L182" s="100">
        <v>1.4595318520317184</v>
      </c>
      <c r="M182" s="100">
        <v>0.4025230880712051</v>
      </c>
      <c r="N182" s="100">
        <v>0.17015774583654256</v>
      </c>
      <c r="O182" s="100">
        <v>0.06828734766430769</v>
      </c>
      <c r="P182" s="100">
        <v>0.041869307239629006</v>
      </c>
      <c r="Q182" s="100">
        <v>0.008312050337455844</v>
      </c>
      <c r="R182" s="100">
        <v>0.0026191673222724066</v>
      </c>
      <c r="S182" s="100">
        <v>0.0008958784165773671</v>
      </c>
      <c r="T182" s="100">
        <v>0.0006161051802856179</v>
      </c>
      <c r="U182" s="100">
        <v>0.00018181513476868115</v>
      </c>
      <c r="V182" s="100">
        <v>9.721131996693327E-05</v>
      </c>
      <c r="W182" s="100">
        <v>5.586800621587766E-05</v>
      </c>
      <c r="X182" s="100">
        <v>67.5</v>
      </c>
    </row>
    <row r="183" spans="1:24" s="100" customFormat="1" ht="12.75" hidden="1">
      <c r="A183" s="100">
        <v>1354</v>
      </c>
      <c r="B183" s="100">
        <v>159.1999969482422</v>
      </c>
      <c r="C183" s="100">
        <v>201.39999389648438</v>
      </c>
      <c r="D183" s="100">
        <v>9.7224760055542</v>
      </c>
      <c r="E183" s="100">
        <v>9.574914932250977</v>
      </c>
      <c r="F183" s="100">
        <v>37.65683489549376</v>
      </c>
      <c r="G183" s="100" t="s">
        <v>57</v>
      </c>
      <c r="H183" s="100">
        <v>0.6256106586214969</v>
      </c>
      <c r="I183" s="100">
        <v>92.32560760686368</v>
      </c>
      <c r="J183" s="100" t="s">
        <v>60</v>
      </c>
      <c r="K183" s="100">
        <v>-0.6399589276671303</v>
      </c>
      <c r="L183" s="100">
        <v>-0.00794009717275097</v>
      </c>
      <c r="M183" s="100">
        <v>0.15573053315093724</v>
      </c>
      <c r="N183" s="100">
        <v>-0.0017597286648743482</v>
      </c>
      <c r="O183" s="100">
        <v>-0.025017663521802555</v>
      </c>
      <c r="P183" s="100">
        <v>-0.0009085258129584498</v>
      </c>
      <c r="Q183" s="100">
        <v>0.003415873305827443</v>
      </c>
      <c r="R183" s="100">
        <v>-0.00014151890254349568</v>
      </c>
      <c r="S183" s="100">
        <v>-0.0002711888683989119</v>
      </c>
      <c r="T183" s="100">
        <v>-6.469838999795263E-05</v>
      </c>
      <c r="U183" s="100">
        <v>8.76284948669265E-05</v>
      </c>
      <c r="V183" s="100">
        <v>-1.1172409035198801E-05</v>
      </c>
      <c r="W183" s="100">
        <v>-1.51350021043487E-05</v>
      </c>
      <c r="X183" s="100">
        <v>67.5</v>
      </c>
    </row>
    <row r="184" spans="1:24" s="100" customFormat="1" ht="12.75" hidden="1">
      <c r="A184" s="100">
        <v>1561</v>
      </c>
      <c r="B184" s="100">
        <v>102.31999969482422</v>
      </c>
      <c r="C184" s="100">
        <v>105.91999816894531</v>
      </c>
      <c r="D184" s="100">
        <v>9.43384075164795</v>
      </c>
      <c r="E184" s="100">
        <v>10.029565811157227</v>
      </c>
      <c r="F184" s="100">
        <v>33.645077752326</v>
      </c>
      <c r="G184" s="100" t="s">
        <v>58</v>
      </c>
      <c r="H184" s="100">
        <v>49.99070852337012</v>
      </c>
      <c r="I184" s="100">
        <v>84.81070821819434</v>
      </c>
      <c r="J184" s="100" t="s">
        <v>61</v>
      </c>
      <c r="K184" s="100">
        <v>1.5752717031058294</v>
      </c>
      <c r="L184" s="100">
        <v>-1.4595102541441856</v>
      </c>
      <c r="M184" s="100">
        <v>0.37117763601125536</v>
      </c>
      <c r="N184" s="100">
        <v>-0.1701486462573224</v>
      </c>
      <c r="O184" s="100">
        <v>0.06353958107302801</v>
      </c>
      <c r="P184" s="100">
        <v>-0.04185944898793626</v>
      </c>
      <c r="Q184" s="100">
        <v>0.0075777298956175064</v>
      </c>
      <c r="R184" s="100">
        <v>-0.0026153412515927043</v>
      </c>
      <c r="S184" s="100">
        <v>0.0008538470208097515</v>
      </c>
      <c r="T184" s="100">
        <v>-0.0006126987118530988</v>
      </c>
      <c r="U184" s="100">
        <v>0.00015930470839969145</v>
      </c>
      <c r="V184" s="100">
        <v>-9.656716836515239E-05</v>
      </c>
      <c r="W184" s="100">
        <v>5.377886043640852E-05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1564</v>
      </c>
      <c r="B186" s="100">
        <v>171.06</v>
      </c>
      <c r="C186" s="100">
        <v>170.36</v>
      </c>
      <c r="D186" s="100">
        <v>8.406225478994294</v>
      </c>
      <c r="E186" s="100">
        <v>8.646876999773733</v>
      </c>
      <c r="F186" s="100">
        <v>28.271010834547376</v>
      </c>
      <c r="G186" s="100" t="s">
        <v>59</v>
      </c>
      <c r="H186" s="100">
        <v>-23.353130063121384</v>
      </c>
      <c r="I186" s="100">
        <v>80.20686993687862</v>
      </c>
      <c r="J186" s="100" t="s">
        <v>73</v>
      </c>
      <c r="K186" s="100">
        <v>4.785069035489153</v>
      </c>
      <c r="M186" s="100" t="s">
        <v>68</v>
      </c>
      <c r="N186" s="100">
        <v>3.173241667120746</v>
      </c>
      <c r="X186" s="100">
        <v>67.5</v>
      </c>
    </row>
    <row r="187" spans="1:24" s="100" customFormat="1" ht="12.75" hidden="1">
      <c r="A187" s="100">
        <v>1563</v>
      </c>
      <c r="B187" s="100">
        <v>165.0800018310547</v>
      </c>
      <c r="C187" s="100">
        <v>181.67999267578125</v>
      </c>
      <c r="D187" s="100">
        <v>8.281198501586914</v>
      </c>
      <c r="E187" s="100">
        <v>8.68139934539795</v>
      </c>
      <c r="F187" s="100">
        <v>35.556572101786784</v>
      </c>
      <c r="G187" s="100" t="s">
        <v>56</v>
      </c>
      <c r="H187" s="100">
        <v>4.793850583099854</v>
      </c>
      <c r="I187" s="100">
        <v>102.37385241415454</v>
      </c>
      <c r="J187" s="100" t="s">
        <v>62</v>
      </c>
      <c r="K187" s="100">
        <v>1.728869086111817</v>
      </c>
      <c r="L187" s="100">
        <v>1.26969697004241</v>
      </c>
      <c r="M187" s="100">
        <v>0.409285538651488</v>
      </c>
      <c r="N187" s="100">
        <v>0.10105860731838312</v>
      </c>
      <c r="O187" s="100">
        <v>0.0694344883570345</v>
      </c>
      <c r="P187" s="100">
        <v>0.036423499142645664</v>
      </c>
      <c r="Q187" s="100">
        <v>0.008451720909812619</v>
      </c>
      <c r="R187" s="100">
        <v>0.001555539874948949</v>
      </c>
      <c r="S187" s="100">
        <v>0.0009109404504704027</v>
      </c>
      <c r="T187" s="100">
        <v>0.0005359799072779795</v>
      </c>
      <c r="U187" s="100">
        <v>0.00018487338366737782</v>
      </c>
      <c r="V187" s="100">
        <v>5.773222609889279E-05</v>
      </c>
      <c r="W187" s="100">
        <v>5.680507568495351E-05</v>
      </c>
      <c r="X187" s="100">
        <v>67.5</v>
      </c>
    </row>
    <row r="188" spans="1:24" s="100" customFormat="1" ht="12.75" hidden="1">
      <c r="A188" s="100">
        <v>1354</v>
      </c>
      <c r="B188" s="100">
        <v>166.27999877929688</v>
      </c>
      <c r="C188" s="100">
        <v>199.47999572753906</v>
      </c>
      <c r="D188" s="100">
        <v>9.332159042358398</v>
      </c>
      <c r="E188" s="100">
        <v>9.251296997070312</v>
      </c>
      <c r="F188" s="100">
        <v>40.155114970497344</v>
      </c>
      <c r="G188" s="100" t="s">
        <v>57</v>
      </c>
      <c r="H188" s="100">
        <v>3.8189604105096038</v>
      </c>
      <c r="I188" s="100">
        <v>102.59895918980648</v>
      </c>
      <c r="J188" s="100" t="s">
        <v>60</v>
      </c>
      <c r="K188" s="100">
        <v>-1.039729066303505</v>
      </c>
      <c r="L188" s="100">
        <v>-0.006907951146137123</v>
      </c>
      <c r="M188" s="100">
        <v>0.24984244570259462</v>
      </c>
      <c r="N188" s="100">
        <v>-0.0010453272009622835</v>
      </c>
      <c r="O188" s="100">
        <v>-0.04115624680409846</v>
      </c>
      <c r="P188" s="100">
        <v>-0.0007903051817291461</v>
      </c>
      <c r="Q188" s="100">
        <v>0.005333130376944038</v>
      </c>
      <c r="R188" s="100">
        <v>-8.408840295107362E-05</v>
      </c>
      <c r="S188" s="100">
        <v>-0.0004891945480924261</v>
      </c>
      <c r="T188" s="100">
        <v>-5.627167041964878E-05</v>
      </c>
      <c r="U188" s="100">
        <v>0.00012765903244369863</v>
      </c>
      <c r="V188" s="100">
        <v>-6.644483196363635E-06</v>
      </c>
      <c r="W188" s="100">
        <v>-2.889779165848721E-05</v>
      </c>
      <c r="X188" s="100">
        <v>67.5</v>
      </c>
    </row>
    <row r="189" spans="1:24" s="100" customFormat="1" ht="12.75" hidden="1">
      <c r="A189" s="100">
        <v>1561</v>
      </c>
      <c r="B189" s="100">
        <v>117.66000366210938</v>
      </c>
      <c r="C189" s="100">
        <v>111.76000213623047</v>
      </c>
      <c r="D189" s="100">
        <v>9.28233528137207</v>
      </c>
      <c r="E189" s="100">
        <v>9.947188377380371</v>
      </c>
      <c r="F189" s="100">
        <v>35.40459682078978</v>
      </c>
      <c r="G189" s="100" t="s">
        <v>58</v>
      </c>
      <c r="H189" s="100">
        <v>40.60118120964839</v>
      </c>
      <c r="I189" s="100">
        <v>90.76118487175776</v>
      </c>
      <c r="J189" s="100" t="s">
        <v>61</v>
      </c>
      <c r="K189" s="100">
        <v>1.3812862793775775</v>
      </c>
      <c r="L189" s="100">
        <v>-1.2696781781009858</v>
      </c>
      <c r="M189" s="100">
        <v>0.3241811291154757</v>
      </c>
      <c r="N189" s="100">
        <v>-0.10105320086060653</v>
      </c>
      <c r="O189" s="100">
        <v>0.05592237050057244</v>
      </c>
      <c r="P189" s="100">
        <v>-0.03641492424149804</v>
      </c>
      <c r="Q189" s="100">
        <v>0.006556623118639701</v>
      </c>
      <c r="R189" s="100">
        <v>-0.0015532654129431097</v>
      </c>
      <c r="S189" s="100">
        <v>0.0007684407579116734</v>
      </c>
      <c r="T189" s="100">
        <v>-0.0005330177859264116</v>
      </c>
      <c r="U189" s="100">
        <v>0.0001337211255717068</v>
      </c>
      <c r="V189" s="100">
        <v>-5.734858998603993E-05</v>
      </c>
      <c r="W189" s="100">
        <v>4.890536024645932E-05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23.021318352869276</v>
      </c>
      <c r="G190" s="101"/>
      <c r="H190" s="101"/>
      <c r="I190" s="114"/>
      <c r="J190" s="114" t="s">
        <v>158</v>
      </c>
      <c r="K190" s="101">
        <f>AVERAGE(K188,K183,K178,K173,K168,K163)</f>
        <v>-0.5325211074130961</v>
      </c>
      <c r="L190" s="101">
        <f>AVERAGE(L188,L183,L178,L173,L168,L163)</f>
        <v>-0.0064501863495029415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40.155114970497344</v>
      </c>
      <c r="G191" s="101"/>
      <c r="H191" s="101"/>
      <c r="I191" s="114"/>
      <c r="J191" s="114" t="s">
        <v>159</v>
      </c>
      <c r="K191" s="101">
        <f>AVERAGE(K189,K184,K179,K174,K169,K164)</f>
        <v>1.2589261136280752</v>
      </c>
      <c r="L191" s="101">
        <f>AVERAGE(L189,L184,L179,L174,L169,L164)</f>
        <v>-1.1856643508437483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0.332825692133185</v>
      </c>
      <c r="L192" s="101">
        <f>ABS(L190/$H$33)</f>
        <v>0.017917184304174837</v>
      </c>
      <c r="M192" s="114" t="s">
        <v>111</v>
      </c>
      <c r="N192" s="101">
        <f>K192+L192+L193+K193</f>
        <v>1.8070820239124725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0.71529892819777</v>
      </c>
      <c r="L193" s="101">
        <f>ABS(L191/$H$34)</f>
        <v>0.7410402192773426</v>
      </c>
      <c r="M193" s="101"/>
      <c r="N193" s="101"/>
    </row>
    <row r="194" s="100" customFormat="1" ht="12.75"/>
    <row r="195" s="100" customFormat="1" ht="12.75" hidden="1">
      <c r="A195" s="100" t="s">
        <v>120</v>
      </c>
    </row>
    <row r="196" spans="1:24" s="100" customFormat="1" ht="12.75" hidden="1">
      <c r="A196" s="100">
        <v>1564</v>
      </c>
      <c r="B196" s="100">
        <v>143.68</v>
      </c>
      <c r="C196" s="100">
        <v>161.58</v>
      </c>
      <c r="D196" s="100">
        <v>8.576115793775685</v>
      </c>
      <c r="E196" s="100">
        <v>8.73970268002748</v>
      </c>
      <c r="F196" s="100">
        <v>33.71249404263274</v>
      </c>
      <c r="G196" s="100" t="s">
        <v>59</v>
      </c>
      <c r="H196" s="100">
        <v>17.46242092770754</v>
      </c>
      <c r="I196" s="100">
        <v>93.64242092770755</v>
      </c>
      <c r="J196" s="100" t="s">
        <v>73</v>
      </c>
      <c r="K196" s="100">
        <v>3.530608162637525</v>
      </c>
      <c r="M196" s="100" t="s">
        <v>68</v>
      </c>
      <c r="N196" s="100">
        <v>2.8723869950051393</v>
      </c>
      <c r="X196" s="100">
        <v>67.5</v>
      </c>
    </row>
    <row r="197" spans="1:24" s="100" customFormat="1" ht="12.75" hidden="1">
      <c r="A197" s="100">
        <v>1354</v>
      </c>
      <c r="B197" s="100">
        <v>163.3800048828125</v>
      </c>
      <c r="C197" s="100">
        <v>191.27999877929688</v>
      </c>
      <c r="D197" s="100">
        <v>9.330794334411621</v>
      </c>
      <c r="E197" s="100">
        <v>9.875490188598633</v>
      </c>
      <c r="F197" s="100">
        <v>35.957781653421335</v>
      </c>
      <c r="G197" s="100" t="s">
        <v>56</v>
      </c>
      <c r="H197" s="100">
        <v>-4.003246505426219</v>
      </c>
      <c r="I197" s="100">
        <v>91.87675837738628</v>
      </c>
      <c r="J197" s="100" t="s">
        <v>62</v>
      </c>
      <c r="K197" s="100">
        <v>1.0262087266105537</v>
      </c>
      <c r="L197" s="100">
        <v>1.546980826625655</v>
      </c>
      <c r="M197" s="100">
        <v>0.24294196167667284</v>
      </c>
      <c r="N197" s="100">
        <v>0.14708595804100966</v>
      </c>
      <c r="O197" s="100">
        <v>0.0412144127217634</v>
      </c>
      <c r="P197" s="100">
        <v>0.044377891202803596</v>
      </c>
      <c r="Q197" s="100">
        <v>0.005016860672047369</v>
      </c>
      <c r="R197" s="100">
        <v>0.002263960560791193</v>
      </c>
      <c r="S197" s="100">
        <v>0.0005406443960485069</v>
      </c>
      <c r="T197" s="100">
        <v>0.0006529551760603792</v>
      </c>
      <c r="U197" s="100">
        <v>0.00010969849309831532</v>
      </c>
      <c r="V197" s="100">
        <v>8.399196996876945E-05</v>
      </c>
      <c r="W197" s="100">
        <v>3.369061300180339E-05</v>
      </c>
      <c r="X197" s="100">
        <v>67.5</v>
      </c>
    </row>
    <row r="198" spans="1:24" s="100" customFormat="1" ht="12.75" hidden="1">
      <c r="A198" s="100">
        <v>1561</v>
      </c>
      <c r="B198" s="100">
        <v>110.4000015258789</v>
      </c>
      <c r="C198" s="100">
        <v>111.5999984741211</v>
      </c>
      <c r="D198" s="100">
        <v>9.731223106384277</v>
      </c>
      <c r="E198" s="100">
        <v>10.2764253616333</v>
      </c>
      <c r="F198" s="100">
        <v>34.285248996405926</v>
      </c>
      <c r="G198" s="100" t="s">
        <v>57</v>
      </c>
      <c r="H198" s="100">
        <v>40.9117874303665</v>
      </c>
      <c r="I198" s="100">
        <v>83.81178895624541</v>
      </c>
      <c r="J198" s="100" t="s">
        <v>60</v>
      </c>
      <c r="K198" s="100">
        <v>-0.9038099697356508</v>
      </c>
      <c r="L198" s="100">
        <v>0.008418614626141203</v>
      </c>
      <c r="M198" s="100">
        <v>0.21264385450198342</v>
      </c>
      <c r="N198" s="100">
        <v>-0.0015219168789178158</v>
      </c>
      <c r="O198" s="100">
        <v>-0.03650738783703429</v>
      </c>
      <c r="P198" s="100">
        <v>0.0009632643291906701</v>
      </c>
      <c r="Q198" s="100">
        <v>0.004325937665444945</v>
      </c>
      <c r="R198" s="100">
        <v>-0.0001223123245026099</v>
      </c>
      <c r="S198" s="100">
        <v>-0.00049475096086333</v>
      </c>
      <c r="T198" s="100">
        <v>6.859686610060674E-05</v>
      </c>
      <c r="U198" s="100">
        <v>8.985568830231716E-05</v>
      </c>
      <c r="V198" s="100">
        <v>-9.656968216570018E-06</v>
      </c>
      <c r="W198" s="100">
        <v>-3.126666571835138E-05</v>
      </c>
      <c r="X198" s="100">
        <v>67.5</v>
      </c>
    </row>
    <row r="199" spans="1:24" s="100" customFormat="1" ht="12.75" hidden="1">
      <c r="A199" s="100">
        <v>1563</v>
      </c>
      <c r="B199" s="100">
        <v>157.75999450683594</v>
      </c>
      <c r="C199" s="100">
        <v>176.16000366210938</v>
      </c>
      <c r="D199" s="100">
        <v>8.518324851989746</v>
      </c>
      <c r="E199" s="100">
        <v>8.818032264709473</v>
      </c>
      <c r="F199" s="100">
        <v>26.277378447946898</v>
      </c>
      <c r="G199" s="100" t="s">
        <v>58</v>
      </c>
      <c r="H199" s="100">
        <v>-16.731302322270395</v>
      </c>
      <c r="I199" s="100">
        <v>73.52869218456554</v>
      </c>
      <c r="J199" s="100" t="s">
        <v>61</v>
      </c>
      <c r="K199" s="100">
        <v>-0.48603692162025736</v>
      </c>
      <c r="L199" s="100">
        <v>1.5469579195554002</v>
      </c>
      <c r="M199" s="100">
        <v>-0.11748782015957775</v>
      </c>
      <c r="N199" s="100">
        <v>-0.1470780840977177</v>
      </c>
      <c r="O199" s="100">
        <v>-0.019126903808933986</v>
      </c>
      <c r="P199" s="100">
        <v>0.04436743568699888</v>
      </c>
      <c r="Q199" s="100">
        <v>-0.0025406995724446295</v>
      </c>
      <c r="R199" s="100">
        <v>-0.002260654134557682</v>
      </c>
      <c r="S199" s="100">
        <v>-0.00021798589335887434</v>
      </c>
      <c r="T199" s="100">
        <v>0.0006493419221836953</v>
      </c>
      <c r="U199" s="100">
        <v>-6.292626373588342E-05</v>
      </c>
      <c r="V199" s="100">
        <v>-8.343496859290369E-05</v>
      </c>
      <c r="W199" s="100">
        <v>-1.2548028502284894E-05</v>
      </c>
      <c r="X199" s="100">
        <v>67.5</v>
      </c>
    </row>
    <row r="200" s="100" customFormat="1" ht="12.75" hidden="1">
      <c r="A200" s="100" t="s">
        <v>126</v>
      </c>
    </row>
    <row r="201" spans="1:24" s="100" customFormat="1" ht="12.75" hidden="1">
      <c r="A201" s="100">
        <v>1564</v>
      </c>
      <c r="B201" s="100">
        <v>150.66</v>
      </c>
      <c r="C201" s="100">
        <v>171.56</v>
      </c>
      <c r="D201" s="100">
        <v>8.415947737195003</v>
      </c>
      <c r="E201" s="100">
        <v>8.656369549506758</v>
      </c>
      <c r="F201" s="100">
        <v>32.18158601593268</v>
      </c>
      <c r="G201" s="100" t="s">
        <v>59</v>
      </c>
      <c r="H201" s="100">
        <v>7.957969761775175</v>
      </c>
      <c r="I201" s="100">
        <v>91.11796976177517</v>
      </c>
      <c r="J201" s="100" t="s">
        <v>73</v>
      </c>
      <c r="K201" s="100">
        <v>2.5768320088147987</v>
      </c>
      <c r="M201" s="100" t="s">
        <v>68</v>
      </c>
      <c r="N201" s="100">
        <v>1.7201340617697172</v>
      </c>
      <c r="X201" s="100">
        <v>67.5</v>
      </c>
    </row>
    <row r="202" spans="1:24" s="100" customFormat="1" ht="12.75" hidden="1">
      <c r="A202" s="100">
        <v>1354</v>
      </c>
      <c r="B202" s="100">
        <v>155.83999633789062</v>
      </c>
      <c r="C202" s="100">
        <v>196.74000549316406</v>
      </c>
      <c r="D202" s="100">
        <v>9.285937309265137</v>
      </c>
      <c r="E202" s="100">
        <v>9.497554779052734</v>
      </c>
      <c r="F202" s="100">
        <v>36.1531441498113</v>
      </c>
      <c r="G202" s="100" t="s">
        <v>56</v>
      </c>
      <c r="H202" s="100">
        <v>4.452817605770576</v>
      </c>
      <c r="I202" s="100">
        <v>92.7928139436612</v>
      </c>
      <c r="J202" s="100" t="s">
        <v>62</v>
      </c>
      <c r="K202" s="100">
        <v>1.285416110807122</v>
      </c>
      <c r="L202" s="100">
        <v>0.8868783437592981</v>
      </c>
      <c r="M202" s="100">
        <v>0.3043057251503048</v>
      </c>
      <c r="N202" s="100">
        <v>0.20498731483548543</v>
      </c>
      <c r="O202" s="100">
        <v>0.05162467779752169</v>
      </c>
      <c r="P202" s="100">
        <v>0.02544162779721655</v>
      </c>
      <c r="Q202" s="100">
        <v>0.006283970861428246</v>
      </c>
      <c r="R202" s="100">
        <v>0.0031552284610103973</v>
      </c>
      <c r="S202" s="100">
        <v>0.0006772382521923229</v>
      </c>
      <c r="T202" s="100">
        <v>0.0003743038136195321</v>
      </c>
      <c r="U202" s="100">
        <v>0.00013740006932768788</v>
      </c>
      <c r="V202" s="100">
        <v>0.00011707069226841275</v>
      </c>
      <c r="W202" s="100">
        <v>4.221279830074358E-05</v>
      </c>
      <c r="X202" s="100">
        <v>67.5</v>
      </c>
    </row>
    <row r="203" spans="1:24" s="100" customFormat="1" ht="12.75" hidden="1">
      <c r="A203" s="100">
        <v>1561</v>
      </c>
      <c r="B203" s="100">
        <v>113.95999908447266</v>
      </c>
      <c r="C203" s="100">
        <v>129.16000366210938</v>
      </c>
      <c r="D203" s="100">
        <v>9.560627937316895</v>
      </c>
      <c r="E203" s="100">
        <v>9.898761749267578</v>
      </c>
      <c r="F203" s="100">
        <v>35.12375378755192</v>
      </c>
      <c r="G203" s="100" t="s">
        <v>57</v>
      </c>
      <c r="H203" s="100">
        <v>40.94670166887225</v>
      </c>
      <c r="I203" s="100">
        <v>87.40670075334491</v>
      </c>
      <c r="J203" s="100" t="s">
        <v>60</v>
      </c>
      <c r="K203" s="100">
        <v>-1.269607352438582</v>
      </c>
      <c r="L203" s="100">
        <v>0.004827478507240979</v>
      </c>
      <c r="M203" s="100">
        <v>0.3000028637090811</v>
      </c>
      <c r="N203" s="100">
        <v>-0.002120677116181355</v>
      </c>
      <c r="O203" s="100">
        <v>-0.05107395116114601</v>
      </c>
      <c r="P203" s="100">
        <v>0.0005523937498317973</v>
      </c>
      <c r="Q203" s="100">
        <v>0.006165309701160194</v>
      </c>
      <c r="R203" s="100">
        <v>-0.0001704714352274099</v>
      </c>
      <c r="S203" s="100">
        <v>-0.0006751469394892243</v>
      </c>
      <c r="T203" s="100">
        <v>3.933851899467443E-05</v>
      </c>
      <c r="U203" s="100">
        <v>0.00013226405884345096</v>
      </c>
      <c r="V203" s="100">
        <v>-1.3460862338469347E-05</v>
      </c>
      <c r="W203" s="100">
        <v>-4.2169882811419035E-05</v>
      </c>
      <c r="X203" s="100">
        <v>67.5</v>
      </c>
    </row>
    <row r="204" spans="1:24" s="100" customFormat="1" ht="12.75" hidden="1">
      <c r="A204" s="100">
        <v>1563</v>
      </c>
      <c r="B204" s="100">
        <v>138.4600067138672</v>
      </c>
      <c r="C204" s="100">
        <v>161.25999450683594</v>
      </c>
      <c r="D204" s="100">
        <v>8.842778205871582</v>
      </c>
      <c r="E204" s="100">
        <v>8.941341400146484</v>
      </c>
      <c r="F204" s="100">
        <v>26.012147075676474</v>
      </c>
      <c r="G204" s="100" t="s">
        <v>58</v>
      </c>
      <c r="H204" s="100">
        <v>-0.9008865942140716</v>
      </c>
      <c r="I204" s="100">
        <v>70.05912011965312</v>
      </c>
      <c r="J204" s="100" t="s">
        <v>61</v>
      </c>
      <c r="K204" s="100">
        <v>-0.200976985141089</v>
      </c>
      <c r="L204" s="100">
        <v>0.8868652051357623</v>
      </c>
      <c r="M204" s="100">
        <v>-0.05099270659225076</v>
      </c>
      <c r="N204" s="100">
        <v>-0.20497634490845848</v>
      </c>
      <c r="O204" s="100">
        <v>-0.007520563176172395</v>
      </c>
      <c r="P204" s="100">
        <v>0.025435630248084058</v>
      </c>
      <c r="Q204" s="100">
        <v>-0.001215420123273947</v>
      </c>
      <c r="R204" s="100">
        <v>-0.0031506199597764162</v>
      </c>
      <c r="S204" s="100">
        <v>-5.3181390832188625E-05</v>
      </c>
      <c r="T204" s="100">
        <v>0.00037223087702853327</v>
      </c>
      <c r="U204" s="100">
        <v>-3.72155584333969E-05</v>
      </c>
      <c r="V204" s="100">
        <v>-0.00011629424823829497</v>
      </c>
      <c r="W204" s="100">
        <v>-1.9029776799650916E-06</v>
      </c>
      <c r="X204" s="100">
        <v>67.5</v>
      </c>
    </row>
    <row r="205" s="100" customFormat="1" ht="12.75" hidden="1">
      <c r="A205" s="100" t="s">
        <v>132</v>
      </c>
    </row>
    <row r="206" spans="1:24" s="100" customFormat="1" ht="12.75" hidden="1">
      <c r="A206" s="100">
        <v>1564</v>
      </c>
      <c r="B206" s="100">
        <v>146.38</v>
      </c>
      <c r="C206" s="100">
        <v>161.58</v>
      </c>
      <c r="D206" s="100">
        <v>8.68339021956747</v>
      </c>
      <c r="E206" s="100">
        <v>8.790970708489077</v>
      </c>
      <c r="F206" s="100">
        <v>31.695887327250844</v>
      </c>
      <c r="G206" s="100" t="s">
        <v>59</v>
      </c>
      <c r="H206" s="100">
        <v>8.08313824754299</v>
      </c>
      <c r="I206" s="100">
        <v>86.96313824754299</v>
      </c>
      <c r="J206" s="100" t="s">
        <v>73</v>
      </c>
      <c r="K206" s="100">
        <v>2.2923363110982944</v>
      </c>
      <c r="M206" s="100" t="s">
        <v>68</v>
      </c>
      <c r="N206" s="100">
        <v>1.697720304747359</v>
      </c>
      <c r="X206" s="100">
        <v>67.5</v>
      </c>
    </row>
    <row r="207" spans="1:24" s="100" customFormat="1" ht="12.75" hidden="1">
      <c r="A207" s="100">
        <v>1354</v>
      </c>
      <c r="B207" s="100">
        <v>176.8000030517578</v>
      </c>
      <c r="C207" s="100">
        <v>187.1999969482422</v>
      </c>
      <c r="D207" s="100">
        <v>8.890780448913574</v>
      </c>
      <c r="E207" s="100">
        <v>9.3561429977417</v>
      </c>
      <c r="F207" s="100">
        <v>37.69843005052566</v>
      </c>
      <c r="G207" s="100" t="s">
        <v>56</v>
      </c>
      <c r="H207" s="100">
        <v>-8.151570194638268</v>
      </c>
      <c r="I207" s="100">
        <v>101.14843285711954</v>
      </c>
      <c r="J207" s="100" t="s">
        <v>62</v>
      </c>
      <c r="K207" s="100">
        <v>1.026859290375863</v>
      </c>
      <c r="L207" s="100">
        <v>1.0781067741597836</v>
      </c>
      <c r="M207" s="100">
        <v>0.24309539093212318</v>
      </c>
      <c r="N207" s="100">
        <v>0.11747520985468608</v>
      </c>
      <c r="O207" s="100">
        <v>0.04124080307764294</v>
      </c>
      <c r="P207" s="100">
        <v>0.030927463820830434</v>
      </c>
      <c r="Q207" s="100">
        <v>0.005019917567887932</v>
      </c>
      <c r="R207" s="100">
        <v>0.0018081671598074982</v>
      </c>
      <c r="S207" s="100">
        <v>0.0005410260936501978</v>
      </c>
      <c r="T207" s="100">
        <v>0.00045504456772478677</v>
      </c>
      <c r="U207" s="100">
        <v>0.0001097503599400615</v>
      </c>
      <c r="V207" s="100">
        <v>6.708218584302113E-05</v>
      </c>
      <c r="W207" s="100">
        <v>3.3724136651771114E-05</v>
      </c>
      <c r="X207" s="100">
        <v>67.5</v>
      </c>
    </row>
    <row r="208" spans="1:24" s="100" customFormat="1" ht="12.75" hidden="1">
      <c r="A208" s="100">
        <v>1561</v>
      </c>
      <c r="B208" s="100">
        <v>116.0999984741211</v>
      </c>
      <c r="C208" s="100">
        <v>119.69999694824219</v>
      </c>
      <c r="D208" s="100">
        <v>9.560866355895996</v>
      </c>
      <c r="E208" s="100">
        <v>10.290513038635254</v>
      </c>
      <c r="F208" s="100">
        <v>33.396507248846696</v>
      </c>
      <c r="G208" s="100" t="s">
        <v>57</v>
      </c>
      <c r="H208" s="100">
        <v>34.513790956560115</v>
      </c>
      <c r="I208" s="100">
        <v>83.11378943068121</v>
      </c>
      <c r="J208" s="100" t="s">
        <v>60</v>
      </c>
      <c r="K208" s="100">
        <v>-1.0160071065306406</v>
      </c>
      <c r="L208" s="100">
        <v>0.005866940625964848</v>
      </c>
      <c r="M208" s="100">
        <v>0.24091149319963498</v>
      </c>
      <c r="N208" s="100">
        <v>-0.0012156890083869613</v>
      </c>
      <c r="O208" s="100">
        <v>-0.04073800228479829</v>
      </c>
      <c r="P208" s="100">
        <v>0.0006713447024526761</v>
      </c>
      <c r="Q208" s="100">
        <v>0.0049907383325707416</v>
      </c>
      <c r="R208" s="100">
        <v>-9.771173116677167E-05</v>
      </c>
      <c r="S208" s="100">
        <v>-0.0005275129940288388</v>
      </c>
      <c r="T208" s="100">
        <v>4.781293779888393E-05</v>
      </c>
      <c r="U208" s="100">
        <v>0.00010970627522984886</v>
      </c>
      <c r="V208" s="100">
        <v>-7.716888226509384E-06</v>
      </c>
      <c r="W208" s="100">
        <v>-3.26114075617442E-05</v>
      </c>
      <c r="X208" s="100">
        <v>67.5</v>
      </c>
    </row>
    <row r="209" spans="1:24" s="100" customFormat="1" ht="12.75" hidden="1">
      <c r="A209" s="100">
        <v>1563</v>
      </c>
      <c r="B209" s="100">
        <v>138.0399932861328</v>
      </c>
      <c r="C209" s="100">
        <v>159.74000549316406</v>
      </c>
      <c r="D209" s="100">
        <v>8.808143615722656</v>
      </c>
      <c r="E209" s="100">
        <v>8.977975845336914</v>
      </c>
      <c r="F209" s="100">
        <v>24.467488534555045</v>
      </c>
      <c r="G209" s="100" t="s">
        <v>58</v>
      </c>
      <c r="H209" s="100">
        <v>-4.383183077671617</v>
      </c>
      <c r="I209" s="100">
        <v>66.1568102084612</v>
      </c>
      <c r="J209" s="100" t="s">
        <v>61</v>
      </c>
      <c r="K209" s="100">
        <v>0.14889446500947065</v>
      </c>
      <c r="L209" s="100">
        <v>1.0780908104129754</v>
      </c>
      <c r="M209" s="100">
        <v>0.03251186762959057</v>
      </c>
      <c r="N209" s="100">
        <v>-0.11746891942397963</v>
      </c>
      <c r="O209" s="100">
        <v>0.006420203137961656</v>
      </c>
      <c r="P209" s="100">
        <v>0.030920176498190694</v>
      </c>
      <c r="Q209" s="100">
        <v>0.0005404658029874838</v>
      </c>
      <c r="R209" s="100">
        <v>-0.0018055251024006029</v>
      </c>
      <c r="S209" s="100">
        <v>0.00012016353498929266</v>
      </c>
      <c r="T209" s="100">
        <v>0.00045252566954248917</v>
      </c>
      <c r="U209" s="100">
        <v>3.110415111477359E-06</v>
      </c>
      <c r="V209" s="100">
        <v>-6.663684636578463E-05</v>
      </c>
      <c r="W209" s="100">
        <v>8.591477739547783E-06</v>
      </c>
      <c r="X209" s="100">
        <v>67.5</v>
      </c>
    </row>
    <row r="210" s="100" customFormat="1" ht="12.75" hidden="1">
      <c r="A210" s="100" t="s">
        <v>138</v>
      </c>
    </row>
    <row r="211" spans="1:24" s="100" customFormat="1" ht="12.75" hidden="1">
      <c r="A211" s="100">
        <v>1564</v>
      </c>
      <c r="B211" s="100">
        <v>149.56</v>
      </c>
      <c r="C211" s="100">
        <v>161.76</v>
      </c>
      <c r="D211" s="100">
        <v>8.45674296229318</v>
      </c>
      <c r="E211" s="100">
        <v>8.476084862987276</v>
      </c>
      <c r="F211" s="100">
        <v>34.529725773404955</v>
      </c>
      <c r="G211" s="100" t="s">
        <v>59</v>
      </c>
      <c r="H211" s="100">
        <v>15.23030624649006</v>
      </c>
      <c r="I211" s="100">
        <v>97.29030624649006</v>
      </c>
      <c r="J211" s="100" t="s">
        <v>73</v>
      </c>
      <c r="K211" s="100">
        <v>2.953871365525439</v>
      </c>
      <c r="M211" s="100" t="s">
        <v>68</v>
      </c>
      <c r="N211" s="100">
        <v>2.3310389695823814</v>
      </c>
      <c r="X211" s="100">
        <v>67.5</v>
      </c>
    </row>
    <row r="212" spans="1:24" s="100" customFormat="1" ht="12.75" hidden="1">
      <c r="A212" s="100">
        <v>1354</v>
      </c>
      <c r="B212" s="100">
        <v>156.3000030517578</v>
      </c>
      <c r="C212" s="100">
        <v>191.89999389648438</v>
      </c>
      <c r="D212" s="100">
        <v>9.276314735412598</v>
      </c>
      <c r="E212" s="100">
        <v>9.514336585998535</v>
      </c>
      <c r="F212" s="100">
        <v>34.01361460621019</v>
      </c>
      <c r="G212" s="100" t="s">
        <v>56</v>
      </c>
      <c r="H212" s="100">
        <v>-1.4063863153870813</v>
      </c>
      <c r="I212" s="100">
        <v>87.39361673637073</v>
      </c>
      <c r="J212" s="100" t="s">
        <v>62</v>
      </c>
      <c r="K212" s="100">
        <v>1.0263047993191494</v>
      </c>
      <c r="L212" s="100">
        <v>1.346722895685121</v>
      </c>
      <c r="M212" s="100">
        <v>0.24296469325124215</v>
      </c>
      <c r="N212" s="100">
        <v>0.15701054158203515</v>
      </c>
      <c r="O212" s="100">
        <v>0.04121826799234635</v>
      </c>
      <c r="P212" s="100">
        <v>0.038633119156734314</v>
      </c>
      <c r="Q212" s="100">
        <v>0.005017323564801055</v>
      </c>
      <c r="R212" s="100">
        <v>0.00241673388808315</v>
      </c>
      <c r="S212" s="100">
        <v>0.0005407010830076694</v>
      </c>
      <c r="T212" s="100">
        <v>0.0005684223899147031</v>
      </c>
      <c r="U212" s="100">
        <v>0.00010970767666668321</v>
      </c>
      <c r="V212" s="100">
        <v>8.966325789560027E-05</v>
      </c>
      <c r="W212" s="100">
        <v>3.3695587459476276E-05</v>
      </c>
      <c r="X212" s="100">
        <v>67.5</v>
      </c>
    </row>
    <row r="213" spans="1:24" s="100" customFormat="1" ht="12.75" hidden="1">
      <c r="A213" s="100">
        <v>1561</v>
      </c>
      <c r="B213" s="100">
        <v>113.87999725341797</v>
      </c>
      <c r="C213" s="100">
        <v>112.37999725341797</v>
      </c>
      <c r="D213" s="100">
        <v>9.420498847961426</v>
      </c>
      <c r="E213" s="100">
        <v>10.112183570861816</v>
      </c>
      <c r="F213" s="100">
        <v>33.92275572822528</v>
      </c>
      <c r="G213" s="100" t="s">
        <v>57</v>
      </c>
      <c r="H213" s="100">
        <v>39.293399292533365</v>
      </c>
      <c r="I213" s="100">
        <v>85.67339654595133</v>
      </c>
      <c r="J213" s="100" t="s">
        <v>60</v>
      </c>
      <c r="K213" s="100">
        <v>-0.9272358569490564</v>
      </c>
      <c r="L213" s="100">
        <v>0.007329105815840584</v>
      </c>
      <c r="M213" s="100">
        <v>0.21831331672328438</v>
      </c>
      <c r="N213" s="100">
        <v>-0.0016245008734630767</v>
      </c>
      <c r="O213" s="100">
        <v>-0.037428135563693885</v>
      </c>
      <c r="P213" s="100">
        <v>0.0008386029266204645</v>
      </c>
      <c r="Q213" s="100">
        <v>0.0044488517371446875</v>
      </c>
      <c r="R213" s="100">
        <v>-0.0001305652759792272</v>
      </c>
      <c r="S213" s="100">
        <v>-0.0005051570040527546</v>
      </c>
      <c r="T213" s="100">
        <v>5.97190716639977E-05</v>
      </c>
      <c r="U213" s="100">
        <v>9.292209910320562E-05</v>
      </c>
      <c r="V213" s="100">
        <v>-1.0308630146248865E-05</v>
      </c>
      <c r="W213" s="100">
        <v>-3.186418491527981E-05</v>
      </c>
      <c r="X213" s="100">
        <v>67.5</v>
      </c>
    </row>
    <row r="214" spans="1:24" s="100" customFormat="1" ht="12.75" hidden="1">
      <c r="A214" s="100">
        <v>1563</v>
      </c>
      <c r="B214" s="100">
        <v>148.89999389648438</v>
      </c>
      <c r="C214" s="100">
        <v>176.8000030517578</v>
      </c>
      <c r="D214" s="100">
        <v>8.553112983703613</v>
      </c>
      <c r="E214" s="100">
        <v>8.756270408630371</v>
      </c>
      <c r="F214" s="100">
        <v>24.575728097997793</v>
      </c>
      <c r="G214" s="100" t="s">
        <v>58</v>
      </c>
      <c r="H214" s="100">
        <v>-12.937971147121786</v>
      </c>
      <c r="I214" s="100">
        <v>68.46202274936259</v>
      </c>
      <c r="J214" s="100" t="s">
        <v>61</v>
      </c>
      <c r="K214" s="100">
        <v>-0.4399263650810991</v>
      </c>
      <c r="L214" s="100">
        <v>1.3467029523879634</v>
      </c>
      <c r="M214" s="100">
        <v>-0.10663553773460849</v>
      </c>
      <c r="N214" s="100">
        <v>-0.1570021374529535</v>
      </c>
      <c r="O214" s="100">
        <v>-0.017265001723563093</v>
      </c>
      <c r="P214" s="100">
        <v>0.03862401637465859</v>
      </c>
      <c r="Q214" s="100">
        <v>-0.00231975299866444</v>
      </c>
      <c r="R214" s="100">
        <v>-0.002413204383080299</v>
      </c>
      <c r="S214" s="100">
        <v>-0.00019280576345667648</v>
      </c>
      <c r="T214" s="100">
        <v>0.0005652766100202034</v>
      </c>
      <c r="U214" s="100">
        <v>-5.832030365023439E-05</v>
      </c>
      <c r="V214" s="100">
        <v>-8.90686923725771E-05</v>
      </c>
      <c r="W214" s="100">
        <v>-1.0957478447346793E-05</v>
      </c>
      <c r="X214" s="100">
        <v>67.5</v>
      </c>
    </row>
    <row r="215" s="100" customFormat="1" ht="12.75" hidden="1">
      <c r="A215" s="100" t="s">
        <v>144</v>
      </c>
    </row>
    <row r="216" spans="1:24" s="100" customFormat="1" ht="12.75" hidden="1">
      <c r="A216" s="100">
        <v>1564</v>
      </c>
      <c r="B216" s="100">
        <v>149.86</v>
      </c>
      <c r="C216" s="100">
        <v>171.76</v>
      </c>
      <c r="D216" s="100">
        <v>8.287776610185974</v>
      </c>
      <c r="E216" s="100">
        <v>8.369566862174187</v>
      </c>
      <c r="F216" s="100">
        <v>33.106322605950666</v>
      </c>
      <c r="G216" s="100" t="s">
        <v>59</v>
      </c>
      <c r="H216" s="100">
        <v>12.822683761034199</v>
      </c>
      <c r="I216" s="100">
        <v>95.18268376103421</v>
      </c>
      <c r="J216" s="100" t="s">
        <v>73</v>
      </c>
      <c r="K216" s="100">
        <v>5.208567670423075</v>
      </c>
      <c r="M216" s="100" t="s">
        <v>68</v>
      </c>
      <c r="N216" s="100">
        <v>3.8227420150276115</v>
      </c>
      <c r="X216" s="100">
        <v>67.5</v>
      </c>
    </row>
    <row r="217" spans="1:24" s="100" customFormat="1" ht="12.75" hidden="1">
      <c r="A217" s="100">
        <v>1354</v>
      </c>
      <c r="B217" s="100">
        <v>159.1999969482422</v>
      </c>
      <c r="C217" s="100">
        <v>201.39999389648438</v>
      </c>
      <c r="D217" s="100">
        <v>9.7224760055542</v>
      </c>
      <c r="E217" s="100">
        <v>9.574914932250977</v>
      </c>
      <c r="F217" s="100">
        <v>36.96421466662311</v>
      </c>
      <c r="G217" s="100" t="s">
        <v>56</v>
      </c>
      <c r="H217" s="100">
        <v>-1.0725294970435897</v>
      </c>
      <c r="I217" s="100">
        <v>90.6274674511986</v>
      </c>
      <c r="J217" s="100" t="s">
        <v>62</v>
      </c>
      <c r="K217" s="100">
        <v>1.571290432356658</v>
      </c>
      <c r="L217" s="100">
        <v>1.601843694949618</v>
      </c>
      <c r="M217" s="100">
        <v>0.3719829074249787</v>
      </c>
      <c r="N217" s="100">
        <v>0.1708172388090916</v>
      </c>
      <c r="O217" s="100">
        <v>0.06310586059142151</v>
      </c>
      <c r="P217" s="100">
        <v>0.04595171784540692</v>
      </c>
      <c r="Q217" s="100">
        <v>0.007681557129358307</v>
      </c>
      <c r="R217" s="100">
        <v>0.002629240048601328</v>
      </c>
      <c r="S217" s="100">
        <v>0.0008278503090570916</v>
      </c>
      <c r="T217" s="100">
        <v>0.0006760940471910151</v>
      </c>
      <c r="U217" s="100">
        <v>0.00016797044710562851</v>
      </c>
      <c r="V217" s="100">
        <v>9.75409201412653E-05</v>
      </c>
      <c r="W217" s="100">
        <v>5.159713168153986E-05</v>
      </c>
      <c r="X217" s="100">
        <v>67.5</v>
      </c>
    </row>
    <row r="218" spans="1:24" s="100" customFormat="1" ht="12.75" hidden="1">
      <c r="A218" s="100">
        <v>1561</v>
      </c>
      <c r="B218" s="100">
        <v>102.31999969482422</v>
      </c>
      <c r="C218" s="100">
        <v>105.91999816894531</v>
      </c>
      <c r="D218" s="100">
        <v>9.43384075164795</v>
      </c>
      <c r="E218" s="100">
        <v>10.029565811157227</v>
      </c>
      <c r="F218" s="100">
        <v>33.645077752326</v>
      </c>
      <c r="G218" s="100" t="s">
        <v>57</v>
      </c>
      <c r="H218" s="100">
        <v>49.99070852337012</v>
      </c>
      <c r="I218" s="100">
        <v>84.81070821819434</v>
      </c>
      <c r="J218" s="100" t="s">
        <v>60</v>
      </c>
      <c r="K218" s="100">
        <v>-1.432086971679313</v>
      </c>
      <c r="L218" s="100">
        <v>0.008717333626965957</v>
      </c>
      <c r="M218" s="100">
        <v>0.337266253923117</v>
      </c>
      <c r="N218" s="100">
        <v>-0.0017675396614020877</v>
      </c>
      <c r="O218" s="100">
        <v>-0.05779222802668303</v>
      </c>
      <c r="P218" s="100">
        <v>0.0009975164440934132</v>
      </c>
      <c r="Q218" s="100">
        <v>0.006877131325315727</v>
      </c>
      <c r="R218" s="100">
        <v>-0.0001420633308462518</v>
      </c>
      <c r="S218" s="100">
        <v>-0.0007788673535281368</v>
      </c>
      <c r="T218" s="100">
        <v>7.103980137333387E-05</v>
      </c>
      <c r="U218" s="100">
        <v>0.0001439429016640903</v>
      </c>
      <c r="V218" s="100">
        <v>-1.1220219852347396E-05</v>
      </c>
      <c r="W218" s="100">
        <v>-4.910023103199588E-05</v>
      </c>
      <c r="X218" s="100">
        <v>67.5</v>
      </c>
    </row>
    <row r="219" spans="1:24" s="100" customFormat="1" ht="12.75" hidden="1">
      <c r="A219" s="100">
        <v>1563</v>
      </c>
      <c r="B219" s="100">
        <v>152.86000061035156</v>
      </c>
      <c r="C219" s="100">
        <v>169.05999755859375</v>
      </c>
      <c r="D219" s="100">
        <v>8.425010681152344</v>
      </c>
      <c r="E219" s="100">
        <v>8.896916389465332</v>
      </c>
      <c r="F219" s="100">
        <v>23.804001752382348</v>
      </c>
      <c r="G219" s="100" t="s">
        <v>58</v>
      </c>
      <c r="H219" s="100">
        <v>-18.028355027474035</v>
      </c>
      <c r="I219" s="100">
        <v>67.33164558287753</v>
      </c>
      <c r="J219" s="100" t="s">
        <v>61</v>
      </c>
      <c r="K219" s="100">
        <v>-0.646591469447245</v>
      </c>
      <c r="L219" s="100">
        <v>1.6018199746364388</v>
      </c>
      <c r="M219" s="100">
        <v>-0.15691640252378927</v>
      </c>
      <c r="N219" s="100">
        <v>-0.17080809371311304</v>
      </c>
      <c r="O219" s="100">
        <v>-0.02534576928593407</v>
      </c>
      <c r="P219" s="100">
        <v>0.045940889563521214</v>
      </c>
      <c r="Q219" s="100">
        <v>-0.0034221900394274703</v>
      </c>
      <c r="R219" s="100">
        <v>-0.0026253992540560345</v>
      </c>
      <c r="S219" s="100">
        <v>-0.0002805383749400402</v>
      </c>
      <c r="T219" s="100">
        <v>0.0006723514759915114</v>
      </c>
      <c r="U219" s="100">
        <v>-8.657085052941768E-05</v>
      </c>
      <c r="V219" s="100">
        <v>-9.689343511543847E-05</v>
      </c>
      <c r="W219" s="100">
        <v>-1.5856585709628444E-05</v>
      </c>
      <c r="X219" s="100">
        <v>67.5</v>
      </c>
    </row>
    <row r="220" s="100" customFormat="1" ht="12.75" hidden="1">
      <c r="A220" s="100" t="s">
        <v>150</v>
      </c>
    </row>
    <row r="221" spans="1:24" s="100" customFormat="1" ht="12.75" hidden="1">
      <c r="A221" s="100">
        <v>1564</v>
      </c>
      <c r="B221" s="100">
        <v>171.06</v>
      </c>
      <c r="C221" s="100">
        <v>170.36</v>
      </c>
      <c r="D221" s="100">
        <v>8.406225478994294</v>
      </c>
      <c r="E221" s="100">
        <v>8.646876999773733</v>
      </c>
      <c r="F221" s="100">
        <v>38.98350453271219</v>
      </c>
      <c r="G221" s="100" t="s">
        <v>59</v>
      </c>
      <c r="H221" s="100">
        <v>7.03897702412749</v>
      </c>
      <c r="I221" s="100">
        <v>110.59897702412749</v>
      </c>
      <c r="J221" s="100" t="s">
        <v>73</v>
      </c>
      <c r="K221" s="100">
        <v>4.147236060206981</v>
      </c>
      <c r="M221" s="100" t="s">
        <v>68</v>
      </c>
      <c r="N221" s="100">
        <v>2.9448328888215047</v>
      </c>
      <c r="X221" s="100">
        <v>67.5</v>
      </c>
    </row>
    <row r="222" spans="1:24" s="100" customFormat="1" ht="12.75" hidden="1">
      <c r="A222" s="100">
        <v>1354</v>
      </c>
      <c r="B222" s="100">
        <v>166.27999877929688</v>
      </c>
      <c r="C222" s="100">
        <v>199.47999572753906</v>
      </c>
      <c r="D222" s="100">
        <v>9.332159042358398</v>
      </c>
      <c r="E222" s="100">
        <v>9.251296997070312</v>
      </c>
      <c r="F222" s="100">
        <v>37.951497083057504</v>
      </c>
      <c r="G222" s="100" t="s">
        <v>56</v>
      </c>
      <c r="H222" s="100">
        <v>-1.8114281930214418</v>
      </c>
      <c r="I222" s="100">
        <v>96.96857058627543</v>
      </c>
      <c r="J222" s="100" t="s">
        <v>62</v>
      </c>
      <c r="K222" s="100">
        <v>1.4700765056804612</v>
      </c>
      <c r="L222" s="100">
        <v>1.3600808924820975</v>
      </c>
      <c r="M222" s="100">
        <v>0.3480216793397919</v>
      </c>
      <c r="N222" s="100">
        <v>0.10054301067718076</v>
      </c>
      <c r="O222" s="100">
        <v>0.05904090537455769</v>
      </c>
      <c r="P222" s="100">
        <v>0.039016342423559024</v>
      </c>
      <c r="Q222" s="100">
        <v>0.007186730534667774</v>
      </c>
      <c r="R222" s="100">
        <v>0.0015475528924910698</v>
      </c>
      <c r="S222" s="100">
        <v>0.00077453924306631</v>
      </c>
      <c r="T222" s="100">
        <v>0.0005740531726613898</v>
      </c>
      <c r="U222" s="100">
        <v>0.00015715833842102326</v>
      </c>
      <c r="V222" s="100">
        <v>5.740202901597537E-05</v>
      </c>
      <c r="W222" s="100">
        <v>4.82780873069355E-05</v>
      </c>
      <c r="X222" s="100">
        <v>67.5</v>
      </c>
    </row>
    <row r="223" spans="1:24" s="100" customFormat="1" ht="12.75" hidden="1">
      <c r="A223" s="100">
        <v>1561</v>
      </c>
      <c r="B223" s="100">
        <v>117.66000366210938</v>
      </c>
      <c r="C223" s="100">
        <v>111.76000213623047</v>
      </c>
      <c r="D223" s="100">
        <v>9.28233528137207</v>
      </c>
      <c r="E223" s="100">
        <v>9.947188377380371</v>
      </c>
      <c r="F223" s="100">
        <v>35.40459682078978</v>
      </c>
      <c r="G223" s="100" t="s">
        <v>57</v>
      </c>
      <c r="H223" s="100">
        <v>40.60118120964839</v>
      </c>
      <c r="I223" s="100">
        <v>90.76118487175776</v>
      </c>
      <c r="J223" s="100" t="s">
        <v>60</v>
      </c>
      <c r="K223" s="100">
        <v>-1.2935999862490695</v>
      </c>
      <c r="L223" s="100">
        <v>0.007401211469109667</v>
      </c>
      <c r="M223" s="100">
        <v>0.30434388553551145</v>
      </c>
      <c r="N223" s="100">
        <v>-0.0010406442423574558</v>
      </c>
      <c r="O223" s="100">
        <v>-0.05225303522437776</v>
      </c>
      <c r="P223" s="100">
        <v>0.0008469655119867298</v>
      </c>
      <c r="Q223" s="100">
        <v>0.006191066871466091</v>
      </c>
      <c r="R223" s="100">
        <v>-8.363370428902126E-05</v>
      </c>
      <c r="S223" s="100">
        <v>-0.0007082752850037598</v>
      </c>
      <c r="T223" s="100">
        <v>6.032113096286764E-05</v>
      </c>
      <c r="U223" s="100">
        <v>0.00012860373577860173</v>
      </c>
      <c r="V223" s="100">
        <v>-6.609170714950524E-06</v>
      </c>
      <c r="W223" s="100">
        <v>-4.477338392316208E-05</v>
      </c>
      <c r="X223" s="100">
        <v>67.5</v>
      </c>
    </row>
    <row r="224" spans="1:24" s="100" customFormat="1" ht="12.75" hidden="1">
      <c r="A224" s="100">
        <v>1563</v>
      </c>
      <c r="B224" s="100">
        <v>165.0800018310547</v>
      </c>
      <c r="C224" s="100">
        <v>181.67999267578125</v>
      </c>
      <c r="D224" s="100">
        <v>8.281198501586914</v>
      </c>
      <c r="E224" s="100">
        <v>8.68139934539795</v>
      </c>
      <c r="F224" s="100">
        <v>26.910584136195233</v>
      </c>
      <c r="G224" s="100" t="s">
        <v>58</v>
      </c>
      <c r="H224" s="100">
        <v>-20.099524780256573</v>
      </c>
      <c r="I224" s="100">
        <v>77.48047705079811</v>
      </c>
      <c r="J224" s="100" t="s">
        <v>61</v>
      </c>
      <c r="K224" s="100">
        <v>-0.6983723993186461</v>
      </c>
      <c r="L224" s="100">
        <v>1.3600607545855032</v>
      </c>
      <c r="M224" s="100">
        <v>-0.16880132886809993</v>
      </c>
      <c r="N224" s="100">
        <v>-0.10053762507435976</v>
      </c>
      <c r="O224" s="100">
        <v>-0.027485429181430144</v>
      </c>
      <c r="P224" s="100">
        <v>0.039007148390185056</v>
      </c>
      <c r="Q224" s="100">
        <v>-0.0036496283058636545</v>
      </c>
      <c r="R224" s="100">
        <v>-0.0015452913507052232</v>
      </c>
      <c r="S224" s="100">
        <v>-0.00031345998102241904</v>
      </c>
      <c r="T224" s="100">
        <v>0.0005708751231241102</v>
      </c>
      <c r="U224" s="100">
        <v>-9.033173572474114E-05</v>
      </c>
      <c r="V224" s="100">
        <v>-5.702027532037634E-05</v>
      </c>
      <c r="W224" s="100">
        <v>-1.805873212839754E-05</v>
      </c>
      <c r="X224" s="100">
        <v>67.5</v>
      </c>
    </row>
    <row r="225" spans="1:14" s="100" customFormat="1" ht="12.75">
      <c r="A225" s="100" t="s">
        <v>156</v>
      </c>
      <c r="E225" s="98" t="s">
        <v>106</v>
      </c>
      <c r="F225" s="101">
        <f>MIN(F196:F224)</f>
        <v>23.804001752382348</v>
      </c>
      <c r="G225" s="101"/>
      <c r="H225" s="101"/>
      <c r="I225" s="114"/>
      <c r="J225" s="114" t="s">
        <v>158</v>
      </c>
      <c r="K225" s="101">
        <f>AVERAGE(K223,K218,K213,K208,K203,K198)</f>
        <v>-1.1403912072637186</v>
      </c>
      <c r="L225" s="101">
        <f>AVERAGE(L223,L218,L213,L208,L203,L198)</f>
        <v>0.00709344744521054</v>
      </c>
      <c r="M225" s="114" t="s">
        <v>108</v>
      </c>
      <c r="N225" s="101" t="e">
        <f>Mittelwert(K221,K216,K211,K206,K201,K196)</f>
        <v>#NAME?</v>
      </c>
    </row>
    <row r="226" spans="5:14" s="100" customFormat="1" ht="12.75">
      <c r="E226" s="98" t="s">
        <v>107</v>
      </c>
      <c r="F226" s="101">
        <f>MAX(F196:F224)</f>
        <v>38.98350453271219</v>
      </c>
      <c r="G226" s="101"/>
      <c r="H226" s="101"/>
      <c r="I226" s="114"/>
      <c r="J226" s="114" t="s">
        <v>159</v>
      </c>
      <c r="K226" s="101">
        <f>AVERAGE(K224,K219,K214,K209,K204,K199)</f>
        <v>-0.3871682792664777</v>
      </c>
      <c r="L226" s="101">
        <f>AVERAGE(L224,L219,L214,L209,L204,L199)</f>
        <v>1.3034162694523406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112</v>
      </c>
      <c r="K227" s="101">
        <f>ABS(K225/$G$33)</f>
        <v>0.7127445045398241</v>
      </c>
      <c r="L227" s="101">
        <f>ABS(L225/$H$33)</f>
        <v>0.01970402068114039</v>
      </c>
      <c r="M227" s="114" t="s">
        <v>111</v>
      </c>
      <c r="N227" s="101">
        <f>K227+L227+L228+K228</f>
        <v>1.7670656704846306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0.21998197685595322</v>
      </c>
      <c r="L228" s="101">
        <f>ABS(L226/$H$34)</f>
        <v>0.8146351684077128</v>
      </c>
      <c r="M228" s="101"/>
      <c r="N228" s="101"/>
    </row>
    <row r="229" s="100" customFormat="1" ht="12.75"/>
    <row r="230" s="100" customFormat="1" ht="12.75" hidden="1">
      <c r="A230" s="100" t="s">
        <v>121</v>
      </c>
    </row>
    <row r="231" spans="1:24" s="100" customFormat="1" ht="12.75" hidden="1">
      <c r="A231" s="100">
        <v>1564</v>
      </c>
      <c r="B231" s="100">
        <v>143.68</v>
      </c>
      <c r="C231" s="100">
        <v>161.58</v>
      </c>
      <c r="D231" s="100">
        <v>8.576115793775685</v>
      </c>
      <c r="E231" s="100">
        <v>8.73970268002748</v>
      </c>
      <c r="F231" s="100">
        <v>23.61837274104227</v>
      </c>
      <c r="G231" s="100" t="s">
        <v>59</v>
      </c>
      <c r="H231" s="100">
        <v>-10.57578812984626</v>
      </c>
      <c r="I231" s="100">
        <v>65.60421187015375</v>
      </c>
      <c r="J231" s="100" t="s">
        <v>73</v>
      </c>
      <c r="K231" s="100">
        <v>3.7127964246703034</v>
      </c>
      <c r="M231" s="100" t="s">
        <v>68</v>
      </c>
      <c r="N231" s="100">
        <v>1.968018051893314</v>
      </c>
      <c r="X231" s="100">
        <v>67.5</v>
      </c>
    </row>
    <row r="232" spans="1:24" s="100" customFormat="1" ht="12.75" hidden="1">
      <c r="A232" s="100">
        <v>1354</v>
      </c>
      <c r="B232" s="100">
        <v>163.3800048828125</v>
      </c>
      <c r="C232" s="100">
        <v>191.27999877929688</v>
      </c>
      <c r="D232" s="100">
        <v>9.330794334411621</v>
      </c>
      <c r="E232" s="100">
        <v>9.875490188598633</v>
      </c>
      <c r="F232" s="100">
        <v>35.957781653421335</v>
      </c>
      <c r="G232" s="100" t="s">
        <v>56</v>
      </c>
      <c r="H232" s="100">
        <v>-4.003246505426219</v>
      </c>
      <c r="I232" s="100">
        <v>91.87675837738628</v>
      </c>
      <c r="J232" s="100" t="s">
        <v>62</v>
      </c>
      <c r="K232" s="100">
        <v>1.8558633813740564</v>
      </c>
      <c r="L232" s="100">
        <v>0.21580862285021216</v>
      </c>
      <c r="M232" s="100">
        <v>0.4393499241088657</v>
      </c>
      <c r="N232" s="100">
        <v>0.15258821288711494</v>
      </c>
      <c r="O232" s="100">
        <v>0.07453513431591383</v>
      </c>
      <c r="P232" s="100">
        <v>0.006190791504024902</v>
      </c>
      <c r="Q232" s="100">
        <v>0.009072517147425024</v>
      </c>
      <c r="R232" s="100">
        <v>0.0023486588637480956</v>
      </c>
      <c r="S232" s="100">
        <v>0.0009778657408467065</v>
      </c>
      <c r="T232" s="100">
        <v>9.113436054623815E-05</v>
      </c>
      <c r="U232" s="100">
        <v>0.00019841569586555674</v>
      </c>
      <c r="V232" s="100">
        <v>8.71522513287683E-05</v>
      </c>
      <c r="W232" s="100">
        <v>6.09765006454821E-05</v>
      </c>
      <c r="X232" s="100">
        <v>67.5</v>
      </c>
    </row>
    <row r="233" spans="1:24" s="100" customFormat="1" ht="12.75" hidden="1">
      <c r="A233" s="100">
        <v>1563</v>
      </c>
      <c r="B233" s="100">
        <v>157.75999450683594</v>
      </c>
      <c r="C233" s="100">
        <v>176.16000366210938</v>
      </c>
      <c r="D233" s="100">
        <v>8.518324851989746</v>
      </c>
      <c r="E233" s="100">
        <v>8.818032264709473</v>
      </c>
      <c r="F233" s="100">
        <v>41.04159413239314</v>
      </c>
      <c r="G233" s="100" t="s">
        <v>57</v>
      </c>
      <c r="H233" s="100">
        <v>24.581550577368915</v>
      </c>
      <c r="I233" s="100">
        <v>114.84154508420485</v>
      </c>
      <c r="J233" s="100" t="s">
        <v>60</v>
      </c>
      <c r="K233" s="100">
        <v>-1.3472693896668408</v>
      </c>
      <c r="L233" s="100">
        <v>-0.0011732670831952191</v>
      </c>
      <c r="M233" s="100">
        <v>0.32236175449165566</v>
      </c>
      <c r="N233" s="100">
        <v>-0.0015786958018107514</v>
      </c>
      <c r="O233" s="100">
        <v>-0.053552594184306995</v>
      </c>
      <c r="P233" s="100">
        <v>-0.00013415594873284446</v>
      </c>
      <c r="Q233" s="100">
        <v>0.0068162430980351916</v>
      </c>
      <c r="R233" s="100">
        <v>-0.00012693885572477646</v>
      </c>
      <c r="S233" s="100">
        <v>-0.000655038292424606</v>
      </c>
      <c r="T233" s="100">
        <v>-9.545096643703024E-06</v>
      </c>
      <c r="U233" s="100">
        <v>0.00015897691825574652</v>
      </c>
      <c r="V233" s="100">
        <v>-1.0026669795754474E-05</v>
      </c>
      <c r="W233" s="100">
        <v>-3.93107103360118E-05</v>
      </c>
      <c r="X233" s="100">
        <v>67.5</v>
      </c>
    </row>
    <row r="234" spans="1:24" s="100" customFormat="1" ht="12.75" hidden="1">
      <c r="A234" s="100">
        <v>1561</v>
      </c>
      <c r="B234" s="100">
        <v>110.4000015258789</v>
      </c>
      <c r="C234" s="100">
        <v>111.5999984741211</v>
      </c>
      <c r="D234" s="100">
        <v>9.731223106384277</v>
      </c>
      <c r="E234" s="100">
        <v>10.2764253616333</v>
      </c>
      <c r="F234" s="100">
        <v>29.430838822559465</v>
      </c>
      <c r="G234" s="100" t="s">
        <v>58</v>
      </c>
      <c r="H234" s="100">
        <v>29.04496969075724</v>
      </c>
      <c r="I234" s="100">
        <v>71.94497121663615</v>
      </c>
      <c r="J234" s="100" t="s">
        <v>61</v>
      </c>
      <c r="K234" s="100">
        <v>1.2763596992979227</v>
      </c>
      <c r="L234" s="100">
        <v>-0.21580543352950268</v>
      </c>
      <c r="M234" s="100">
        <v>0.2985150834640145</v>
      </c>
      <c r="N234" s="100">
        <v>-0.15258004598127783</v>
      </c>
      <c r="O234" s="100">
        <v>0.05184212479849029</v>
      </c>
      <c r="P234" s="100">
        <v>-0.006189337737409916</v>
      </c>
      <c r="Q234" s="100">
        <v>0.005987436631715506</v>
      </c>
      <c r="R234" s="100">
        <v>-0.002345225998740799</v>
      </c>
      <c r="S234" s="100">
        <v>0.0007260483748202555</v>
      </c>
      <c r="T234" s="100">
        <v>-9.063312199319904E-05</v>
      </c>
      <c r="U234" s="100">
        <v>0.00011872290355158433</v>
      </c>
      <c r="V234" s="100">
        <v>-8.657355718970834E-05</v>
      </c>
      <c r="W234" s="100">
        <v>4.661332088412769E-05</v>
      </c>
      <c r="X234" s="100">
        <v>67.5</v>
      </c>
    </row>
    <row r="235" s="100" customFormat="1" ht="12.75" hidden="1">
      <c r="A235" s="100" t="s">
        <v>127</v>
      </c>
    </row>
    <row r="236" spans="1:24" s="100" customFormat="1" ht="12.75" hidden="1">
      <c r="A236" s="100">
        <v>1564</v>
      </c>
      <c r="B236" s="100">
        <v>150.66</v>
      </c>
      <c r="C236" s="100">
        <v>171.56</v>
      </c>
      <c r="D236" s="100">
        <v>8.415947737195003</v>
      </c>
      <c r="E236" s="100">
        <v>8.656369549506758</v>
      </c>
      <c r="F236" s="100">
        <v>27.65622512329673</v>
      </c>
      <c r="G236" s="100" t="s">
        <v>59</v>
      </c>
      <c r="H236" s="100">
        <v>-4.855000263138379</v>
      </c>
      <c r="I236" s="100">
        <v>78.30499973686162</v>
      </c>
      <c r="J236" s="100" t="s">
        <v>73</v>
      </c>
      <c r="K236" s="100">
        <v>2.6798527700042203</v>
      </c>
      <c r="M236" s="100" t="s">
        <v>68</v>
      </c>
      <c r="N236" s="100">
        <v>1.4406383510537197</v>
      </c>
      <c r="X236" s="100">
        <v>67.5</v>
      </c>
    </row>
    <row r="237" spans="1:24" s="100" customFormat="1" ht="12.75" hidden="1">
      <c r="A237" s="100">
        <v>1354</v>
      </c>
      <c r="B237" s="100">
        <v>155.83999633789062</v>
      </c>
      <c r="C237" s="100">
        <v>196.74000549316406</v>
      </c>
      <c r="D237" s="100">
        <v>9.285937309265137</v>
      </c>
      <c r="E237" s="100">
        <v>9.497554779052734</v>
      </c>
      <c r="F237" s="100">
        <v>36.1531441498113</v>
      </c>
      <c r="G237" s="100" t="s">
        <v>56</v>
      </c>
      <c r="H237" s="100">
        <v>4.452817605770576</v>
      </c>
      <c r="I237" s="100">
        <v>92.7928139436612</v>
      </c>
      <c r="J237" s="100" t="s">
        <v>62</v>
      </c>
      <c r="K237" s="100">
        <v>1.5782804106661659</v>
      </c>
      <c r="L237" s="100">
        <v>0.04008756886790049</v>
      </c>
      <c r="M237" s="100">
        <v>0.37363647641285247</v>
      </c>
      <c r="N237" s="100">
        <v>0.20876467058088793</v>
      </c>
      <c r="O237" s="100">
        <v>0.06338677361377</v>
      </c>
      <c r="P237" s="100">
        <v>0.001149959223932813</v>
      </c>
      <c r="Q237" s="100">
        <v>0.007715537168601765</v>
      </c>
      <c r="R237" s="100">
        <v>0.0032133746255913107</v>
      </c>
      <c r="S237" s="100">
        <v>0.0008315785944759783</v>
      </c>
      <c r="T237" s="100">
        <v>1.6866946303854427E-05</v>
      </c>
      <c r="U237" s="100">
        <v>0.00016871854009546528</v>
      </c>
      <c r="V237" s="100">
        <v>0.00011923725944791803</v>
      </c>
      <c r="W237" s="100">
        <v>5.184954215511995E-05</v>
      </c>
      <c r="X237" s="100">
        <v>67.5</v>
      </c>
    </row>
    <row r="238" spans="1:24" s="100" customFormat="1" ht="12.75" hidden="1">
      <c r="A238" s="100">
        <v>1563</v>
      </c>
      <c r="B238" s="100">
        <v>138.4600067138672</v>
      </c>
      <c r="C238" s="100">
        <v>161.25999450683594</v>
      </c>
      <c r="D238" s="100">
        <v>8.842778205871582</v>
      </c>
      <c r="E238" s="100">
        <v>8.941341400146484</v>
      </c>
      <c r="F238" s="100">
        <v>38.44750089763288</v>
      </c>
      <c r="G238" s="100" t="s">
        <v>57</v>
      </c>
      <c r="H238" s="100">
        <v>32.59154079396893</v>
      </c>
      <c r="I238" s="100">
        <v>103.55154750783612</v>
      </c>
      <c r="J238" s="100" t="s">
        <v>60</v>
      </c>
      <c r="K238" s="100">
        <v>-1.4377503263015747</v>
      </c>
      <c r="L238" s="100">
        <v>0.00021984657570466945</v>
      </c>
      <c r="M238" s="100">
        <v>0.3420981739980643</v>
      </c>
      <c r="N238" s="100">
        <v>-0.0021596646744843273</v>
      </c>
      <c r="O238" s="100">
        <v>-0.057457196838415624</v>
      </c>
      <c r="P238" s="100">
        <v>2.521962420217471E-05</v>
      </c>
      <c r="Q238" s="100">
        <v>0.00714331931277671</v>
      </c>
      <c r="R238" s="100">
        <v>-0.0001736348252289495</v>
      </c>
      <c r="S238" s="100">
        <v>-0.000728345009735142</v>
      </c>
      <c r="T238" s="100">
        <v>1.8004855706381725E-06</v>
      </c>
      <c r="U238" s="100">
        <v>0.0001607694957358654</v>
      </c>
      <c r="V238" s="100">
        <v>-1.371229060092269E-05</v>
      </c>
      <c r="W238" s="100">
        <v>-4.454885483405985E-05</v>
      </c>
      <c r="X238" s="100">
        <v>67.5</v>
      </c>
    </row>
    <row r="239" spans="1:24" s="100" customFormat="1" ht="12.75" hidden="1">
      <c r="A239" s="100">
        <v>1561</v>
      </c>
      <c r="B239" s="100">
        <v>113.95999908447266</v>
      </c>
      <c r="C239" s="100">
        <v>129.16000366210938</v>
      </c>
      <c r="D239" s="100">
        <v>9.560627937316895</v>
      </c>
      <c r="E239" s="100">
        <v>9.898761749267578</v>
      </c>
      <c r="F239" s="100">
        <v>27.202256799315162</v>
      </c>
      <c r="G239" s="100" t="s">
        <v>58</v>
      </c>
      <c r="H239" s="100">
        <v>21.233776878506546</v>
      </c>
      <c r="I239" s="100">
        <v>67.6937759629792</v>
      </c>
      <c r="J239" s="100" t="s">
        <v>61</v>
      </c>
      <c r="K239" s="100">
        <v>0.6510322986705624</v>
      </c>
      <c r="L239" s="100">
        <v>0.0400869660266503</v>
      </c>
      <c r="M239" s="100">
        <v>0.1502433221590969</v>
      </c>
      <c r="N239" s="100">
        <v>-0.20875349944669297</v>
      </c>
      <c r="O239" s="100">
        <v>0.026768518835282803</v>
      </c>
      <c r="P239" s="100">
        <v>0.0011496826463260452</v>
      </c>
      <c r="Q239" s="100">
        <v>0.0029159051760622484</v>
      </c>
      <c r="R239" s="100">
        <v>-0.0032086800139405937</v>
      </c>
      <c r="S239" s="100">
        <v>0.0004012935404221696</v>
      </c>
      <c r="T239" s="100">
        <v>1.6770573315394803E-05</v>
      </c>
      <c r="U239" s="100">
        <v>5.117729001012739E-05</v>
      </c>
      <c r="V239" s="100">
        <v>-0.00011844617818708194</v>
      </c>
      <c r="W239" s="100">
        <v>2.6528749587370745E-05</v>
      </c>
      <c r="X239" s="100">
        <v>67.5</v>
      </c>
    </row>
    <row r="240" s="100" customFormat="1" ht="12.75" hidden="1">
      <c r="A240" s="100" t="s">
        <v>133</v>
      </c>
    </row>
    <row r="241" spans="1:24" s="100" customFormat="1" ht="12.75" hidden="1">
      <c r="A241" s="100">
        <v>1564</v>
      </c>
      <c r="B241" s="100">
        <v>146.38</v>
      </c>
      <c r="C241" s="100">
        <v>161.58</v>
      </c>
      <c r="D241" s="100">
        <v>8.68339021956747</v>
      </c>
      <c r="E241" s="100">
        <v>8.790970708489077</v>
      </c>
      <c r="F241" s="100">
        <v>25.924304448254556</v>
      </c>
      <c r="G241" s="100" t="s">
        <v>59</v>
      </c>
      <c r="H241" s="100">
        <v>-7.752195675472947</v>
      </c>
      <c r="I241" s="100">
        <v>71.12780432452705</v>
      </c>
      <c r="J241" s="100" t="s">
        <v>73</v>
      </c>
      <c r="K241" s="100">
        <v>3.168524079063239</v>
      </c>
      <c r="M241" s="100" t="s">
        <v>68</v>
      </c>
      <c r="N241" s="100">
        <v>1.666992116982992</v>
      </c>
      <c r="X241" s="100">
        <v>67.5</v>
      </c>
    </row>
    <row r="242" spans="1:24" s="100" customFormat="1" ht="12.75" hidden="1">
      <c r="A242" s="100">
        <v>1354</v>
      </c>
      <c r="B242" s="100">
        <v>176.8000030517578</v>
      </c>
      <c r="C242" s="100">
        <v>187.1999969482422</v>
      </c>
      <c r="D242" s="100">
        <v>8.890780448913574</v>
      </c>
      <c r="E242" s="100">
        <v>9.3561429977417</v>
      </c>
      <c r="F242" s="100">
        <v>37.69843005052566</v>
      </c>
      <c r="G242" s="100" t="s">
        <v>56</v>
      </c>
      <c r="H242" s="100">
        <v>-8.151570194638268</v>
      </c>
      <c r="I242" s="100">
        <v>101.14843285711954</v>
      </c>
      <c r="J242" s="100" t="s">
        <v>62</v>
      </c>
      <c r="K242" s="100">
        <v>1.7197297762648487</v>
      </c>
      <c r="L242" s="100">
        <v>0.16054140011226545</v>
      </c>
      <c r="M242" s="100">
        <v>0.4071222229690183</v>
      </c>
      <c r="N242" s="100">
        <v>0.12109888732117002</v>
      </c>
      <c r="O242" s="100">
        <v>0.06906778597617982</v>
      </c>
      <c r="P242" s="100">
        <v>0.004605507808552507</v>
      </c>
      <c r="Q242" s="100">
        <v>0.008407026239527</v>
      </c>
      <c r="R242" s="100">
        <v>0.001863944880912227</v>
      </c>
      <c r="S242" s="100">
        <v>0.0009061392460480353</v>
      </c>
      <c r="T242" s="100">
        <v>6.772898475569009E-05</v>
      </c>
      <c r="U242" s="100">
        <v>0.00018385326375856606</v>
      </c>
      <c r="V242" s="100">
        <v>6.915993186797705E-05</v>
      </c>
      <c r="W242" s="100">
        <v>5.650150890652086E-05</v>
      </c>
      <c r="X242" s="100">
        <v>67.5</v>
      </c>
    </row>
    <row r="243" spans="1:24" s="100" customFormat="1" ht="12.75" hidden="1">
      <c r="A243" s="100">
        <v>1563</v>
      </c>
      <c r="B243" s="100">
        <v>138.0399932861328</v>
      </c>
      <c r="C243" s="100">
        <v>159.74000549316406</v>
      </c>
      <c r="D243" s="100">
        <v>8.808143615722656</v>
      </c>
      <c r="E243" s="100">
        <v>8.977975845336914</v>
      </c>
      <c r="F243" s="100">
        <v>36.204342971480294</v>
      </c>
      <c r="G243" s="100" t="s">
        <v>57</v>
      </c>
      <c r="H243" s="100">
        <v>27.351698511478773</v>
      </c>
      <c r="I243" s="100">
        <v>97.89169179761159</v>
      </c>
      <c r="J243" s="100" t="s">
        <v>60</v>
      </c>
      <c r="K243" s="100">
        <v>-1.346015372449423</v>
      </c>
      <c r="L243" s="100">
        <v>0.0008741730713021522</v>
      </c>
      <c r="M243" s="100">
        <v>0.32151065745260504</v>
      </c>
      <c r="N243" s="100">
        <v>-0.0012531401969943763</v>
      </c>
      <c r="O243" s="100">
        <v>-0.05359154498572789</v>
      </c>
      <c r="P243" s="100">
        <v>0.00010013158850258193</v>
      </c>
      <c r="Q243" s="100">
        <v>0.006772251285933344</v>
      </c>
      <c r="R243" s="100">
        <v>-0.00010075616652919554</v>
      </c>
      <c r="S243" s="100">
        <v>-0.0006628733041727521</v>
      </c>
      <c r="T243" s="100">
        <v>7.14064237986395E-06</v>
      </c>
      <c r="U243" s="100">
        <v>0.0001562678015017189</v>
      </c>
      <c r="V243" s="100">
        <v>-7.96040856790266E-06</v>
      </c>
      <c r="W243" s="100">
        <v>-4.002140023761092E-05</v>
      </c>
      <c r="X243" s="100">
        <v>67.5</v>
      </c>
    </row>
    <row r="244" spans="1:24" s="100" customFormat="1" ht="12.75" hidden="1">
      <c r="A244" s="100">
        <v>1561</v>
      </c>
      <c r="B244" s="100">
        <v>116.0999984741211</v>
      </c>
      <c r="C244" s="100">
        <v>119.69999694824219</v>
      </c>
      <c r="D244" s="100">
        <v>9.560866355895996</v>
      </c>
      <c r="E244" s="100">
        <v>10.290513038635254</v>
      </c>
      <c r="F244" s="100">
        <v>27.380364652253846</v>
      </c>
      <c r="G244" s="100" t="s">
        <v>58</v>
      </c>
      <c r="H244" s="100">
        <v>19.54143455915758</v>
      </c>
      <c r="I244" s="100">
        <v>68.14143303327867</v>
      </c>
      <c r="J244" s="100" t="s">
        <v>61</v>
      </c>
      <c r="K244" s="100">
        <v>1.0703798954118056</v>
      </c>
      <c r="L244" s="100">
        <v>0.1605390200899704</v>
      </c>
      <c r="M244" s="100">
        <v>0.24975868669503512</v>
      </c>
      <c r="N244" s="100">
        <v>-0.12109240335410025</v>
      </c>
      <c r="O244" s="100">
        <v>0.04356954631039994</v>
      </c>
      <c r="P244" s="100">
        <v>0.004604419164196725</v>
      </c>
      <c r="Q244" s="100">
        <v>0.004981435808305641</v>
      </c>
      <c r="R244" s="100">
        <v>-0.0018612196845040182</v>
      </c>
      <c r="S244" s="100">
        <v>0.0006178084782872438</v>
      </c>
      <c r="T244" s="100">
        <v>6.735151522007053E-05</v>
      </c>
      <c r="U244" s="100">
        <v>9.686277307870263E-05</v>
      </c>
      <c r="V244" s="100">
        <v>-6.870027708397754E-05</v>
      </c>
      <c r="W244" s="100">
        <v>3.9883681271099E-05</v>
      </c>
      <c r="X244" s="100">
        <v>67.5</v>
      </c>
    </row>
    <row r="245" s="100" customFormat="1" ht="12.75" hidden="1">
      <c r="A245" s="100" t="s">
        <v>139</v>
      </c>
    </row>
    <row r="246" spans="1:24" s="100" customFormat="1" ht="12.75" hidden="1">
      <c r="A246" s="100">
        <v>1564</v>
      </c>
      <c r="B246" s="100">
        <v>149.56</v>
      </c>
      <c r="C246" s="100">
        <v>161.76</v>
      </c>
      <c r="D246" s="100">
        <v>8.45674296229318</v>
      </c>
      <c r="E246" s="100">
        <v>8.476084862987276</v>
      </c>
      <c r="F246" s="100">
        <v>24.55211585158875</v>
      </c>
      <c r="G246" s="100" t="s">
        <v>59</v>
      </c>
      <c r="H246" s="100">
        <v>-12.882419909278482</v>
      </c>
      <c r="I246" s="100">
        <v>69.17758009072152</v>
      </c>
      <c r="J246" s="100" t="s">
        <v>73</v>
      </c>
      <c r="K246" s="100">
        <v>3.966248519942212</v>
      </c>
      <c r="M246" s="100" t="s">
        <v>68</v>
      </c>
      <c r="N246" s="100">
        <v>2.1103347136916057</v>
      </c>
      <c r="X246" s="100">
        <v>67.5</v>
      </c>
    </row>
    <row r="247" spans="1:24" s="100" customFormat="1" ht="12.75" hidden="1">
      <c r="A247" s="100">
        <v>1354</v>
      </c>
      <c r="B247" s="100">
        <v>156.3000030517578</v>
      </c>
      <c r="C247" s="100">
        <v>191.89999389648438</v>
      </c>
      <c r="D247" s="100">
        <v>9.276314735412598</v>
      </c>
      <c r="E247" s="100">
        <v>9.514336585998535</v>
      </c>
      <c r="F247" s="100">
        <v>34.01361460621019</v>
      </c>
      <c r="G247" s="100" t="s">
        <v>56</v>
      </c>
      <c r="H247" s="100">
        <v>-1.4063863153870813</v>
      </c>
      <c r="I247" s="100">
        <v>87.39361673637073</v>
      </c>
      <c r="J247" s="100" t="s">
        <v>62</v>
      </c>
      <c r="K247" s="100">
        <v>1.9139969158905263</v>
      </c>
      <c r="L247" s="100">
        <v>0.256306446441775</v>
      </c>
      <c r="M247" s="100">
        <v>0.4531122766298113</v>
      </c>
      <c r="N247" s="100">
        <v>0.1606325784407499</v>
      </c>
      <c r="O247" s="100">
        <v>0.0768698031483143</v>
      </c>
      <c r="P247" s="100">
        <v>0.007352559832308896</v>
      </c>
      <c r="Q247" s="100">
        <v>0.00935670643561316</v>
      </c>
      <c r="R247" s="100">
        <v>0.002472486329692892</v>
      </c>
      <c r="S247" s="100">
        <v>0.0010084894237608602</v>
      </c>
      <c r="T247" s="100">
        <v>0.00010823643101450571</v>
      </c>
      <c r="U247" s="100">
        <v>0.00020462913696446696</v>
      </c>
      <c r="V247" s="100">
        <v>9.174559731449208E-05</v>
      </c>
      <c r="W247" s="100">
        <v>6.288465296608026E-05</v>
      </c>
      <c r="X247" s="100">
        <v>67.5</v>
      </c>
    </row>
    <row r="248" spans="1:24" s="100" customFormat="1" ht="12.75" hidden="1">
      <c r="A248" s="100">
        <v>1563</v>
      </c>
      <c r="B248" s="100">
        <v>148.89999389648438</v>
      </c>
      <c r="C248" s="100">
        <v>176.8000030517578</v>
      </c>
      <c r="D248" s="100">
        <v>8.553112983703613</v>
      </c>
      <c r="E248" s="100">
        <v>8.756270408630371</v>
      </c>
      <c r="F248" s="100">
        <v>38.86984394851575</v>
      </c>
      <c r="G248" s="100" t="s">
        <v>57</v>
      </c>
      <c r="H248" s="100">
        <v>26.881971547471764</v>
      </c>
      <c r="I248" s="100">
        <v>108.28196544395614</v>
      </c>
      <c r="J248" s="100" t="s">
        <v>60</v>
      </c>
      <c r="K248" s="100">
        <v>-1.5249331281794554</v>
      </c>
      <c r="L248" s="100">
        <v>-0.0013935189924150098</v>
      </c>
      <c r="M248" s="100">
        <v>0.36409657417785013</v>
      </c>
      <c r="N248" s="100">
        <v>-0.0016619238421477934</v>
      </c>
      <c r="O248" s="100">
        <v>-0.0607392819248353</v>
      </c>
      <c r="P248" s="100">
        <v>-0.00015933008934434264</v>
      </c>
      <c r="Q248" s="100">
        <v>0.007662158859962589</v>
      </c>
      <c r="R248" s="100">
        <v>-0.00013363293549043805</v>
      </c>
      <c r="S248" s="100">
        <v>-0.0007532985493846009</v>
      </c>
      <c r="T248" s="100">
        <v>-1.133676758599063E-05</v>
      </c>
      <c r="U248" s="100">
        <v>0.00017634875725134453</v>
      </c>
      <c r="V248" s="100">
        <v>-1.0556658150081646E-05</v>
      </c>
      <c r="W248" s="100">
        <v>-4.554913804530055E-05</v>
      </c>
      <c r="X248" s="100">
        <v>67.5</v>
      </c>
    </row>
    <row r="249" spans="1:24" s="100" customFormat="1" ht="12.75" hidden="1">
      <c r="A249" s="100">
        <v>1561</v>
      </c>
      <c r="B249" s="100">
        <v>113.87999725341797</v>
      </c>
      <c r="C249" s="100">
        <v>112.37999725341797</v>
      </c>
      <c r="D249" s="100">
        <v>9.420498847961426</v>
      </c>
      <c r="E249" s="100">
        <v>10.112183570861816</v>
      </c>
      <c r="F249" s="100">
        <v>29.654157461305545</v>
      </c>
      <c r="G249" s="100" t="s">
        <v>58</v>
      </c>
      <c r="H249" s="100">
        <v>28.51286852000264</v>
      </c>
      <c r="I249" s="100">
        <v>74.89286577342061</v>
      </c>
      <c r="J249" s="100" t="s">
        <v>61</v>
      </c>
      <c r="K249" s="100">
        <v>1.156703569899941</v>
      </c>
      <c r="L249" s="100">
        <v>-0.25630265818447584</v>
      </c>
      <c r="M249" s="100">
        <v>0.2697117348292504</v>
      </c>
      <c r="N249" s="100">
        <v>-0.1606239809793873</v>
      </c>
      <c r="O249" s="100">
        <v>0.04711375878993279</v>
      </c>
      <c r="P249" s="100">
        <v>-0.00735083328679897</v>
      </c>
      <c r="Q249" s="100">
        <v>0.005370221310797304</v>
      </c>
      <c r="R249" s="100">
        <v>-0.0024688723922208773</v>
      </c>
      <c r="S249" s="100">
        <v>0.0006705163781240307</v>
      </c>
      <c r="T249" s="100">
        <v>-0.00010764108276796126</v>
      </c>
      <c r="U249" s="100">
        <v>0.00010379884156737464</v>
      </c>
      <c r="V249" s="100">
        <v>-9.113622548303859E-05</v>
      </c>
      <c r="W249" s="100">
        <v>4.335614837591666E-05</v>
      </c>
      <c r="X249" s="100">
        <v>67.5</v>
      </c>
    </row>
    <row r="250" s="100" customFormat="1" ht="12.75" hidden="1">
      <c r="A250" s="100" t="s">
        <v>145</v>
      </c>
    </row>
    <row r="251" spans="1:24" s="100" customFormat="1" ht="12.75" hidden="1">
      <c r="A251" s="100">
        <v>1564</v>
      </c>
      <c r="B251" s="100">
        <v>149.86</v>
      </c>
      <c r="C251" s="100">
        <v>171.76</v>
      </c>
      <c r="D251" s="100">
        <v>8.287776610185974</v>
      </c>
      <c r="E251" s="100">
        <v>8.369566862174187</v>
      </c>
      <c r="F251" s="100">
        <v>23.021318352869276</v>
      </c>
      <c r="G251" s="100" t="s">
        <v>59</v>
      </c>
      <c r="H251" s="100">
        <v>-16.172314625684592</v>
      </c>
      <c r="I251" s="100">
        <v>66.18768537431542</v>
      </c>
      <c r="J251" s="100" t="s">
        <v>73</v>
      </c>
      <c r="K251" s="100">
        <v>5.262986630020006</v>
      </c>
      <c r="M251" s="100" t="s">
        <v>68</v>
      </c>
      <c r="N251" s="100">
        <v>2.797022292151167</v>
      </c>
      <c r="X251" s="100">
        <v>67.5</v>
      </c>
    </row>
    <row r="252" spans="1:24" s="100" customFormat="1" ht="12.75" hidden="1">
      <c r="A252" s="100">
        <v>1354</v>
      </c>
      <c r="B252" s="100">
        <v>159.1999969482422</v>
      </c>
      <c r="C252" s="100">
        <v>201.39999389648438</v>
      </c>
      <c r="D252" s="100">
        <v>9.7224760055542</v>
      </c>
      <c r="E252" s="100">
        <v>9.574914932250977</v>
      </c>
      <c r="F252" s="100">
        <v>36.96421466662311</v>
      </c>
      <c r="G252" s="100" t="s">
        <v>56</v>
      </c>
      <c r="H252" s="100">
        <v>-1.0725294970435897</v>
      </c>
      <c r="I252" s="100">
        <v>90.6274674511986</v>
      </c>
      <c r="J252" s="100" t="s">
        <v>62</v>
      </c>
      <c r="K252" s="100">
        <v>2.2051554062516274</v>
      </c>
      <c r="L252" s="100">
        <v>0.29751944042397915</v>
      </c>
      <c r="M252" s="100">
        <v>0.5220400304636453</v>
      </c>
      <c r="N252" s="100">
        <v>0.17661066327690195</v>
      </c>
      <c r="O252" s="100">
        <v>0.0885632407479174</v>
      </c>
      <c r="P252" s="100">
        <v>0.008534821967706416</v>
      </c>
      <c r="Q252" s="100">
        <v>0.01078005829616511</v>
      </c>
      <c r="R252" s="100">
        <v>0.002718422645609918</v>
      </c>
      <c r="S252" s="100">
        <v>0.0011619000901011741</v>
      </c>
      <c r="T252" s="100">
        <v>0.00012564180172514546</v>
      </c>
      <c r="U252" s="100">
        <v>0.00023575767661474577</v>
      </c>
      <c r="V252" s="100">
        <v>0.00010086998523754817</v>
      </c>
      <c r="W252" s="100">
        <v>7.244981986155223E-05</v>
      </c>
      <c r="X252" s="100">
        <v>67.5</v>
      </c>
    </row>
    <row r="253" spans="1:24" s="100" customFormat="1" ht="12.75" hidden="1">
      <c r="A253" s="100">
        <v>1563</v>
      </c>
      <c r="B253" s="100">
        <v>152.86000061035156</v>
      </c>
      <c r="C253" s="100">
        <v>169.05999755859375</v>
      </c>
      <c r="D253" s="100">
        <v>8.425010681152344</v>
      </c>
      <c r="E253" s="100">
        <v>8.896916389465332</v>
      </c>
      <c r="F253" s="100">
        <v>41.194621145731304</v>
      </c>
      <c r="G253" s="100" t="s">
        <v>57</v>
      </c>
      <c r="H253" s="100">
        <v>31.162492530016962</v>
      </c>
      <c r="I253" s="100">
        <v>116.52249314036852</v>
      </c>
      <c r="J253" s="100" t="s">
        <v>60</v>
      </c>
      <c r="K253" s="100">
        <v>-1.8157412899094953</v>
      </c>
      <c r="L253" s="100">
        <v>-0.0016176719909065753</v>
      </c>
      <c r="M253" s="100">
        <v>0.43319161529863914</v>
      </c>
      <c r="N253" s="100">
        <v>-0.0018272820617291998</v>
      </c>
      <c r="O253" s="100">
        <v>-0.07237696572620057</v>
      </c>
      <c r="P253" s="100">
        <v>-0.00018494159308723922</v>
      </c>
      <c r="Q253" s="100">
        <v>0.009100189649648637</v>
      </c>
      <c r="R253" s="100">
        <v>-0.00014693155589766356</v>
      </c>
      <c r="S253" s="100">
        <v>-0.0009021529138469107</v>
      </c>
      <c r="T253" s="100">
        <v>-1.3158275998292988E-05</v>
      </c>
      <c r="U253" s="100">
        <v>0.00020840797903750498</v>
      </c>
      <c r="V253" s="100">
        <v>-1.1608510858249188E-05</v>
      </c>
      <c r="W253" s="100">
        <v>-5.4697022723416785E-05</v>
      </c>
      <c r="X253" s="100">
        <v>67.5</v>
      </c>
    </row>
    <row r="254" spans="1:24" s="100" customFormat="1" ht="12.75" hidden="1">
      <c r="A254" s="100">
        <v>1561</v>
      </c>
      <c r="B254" s="100">
        <v>102.31999969482422</v>
      </c>
      <c r="C254" s="100">
        <v>105.91999816894531</v>
      </c>
      <c r="D254" s="100">
        <v>9.43384075164795</v>
      </c>
      <c r="E254" s="100">
        <v>10.029565811157227</v>
      </c>
      <c r="F254" s="100">
        <v>26.22127484471867</v>
      </c>
      <c r="G254" s="100" t="s">
        <v>58</v>
      </c>
      <c r="H254" s="100">
        <v>31.277184158786355</v>
      </c>
      <c r="I254" s="100">
        <v>66.09718385361057</v>
      </c>
      <c r="J254" s="100" t="s">
        <v>61</v>
      </c>
      <c r="K254" s="100">
        <v>1.2513168798663998</v>
      </c>
      <c r="L254" s="100">
        <v>-0.2975150425903328</v>
      </c>
      <c r="M254" s="100">
        <v>0.2913259649283592</v>
      </c>
      <c r="N254" s="100">
        <v>-0.17660121014130714</v>
      </c>
      <c r="O254" s="100">
        <v>0.051039420490851625</v>
      </c>
      <c r="P254" s="100">
        <v>-0.008532817976939997</v>
      </c>
      <c r="Q254" s="100">
        <v>0.005778944991012289</v>
      </c>
      <c r="R254" s="100">
        <v>-0.0027144488939831444</v>
      </c>
      <c r="S254" s="100">
        <v>0.0007322103109180072</v>
      </c>
      <c r="T254" s="100">
        <v>-0.00012495087880240585</v>
      </c>
      <c r="U254" s="100">
        <v>0.00011021704204108335</v>
      </c>
      <c r="V254" s="100">
        <v>-0.00010019978242230419</v>
      </c>
      <c r="W254" s="100">
        <v>4.751012632234729E-05</v>
      </c>
      <c r="X254" s="100">
        <v>67.5</v>
      </c>
    </row>
    <row r="255" s="100" customFormat="1" ht="12.75" hidden="1">
      <c r="A255" s="100" t="s">
        <v>151</v>
      </c>
    </row>
    <row r="256" spans="1:24" s="100" customFormat="1" ht="12.75" hidden="1">
      <c r="A256" s="100">
        <v>1564</v>
      </c>
      <c r="B256" s="100">
        <v>171.06</v>
      </c>
      <c r="C256" s="100">
        <v>170.36</v>
      </c>
      <c r="D256" s="100">
        <v>8.406225478994294</v>
      </c>
      <c r="E256" s="100">
        <v>8.646876999773733</v>
      </c>
      <c r="F256" s="100">
        <v>28.271010834547376</v>
      </c>
      <c r="G256" s="100" t="s">
        <v>59</v>
      </c>
      <c r="H256" s="100">
        <v>-23.353130063121384</v>
      </c>
      <c r="I256" s="100">
        <v>80.20686993687862</v>
      </c>
      <c r="J256" s="100" t="s">
        <v>73</v>
      </c>
      <c r="K256" s="100">
        <v>5.225317118696778</v>
      </c>
      <c r="M256" s="100" t="s">
        <v>68</v>
      </c>
      <c r="N256" s="100">
        <v>2.835822614478244</v>
      </c>
      <c r="X256" s="100">
        <v>67.5</v>
      </c>
    </row>
    <row r="257" spans="1:24" s="100" customFormat="1" ht="12.75" hidden="1">
      <c r="A257" s="100">
        <v>1354</v>
      </c>
      <c r="B257" s="100">
        <v>166.27999877929688</v>
      </c>
      <c r="C257" s="100">
        <v>199.47999572753906</v>
      </c>
      <c r="D257" s="100">
        <v>9.332159042358398</v>
      </c>
      <c r="E257" s="100">
        <v>9.251296997070312</v>
      </c>
      <c r="F257" s="100">
        <v>37.951497083057504</v>
      </c>
      <c r="G257" s="100" t="s">
        <v>56</v>
      </c>
      <c r="H257" s="100">
        <v>-1.8114281930214418</v>
      </c>
      <c r="I257" s="100">
        <v>96.96857058627543</v>
      </c>
      <c r="J257" s="100" t="s">
        <v>62</v>
      </c>
      <c r="K257" s="100">
        <v>2.15900083047943</v>
      </c>
      <c r="L257" s="100">
        <v>0.5323700187778946</v>
      </c>
      <c r="M257" s="100">
        <v>0.5111133667093272</v>
      </c>
      <c r="N257" s="100">
        <v>0.10728716180423012</v>
      </c>
      <c r="O257" s="100">
        <v>0.08670943459008183</v>
      </c>
      <c r="P257" s="100">
        <v>0.01527190414146767</v>
      </c>
      <c r="Q257" s="100">
        <v>0.010554442640489204</v>
      </c>
      <c r="R257" s="100">
        <v>0.0016513667811067897</v>
      </c>
      <c r="S257" s="100">
        <v>0.0011375885806655228</v>
      </c>
      <c r="T257" s="100">
        <v>0.00022476844383900735</v>
      </c>
      <c r="U257" s="100">
        <v>0.0002308376928138687</v>
      </c>
      <c r="V257" s="100">
        <v>6.12726816587959E-05</v>
      </c>
      <c r="W257" s="100">
        <v>7.093401320295384E-05</v>
      </c>
      <c r="X257" s="100">
        <v>67.5</v>
      </c>
    </row>
    <row r="258" spans="1:24" s="100" customFormat="1" ht="12.75" hidden="1">
      <c r="A258" s="100">
        <v>1563</v>
      </c>
      <c r="B258" s="100">
        <v>165.0800018310547</v>
      </c>
      <c r="C258" s="100">
        <v>181.67999267578125</v>
      </c>
      <c r="D258" s="100">
        <v>8.281198501586914</v>
      </c>
      <c r="E258" s="100">
        <v>8.68139934539795</v>
      </c>
      <c r="F258" s="100">
        <v>42.042649844858815</v>
      </c>
      <c r="G258" s="100" t="s">
        <v>57</v>
      </c>
      <c r="H258" s="100">
        <v>23.468450702457858</v>
      </c>
      <c r="I258" s="100">
        <v>121.04845253351255</v>
      </c>
      <c r="J258" s="100" t="s">
        <v>60</v>
      </c>
      <c r="K258" s="100">
        <v>-1.7962093185025132</v>
      </c>
      <c r="L258" s="100">
        <v>-0.0028961955975925348</v>
      </c>
      <c r="M258" s="100">
        <v>0.42842395810119077</v>
      </c>
      <c r="N258" s="100">
        <v>-0.0011102687196330712</v>
      </c>
      <c r="O258" s="100">
        <v>-0.07161565136871186</v>
      </c>
      <c r="P258" s="100">
        <v>-0.00033117110787225513</v>
      </c>
      <c r="Q258" s="100">
        <v>0.008994931773183381</v>
      </c>
      <c r="R258" s="100">
        <v>-8.929783898800579E-05</v>
      </c>
      <c r="S258" s="100">
        <v>-0.0008941148541603842</v>
      </c>
      <c r="T258" s="100">
        <v>-2.3568008265807715E-05</v>
      </c>
      <c r="U258" s="100">
        <v>0.00020567898291954504</v>
      </c>
      <c r="V258" s="100">
        <v>-7.06131684642903E-06</v>
      </c>
      <c r="W258" s="100">
        <v>-5.425982240229556E-05</v>
      </c>
      <c r="X258" s="100">
        <v>67.5</v>
      </c>
    </row>
    <row r="259" spans="1:24" s="100" customFormat="1" ht="12.75" hidden="1">
      <c r="A259" s="100">
        <v>1561</v>
      </c>
      <c r="B259" s="100">
        <v>117.66000366210938</v>
      </c>
      <c r="C259" s="100">
        <v>111.76000213623047</v>
      </c>
      <c r="D259" s="100">
        <v>9.28233528137207</v>
      </c>
      <c r="E259" s="100">
        <v>9.947188377380371</v>
      </c>
      <c r="F259" s="100">
        <v>30.93802130475499</v>
      </c>
      <c r="G259" s="100" t="s">
        <v>58</v>
      </c>
      <c r="H259" s="100">
        <v>29.150925520916687</v>
      </c>
      <c r="I259" s="100">
        <v>79.31092918302606</v>
      </c>
      <c r="J259" s="100" t="s">
        <v>61</v>
      </c>
      <c r="K259" s="100">
        <v>1.1978800733527566</v>
      </c>
      <c r="L259" s="100">
        <v>-0.5323621407882385</v>
      </c>
      <c r="M259" s="100">
        <v>0.2787288749911862</v>
      </c>
      <c r="N259" s="100">
        <v>-0.1072814168035511</v>
      </c>
      <c r="O259" s="100">
        <v>0.048884808744300096</v>
      </c>
      <c r="P259" s="100">
        <v>-0.015268312997953901</v>
      </c>
      <c r="Q259" s="100">
        <v>0.005521545240886177</v>
      </c>
      <c r="R259" s="100">
        <v>-0.0016489506183312683</v>
      </c>
      <c r="S259" s="100">
        <v>0.0007033252493906027</v>
      </c>
      <c r="T259" s="100">
        <v>-0.00022352942162541338</v>
      </c>
      <c r="U259" s="100">
        <v>0.00010479597515559226</v>
      </c>
      <c r="V259" s="100">
        <v>-6.086443396643464E-05</v>
      </c>
      <c r="W259" s="100">
        <v>4.568923179424419E-05</v>
      </c>
      <c r="X259" s="100">
        <v>67.5</v>
      </c>
    </row>
    <row r="260" spans="1:14" s="100" customFormat="1" ht="12.75">
      <c r="A260" s="100" t="s">
        <v>157</v>
      </c>
      <c r="E260" s="98" t="s">
        <v>106</v>
      </c>
      <c r="F260" s="101">
        <f>MIN(F231:F259)</f>
        <v>23.021318352869276</v>
      </c>
      <c r="G260" s="101"/>
      <c r="H260" s="101"/>
      <c r="I260" s="114"/>
      <c r="J260" s="114" t="s">
        <v>158</v>
      </c>
      <c r="K260" s="101">
        <f>AVERAGE(K258,K253,K248,K243,K238,K233)</f>
        <v>-1.5446531375015506</v>
      </c>
      <c r="L260" s="101">
        <f>AVERAGE(L258,L253,L248,L243,L238,L233)</f>
        <v>-0.0009977723361837528</v>
      </c>
      <c r="M260" s="114" t="s">
        <v>108</v>
      </c>
      <c r="N260" s="101" t="e">
        <f>Mittelwert(K256,K251,K246,K241,K236,K231)</f>
        <v>#NAME?</v>
      </c>
    </row>
    <row r="261" spans="5:14" s="100" customFormat="1" ht="12.75">
      <c r="E261" s="98" t="s">
        <v>107</v>
      </c>
      <c r="F261" s="101">
        <f>MAX(F231:F259)</f>
        <v>42.042649844858815</v>
      </c>
      <c r="G261" s="101"/>
      <c r="H261" s="101"/>
      <c r="I261" s="114"/>
      <c r="J261" s="114" t="s">
        <v>159</v>
      </c>
      <c r="K261" s="101">
        <f>AVERAGE(K259,K254,K249,K244,K239,K234)</f>
        <v>1.1006120694165646</v>
      </c>
      <c r="L261" s="101">
        <f>AVERAGE(L259,L254,L249,L244,L239,L234)</f>
        <v>-0.18355988149598823</v>
      </c>
      <c r="M261" s="101"/>
      <c r="N261" s="101"/>
    </row>
    <row r="262" spans="5:14" s="100" customFormat="1" ht="12.75">
      <c r="E262" s="98"/>
      <c r="F262" s="101"/>
      <c r="G262" s="101"/>
      <c r="H262" s="101"/>
      <c r="I262" s="101"/>
      <c r="J262" s="114" t="s">
        <v>112</v>
      </c>
      <c r="K262" s="101">
        <f>ABS(K260/$G$33)</f>
        <v>0.9654082109384691</v>
      </c>
      <c r="L262" s="101">
        <f>ABS(L260/$H$33)</f>
        <v>0.002771589822732647</v>
      </c>
      <c r="M262" s="114" t="s">
        <v>111</v>
      </c>
      <c r="N262" s="101">
        <f>K262+L262+L263+K263</f>
        <v>1.7082524934101517</v>
      </c>
    </row>
    <row r="263" spans="5:14" s="100" customFormat="1" ht="12.75">
      <c r="E263" s="98"/>
      <c r="F263" s="101"/>
      <c r="G263" s="101"/>
      <c r="H263" s="101"/>
      <c r="I263" s="101"/>
      <c r="J263" s="101"/>
      <c r="K263" s="101">
        <f>ABS(K261/$G$34)</f>
        <v>0.6253477667139572</v>
      </c>
      <c r="L263" s="101">
        <f>ABS(L261/$H$34)</f>
        <v>0.11472492593499264</v>
      </c>
      <c r="M263" s="101"/>
      <c r="N263" s="101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2004-11-10T15:33:54Z</cp:lastPrinted>
  <dcterms:created xsi:type="dcterms:W3CDTF">2003-07-09T12:58:06Z</dcterms:created>
  <dcterms:modified xsi:type="dcterms:W3CDTF">2004-11-27T05:32:57Z</dcterms:modified>
  <cp:category/>
  <cp:version/>
  <cp:contentType/>
  <cp:contentStatus/>
</cp:coreProperties>
</file>