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97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<sst xmlns="http://schemas.openxmlformats.org/spreadsheetml/2006/main" count="711" uniqueCount="166">
  <si>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</si>
  <si>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</si>
  <si>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</si>
  <si>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</si>
  <si>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</si>
  <si>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</si>
  <si>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</si>
  <si>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</si>
  <si>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</si>
  <si>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</si>
  <si>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</si>
  <si>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</si>
  <si>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</si>
  <si>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</si>
  <si>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</si>
  <si>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</si>
  <si>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</si>
  <si>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</si>
  <si>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</si>
  <si>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</si>
  <si>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</si>
  <si>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</si>
  <si>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</si>
  <si>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</si>
  <si>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</si>
  <si>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</si>
  <si>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</si>
  <si>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</si>
  <si>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</si>
  <si>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</si>
  <si>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</si>
  <si>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</si>
  <si>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</si>
  <si>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</si>
  <si>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</si>
  <si>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</si>
  <si>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</si>
  <si>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</si>
  <si>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</si>
  <si>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</si>
  <si>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</si>
  <si>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</si>
  <si>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</si>
  <si>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</si>
  <si>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</si>
  <si>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</si>
  <si>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</si>
  <si>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</si>
  <si>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</si>
  <si>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</si>
  <si>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</si>
  <si>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</si>
  <si>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</si>
  <si>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</si>
  <si>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</si>
  <si>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</si>
  <si>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</si>
  <si>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</si>
  <si>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</si>
  <si>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</si>
  <si>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</si>
  <si>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</si>
  <si>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</si>
  <si>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</si>
  <si>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</si>
  <si>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</si>
  <si>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</si>
  <si>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</si>
  <si>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</si>
  <si>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</si>
  <si>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</si>
  <si>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</si>
  <si>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</si>
  <si>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</si>
  <si>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</si>
  <si>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</si>
  <si>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</si>
  <si>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</si>
  <si>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</si>
  <si>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</si>
  <si>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</si>
  <si>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</si>
  <si>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</si>
  <si>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</si>
  <si>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</si>
  <si>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</si>
  <si>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</si>
  <si>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</si>
  <si>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</si>
  <si>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</si>
  <si>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</si>
  <si>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</si>
  <si>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</si>
  <si>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</si>
  <si>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</si>
  <si>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</si>
  <si>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</si>
  <si>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</si>
  <si>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</si>
  <si>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</si>
  <si>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</si>
  <si>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</si>
  <si>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</si>
  <si>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</si>
  <si>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</si>
  <si>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</si>
  <si>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</si>
  <si>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</si>
  <si>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</si>
  <si>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</si>
  <si>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</si>
  <si>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</si>
  <si>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</si>
  <si>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</si>
  <si>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</si>
  <si>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</si>
  <si>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</si>
  <si>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</si>
  <si>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</si>
  <si>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</si>
  <si>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</si>
  <si>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</si>
  <si>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</si>
  <si>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</si>
  <si>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</si>
  <si>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</si>
  <si>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</si>
  <si>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</si>
  <si>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</si>
  <si>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</si>
  <si>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</si>
  <si>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</si>
  <si>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</si>
  <si>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</si>
  <si>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</si>
  <si>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</si>
  <si>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</si>
  <si>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</si>
  <si>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</si>
  <si>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</si>
  <si>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</si>
  <si>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</si>
  <si>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</si>
  <si>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</si>
  <si>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</si>
  <si>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</si>
  <si>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</si>
  <si>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</si>
  <si>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</si>
  <si>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</si>
  <si>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</si>
  <si>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</si>
  <si>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</si>
  <si>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</si>
  <si>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</si>
  <si>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</si>
  <si>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</si>
  <si>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</si>
  <si>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</si>
  <si>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</si>
  <si>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</si>
  <si>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</si>
  <si>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5</t>
  </si>
  <si>
    <t>AP 415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</si>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</sst>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94.37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4.717501152626504</v>
      </c>
      <c r="C41" s="2">
        <f aca="true" t="shared" si="0" ref="C41:C55">($B$41*H41+$B$42*J41+$B$43*L41+$B$44*N41+$B$45*P41+$B$46*R41+$B$47*T41+$B$48*V41)/100</f>
        <v>-7.786842383949402E-09</v>
      </c>
      <c r="D41" s="2">
        <f aca="true" t="shared" si="1" ref="D41:D55">($B$41*I41+$B$42*K41+$B$43*M41+$B$44*O41+$B$45*Q41+$B$46*S41+$B$47*U41+$B$48*W41)/100</f>
        <v>-1.2928955493080886E-08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1.5564592795292924</v>
      </c>
      <c r="C42" s="2">
        <f t="shared" si="0"/>
        <v>-6.361976205459253E-11</v>
      </c>
      <c r="D42" s="2">
        <f t="shared" si="1"/>
        <v>-2.3712790182890644E-08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0.664555308984788</v>
      </c>
      <c r="C43" s="2">
        <f t="shared" si="0"/>
        <v>0.09298667681977253</v>
      </c>
      <c r="D43" s="2">
        <f t="shared" si="1"/>
        <v>-0.15624846920617635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3.989860706005956</v>
      </c>
      <c r="C44" s="2">
        <f t="shared" si="0"/>
        <v>1.7998210950157803E-05</v>
      </c>
      <c r="D44" s="2">
        <f t="shared" si="1"/>
        <v>0.0032117568611382485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4.717501152626504</v>
      </c>
      <c r="C45" s="2">
        <f t="shared" si="0"/>
        <v>-0.022432193221253255</v>
      </c>
      <c r="D45" s="2">
        <f t="shared" si="1"/>
        <v>-0.036737025790259795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1.5564592795292924</v>
      </c>
      <c r="C46" s="2">
        <f t="shared" si="0"/>
        <v>-0.0004415777211463981</v>
      </c>
      <c r="D46" s="2">
        <f t="shared" si="1"/>
        <v>-0.04270312965142055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0.664555308984788</v>
      </c>
      <c r="C47" s="2">
        <f t="shared" si="0"/>
        <v>0.0036665971450791533</v>
      </c>
      <c r="D47" s="2">
        <f t="shared" si="1"/>
        <v>-0.006315124103117428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3.989860706005956</v>
      </c>
      <c r="C48" s="2">
        <f t="shared" si="0"/>
        <v>2.0120300536256207E-06</v>
      </c>
      <c r="D48" s="2">
        <f t="shared" si="1"/>
        <v>9.206334199657305E-05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-0.0004829649349116388</v>
      </c>
      <c r="D49" s="2">
        <f t="shared" si="1"/>
        <v>-0.0007462419162122949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-3.5496306187098794E-05</v>
      </c>
      <c r="D50" s="2">
        <f t="shared" si="1"/>
        <v>-0.0006563982928645679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4.240791927271758E-05</v>
      </c>
      <c r="D51" s="2">
        <f t="shared" si="1"/>
        <v>-8.59162888596648E-05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1.3932472704519855E-07</v>
      </c>
      <c r="D52" s="2">
        <f t="shared" si="1"/>
        <v>1.3448827558947074E-06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-1.1827765971890857E-05</v>
      </c>
      <c r="D53" s="2">
        <f t="shared" si="1"/>
        <v>-1.5437385740849264E-05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-2.800120431473833E-06</v>
      </c>
      <c r="D54" s="2">
        <f t="shared" si="1"/>
        <v>-2.4234428038218597E-05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2.4657135450942285E-06</v>
      </c>
      <c r="D55" s="2">
        <f t="shared" si="1"/>
        <v>-5.4405773020604825E-06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1683</v>
      </c>
      <c r="B3" s="31">
        <v>100.4</v>
      </c>
      <c r="C3" s="31">
        <v>99.1</v>
      </c>
      <c r="D3" s="31">
        <v>9.48378594690996</v>
      </c>
      <c r="E3" s="31">
        <v>10.396373071579374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1685</v>
      </c>
      <c r="B4" s="36">
        <v>94.37666666666667</v>
      </c>
      <c r="C4" s="36">
        <v>108.29333333333334</v>
      </c>
      <c r="D4" s="36">
        <v>8.844194592086465</v>
      </c>
      <c r="E4" s="36">
        <v>8.922040162571742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1669</v>
      </c>
      <c r="B5" s="41">
        <v>105.55333333333334</v>
      </c>
      <c r="C5" s="41">
        <v>110.78666666666668</v>
      </c>
      <c r="D5" s="41">
        <v>8.837022799916799</v>
      </c>
      <c r="E5" s="41">
        <v>8.862007168240758</v>
      </c>
      <c r="F5" s="37" t="s">
        <v>71</v>
      </c>
      <c r="I5" s="118">
        <v>2879</v>
      </c>
    </row>
    <row r="6" spans="1:6" s="33" customFormat="1" ht="13.5" thickBot="1">
      <c r="A6" s="42">
        <v>1670</v>
      </c>
      <c r="B6" s="43">
        <v>111.58333333333333</v>
      </c>
      <c r="C6" s="43">
        <v>110.55</v>
      </c>
      <c r="D6" s="43">
        <v>8.441294489665875</v>
      </c>
      <c r="E6" s="43">
        <v>8.960666487795962</v>
      </c>
      <c r="F6" s="44" t="s">
        <v>72</v>
      </c>
    </row>
    <row r="7" spans="1:6" s="33" customFormat="1" ht="12.75">
      <c r="A7" s="45" t="s">
        <v>162</v>
      </c>
      <c r="B7" s="45"/>
      <c r="C7" s="45"/>
      <c r="D7" s="45"/>
      <c r="E7" s="45"/>
      <c r="F7" s="45"/>
    </row>
    <row r="8" ht="12.75"/>
    <row r="9" spans="1:3" ht="24" customHeight="1">
      <c r="A9" s="119" t="s">
        <v>115</v>
      </c>
      <c r="B9" s="120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1" t="s">
        <v>163</v>
      </c>
      <c r="B13" s="121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8">
        <v>2881</v>
      </c>
      <c r="K15" s="118">
        <v>2877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4.717501152626504</v>
      </c>
      <c r="C19" s="61">
        <v>31.59416781929317</v>
      </c>
      <c r="D19" s="62">
        <v>11.75418731105128</v>
      </c>
      <c r="K19" s="63" t="s">
        <v>93</v>
      </c>
    </row>
    <row r="20" spans="1:11" ht="12.75">
      <c r="A20" s="60" t="s">
        <v>57</v>
      </c>
      <c r="B20" s="61">
        <v>1.5564592795292924</v>
      </c>
      <c r="C20" s="61">
        <v>39.609792612862634</v>
      </c>
      <c r="D20" s="62">
        <v>14.717424075117584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0.664555308984788</v>
      </c>
      <c r="C21" s="61">
        <v>44.74788864231812</v>
      </c>
      <c r="D21" s="62">
        <v>15.87796223783864</v>
      </c>
      <c r="F21" s="39" t="s">
        <v>96</v>
      </c>
    </row>
    <row r="22" spans="1:11" ht="16.5" thickBot="1">
      <c r="A22" s="66" t="s">
        <v>59</v>
      </c>
      <c r="B22" s="67">
        <v>3.989860706005956</v>
      </c>
      <c r="C22" s="67">
        <v>36.88986070600596</v>
      </c>
      <c r="D22" s="68">
        <v>14.713165837360176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9.068185650245349</v>
      </c>
      <c r="I23" s="118">
        <v>2889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0.09298667681977253</v>
      </c>
      <c r="C27" s="77">
        <v>1.7998210950157803E-05</v>
      </c>
      <c r="D27" s="77">
        <v>-0.022432193221253255</v>
      </c>
      <c r="E27" s="77">
        <v>-0.0004415777211463981</v>
      </c>
      <c r="F27" s="77">
        <v>0.0036665971450791533</v>
      </c>
      <c r="G27" s="77">
        <v>2.0120300536256207E-06</v>
      </c>
      <c r="H27" s="77">
        <v>-0.0004829649349116388</v>
      </c>
      <c r="I27" s="78">
        <v>-3.5496306187098794E-05</v>
      </c>
    </row>
    <row r="28" spans="1:9" ht="13.5" thickBot="1">
      <c r="A28" s="79" t="s">
        <v>61</v>
      </c>
      <c r="B28" s="80">
        <v>-0.15624846920617635</v>
      </c>
      <c r="C28" s="80">
        <v>0.0032117568611382485</v>
      </c>
      <c r="D28" s="80">
        <v>-0.036737025790259795</v>
      </c>
      <c r="E28" s="80">
        <v>-0.04270312965142055</v>
      </c>
      <c r="F28" s="80">
        <v>-0.006315124103117428</v>
      </c>
      <c r="G28" s="80">
        <v>9.206334199657305E-05</v>
      </c>
      <c r="H28" s="80">
        <v>-0.0007462419162122949</v>
      </c>
      <c r="I28" s="81">
        <v>-0.0006563982928645679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1683</v>
      </c>
      <c r="B39" s="88">
        <v>100.4</v>
      </c>
      <c r="C39" s="88">
        <v>99.1</v>
      </c>
      <c r="D39" s="88">
        <v>9.48378594690996</v>
      </c>
      <c r="E39" s="88">
        <v>10.396373071579374</v>
      </c>
      <c r="F39" s="89">
        <f>I39*D39/(23678+B39)*1000</f>
        <v>14.713165837360176</v>
      </c>
      <c r="G39" s="90" t="s">
        <v>59</v>
      </c>
      <c r="H39" s="91">
        <f>I39-B39+X39</f>
        <v>3.989860706005956</v>
      </c>
      <c r="I39" s="91">
        <f>(B39+C42-2*X39)*(23678+B39)*E42/((23678+C42)*D39+E42*(23678+B39))</f>
        <v>36.88986070600596</v>
      </c>
      <c r="J39" s="39" t="s">
        <v>73</v>
      </c>
      <c r="K39" s="39">
        <f>(K40*K40+L40*L40+M40*M40+N40*N40+O40*O40+P40*P40+Q40*Q40+R40*R40+S40*S40+T40*T40+U40*U40+V40*V40+W40*W40)</f>
        <v>0.036801552179375564</v>
      </c>
      <c r="M39" s="39" t="s">
        <v>68</v>
      </c>
      <c r="N39" s="39">
        <f>(K44*K44+L44*L44+M44*M44+N44*N44+O44*O44+P44*P44+Q44*Q44+R44*R44+S44*S44+T44*T44+U44*U44+V44*V44+W44*W44)</f>
        <v>0.021325153543405806</v>
      </c>
      <c r="X39" s="28">
        <f>(1-$H$2)*1000</f>
        <v>67.5</v>
      </c>
    </row>
    <row r="40" spans="1:24" ht="12.75">
      <c r="A40" s="85">
        <v>1685</v>
      </c>
      <c r="B40" s="88">
        <v>94.37666666666667</v>
      </c>
      <c r="C40" s="88">
        <v>108.29333333333334</v>
      </c>
      <c r="D40" s="88">
        <v>8.844194592086465</v>
      </c>
      <c r="E40" s="88">
        <v>8.922040162571742</v>
      </c>
      <c r="F40" s="89">
        <f>I40*D40/(23678+B40)*1000</f>
        <v>11.75418731105128</v>
      </c>
      <c r="G40" s="90" t="s">
        <v>56</v>
      </c>
      <c r="H40" s="91">
        <f>I40-B40+X40</f>
        <v>4.717501152626504</v>
      </c>
      <c r="I40" s="91">
        <f>(B40+C39-2*X40)*(23678+B40)*E39/((23678+C39)*D40+E39*(23678+B40))</f>
        <v>31.59416781929317</v>
      </c>
      <c r="J40" s="39" t="s">
        <v>62</v>
      </c>
      <c r="K40" s="72">
        <f aca="true" t="shared" si="0" ref="K40:W40">SQRT(K41*K41+K42*K42)</f>
        <v>0.18182438284030628</v>
      </c>
      <c r="L40" s="72">
        <f t="shared" si="0"/>
        <v>0.0032118072903999113</v>
      </c>
      <c r="M40" s="72">
        <f t="shared" si="0"/>
        <v>0.04304430690149225</v>
      </c>
      <c r="N40" s="72">
        <f t="shared" si="0"/>
        <v>0.042705412688672686</v>
      </c>
      <c r="O40" s="72">
        <f t="shared" si="0"/>
        <v>0.007302378178516729</v>
      </c>
      <c r="P40" s="72">
        <f t="shared" si="0"/>
        <v>9.208532567415214E-05</v>
      </c>
      <c r="Q40" s="72">
        <f t="shared" si="0"/>
        <v>0.0008888937652309195</v>
      </c>
      <c r="R40" s="72">
        <f t="shared" si="0"/>
        <v>0.0006573573659954282</v>
      </c>
      <c r="S40" s="72">
        <f t="shared" si="0"/>
        <v>9.581252688693004E-05</v>
      </c>
      <c r="T40" s="72">
        <f t="shared" si="0"/>
        <v>1.3520802515639234E-06</v>
      </c>
      <c r="U40" s="72">
        <f t="shared" si="0"/>
        <v>1.94475943601669E-05</v>
      </c>
      <c r="V40" s="72">
        <f t="shared" si="0"/>
        <v>2.4395658973890272E-05</v>
      </c>
      <c r="W40" s="72">
        <f t="shared" si="0"/>
        <v>5.973242391378143E-06</v>
      </c>
      <c r="X40" s="28">
        <f>(1-$H$2)*1000</f>
        <v>67.5</v>
      </c>
    </row>
    <row r="41" spans="1:24" ht="12.75">
      <c r="A41" s="85">
        <v>1669</v>
      </c>
      <c r="B41" s="88">
        <v>105.55333333333334</v>
      </c>
      <c r="C41" s="88">
        <v>110.78666666666668</v>
      </c>
      <c r="D41" s="88">
        <v>8.837022799916799</v>
      </c>
      <c r="E41" s="88">
        <v>8.862007168240758</v>
      </c>
      <c r="F41" s="89">
        <f>I41*D41/(23678+B41)*1000</f>
        <v>14.717424075117584</v>
      </c>
      <c r="G41" s="90" t="s">
        <v>57</v>
      </c>
      <c r="H41" s="91">
        <f>I41-B41+X41</f>
        <v>1.5564592795292924</v>
      </c>
      <c r="I41" s="91">
        <f>(B41+C40-2*X41)*(23678+B41)*E40/((23678+C40)*D41+E40*(23678+B41))</f>
        <v>39.609792612862634</v>
      </c>
      <c r="J41" s="39" t="s">
        <v>60</v>
      </c>
      <c r="K41" s="72">
        <f>'calcul config'!C43</f>
        <v>0.09298667681977253</v>
      </c>
      <c r="L41" s="72">
        <f>'calcul config'!C44</f>
        <v>1.7998210950157803E-05</v>
      </c>
      <c r="M41" s="72">
        <f>'calcul config'!C45</f>
        <v>-0.022432193221253255</v>
      </c>
      <c r="N41" s="72">
        <f>'calcul config'!C46</f>
        <v>-0.0004415777211463981</v>
      </c>
      <c r="O41" s="72">
        <f>'calcul config'!C47</f>
        <v>0.0036665971450791533</v>
      </c>
      <c r="P41" s="72">
        <f>'calcul config'!C48</f>
        <v>2.0120300536256207E-06</v>
      </c>
      <c r="Q41" s="72">
        <f>'calcul config'!C49</f>
        <v>-0.0004829649349116388</v>
      </c>
      <c r="R41" s="72">
        <f>'calcul config'!C50</f>
        <v>-3.5496306187098794E-05</v>
      </c>
      <c r="S41" s="72">
        <f>'calcul config'!C51</f>
        <v>4.240791927271758E-05</v>
      </c>
      <c r="T41" s="72">
        <f>'calcul config'!C52</f>
        <v>1.3932472704519855E-07</v>
      </c>
      <c r="U41" s="72">
        <f>'calcul config'!C53</f>
        <v>-1.1827765971890857E-05</v>
      </c>
      <c r="V41" s="72">
        <f>'calcul config'!C54</f>
        <v>-2.800120431473833E-06</v>
      </c>
      <c r="W41" s="72">
        <f>'calcul config'!C55</f>
        <v>2.4657135450942285E-06</v>
      </c>
      <c r="X41" s="28">
        <f>(1-$H$2)*1000</f>
        <v>67.5</v>
      </c>
    </row>
    <row r="42" spans="1:24" ht="12.75">
      <c r="A42" s="85">
        <v>1670</v>
      </c>
      <c r="B42" s="88">
        <v>111.58333333333333</v>
      </c>
      <c r="C42" s="88">
        <v>110.55</v>
      </c>
      <c r="D42" s="88">
        <v>8.441294489665875</v>
      </c>
      <c r="E42" s="88">
        <v>8.960666487795962</v>
      </c>
      <c r="F42" s="89">
        <f>I42*D42/(23678+B42)*1000</f>
        <v>15.87796223783864</v>
      </c>
      <c r="G42" s="90" t="s">
        <v>58</v>
      </c>
      <c r="H42" s="91">
        <f>I42-B42+X42</f>
        <v>0.664555308984788</v>
      </c>
      <c r="I42" s="91">
        <f>(B42+C41-2*X42)*(23678+B42)*E41/((23678+C41)*D42+E41*(23678+B42))</f>
        <v>44.74788864231812</v>
      </c>
      <c r="J42" s="39" t="s">
        <v>61</v>
      </c>
      <c r="K42" s="72">
        <f>'calcul config'!D43</f>
        <v>-0.15624846920617635</v>
      </c>
      <c r="L42" s="72">
        <f>'calcul config'!D44</f>
        <v>0.0032117568611382485</v>
      </c>
      <c r="M42" s="72">
        <f>'calcul config'!D45</f>
        <v>-0.036737025790259795</v>
      </c>
      <c r="N42" s="72">
        <f>'calcul config'!D46</f>
        <v>-0.04270312965142055</v>
      </c>
      <c r="O42" s="72">
        <f>'calcul config'!D47</f>
        <v>-0.006315124103117428</v>
      </c>
      <c r="P42" s="72">
        <f>'calcul config'!D48</f>
        <v>9.206334199657305E-05</v>
      </c>
      <c r="Q42" s="72">
        <f>'calcul config'!D49</f>
        <v>-0.0007462419162122949</v>
      </c>
      <c r="R42" s="72">
        <f>'calcul config'!D50</f>
        <v>-0.0006563982928645679</v>
      </c>
      <c r="S42" s="72">
        <f>'calcul config'!D51</f>
        <v>-8.59162888596648E-05</v>
      </c>
      <c r="T42" s="72">
        <f>'calcul config'!D52</f>
        <v>1.3448827558947074E-06</v>
      </c>
      <c r="U42" s="72">
        <f>'calcul config'!D53</f>
        <v>-1.5437385740849264E-05</v>
      </c>
      <c r="V42" s="72">
        <f>'calcul config'!D54</f>
        <v>-2.4234428038218597E-05</v>
      </c>
      <c r="W42" s="72">
        <f>'calcul config'!D55</f>
        <v>-5.4405773020604825E-06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90</v>
      </c>
      <c r="J44" s="39" t="s">
        <v>67</v>
      </c>
      <c r="K44" s="72">
        <f>K40/(K43*1.5)</f>
        <v>0.12121625522687085</v>
      </c>
      <c r="L44" s="72">
        <f>L40/(L43*1.5)</f>
        <v>0.003058864086095154</v>
      </c>
      <c r="M44" s="72">
        <f aca="true" t="shared" si="1" ref="M44:W44">M40/(M43*1.5)</f>
        <v>0.047827007668324734</v>
      </c>
      <c r="N44" s="72">
        <f t="shared" si="1"/>
        <v>0.05694055025156358</v>
      </c>
      <c r="O44" s="72">
        <f t="shared" si="1"/>
        <v>0.032455014126741025</v>
      </c>
      <c r="P44" s="72">
        <f t="shared" si="1"/>
        <v>0.0006139021711610141</v>
      </c>
      <c r="Q44" s="72">
        <f t="shared" si="1"/>
        <v>0.005925958434872796</v>
      </c>
      <c r="R44" s="72">
        <f t="shared" si="1"/>
        <v>0.0014607941466565073</v>
      </c>
      <c r="S44" s="72">
        <f t="shared" si="1"/>
        <v>0.0012775003584924003</v>
      </c>
      <c r="T44" s="72">
        <f t="shared" si="1"/>
        <v>1.8027736687518976E-05</v>
      </c>
      <c r="U44" s="72">
        <f t="shared" si="1"/>
        <v>0.00025930125813555864</v>
      </c>
      <c r="V44" s="72">
        <f t="shared" si="1"/>
        <v>0.0003252754529852036</v>
      </c>
      <c r="W44" s="72">
        <f t="shared" si="1"/>
        <v>7.964323188504189E-05</v>
      </c>
      <c r="X44" s="72"/>
      <c r="Y44" s="72"/>
    </row>
    <row r="45" s="100" customFormat="1" ht="12.75"/>
    <row r="46" spans="1:24" s="100" customFormat="1" ht="12.75">
      <c r="A46" s="100">
        <v>1685</v>
      </c>
      <c r="B46" s="100">
        <v>110.12</v>
      </c>
      <c r="C46" s="100">
        <v>127.92</v>
      </c>
      <c r="D46" s="100">
        <v>8.818457472411277</v>
      </c>
      <c r="E46" s="100">
        <v>8.851210699604112</v>
      </c>
      <c r="F46" s="100">
        <v>18.769244267983726</v>
      </c>
      <c r="G46" s="100" t="s">
        <v>59</v>
      </c>
      <c r="H46" s="100">
        <v>8.010740847018482</v>
      </c>
      <c r="I46" s="100">
        <v>50.63074084701849</v>
      </c>
      <c r="J46" s="100" t="s">
        <v>73</v>
      </c>
      <c r="K46" s="100">
        <v>0.9310059559126048</v>
      </c>
      <c r="M46" s="100" t="s">
        <v>68</v>
      </c>
      <c r="N46" s="100">
        <v>0.5052778504804586</v>
      </c>
      <c r="X46" s="100">
        <v>67.5</v>
      </c>
    </row>
    <row r="47" spans="1:24" s="100" customFormat="1" ht="12.75">
      <c r="A47" s="100">
        <v>1669</v>
      </c>
      <c r="B47" s="100">
        <v>103.08000183105469</v>
      </c>
      <c r="C47" s="100">
        <v>113.18000030517578</v>
      </c>
      <c r="D47" s="100">
        <v>8.82612133026123</v>
      </c>
      <c r="E47" s="100">
        <v>8.795984268188477</v>
      </c>
      <c r="F47" s="100">
        <v>17.830728412572416</v>
      </c>
      <c r="G47" s="100" t="s">
        <v>56</v>
      </c>
      <c r="H47" s="100">
        <v>12.463069751981926</v>
      </c>
      <c r="I47" s="100">
        <v>48.043071583036614</v>
      </c>
      <c r="J47" s="100" t="s">
        <v>62</v>
      </c>
      <c r="K47" s="100">
        <v>0.9122959496727758</v>
      </c>
      <c r="L47" s="100">
        <v>0.21829481126625894</v>
      </c>
      <c r="M47" s="100">
        <v>0.21597355758297587</v>
      </c>
      <c r="N47" s="100">
        <v>0.0549757023946085</v>
      </c>
      <c r="O47" s="100">
        <v>0.036639523470352195</v>
      </c>
      <c r="P47" s="100">
        <v>0.006262047448444395</v>
      </c>
      <c r="Q47" s="100">
        <v>0.004459936289778188</v>
      </c>
      <c r="R47" s="100">
        <v>0.000846252052250899</v>
      </c>
      <c r="S47" s="100">
        <v>0.00048071326508733714</v>
      </c>
      <c r="T47" s="100">
        <v>9.213214333698156E-05</v>
      </c>
      <c r="U47" s="100">
        <v>9.756022292032744E-05</v>
      </c>
      <c r="V47" s="100">
        <v>3.1401644208137484E-05</v>
      </c>
      <c r="W47" s="100">
        <v>2.9973197489475954E-05</v>
      </c>
      <c r="X47" s="100">
        <v>67.5</v>
      </c>
    </row>
    <row r="48" spans="1:24" s="100" customFormat="1" ht="12.75">
      <c r="A48" s="100">
        <v>1683</v>
      </c>
      <c r="B48" s="100">
        <v>100.87999725341797</v>
      </c>
      <c r="C48" s="100">
        <v>91.37999725341797</v>
      </c>
      <c r="D48" s="100">
        <v>9.506609916687012</v>
      </c>
      <c r="E48" s="100">
        <v>10.27010726928711</v>
      </c>
      <c r="F48" s="100">
        <v>15.18609808522929</v>
      </c>
      <c r="G48" s="100" t="s">
        <v>57</v>
      </c>
      <c r="H48" s="100">
        <v>4.604984476118588</v>
      </c>
      <c r="I48" s="100">
        <v>37.98498172953656</v>
      </c>
      <c r="J48" s="100" t="s">
        <v>60</v>
      </c>
      <c r="K48" s="100">
        <v>0.12747922363797662</v>
      </c>
      <c r="L48" s="100">
        <v>0.001188648177035778</v>
      </c>
      <c r="M48" s="100">
        <v>-0.0326074117398701</v>
      </c>
      <c r="N48" s="100">
        <v>-0.0005684014627483968</v>
      </c>
      <c r="O48" s="100">
        <v>0.004728122600393766</v>
      </c>
      <c r="P48" s="100">
        <v>0.00013595048350744404</v>
      </c>
      <c r="Q48" s="100">
        <v>-0.0007887949400893085</v>
      </c>
      <c r="R48" s="100">
        <v>-4.5682994744288E-05</v>
      </c>
      <c r="S48" s="100">
        <v>2.97170392003111E-05</v>
      </c>
      <c r="T48" s="100">
        <v>9.67440728106007E-06</v>
      </c>
      <c r="U48" s="100">
        <v>-2.4819882435419228E-05</v>
      </c>
      <c r="V48" s="100">
        <v>-3.6041514696939086E-06</v>
      </c>
      <c r="W48" s="100">
        <v>8.599687153672423E-07</v>
      </c>
      <c r="X48" s="100">
        <v>67.5</v>
      </c>
    </row>
    <row r="49" spans="1:24" s="100" customFormat="1" ht="12.75">
      <c r="A49" s="100">
        <v>1670</v>
      </c>
      <c r="B49" s="100">
        <v>122.13999938964844</v>
      </c>
      <c r="C49" s="100">
        <v>126.13999938964844</v>
      </c>
      <c r="D49" s="100">
        <v>8.223597526550293</v>
      </c>
      <c r="E49" s="100">
        <v>8.824654579162598</v>
      </c>
      <c r="F49" s="100">
        <v>15.075208572394518</v>
      </c>
      <c r="G49" s="100" t="s">
        <v>58</v>
      </c>
      <c r="H49" s="100">
        <v>-11.010423235828839</v>
      </c>
      <c r="I49" s="100">
        <v>43.6295761538196</v>
      </c>
      <c r="J49" s="100" t="s">
        <v>61</v>
      </c>
      <c r="K49" s="100">
        <v>-0.9033454197205024</v>
      </c>
      <c r="L49" s="100">
        <v>0.21829157505795507</v>
      </c>
      <c r="M49" s="100">
        <v>-0.21349785543342953</v>
      </c>
      <c r="N49" s="100">
        <v>-0.054972763925035716</v>
      </c>
      <c r="O49" s="100">
        <v>-0.03633317405361297</v>
      </c>
      <c r="P49" s="100">
        <v>0.0062605715164514375</v>
      </c>
      <c r="Q49" s="100">
        <v>-0.004389628031094427</v>
      </c>
      <c r="R49" s="100">
        <v>-0.0008450181062734996</v>
      </c>
      <c r="S49" s="100">
        <v>-0.00047979385241173696</v>
      </c>
      <c r="T49" s="100">
        <v>9.162280109026511E-05</v>
      </c>
      <c r="U49" s="100">
        <v>-9.435025454208351E-05</v>
      </c>
      <c r="V49" s="100">
        <v>-3.119412366388833E-05</v>
      </c>
      <c r="W49" s="100">
        <v>-2.9960858157798438E-05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00" customFormat="1" ht="12.75" hidden="1">
      <c r="A55" s="100" t="s">
        <v>116</v>
      </c>
    </row>
    <row r="56" spans="1:24" s="100" customFormat="1" ht="12.75" hidden="1">
      <c r="A56" s="100">
        <v>1685</v>
      </c>
      <c r="B56" s="100">
        <v>85.54</v>
      </c>
      <c r="C56" s="100">
        <v>114.74</v>
      </c>
      <c r="D56" s="100">
        <v>8.985437776799314</v>
      </c>
      <c r="E56" s="100">
        <v>9.01546477028519</v>
      </c>
      <c r="F56" s="100">
        <v>11.693023396302387</v>
      </c>
      <c r="G56" s="100" t="s">
        <v>59</v>
      </c>
      <c r="H56" s="100">
        <v>12.884217172415418</v>
      </c>
      <c r="I56" s="100">
        <v>30.924217172415425</v>
      </c>
      <c r="J56" s="100" t="s">
        <v>73</v>
      </c>
      <c r="K56" s="100">
        <v>0.2727446361335188</v>
      </c>
      <c r="M56" s="100" t="s">
        <v>68</v>
      </c>
      <c r="N56" s="100">
        <v>0.15642758017768738</v>
      </c>
      <c r="X56" s="100">
        <v>67.5</v>
      </c>
    </row>
    <row r="57" spans="1:24" s="100" customFormat="1" ht="12.75" hidden="1">
      <c r="A57" s="100">
        <v>1670</v>
      </c>
      <c r="B57" s="100">
        <v>109.91999816894531</v>
      </c>
      <c r="C57" s="100">
        <v>105.5199966430664</v>
      </c>
      <c r="D57" s="100">
        <v>8.455011367797852</v>
      </c>
      <c r="E57" s="100">
        <v>8.914560317993164</v>
      </c>
      <c r="F57" s="100">
        <v>16.443612953804116</v>
      </c>
      <c r="G57" s="100" t="s">
        <v>56</v>
      </c>
      <c r="H57" s="100">
        <v>3.8436119446654757</v>
      </c>
      <c r="I57" s="100">
        <v>46.26361011361079</v>
      </c>
      <c r="J57" s="100" t="s">
        <v>62</v>
      </c>
      <c r="K57" s="100">
        <v>0.48401412808686683</v>
      </c>
      <c r="L57" s="100">
        <v>0.13840993040438734</v>
      </c>
      <c r="M57" s="100">
        <v>0.11458345754360451</v>
      </c>
      <c r="N57" s="100">
        <v>0.07607633182097355</v>
      </c>
      <c r="O57" s="100">
        <v>0.019438784430434706</v>
      </c>
      <c r="P57" s="100">
        <v>0.003970468214103687</v>
      </c>
      <c r="Q57" s="100">
        <v>0.0023661306565187713</v>
      </c>
      <c r="R57" s="100">
        <v>0.0011710206580980342</v>
      </c>
      <c r="S57" s="100">
        <v>0.0002550466556613961</v>
      </c>
      <c r="T57" s="100">
        <v>5.8429901460497794E-05</v>
      </c>
      <c r="U57" s="100">
        <v>5.1758567150075284E-05</v>
      </c>
      <c r="V57" s="100">
        <v>4.346161844283973E-05</v>
      </c>
      <c r="W57" s="100">
        <v>1.590441904945654E-05</v>
      </c>
      <c r="X57" s="100">
        <v>67.5</v>
      </c>
    </row>
    <row r="58" spans="1:24" s="100" customFormat="1" ht="12.75" hidden="1">
      <c r="A58" s="100">
        <v>1683</v>
      </c>
      <c r="B58" s="100">
        <v>102.83999633789062</v>
      </c>
      <c r="C58" s="100">
        <v>105.73999786376953</v>
      </c>
      <c r="D58" s="100">
        <v>9.388151168823242</v>
      </c>
      <c r="E58" s="100">
        <v>10.401833534240723</v>
      </c>
      <c r="F58" s="100">
        <v>14.104950106277885</v>
      </c>
      <c r="G58" s="100" t="s">
        <v>57</v>
      </c>
      <c r="H58" s="100">
        <v>0.38882349062174626</v>
      </c>
      <c r="I58" s="100">
        <v>35.72881982851238</v>
      </c>
      <c r="J58" s="100" t="s">
        <v>60</v>
      </c>
      <c r="K58" s="100">
        <v>0.4803722948749693</v>
      </c>
      <c r="L58" s="100">
        <v>0.0007539939862427467</v>
      </c>
      <c r="M58" s="100">
        <v>-0.11387346846355001</v>
      </c>
      <c r="N58" s="100">
        <v>-0.0007865935466570273</v>
      </c>
      <c r="O58" s="100">
        <v>0.019265734301234943</v>
      </c>
      <c r="P58" s="100">
        <v>8.612661850959031E-05</v>
      </c>
      <c r="Q58" s="100">
        <v>-0.0023575562720561023</v>
      </c>
      <c r="R58" s="100">
        <v>-6.322261000777168E-05</v>
      </c>
      <c r="S58" s="100">
        <v>0.0002499077058203933</v>
      </c>
      <c r="T58" s="100">
        <v>6.123603290231389E-06</v>
      </c>
      <c r="U58" s="100">
        <v>-5.175764033283639E-05</v>
      </c>
      <c r="V58" s="100">
        <v>-4.983997889408733E-06</v>
      </c>
      <c r="W58" s="100">
        <v>1.5470755651998222E-05</v>
      </c>
      <c r="X58" s="100">
        <v>67.5</v>
      </c>
    </row>
    <row r="59" spans="1:24" s="100" customFormat="1" ht="12.75" hidden="1">
      <c r="A59" s="100">
        <v>1669</v>
      </c>
      <c r="B59" s="100">
        <v>106.08000183105469</v>
      </c>
      <c r="C59" s="100">
        <v>111.27999877929688</v>
      </c>
      <c r="D59" s="100">
        <v>9.120430946350098</v>
      </c>
      <c r="E59" s="100">
        <v>9.003449440002441</v>
      </c>
      <c r="F59" s="100">
        <v>15.695888726489724</v>
      </c>
      <c r="G59" s="100" t="s">
        <v>58</v>
      </c>
      <c r="H59" s="100">
        <v>2.3514273269134947</v>
      </c>
      <c r="I59" s="100">
        <v>40.93142915796818</v>
      </c>
      <c r="J59" s="100" t="s">
        <v>61</v>
      </c>
      <c r="K59" s="100">
        <v>-0.059263264373855574</v>
      </c>
      <c r="L59" s="100">
        <v>0.13840787668198676</v>
      </c>
      <c r="M59" s="100">
        <v>-0.012735851865026454</v>
      </c>
      <c r="N59" s="100">
        <v>-0.07607226520833484</v>
      </c>
      <c r="O59" s="100">
        <v>-0.002588015063157485</v>
      </c>
      <c r="P59" s="100">
        <v>0.003969533983327491</v>
      </c>
      <c r="Q59" s="100">
        <v>-0.00020125284546283228</v>
      </c>
      <c r="R59" s="100">
        <v>-0.001169312739721995</v>
      </c>
      <c r="S59" s="100">
        <v>-5.094050584407769E-05</v>
      </c>
      <c r="T59" s="100">
        <v>5.810813082028495E-05</v>
      </c>
      <c r="U59" s="100">
        <v>-3.0974280556662976E-07</v>
      </c>
      <c r="V59" s="100">
        <v>-4.317490061030084E-05</v>
      </c>
      <c r="W59" s="100">
        <v>-3.6886670840401396E-06</v>
      </c>
      <c r="X59" s="100">
        <v>67.5</v>
      </c>
    </row>
    <row r="60" s="100" customFormat="1" ht="12.75" hidden="1">
      <c r="A60" s="100" t="s">
        <v>122</v>
      </c>
    </row>
    <row r="61" spans="1:24" s="100" customFormat="1" ht="12.75" hidden="1">
      <c r="A61" s="100">
        <v>1685</v>
      </c>
      <c r="B61" s="100">
        <v>79.12</v>
      </c>
      <c r="C61" s="100">
        <v>106.62</v>
      </c>
      <c r="D61" s="100">
        <v>9.094623811112582</v>
      </c>
      <c r="E61" s="100">
        <v>9.131713521382059</v>
      </c>
      <c r="F61" s="100">
        <v>11.932573564801721</v>
      </c>
      <c r="G61" s="100" t="s">
        <v>59</v>
      </c>
      <c r="H61" s="100">
        <v>19.55045718168551</v>
      </c>
      <c r="I61" s="100">
        <v>31.170457181685514</v>
      </c>
      <c r="J61" s="100" t="s">
        <v>73</v>
      </c>
      <c r="K61" s="100">
        <v>1.0193162902470576</v>
      </c>
      <c r="M61" s="100" t="s">
        <v>68</v>
      </c>
      <c r="N61" s="100">
        <v>0.6258225959477435</v>
      </c>
      <c r="X61" s="100">
        <v>67.5</v>
      </c>
    </row>
    <row r="62" spans="1:24" s="100" customFormat="1" ht="12.75" hidden="1">
      <c r="A62" s="100">
        <v>1670</v>
      </c>
      <c r="B62" s="100">
        <v>123.16000366210938</v>
      </c>
      <c r="C62" s="100">
        <v>101.66000366210938</v>
      </c>
      <c r="D62" s="100">
        <v>8.41301155090332</v>
      </c>
      <c r="E62" s="100">
        <v>9.191614151000977</v>
      </c>
      <c r="F62" s="100">
        <v>17.442974150461133</v>
      </c>
      <c r="G62" s="100" t="s">
        <v>56</v>
      </c>
      <c r="H62" s="100">
        <v>-6.312274114502756</v>
      </c>
      <c r="I62" s="100">
        <v>49.34772954760662</v>
      </c>
      <c r="J62" s="100" t="s">
        <v>62</v>
      </c>
      <c r="K62" s="100">
        <v>0.8642543983208579</v>
      </c>
      <c r="L62" s="100">
        <v>0.4769678143557718</v>
      </c>
      <c r="M62" s="100">
        <v>0.20460049933701385</v>
      </c>
      <c r="N62" s="100">
        <v>0.04013086889945572</v>
      </c>
      <c r="O62" s="100">
        <v>0.03470984052299969</v>
      </c>
      <c r="P62" s="100">
        <v>0.01368267385858011</v>
      </c>
      <c r="Q62" s="100">
        <v>0.004224969775396096</v>
      </c>
      <c r="R62" s="100">
        <v>0.000617703670425741</v>
      </c>
      <c r="S62" s="100">
        <v>0.0004554051529255341</v>
      </c>
      <c r="T62" s="100">
        <v>0.0002013571424068905</v>
      </c>
      <c r="U62" s="100">
        <v>9.2411334936398E-05</v>
      </c>
      <c r="V62" s="100">
        <v>2.2929292639261866E-05</v>
      </c>
      <c r="W62" s="100">
        <v>2.8400136993395675E-05</v>
      </c>
      <c r="X62" s="100">
        <v>67.5</v>
      </c>
    </row>
    <row r="63" spans="1:24" s="100" customFormat="1" ht="12.75" hidden="1">
      <c r="A63" s="100">
        <v>1683</v>
      </c>
      <c r="B63" s="100">
        <v>105.69999694824219</v>
      </c>
      <c r="C63" s="100">
        <v>100.5999984741211</v>
      </c>
      <c r="D63" s="100">
        <v>9.295439720153809</v>
      </c>
      <c r="E63" s="100">
        <v>10.252442359924316</v>
      </c>
      <c r="F63" s="100">
        <v>14.062102368129931</v>
      </c>
      <c r="G63" s="100" t="s">
        <v>57</v>
      </c>
      <c r="H63" s="100">
        <v>-2.2201149718310944</v>
      </c>
      <c r="I63" s="100">
        <v>35.979881976411086</v>
      </c>
      <c r="J63" s="100" t="s">
        <v>60</v>
      </c>
      <c r="K63" s="100">
        <v>0.8381680044854752</v>
      </c>
      <c r="L63" s="100">
        <v>0.002595661195788113</v>
      </c>
      <c r="M63" s="100">
        <v>-0.1978448313925069</v>
      </c>
      <c r="N63" s="100">
        <v>-0.0004148811452000124</v>
      </c>
      <c r="O63" s="100">
        <v>0.03375146537440481</v>
      </c>
      <c r="P63" s="100">
        <v>0.00029680451138814983</v>
      </c>
      <c r="Q63" s="100">
        <v>-0.0040558048651671294</v>
      </c>
      <c r="R63" s="100">
        <v>-3.332655625696155E-05</v>
      </c>
      <c r="S63" s="100">
        <v>0.0004489926587538038</v>
      </c>
      <c r="T63" s="100">
        <v>2.1125822552568923E-05</v>
      </c>
      <c r="U63" s="100">
        <v>-8.63842679113346E-05</v>
      </c>
      <c r="V63" s="100">
        <v>-2.621018012464065E-06</v>
      </c>
      <c r="W63" s="100">
        <v>2.8142116291885185E-05</v>
      </c>
      <c r="X63" s="100">
        <v>67.5</v>
      </c>
    </row>
    <row r="64" spans="1:24" s="100" customFormat="1" ht="12.75" hidden="1">
      <c r="A64" s="100">
        <v>1669</v>
      </c>
      <c r="B64" s="100">
        <v>106.81999969482422</v>
      </c>
      <c r="C64" s="100">
        <v>119.5199966430664</v>
      </c>
      <c r="D64" s="100">
        <v>8.99936294555664</v>
      </c>
      <c r="E64" s="100">
        <v>8.745601654052734</v>
      </c>
      <c r="F64" s="100">
        <v>14.594169187195646</v>
      </c>
      <c r="G64" s="100" t="s">
        <v>58</v>
      </c>
      <c r="H64" s="100">
        <v>-0.7484153212960507</v>
      </c>
      <c r="I64" s="100">
        <v>38.57158437352817</v>
      </c>
      <c r="J64" s="100" t="s">
        <v>61</v>
      </c>
      <c r="K64" s="100">
        <v>0.210736948050845</v>
      </c>
      <c r="L64" s="100">
        <v>0.4769607515029708</v>
      </c>
      <c r="M64" s="100">
        <v>0.052141989032122006</v>
      </c>
      <c r="N64" s="100">
        <v>-0.04012872427900817</v>
      </c>
      <c r="O64" s="100">
        <v>0.008100099642129403</v>
      </c>
      <c r="P64" s="100">
        <v>0.013679454338616403</v>
      </c>
      <c r="Q64" s="100">
        <v>0.0011835609400014768</v>
      </c>
      <c r="R64" s="100">
        <v>-0.0006168039924526138</v>
      </c>
      <c r="S64" s="100">
        <v>7.615409178973509E-05</v>
      </c>
      <c r="T64" s="100">
        <v>0.00020024584495001676</v>
      </c>
      <c r="U64" s="100">
        <v>3.282701756404168E-05</v>
      </c>
      <c r="V64" s="100">
        <v>-2.2778997465104722E-05</v>
      </c>
      <c r="W64" s="100">
        <v>3.8195643544325635E-06</v>
      </c>
      <c r="X64" s="100">
        <v>67.5</v>
      </c>
    </row>
    <row r="65" s="100" customFormat="1" ht="12.75" hidden="1">
      <c r="A65" s="100" t="s">
        <v>128</v>
      </c>
    </row>
    <row r="66" spans="1:24" s="100" customFormat="1" ht="12.75" hidden="1">
      <c r="A66" s="100">
        <v>1685</v>
      </c>
      <c r="B66" s="100">
        <v>82.7</v>
      </c>
      <c r="C66" s="100">
        <v>90.4</v>
      </c>
      <c r="D66" s="100">
        <v>8.699396025936501</v>
      </c>
      <c r="E66" s="100">
        <v>8.738342503295966</v>
      </c>
      <c r="F66" s="100">
        <v>10.551665938899024</v>
      </c>
      <c r="G66" s="100" t="s">
        <v>59</v>
      </c>
      <c r="H66" s="100">
        <v>13.619813252197382</v>
      </c>
      <c r="I66" s="100">
        <v>28.819813252197385</v>
      </c>
      <c r="J66" s="100" t="s">
        <v>73</v>
      </c>
      <c r="K66" s="100">
        <v>0.3718620811777034</v>
      </c>
      <c r="M66" s="100" t="s">
        <v>68</v>
      </c>
      <c r="N66" s="100">
        <v>0.26853568412403783</v>
      </c>
      <c r="X66" s="100">
        <v>67.5</v>
      </c>
    </row>
    <row r="67" spans="1:24" s="100" customFormat="1" ht="12.75" hidden="1">
      <c r="A67" s="100">
        <v>1670</v>
      </c>
      <c r="B67" s="100">
        <v>100.26000213623047</v>
      </c>
      <c r="C67" s="100">
        <v>111.05999755859375</v>
      </c>
      <c r="D67" s="100">
        <v>8.575611114501953</v>
      </c>
      <c r="E67" s="100">
        <v>8.972600936889648</v>
      </c>
      <c r="F67" s="100">
        <v>10.133284712106429</v>
      </c>
      <c r="G67" s="100" t="s">
        <v>56</v>
      </c>
      <c r="H67" s="100">
        <v>-4.662660110928911</v>
      </c>
      <c r="I67" s="100">
        <v>28.097342025301558</v>
      </c>
      <c r="J67" s="100" t="s">
        <v>62</v>
      </c>
      <c r="K67" s="100">
        <v>0.433349590940631</v>
      </c>
      <c r="L67" s="100">
        <v>0.41237094307128147</v>
      </c>
      <c r="M67" s="100">
        <v>0.1025896440033481</v>
      </c>
      <c r="N67" s="100">
        <v>0.055205499849478944</v>
      </c>
      <c r="O67" s="100">
        <v>0.017404056786881547</v>
      </c>
      <c r="P67" s="100">
        <v>0.01182959932477775</v>
      </c>
      <c r="Q67" s="100">
        <v>0.002118440810311667</v>
      </c>
      <c r="R67" s="100">
        <v>0.0008497344585635215</v>
      </c>
      <c r="S67" s="100">
        <v>0.00022836322360997722</v>
      </c>
      <c r="T67" s="100">
        <v>0.0001740751704610356</v>
      </c>
      <c r="U67" s="100">
        <v>4.633727287270398E-05</v>
      </c>
      <c r="V67" s="100">
        <v>3.1535605100669754E-05</v>
      </c>
      <c r="W67" s="100">
        <v>1.4245065507187882E-05</v>
      </c>
      <c r="X67" s="100">
        <v>67.5</v>
      </c>
    </row>
    <row r="68" spans="1:24" s="100" customFormat="1" ht="12.75" hidden="1">
      <c r="A68" s="100">
        <v>1683</v>
      </c>
      <c r="B68" s="100">
        <v>100.4800033569336</v>
      </c>
      <c r="C68" s="100">
        <v>101.4800033569336</v>
      </c>
      <c r="D68" s="100">
        <v>9.600528717041016</v>
      </c>
      <c r="E68" s="100">
        <v>10.535736083984375</v>
      </c>
      <c r="F68" s="100">
        <v>14.92563834068579</v>
      </c>
      <c r="G68" s="100" t="s">
        <v>57</v>
      </c>
      <c r="H68" s="100">
        <v>3.9876474133170348</v>
      </c>
      <c r="I68" s="100">
        <v>36.96765077025063</v>
      </c>
      <c r="J68" s="100" t="s">
        <v>60</v>
      </c>
      <c r="K68" s="100">
        <v>0.37134507576356357</v>
      </c>
      <c r="L68" s="100">
        <v>0.002244264956356254</v>
      </c>
      <c r="M68" s="100">
        <v>-0.08730396414720704</v>
      </c>
      <c r="N68" s="100">
        <v>-0.0005709446809676541</v>
      </c>
      <c r="O68" s="100">
        <v>0.01500963331913243</v>
      </c>
      <c r="P68" s="100">
        <v>0.0002566666925515371</v>
      </c>
      <c r="Q68" s="100">
        <v>-0.0017729894751206648</v>
      </c>
      <c r="R68" s="100">
        <v>-4.58809897311123E-05</v>
      </c>
      <c r="S68" s="100">
        <v>0.00020429709840889023</v>
      </c>
      <c r="T68" s="100">
        <v>1.8271532113949676E-05</v>
      </c>
      <c r="U68" s="100">
        <v>-3.6657625393179183E-05</v>
      </c>
      <c r="V68" s="100">
        <v>-3.615868173934618E-06</v>
      </c>
      <c r="W68" s="100">
        <v>1.2947342819578067E-05</v>
      </c>
      <c r="X68" s="100">
        <v>67.5</v>
      </c>
    </row>
    <row r="69" spans="1:24" s="100" customFormat="1" ht="12.75" hidden="1">
      <c r="A69" s="100">
        <v>1669</v>
      </c>
      <c r="B69" s="100">
        <v>105.36000061035156</v>
      </c>
      <c r="C69" s="100">
        <v>108.95999908447266</v>
      </c>
      <c r="D69" s="100">
        <v>8.851977348327637</v>
      </c>
      <c r="E69" s="100">
        <v>9.015459060668945</v>
      </c>
      <c r="F69" s="100">
        <v>14.531286755734772</v>
      </c>
      <c r="G69" s="100" t="s">
        <v>58</v>
      </c>
      <c r="H69" s="100">
        <v>1.1824427426055593</v>
      </c>
      <c r="I69" s="100">
        <v>39.04244335295712</v>
      </c>
      <c r="J69" s="100" t="s">
        <v>61</v>
      </c>
      <c r="K69" s="100">
        <v>0.22337122167943985</v>
      </c>
      <c r="L69" s="100">
        <v>0.4123648359939336</v>
      </c>
      <c r="M69" s="100">
        <v>0.05387627400736696</v>
      </c>
      <c r="N69" s="100">
        <v>-0.05520254736696572</v>
      </c>
      <c r="O69" s="100">
        <v>0.00880977299742662</v>
      </c>
      <c r="P69" s="100">
        <v>0.011826814549730492</v>
      </c>
      <c r="Q69" s="100">
        <v>0.0011594394283037392</v>
      </c>
      <c r="R69" s="100">
        <v>-0.0008484948938276143</v>
      </c>
      <c r="S69" s="100">
        <v>0.00010204144980961744</v>
      </c>
      <c r="T69" s="100">
        <v>0.00017311359301120033</v>
      </c>
      <c r="U69" s="100">
        <v>2.834362993359835E-05</v>
      </c>
      <c r="V69" s="100">
        <v>-3.132762178037323E-05</v>
      </c>
      <c r="W69" s="100">
        <v>5.94038763182961E-06</v>
      </c>
      <c r="X69" s="100">
        <v>67.5</v>
      </c>
    </row>
    <row r="70" s="100" customFormat="1" ht="12.75" hidden="1">
      <c r="A70" s="100" t="s">
        <v>134</v>
      </c>
    </row>
    <row r="71" spans="1:24" s="100" customFormat="1" ht="12.75" hidden="1">
      <c r="A71" s="100">
        <v>1685</v>
      </c>
      <c r="B71" s="100">
        <v>102.54</v>
      </c>
      <c r="C71" s="100">
        <v>100.24</v>
      </c>
      <c r="D71" s="100">
        <v>8.862581413821093</v>
      </c>
      <c r="E71" s="100">
        <v>9.1488849978228</v>
      </c>
      <c r="F71" s="100">
        <v>12.125039113785759</v>
      </c>
      <c r="G71" s="100" t="s">
        <v>59</v>
      </c>
      <c r="H71" s="100">
        <v>-2.5054635953714524</v>
      </c>
      <c r="I71" s="100">
        <v>32.53453640462856</v>
      </c>
      <c r="J71" s="100" t="s">
        <v>73</v>
      </c>
      <c r="K71" s="100">
        <v>0.06813596750679585</v>
      </c>
      <c r="M71" s="100" t="s">
        <v>68</v>
      </c>
      <c r="N71" s="100">
        <v>0.036293614732927075</v>
      </c>
      <c r="X71" s="100">
        <v>67.5</v>
      </c>
    </row>
    <row r="72" spans="1:24" s="100" customFormat="1" ht="12.75" hidden="1">
      <c r="A72" s="100">
        <v>1670</v>
      </c>
      <c r="B72" s="100">
        <v>108.05999755859375</v>
      </c>
      <c r="C72" s="100">
        <v>108.26000213623047</v>
      </c>
      <c r="D72" s="100">
        <v>8.486538887023926</v>
      </c>
      <c r="E72" s="100">
        <v>8.943018913269043</v>
      </c>
      <c r="F72" s="100">
        <v>13.569474705481227</v>
      </c>
      <c r="G72" s="100" t="s">
        <v>56</v>
      </c>
      <c r="H72" s="100">
        <v>-2.5274917542024298</v>
      </c>
      <c r="I72" s="100">
        <v>38.03250580439133</v>
      </c>
      <c r="J72" s="100" t="s">
        <v>62</v>
      </c>
      <c r="K72" s="100">
        <v>0.24913011109302388</v>
      </c>
      <c r="L72" s="100">
        <v>0.04964037922180064</v>
      </c>
      <c r="M72" s="100">
        <v>0.058978064652099677</v>
      </c>
      <c r="N72" s="100">
        <v>0.004891806944799488</v>
      </c>
      <c r="O72" s="100">
        <v>0.010005538503804309</v>
      </c>
      <c r="P72" s="100">
        <v>0.0014240512346650194</v>
      </c>
      <c r="Q72" s="100">
        <v>0.0012178954694363584</v>
      </c>
      <c r="R72" s="100">
        <v>7.531054218283752E-05</v>
      </c>
      <c r="S72" s="100">
        <v>0.0001312710867412465</v>
      </c>
      <c r="T72" s="100">
        <v>2.0949706979835682E-05</v>
      </c>
      <c r="U72" s="100">
        <v>2.6635887977092855E-05</v>
      </c>
      <c r="V72" s="100">
        <v>2.7973122454819517E-06</v>
      </c>
      <c r="W72" s="100">
        <v>8.184779824758538E-06</v>
      </c>
      <c r="X72" s="100">
        <v>67.5</v>
      </c>
    </row>
    <row r="73" spans="1:24" s="100" customFormat="1" ht="12.75" hidden="1">
      <c r="A73" s="100">
        <v>1683</v>
      </c>
      <c r="B73" s="100">
        <v>99.19999694824219</v>
      </c>
      <c r="C73" s="100">
        <v>98.19999694824219</v>
      </c>
      <c r="D73" s="100">
        <v>9.648246765136719</v>
      </c>
      <c r="E73" s="100">
        <v>10.682342529296875</v>
      </c>
      <c r="F73" s="100">
        <v>14.140844174931733</v>
      </c>
      <c r="G73" s="100" t="s">
        <v>57</v>
      </c>
      <c r="H73" s="100">
        <v>3.148788355215771</v>
      </c>
      <c r="I73" s="100">
        <v>34.848785303457966</v>
      </c>
      <c r="J73" s="100" t="s">
        <v>60</v>
      </c>
      <c r="K73" s="100">
        <v>-0.21699998991820904</v>
      </c>
      <c r="L73" s="100">
        <v>0.0002699583265753038</v>
      </c>
      <c r="M73" s="100">
        <v>0.05169775415268392</v>
      </c>
      <c r="N73" s="100">
        <v>5.046285178571741E-05</v>
      </c>
      <c r="O73" s="100">
        <v>-0.008661584869456002</v>
      </c>
      <c r="P73" s="100">
        <v>3.0926078652042156E-05</v>
      </c>
      <c r="Q73" s="100">
        <v>0.001082569206496769</v>
      </c>
      <c r="R73" s="100">
        <v>4.054721632571813E-06</v>
      </c>
      <c r="S73" s="100">
        <v>-0.00010894003743932739</v>
      </c>
      <c r="T73" s="100">
        <v>2.205273491439061E-06</v>
      </c>
      <c r="U73" s="100">
        <v>2.4568488936390553E-05</v>
      </c>
      <c r="V73" s="100">
        <v>3.182209897684062E-07</v>
      </c>
      <c r="W73" s="100">
        <v>-6.6365240663479626E-06</v>
      </c>
      <c r="X73" s="100">
        <v>67.5</v>
      </c>
    </row>
    <row r="74" spans="1:24" s="100" customFormat="1" ht="12.75" hidden="1">
      <c r="A74" s="100">
        <v>1669</v>
      </c>
      <c r="B74" s="100">
        <v>104.0999984741211</v>
      </c>
      <c r="C74" s="100">
        <v>97.4000015258789</v>
      </c>
      <c r="D74" s="100">
        <v>8.62885856628418</v>
      </c>
      <c r="E74" s="100">
        <v>8.895957946777344</v>
      </c>
      <c r="F74" s="100">
        <v>13.509010614223309</v>
      </c>
      <c r="G74" s="100" t="s">
        <v>58</v>
      </c>
      <c r="H74" s="100">
        <v>0.6323467822058717</v>
      </c>
      <c r="I74" s="100">
        <v>37.232345256326965</v>
      </c>
      <c r="J74" s="100" t="s">
        <v>61</v>
      </c>
      <c r="K74" s="100">
        <v>0.12237980482383355</v>
      </c>
      <c r="L74" s="100">
        <v>0.049639645161766506</v>
      </c>
      <c r="M74" s="100">
        <v>0.028385812048907492</v>
      </c>
      <c r="N74" s="100">
        <v>0.004891546655790799</v>
      </c>
      <c r="O74" s="100">
        <v>0.005008767143751186</v>
      </c>
      <c r="P74" s="100">
        <v>0.0014237153846925212</v>
      </c>
      <c r="Q74" s="100">
        <v>0.0005579545569475743</v>
      </c>
      <c r="R74" s="100">
        <v>7.520130980478534E-05</v>
      </c>
      <c r="S74" s="100">
        <v>7.324047007594782E-05</v>
      </c>
      <c r="T74" s="100">
        <v>2.0833314459512488E-05</v>
      </c>
      <c r="U74" s="100">
        <v>1.0288823047885246E-05</v>
      </c>
      <c r="V74" s="100">
        <v>2.779152964554865E-06</v>
      </c>
      <c r="W74" s="100">
        <v>4.790320354272634E-06</v>
      </c>
      <c r="X74" s="100">
        <v>67.5</v>
      </c>
    </row>
    <row r="75" s="100" customFormat="1" ht="12.75" hidden="1">
      <c r="A75" s="100" t="s">
        <v>140</v>
      </c>
    </row>
    <row r="76" spans="1:24" s="100" customFormat="1" ht="12.75" hidden="1">
      <c r="A76" s="100">
        <v>1685</v>
      </c>
      <c r="B76" s="100">
        <v>106.24</v>
      </c>
      <c r="C76" s="100">
        <v>109.84</v>
      </c>
      <c r="D76" s="100">
        <v>8.604671052438023</v>
      </c>
      <c r="E76" s="100">
        <v>8.646624483040336</v>
      </c>
      <c r="F76" s="100">
        <v>15.584351630182285</v>
      </c>
      <c r="G76" s="100" t="s">
        <v>59</v>
      </c>
      <c r="H76" s="100">
        <v>4.336830846616088</v>
      </c>
      <c r="I76" s="100">
        <v>43.07683084661608</v>
      </c>
      <c r="J76" s="100" t="s">
        <v>73</v>
      </c>
      <c r="K76" s="100">
        <v>0.10684063165268792</v>
      </c>
      <c r="M76" s="100" t="s">
        <v>68</v>
      </c>
      <c r="N76" s="100">
        <v>0.0813252657571435</v>
      </c>
      <c r="X76" s="100">
        <v>67.5</v>
      </c>
    </row>
    <row r="77" spans="1:24" s="100" customFormat="1" ht="12.75" hidden="1">
      <c r="A77" s="100">
        <v>1670</v>
      </c>
      <c r="B77" s="100">
        <v>105.95999908447266</v>
      </c>
      <c r="C77" s="100">
        <v>110.66000366210938</v>
      </c>
      <c r="D77" s="100">
        <v>8.493996620178223</v>
      </c>
      <c r="E77" s="100">
        <v>8.917551040649414</v>
      </c>
      <c r="F77" s="100">
        <v>14.555402176946561</v>
      </c>
      <c r="G77" s="100" t="s">
        <v>56</v>
      </c>
      <c r="H77" s="100">
        <v>2.296445570178065</v>
      </c>
      <c r="I77" s="100">
        <v>40.75644465465073</v>
      </c>
      <c r="J77" s="100" t="s">
        <v>62</v>
      </c>
      <c r="K77" s="100">
        <v>0.21714052344043636</v>
      </c>
      <c r="L77" s="100">
        <v>0.23393966277870684</v>
      </c>
      <c r="M77" s="100">
        <v>0.051405261021784866</v>
      </c>
      <c r="N77" s="100">
        <v>0.04687855321639316</v>
      </c>
      <c r="O77" s="100">
        <v>0.008720709660404282</v>
      </c>
      <c r="P77" s="100">
        <v>0.006710945124221264</v>
      </c>
      <c r="Q77" s="100">
        <v>0.0010615652176294414</v>
      </c>
      <c r="R77" s="100">
        <v>0.0007215769424372682</v>
      </c>
      <c r="S77" s="100">
        <v>0.00011440172349990155</v>
      </c>
      <c r="T77" s="100">
        <v>9.873854249681944E-05</v>
      </c>
      <c r="U77" s="100">
        <v>2.3219109947451343E-05</v>
      </c>
      <c r="V77" s="100">
        <v>2.6774278007375718E-05</v>
      </c>
      <c r="W77" s="100">
        <v>7.129268404408912E-06</v>
      </c>
      <c r="X77" s="100">
        <v>67.5</v>
      </c>
    </row>
    <row r="78" spans="1:24" s="100" customFormat="1" ht="12.75" hidden="1">
      <c r="A78" s="100">
        <v>1683</v>
      </c>
      <c r="B78" s="100">
        <v>93.30000305175781</v>
      </c>
      <c r="C78" s="100">
        <v>97.19999694824219</v>
      </c>
      <c r="D78" s="100">
        <v>9.463739395141602</v>
      </c>
      <c r="E78" s="100">
        <v>10.235777854919434</v>
      </c>
      <c r="F78" s="100">
        <v>13.31415101746612</v>
      </c>
      <c r="G78" s="100" t="s">
        <v>57</v>
      </c>
      <c r="H78" s="100">
        <v>7.64287453684134</v>
      </c>
      <c r="I78" s="100">
        <v>33.44287758859915</v>
      </c>
      <c r="J78" s="100" t="s">
        <v>60</v>
      </c>
      <c r="K78" s="100">
        <v>-0.12784117745071671</v>
      </c>
      <c r="L78" s="100">
        <v>0.0012733890984145384</v>
      </c>
      <c r="M78" s="100">
        <v>0.029790626977621228</v>
      </c>
      <c r="N78" s="100">
        <v>-0.0004849002331151456</v>
      </c>
      <c r="O78" s="100">
        <v>-0.005210116638024496</v>
      </c>
      <c r="P78" s="100">
        <v>0.0001456827649993438</v>
      </c>
      <c r="Q78" s="100">
        <v>0.0005922697356972672</v>
      </c>
      <c r="R78" s="100">
        <v>-3.897534146068316E-05</v>
      </c>
      <c r="S78" s="100">
        <v>-7.438003301615578E-05</v>
      </c>
      <c r="T78" s="100">
        <v>1.0372651886159789E-05</v>
      </c>
      <c r="U78" s="100">
        <v>1.1374522340819249E-05</v>
      </c>
      <c r="V78" s="100">
        <v>-3.0762497727616834E-06</v>
      </c>
      <c r="W78" s="100">
        <v>-4.812180302962087E-06</v>
      </c>
      <c r="X78" s="100">
        <v>67.5</v>
      </c>
    </row>
    <row r="79" spans="1:24" s="100" customFormat="1" ht="12.75" hidden="1">
      <c r="A79" s="100">
        <v>1669</v>
      </c>
      <c r="B79" s="100">
        <v>107.87999725341797</v>
      </c>
      <c r="C79" s="100">
        <v>114.37999725341797</v>
      </c>
      <c r="D79" s="100">
        <v>8.595386505126953</v>
      </c>
      <c r="E79" s="100">
        <v>8.715590476989746</v>
      </c>
      <c r="F79" s="100">
        <v>13.768065965529232</v>
      </c>
      <c r="G79" s="100" t="s">
        <v>58</v>
      </c>
      <c r="H79" s="100">
        <v>-2.2798414715913395</v>
      </c>
      <c r="I79" s="100">
        <v>38.100155781826636</v>
      </c>
      <c r="J79" s="100" t="s">
        <v>61</v>
      </c>
      <c r="K79" s="100">
        <v>-0.17551820494752404</v>
      </c>
      <c r="L79" s="100">
        <v>0.23393619707351643</v>
      </c>
      <c r="M79" s="100">
        <v>-0.041892951734128984</v>
      </c>
      <c r="N79" s="100">
        <v>-0.04687604530489032</v>
      </c>
      <c r="O79" s="100">
        <v>-0.006993243996833579</v>
      </c>
      <c r="P79" s="100">
        <v>0.006709363680133258</v>
      </c>
      <c r="Q79" s="100">
        <v>-0.0008809865330739921</v>
      </c>
      <c r="R79" s="100">
        <v>-0.0007205235642330789</v>
      </c>
      <c r="S79" s="100">
        <v>-8.692160277090788E-05</v>
      </c>
      <c r="T79" s="100">
        <v>9.819219860683823E-05</v>
      </c>
      <c r="U79" s="100">
        <v>-2.0242215992080457E-05</v>
      </c>
      <c r="V79" s="100">
        <v>-2.6596966935194447E-05</v>
      </c>
      <c r="W79" s="100">
        <v>-5.260170027089134E-06</v>
      </c>
      <c r="X79" s="100">
        <v>67.5</v>
      </c>
    </row>
    <row r="80" s="100" customFormat="1" ht="12.75" hidden="1">
      <c r="A80" s="100" t="s">
        <v>146</v>
      </c>
    </row>
    <row r="81" spans="1:24" s="100" customFormat="1" ht="12.75" hidden="1">
      <c r="A81" s="100">
        <v>1685</v>
      </c>
      <c r="B81" s="100">
        <v>110.12</v>
      </c>
      <c r="C81" s="100">
        <v>127.92</v>
      </c>
      <c r="D81" s="100">
        <v>8.818457472411277</v>
      </c>
      <c r="E81" s="100">
        <v>8.851210699604112</v>
      </c>
      <c r="F81" s="100">
        <v>16.344844834642604</v>
      </c>
      <c r="G81" s="100" t="s">
        <v>59</v>
      </c>
      <c r="H81" s="100">
        <v>1.470832384719003</v>
      </c>
      <c r="I81" s="100">
        <v>44.09083238471901</v>
      </c>
      <c r="J81" s="100" t="s">
        <v>73</v>
      </c>
      <c r="K81" s="100">
        <v>0.30333343731997003</v>
      </c>
      <c r="M81" s="100" t="s">
        <v>68</v>
      </c>
      <c r="N81" s="100">
        <v>0.18000946318228034</v>
      </c>
      <c r="X81" s="100">
        <v>67.5</v>
      </c>
    </row>
    <row r="82" spans="1:24" s="100" customFormat="1" ht="12.75" hidden="1">
      <c r="A82" s="100">
        <v>1670</v>
      </c>
      <c r="B82" s="100">
        <v>122.13999938964844</v>
      </c>
      <c r="C82" s="100">
        <v>126.13999938964844</v>
      </c>
      <c r="D82" s="100">
        <v>8.223597526550293</v>
      </c>
      <c r="E82" s="100">
        <v>8.824654579162598</v>
      </c>
      <c r="F82" s="100">
        <v>20.606429768311635</v>
      </c>
      <c r="G82" s="100" t="s">
        <v>56</v>
      </c>
      <c r="H82" s="100">
        <v>4.997636303247603</v>
      </c>
      <c r="I82" s="100">
        <v>59.63763569289604</v>
      </c>
      <c r="J82" s="100" t="s">
        <v>62</v>
      </c>
      <c r="K82" s="100">
        <v>0.49048307300233385</v>
      </c>
      <c r="L82" s="100">
        <v>0.21435962070680548</v>
      </c>
      <c r="M82" s="100">
        <v>0.11611558277163414</v>
      </c>
      <c r="N82" s="100">
        <v>0.05380105031389861</v>
      </c>
      <c r="O82" s="100">
        <v>0.019698637810373208</v>
      </c>
      <c r="P82" s="100">
        <v>0.006149241262874025</v>
      </c>
      <c r="Q82" s="100">
        <v>0.0023978366174883235</v>
      </c>
      <c r="R82" s="100">
        <v>0.000828135040492024</v>
      </c>
      <c r="S82" s="100">
        <v>0.0002584299257817</v>
      </c>
      <c r="T82" s="100">
        <v>9.046419636325036E-05</v>
      </c>
      <c r="U82" s="100">
        <v>5.244178434392324E-05</v>
      </c>
      <c r="V82" s="100">
        <v>3.072578716920676E-05</v>
      </c>
      <c r="W82" s="100">
        <v>1.6109686903622335E-05</v>
      </c>
      <c r="X82" s="100">
        <v>67.5</v>
      </c>
    </row>
    <row r="83" spans="1:24" s="100" customFormat="1" ht="12.75" hidden="1">
      <c r="A83" s="100">
        <v>1683</v>
      </c>
      <c r="B83" s="100">
        <v>100.87999725341797</v>
      </c>
      <c r="C83" s="100">
        <v>91.37999725341797</v>
      </c>
      <c r="D83" s="100">
        <v>9.506609916687012</v>
      </c>
      <c r="E83" s="100">
        <v>10.27010726928711</v>
      </c>
      <c r="F83" s="100">
        <v>17.700380188192824</v>
      </c>
      <c r="G83" s="100" t="s">
        <v>57</v>
      </c>
      <c r="H83" s="100">
        <v>10.89395740438271</v>
      </c>
      <c r="I83" s="100">
        <v>44.27395465780068</v>
      </c>
      <c r="J83" s="100" t="s">
        <v>60</v>
      </c>
      <c r="K83" s="100">
        <v>-0.3637160899910157</v>
      </c>
      <c r="L83" s="100">
        <v>0.001166939271215126</v>
      </c>
      <c r="M83" s="100">
        <v>0.08521407065296616</v>
      </c>
      <c r="N83" s="100">
        <v>-0.0005565511493113171</v>
      </c>
      <c r="O83" s="100">
        <v>-0.014749214526683384</v>
      </c>
      <c r="P83" s="100">
        <v>0.00013354079321029852</v>
      </c>
      <c r="Q83" s="100">
        <v>0.0017163245906569125</v>
      </c>
      <c r="R83" s="100">
        <v>-4.4738885050703635E-05</v>
      </c>
      <c r="S83" s="100">
        <v>-0.00020461581669218649</v>
      </c>
      <c r="T83" s="100">
        <v>9.509636150851175E-06</v>
      </c>
      <c r="U83" s="100">
        <v>3.450412125145811E-05</v>
      </c>
      <c r="V83" s="100">
        <v>-3.533345179815419E-06</v>
      </c>
      <c r="W83" s="100">
        <v>-1.3074999841232906E-05</v>
      </c>
      <c r="X83" s="100">
        <v>67.5</v>
      </c>
    </row>
    <row r="84" spans="1:24" s="100" customFormat="1" ht="12.75" hidden="1">
      <c r="A84" s="100">
        <v>1669</v>
      </c>
      <c r="B84" s="100">
        <v>103.08000183105469</v>
      </c>
      <c r="C84" s="100">
        <v>113.18000030517578</v>
      </c>
      <c r="D84" s="100">
        <v>8.82612133026123</v>
      </c>
      <c r="E84" s="100">
        <v>8.795984268188477</v>
      </c>
      <c r="F84" s="100">
        <v>11.871056145065022</v>
      </c>
      <c r="G84" s="100" t="s">
        <v>58</v>
      </c>
      <c r="H84" s="100">
        <v>-3.594656816126843</v>
      </c>
      <c r="I84" s="100">
        <v>31.98534501492785</v>
      </c>
      <c r="J84" s="100" t="s">
        <v>61</v>
      </c>
      <c r="K84" s="100">
        <v>-0.329065724109121</v>
      </c>
      <c r="L84" s="100">
        <v>0.21435644436849294</v>
      </c>
      <c r="M84" s="100">
        <v>-0.07887579302388985</v>
      </c>
      <c r="N84" s="100">
        <v>-0.05379817158321321</v>
      </c>
      <c r="O84" s="100">
        <v>-0.013057450073813677</v>
      </c>
      <c r="P84" s="100">
        <v>0.006147791063917291</v>
      </c>
      <c r="Q84" s="100">
        <v>-0.001674470168045471</v>
      </c>
      <c r="R84" s="100">
        <v>-0.0008269256783140466</v>
      </c>
      <c r="S84" s="100">
        <v>-0.0001578556115534843</v>
      </c>
      <c r="T84" s="100">
        <v>8.996297929663705E-05</v>
      </c>
      <c r="U84" s="100">
        <v>-3.949185184109792E-05</v>
      </c>
      <c r="V84" s="100">
        <v>-3.052195060948212E-05</v>
      </c>
      <c r="W84" s="100">
        <v>-9.410971856535348E-06</v>
      </c>
      <c r="X84" s="100">
        <v>67.5</v>
      </c>
    </row>
    <row r="85" spans="1:14" s="100" customFormat="1" ht="12.75">
      <c r="A85" s="100" t="s">
        <v>152</v>
      </c>
      <c r="E85" s="98" t="s">
        <v>106</v>
      </c>
      <c r="F85" s="101">
        <f>MIN(F56:F84)</f>
        <v>10.133284712106429</v>
      </c>
      <c r="G85" s="101"/>
      <c r="H85" s="101"/>
      <c r="I85" s="114"/>
      <c r="J85" s="114" t="s">
        <v>158</v>
      </c>
      <c r="K85" s="101">
        <f>AVERAGE(K83,K78,K73,K68,K63,K58)</f>
        <v>0.16355468629401113</v>
      </c>
      <c r="L85" s="101">
        <f>AVERAGE(L83,L78,L73,L68,L63,L58)</f>
        <v>0.0013840344724320136</v>
      </c>
      <c r="M85" s="114" t="s">
        <v>108</v>
      </c>
      <c r="N85" s="101" t="e">
        <f>Mittelwert(K81,K76,K71,K66,K61,K56)</f>
        <v>#NAME?</v>
      </c>
    </row>
    <row r="86" spans="5:14" s="100" customFormat="1" ht="12.75">
      <c r="E86" s="98" t="s">
        <v>107</v>
      </c>
      <c r="F86" s="101">
        <f>MAX(F56:F84)</f>
        <v>20.606429768311635</v>
      </c>
      <c r="G86" s="101"/>
      <c r="H86" s="101"/>
      <c r="I86" s="114"/>
      <c r="J86" s="114" t="s">
        <v>159</v>
      </c>
      <c r="K86" s="101">
        <f>AVERAGE(K84,K79,K74,K69,K64,K59)</f>
        <v>-0.001226536479397042</v>
      </c>
      <c r="L86" s="101">
        <f>AVERAGE(L84,L79,L74,L69,L64,L59)</f>
        <v>0.2542776251304445</v>
      </c>
      <c r="M86" s="101"/>
      <c r="N86" s="101"/>
    </row>
    <row r="87" spans="5:14" s="100" customFormat="1" ht="12.75">
      <c r="E87" s="98"/>
      <c r="F87" s="101"/>
      <c r="G87" s="101"/>
      <c r="H87" s="101"/>
      <c r="I87" s="101"/>
      <c r="J87" s="114" t="s">
        <v>112</v>
      </c>
      <c r="K87" s="101">
        <f>ABS(K85/$G$33)</f>
        <v>0.10222167893375694</v>
      </c>
      <c r="L87" s="101">
        <f>ABS(L85/$H$33)</f>
        <v>0.003844540201200038</v>
      </c>
      <c r="M87" s="114" t="s">
        <v>111</v>
      </c>
      <c r="N87" s="101">
        <f>K87+L87+L88+K88</f>
        <v>0.26568663056841496</v>
      </c>
    </row>
    <row r="88" spans="5:14" s="100" customFormat="1" ht="29.25" customHeight="1">
      <c r="E88" s="98"/>
      <c r="F88" s="101"/>
      <c r="G88" s="101"/>
      <c r="H88" s="101"/>
      <c r="I88" s="101"/>
      <c r="J88" s="101"/>
      <c r="K88" s="101">
        <f>ABS(K86/$G$34)</f>
        <v>0.0006968957269301375</v>
      </c>
      <c r="L88" s="101">
        <f>ABS(L86/$H$34)</f>
        <v>0.1589235157065278</v>
      </c>
      <c r="M88" s="101"/>
      <c r="N88" s="101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1685</v>
      </c>
      <c r="B91" s="100">
        <v>85.54</v>
      </c>
      <c r="C91" s="100">
        <v>114.74</v>
      </c>
      <c r="D91" s="100">
        <v>8.985437776799314</v>
      </c>
      <c r="E91" s="100">
        <v>9.01546477028519</v>
      </c>
      <c r="F91" s="100">
        <v>11.41311839608314</v>
      </c>
      <c r="G91" s="100" t="s">
        <v>59</v>
      </c>
      <c r="H91" s="100">
        <v>12.143960121603207</v>
      </c>
      <c r="I91" s="100">
        <v>30.183960121603214</v>
      </c>
      <c r="J91" s="100" t="s">
        <v>73</v>
      </c>
      <c r="K91" s="100">
        <v>0.27118149986947665</v>
      </c>
      <c r="M91" s="100" t="s">
        <v>68</v>
      </c>
      <c r="N91" s="100">
        <v>0.1497281618435157</v>
      </c>
      <c r="X91" s="100">
        <v>67.5</v>
      </c>
    </row>
    <row r="92" spans="1:24" s="100" customFormat="1" ht="12.75" hidden="1">
      <c r="A92" s="100">
        <v>1670</v>
      </c>
      <c r="B92" s="100">
        <v>109.91999816894531</v>
      </c>
      <c r="C92" s="100">
        <v>105.5199966430664</v>
      </c>
      <c r="D92" s="100">
        <v>8.455011367797852</v>
      </c>
      <c r="E92" s="100">
        <v>8.914560317993164</v>
      </c>
      <c r="F92" s="100">
        <v>16.443612953804116</v>
      </c>
      <c r="G92" s="100" t="s">
        <v>56</v>
      </c>
      <c r="H92" s="100">
        <v>3.8436119446654757</v>
      </c>
      <c r="I92" s="100">
        <v>46.26361011361079</v>
      </c>
      <c r="J92" s="100" t="s">
        <v>62</v>
      </c>
      <c r="K92" s="100">
        <v>0.49496379330425194</v>
      </c>
      <c r="L92" s="100">
        <v>0.08209314395874091</v>
      </c>
      <c r="M92" s="100">
        <v>0.11717570096336598</v>
      </c>
      <c r="N92" s="100">
        <v>0.07290420511920688</v>
      </c>
      <c r="O92" s="100">
        <v>0.019878559709555665</v>
      </c>
      <c r="P92" s="100">
        <v>0.002354922766028791</v>
      </c>
      <c r="Q92" s="100">
        <v>0.002419656432293382</v>
      </c>
      <c r="R92" s="100">
        <v>0.0011221947784937816</v>
      </c>
      <c r="S92" s="100">
        <v>0.0002608150523613551</v>
      </c>
      <c r="T92" s="100">
        <v>3.4659024395192444E-05</v>
      </c>
      <c r="U92" s="100">
        <v>5.292678748684788E-05</v>
      </c>
      <c r="V92" s="100">
        <v>4.1650447666570164E-05</v>
      </c>
      <c r="W92" s="100">
        <v>1.6263965916698273E-05</v>
      </c>
      <c r="X92" s="100">
        <v>67.5</v>
      </c>
    </row>
    <row r="93" spans="1:24" s="100" customFormat="1" ht="12.75" hidden="1">
      <c r="A93" s="100">
        <v>1669</v>
      </c>
      <c r="B93" s="100">
        <v>106.08000183105469</v>
      </c>
      <c r="C93" s="100">
        <v>111.27999877929688</v>
      </c>
      <c r="D93" s="100">
        <v>9.120430946350098</v>
      </c>
      <c r="E93" s="100">
        <v>9.003449440002441</v>
      </c>
      <c r="F93" s="100">
        <v>14.51934170467126</v>
      </c>
      <c r="G93" s="100" t="s">
        <v>57</v>
      </c>
      <c r="H93" s="100">
        <v>-0.7167487995715192</v>
      </c>
      <c r="I93" s="100">
        <v>37.863253031483175</v>
      </c>
      <c r="J93" s="100" t="s">
        <v>60</v>
      </c>
      <c r="K93" s="100">
        <v>0.4945777282136264</v>
      </c>
      <c r="L93" s="100">
        <v>0.0004475322493809264</v>
      </c>
      <c r="M93" s="100">
        <v>-0.11712934725726573</v>
      </c>
      <c r="N93" s="100">
        <v>-0.0007537704572815225</v>
      </c>
      <c r="O93" s="100">
        <v>0.01985343454720384</v>
      </c>
      <c r="P93" s="100">
        <v>5.106206425611857E-05</v>
      </c>
      <c r="Q93" s="100">
        <v>-0.002419652043062785</v>
      </c>
      <c r="R93" s="100">
        <v>-6.0585524451020084E-05</v>
      </c>
      <c r="S93" s="100">
        <v>0.00025900617003489295</v>
      </c>
      <c r="T93" s="100">
        <v>3.6266815406814714E-06</v>
      </c>
      <c r="U93" s="100">
        <v>-5.276879837311916E-05</v>
      </c>
      <c r="V93" s="100">
        <v>-4.775839503281822E-06</v>
      </c>
      <c r="W93" s="100">
        <v>1.6079258378940276E-05</v>
      </c>
      <c r="X93" s="100">
        <v>67.5</v>
      </c>
    </row>
    <row r="94" spans="1:24" s="100" customFormat="1" ht="12.75" hidden="1">
      <c r="A94" s="100">
        <v>1683</v>
      </c>
      <c r="B94" s="100">
        <v>102.83999633789062</v>
      </c>
      <c r="C94" s="100">
        <v>105.73999786376953</v>
      </c>
      <c r="D94" s="100">
        <v>9.388151168823242</v>
      </c>
      <c r="E94" s="100">
        <v>10.401833534240723</v>
      </c>
      <c r="F94" s="100">
        <v>15.287971542734581</v>
      </c>
      <c r="G94" s="100" t="s">
        <v>58</v>
      </c>
      <c r="H94" s="100">
        <v>3.3854990859233283</v>
      </c>
      <c r="I94" s="100">
        <v>38.725495423813946</v>
      </c>
      <c r="J94" s="100" t="s">
        <v>61</v>
      </c>
      <c r="K94" s="100">
        <v>-0.01954552217727938</v>
      </c>
      <c r="L94" s="100">
        <v>0.08209192408462798</v>
      </c>
      <c r="M94" s="100">
        <v>-0.003295589073750709</v>
      </c>
      <c r="N94" s="100">
        <v>-0.07290030832692768</v>
      </c>
      <c r="O94" s="100">
        <v>-0.0009991360299092468</v>
      </c>
      <c r="P94" s="100">
        <v>0.0023543691086052323</v>
      </c>
      <c r="Q94" s="100">
        <v>-4.608778669902593E-06</v>
      </c>
      <c r="R94" s="100">
        <v>-0.0011205581266073182</v>
      </c>
      <c r="S94" s="100">
        <v>-3.06642368584733E-05</v>
      </c>
      <c r="T94" s="100">
        <v>3.446875618627723E-05</v>
      </c>
      <c r="U94" s="100">
        <v>4.08641064200036E-06</v>
      </c>
      <c r="V94" s="100">
        <v>-4.137573138766966E-05</v>
      </c>
      <c r="W94" s="100">
        <v>-2.4441843880530123E-06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1685</v>
      </c>
      <c r="B96" s="100">
        <v>79.12</v>
      </c>
      <c r="C96" s="100">
        <v>106.62</v>
      </c>
      <c r="D96" s="100">
        <v>9.094623811112582</v>
      </c>
      <c r="E96" s="100">
        <v>9.131713521382059</v>
      </c>
      <c r="F96" s="100">
        <v>9.068185650245349</v>
      </c>
      <c r="G96" s="100" t="s">
        <v>59</v>
      </c>
      <c r="H96" s="100">
        <v>12.068057818501657</v>
      </c>
      <c r="I96" s="100">
        <v>23.68805781850166</v>
      </c>
      <c r="J96" s="100" t="s">
        <v>73</v>
      </c>
      <c r="K96" s="100">
        <v>0.5819544400134136</v>
      </c>
      <c r="M96" s="100" t="s">
        <v>68</v>
      </c>
      <c r="N96" s="100">
        <v>0.3209124177508494</v>
      </c>
      <c r="X96" s="100">
        <v>67.5</v>
      </c>
    </row>
    <row r="97" spans="1:24" s="100" customFormat="1" ht="12.75" hidden="1">
      <c r="A97" s="100">
        <v>1670</v>
      </c>
      <c r="B97" s="100">
        <v>123.16000366210938</v>
      </c>
      <c r="C97" s="100">
        <v>101.66000366210938</v>
      </c>
      <c r="D97" s="100">
        <v>8.41301155090332</v>
      </c>
      <c r="E97" s="100">
        <v>9.191614151000977</v>
      </c>
      <c r="F97" s="100">
        <v>17.442974150461133</v>
      </c>
      <c r="G97" s="100" t="s">
        <v>56</v>
      </c>
      <c r="H97" s="100">
        <v>-6.312274114502756</v>
      </c>
      <c r="I97" s="100">
        <v>49.34772954760662</v>
      </c>
      <c r="J97" s="100" t="s">
        <v>62</v>
      </c>
      <c r="K97" s="100">
        <v>0.7126181219852418</v>
      </c>
      <c r="L97" s="100">
        <v>0.20866204350677614</v>
      </c>
      <c r="M97" s="100">
        <v>0.16870292884335059</v>
      </c>
      <c r="N97" s="100">
        <v>0.03552181391349104</v>
      </c>
      <c r="O97" s="100">
        <v>0.028620013068461028</v>
      </c>
      <c r="P97" s="100">
        <v>0.005985864601721917</v>
      </c>
      <c r="Q97" s="100">
        <v>0.003483700762923808</v>
      </c>
      <c r="R97" s="100">
        <v>0.0005467551473807608</v>
      </c>
      <c r="S97" s="100">
        <v>0.00037550649468318055</v>
      </c>
      <c r="T97" s="100">
        <v>8.809676801726161E-05</v>
      </c>
      <c r="U97" s="100">
        <v>7.619330951875112E-05</v>
      </c>
      <c r="V97" s="100">
        <v>2.029636894964276E-05</v>
      </c>
      <c r="W97" s="100">
        <v>2.34177414514398E-05</v>
      </c>
      <c r="X97" s="100">
        <v>67.5</v>
      </c>
    </row>
    <row r="98" spans="1:24" s="100" customFormat="1" ht="12.75" hidden="1">
      <c r="A98" s="100">
        <v>1669</v>
      </c>
      <c r="B98" s="100">
        <v>106.81999969482422</v>
      </c>
      <c r="C98" s="100">
        <v>119.5199966430664</v>
      </c>
      <c r="D98" s="100">
        <v>8.99936294555664</v>
      </c>
      <c r="E98" s="100">
        <v>8.745601654052734</v>
      </c>
      <c r="F98" s="100">
        <v>14.049583098716813</v>
      </c>
      <c r="G98" s="100" t="s">
        <v>57</v>
      </c>
      <c r="H98" s="100">
        <v>-2.187726322215539</v>
      </c>
      <c r="I98" s="100">
        <v>37.13227337260868</v>
      </c>
      <c r="J98" s="100" t="s">
        <v>60</v>
      </c>
      <c r="K98" s="100">
        <v>0.5500740317633892</v>
      </c>
      <c r="L98" s="100">
        <v>0.001135638596476715</v>
      </c>
      <c r="M98" s="100">
        <v>-0.12899502235726984</v>
      </c>
      <c r="N98" s="100">
        <v>-0.0003672818639924523</v>
      </c>
      <c r="O98" s="100">
        <v>0.022286814698855514</v>
      </c>
      <c r="P98" s="100">
        <v>0.00012980382042103656</v>
      </c>
      <c r="Q98" s="100">
        <v>-0.0026038923724164263</v>
      </c>
      <c r="R98" s="100">
        <v>-2.95126348188842E-05</v>
      </c>
      <c r="S98" s="100">
        <v>0.0003076471562341789</v>
      </c>
      <c r="T98" s="100">
        <v>9.237098889226597E-06</v>
      </c>
      <c r="U98" s="100">
        <v>-5.2763113265699645E-05</v>
      </c>
      <c r="V98" s="100">
        <v>-2.3228037392615648E-06</v>
      </c>
      <c r="W98" s="100">
        <v>1.9620459457843752E-05</v>
      </c>
      <c r="X98" s="100">
        <v>67.5</v>
      </c>
    </row>
    <row r="99" spans="1:24" s="100" customFormat="1" ht="12.75" hidden="1">
      <c r="A99" s="100">
        <v>1683</v>
      </c>
      <c r="B99" s="100">
        <v>105.69999694824219</v>
      </c>
      <c r="C99" s="100">
        <v>100.5999984741211</v>
      </c>
      <c r="D99" s="100">
        <v>9.295439720153809</v>
      </c>
      <c r="E99" s="100">
        <v>10.252442359924316</v>
      </c>
      <c r="F99" s="100">
        <v>17.088006417213503</v>
      </c>
      <c r="G99" s="100" t="s">
        <v>58</v>
      </c>
      <c r="H99" s="100">
        <v>5.522089408981529</v>
      </c>
      <c r="I99" s="100">
        <v>43.722086357223716</v>
      </c>
      <c r="J99" s="100" t="s">
        <v>61</v>
      </c>
      <c r="K99" s="100">
        <v>0.45303768867649713</v>
      </c>
      <c r="L99" s="100">
        <v>0.2086589531398112</v>
      </c>
      <c r="M99" s="100">
        <v>0.10872424939898213</v>
      </c>
      <c r="N99" s="100">
        <v>-0.03551991508628741</v>
      </c>
      <c r="O99" s="100">
        <v>0.017955585165005287</v>
      </c>
      <c r="P99" s="100">
        <v>0.005984457034548044</v>
      </c>
      <c r="Q99" s="100">
        <v>0.002314285098786983</v>
      </c>
      <c r="R99" s="100">
        <v>-0.0005459580529430853</v>
      </c>
      <c r="S99" s="100">
        <v>0.00021530990411560772</v>
      </c>
      <c r="T99" s="100">
        <v>8.761116674943814E-05</v>
      </c>
      <c r="U99" s="100">
        <v>5.496793878190413E-05</v>
      </c>
      <c r="V99" s="100">
        <v>-2.0163015035675968E-05</v>
      </c>
      <c r="W99" s="100">
        <v>1.2783903369064997E-05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1685</v>
      </c>
      <c r="B101" s="100">
        <v>82.7</v>
      </c>
      <c r="C101" s="100">
        <v>90.4</v>
      </c>
      <c r="D101" s="100">
        <v>8.699396025936501</v>
      </c>
      <c r="E101" s="100">
        <v>8.738342503295966</v>
      </c>
      <c r="F101" s="100">
        <v>9.859001176186931</v>
      </c>
      <c r="G101" s="100" t="s">
        <v>59</v>
      </c>
      <c r="H101" s="100">
        <v>11.727934830028246</v>
      </c>
      <c r="I101" s="100">
        <v>26.927934830028246</v>
      </c>
      <c r="J101" s="100" t="s">
        <v>73</v>
      </c>
      <c r="K101" s="100">
        <v>0.31553696640792644</v>
      </c>
      <c r="M101" s="100" t="s">
        <v>68</v>
      </c>
      <c r="N101" s="100">
        <v>0.2105642529841505</v>
      </c>
      <c r="X101" s="100">
        <v>67.5</v>
      </c>
    </row>
    <row r="102" spans="1:24" s="100" customFormat="1" ht="12.75" hidden="1">
      <c r="A102" s="100">
        <v>1670</v>
      </c>
      <c r="B102" s="100">
        <v>100.26000213623047</v>
      </c>
      <c r="C102" s="100">
        <v>111.05999755859375</v>
      </c>
      <c r="D102" s="100">
        <v>8.575611114501953</v>
      </c>
      <c r="E102" s="100">
        <v>8.972600936889648</v>
      </c>
      <c r="F102" s="100">
        <v>10.133284712106429</v>
      </c>
      <c r="G102" s="100" t="s">
        <v>56</v>
      </c>
      <c r="H102" s="100">
        <v>-4.662660110928911</v>
      </c>
      <c r="I102" s="100">
        <v>28.097342025301558</v>
      </c>
      <c r="J102" s="100" t="s">
        <v>62</v>
      </c>
      <c r="K102" s="100">
        <v>0.44486693973711533</v>
      </c>
      <c r="L102" s="100">
        <v>0.3216338799663841</v>
      </c>
      <c r="M102" s="100">
        <v>0.10531630396453423</v>
      </c>
      <c r="N102" s="100">
        <v>0.0517755282953365</v>
      </c>
      <c r="O102" s="100">
        <v>0.01786667068553255</v>
      </c>
      <c r="P102" s="100">
        <v>0.0092266499753161</v>
      </c>
      <c r="Q102" s="100">
        <v>0.0021747500140607856</v>
      </c>
      <c r="R102" s="100">
        <v>0.0007969388432174615</v>
      </c>
      <c r="S102" s="100">
        <v>0.00023443041781802618</v>
      </c>
      <c r="T102" s="100">
        <v>0.00013577392060367706</v>
      </c>
      <c r="U102" s="100">
        <v>4.756592593840364E-05</v>
      </c>
      <c r="V102" s="100">
        <v>2.9576942469346018E-05</v>
      </c>
      <c r="W102" s="100">
        <v>1.4622985097816951E-05</v>
      </c>
      <c r="X102" s="100">
        <v>67.5</v>
      </c>
    </row>
    <row r="103" spans="1:24" s="100" customFormat="1" ht="12.75" hidden="1">
      <c r="A103" s="100">
        <v>1669</v>
      </c>
      <c r="B103" s="100">
        <v>105.36000061035156</v>
      </c>
      <c r="C103" s="100">
        <v>108.95999908447266</v>
      </c>
      <c r="D103" s="100">
        <v>8.851977348327637</v>
      </c>
      <c r="E103" s="100">
        <v>9.015459060668945</v>
      </c>
      <c r="F103" s="100">
        <v>15.252659478417144</v>
      </c>
      <c r="G103" s="100" t="s">
        <v>57</v>
      </c>
      <c r="H103" s="100">
        <v>3.1206161566413186</v>
      </c>
      <c r="I103" s="100">
        <v>40.980616766992874</v>
      </c>
      <c r="J103" s="100" t="s">
        <v>60</v>
      </c>
      <c r="K103" s="100">
        <v>0.33220911336260367</v>
      </c>
      <c r="L103" s="100">
        <v>0.001750500599351519</v>
      </c>
      <c r="M103" s="100">
        <v>-0.07784459221194866</v>
      </c>
      <c r="N103" s="100">
        <v>-0.0005354703918722177</v>
      </c>
      <c r="O103" s="100">
        <v>0.01346938795168583</v>
      </c>
      <c r="P103" s="100">
        <v>0.00020018053668249922</v>
      </c>
      <c r="Q103" s="100">
        <v>-0.0015684787453512947</v>
      </c>
      <c r="R103" s="100">
        <v>-4.30326247619675E-05</v>
      </c>
      <c r="S103" s="100">
        <v>0.00018672747341571242</v>
      </c>
      <c r="T103" s="100">
        <v>1.4249771495948559E-05</v>
      </c>
      <c r="U103" s="100">
        <v>-3.159480863390587E-05</v>
      </c>
      <c r="V103" s="100">
        <v>-3.3915320785585777E-06</v>
      </c>
      <c r="W103" s="100">
        <v>1.1934012557410862E-05</v>
      </c>
      <c r="X103" s="100">
        <v>67.5</v>
      </c>
    </row>
    <row r="104" spans="1:24" s="100" customFormat="1" ht="12.75" hidden="1">
      <c r="A104" s="100">
        <v>1683</v>
      </c>
      <c r="B104" s="100">
        <v>100.4800033569336</v>
      </c>
      <c r="C104" s="100">
        <v>101.4800033569336</v>
      </c>
      <c r="D104" s="100">
        <v>9.600528717041016</v>
      </c>
      <c r="E104" s="100">
        <v>10.535736083984375</v>
      </c>
      <c r="F104" s="100">
        <v>14.552557834357643</v>
      </c>
      <c r="G104" s="100" t="s">
        <v>58</v>
      </c>
      <c r="H104" s="100">
        <v>3.0636058713528485</v>
      </c>
      <c r="I104" s="100">
        <v>36.043609228286435</v>
      </c>
      <c r="J104" s="100" t="s">
        <v>61</v>
      </c>
      <c r="K104" s="100">
        <v>0.29587784484462326</v>
      </c>
      <c r="L104" s="100">
        <v>0.3216291163590169</v>
      </c>
      <c r="M104" s="100">
        <v>0.07093478232930296</v>
      </c>
      <c r="N104" s="100">
        <v>-0.051772759263155166</v>
      </c>
      <c r="O104" s="100">
        <v>0.011738548018909691</v>
      </c>
      <c r="P104" s="100">
        <v>0.009224478170592312</v>
      </c>
      <c r="Q104" s="100">
        <v>0.0015064567863163603</v>
      </c>
      <c r="R104" s="100">
        <v>-0.0007957761701853615</v>
      </c>
      <c r="S104" s="100">
        <v>0.00014174086027013785</v>
      </c>
      <c r="T104" s="100">
        <v>0.0001350240775876912</v>
      </c>
      <c r="U104" s="100">
        <v>3.5556790881132214E-05</v>
      </c>
      <c r="V104" s="100">
        <v>-2.9381848750463478E-05</v>
      </c>
      <c r="W104" s="100">
        <v>8.450505159488186E-06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1685</v>
      </c>
      <c r="B106" s="100">
        <v>102.54</v>
      </c>
      <c r="C106" s="100">
        <v>100.24</v>
      </c>
      <c r="D106" s="100">
        <v>8.862581413821093</v>
      </c>
      <c r="E106" s="100">
        <v>9.1488849978228</v>
      </c>
      <c r="F106" s="100">
        <v>13.39172928480403</v>
      </c>
      <c r="G106" s="100" t="s">
        <v>59</v>
      </c>
      <c r="H106" s="100">
        <v>0.893385438898747</v>
      </c>
      <c r="I106" s="100">
        <v>35.93338543889876</v>
      </c>
      <c r="J106" s="100" t="s">
        <v>73</v>
      </c>
      <c r="K106" s="100">
        <v>0.03234339872936304</v>
      </c>
      <c r="M106" s="100" t="s">
        <v>68</v>
      </c>
      <c r="N106" s="100">
        <v>0.028069475906712334</v>
      </c>
      <c r="X106" s="100">
        <v>67.5</v>
      </c>
    </row>
    <row r="107" spans="1:24" s="100" customFormat="1" ht="12.75" hidden="1">
      <c r="A107" s="100">
        <v>1670</v>
      </c>
      <c r="B107" s="100">
        <v>108.05999755859375</v>
      </c>
      <c r="C107" s="100">
        <v>108.26000213623047</v>
      </c>
      <c r="D107" s="100">
        <v>8.486538887023926</v>
      </c>
      <c r="E107" s="100">
        <v>8.943018913269043</v>
      </c>
      <c r="F107" s="100">
        <v>13.569474705481227</v>
      </c>
      <c r="G107" s="100" t="s">
        <v>56</v>
      </c>
      <c r="H107" s="100">
        <v>-2.5274917542024298</v>
      </c>
      <c r="I107" s="100">
        <v>38.03250580439133</v>
      </c>
      <c r="J107" s="100" t="s">
        <v>62</v>
      </c>
      <c r="K107" s="100">
        <v>0.07356810064501576</v>
      </c>
      <c r="L107" s="100">
        <v>0.16303789040563715</v>
      </c>
      <c r="M107" s="100">
        <v>0.017416253504798744</v>
      </c>
      <c r="N107" s="100">
        <v>0.003963513086892697</v>
      </c>
      <c r="O107" s="100">
        <v>0.0029546696959608775</v>
      </c>
      <c r="P107" s="100">
        <v>0.004677051863796053</v>
      </c>
      <c r="Q107" s="100">
        <v>0.0003596454278472869</v>
      </c>
      <c r="R107" s="100">
        <v>6.10196351213459E-05</v>
      </c>
      <c r="S107" s="100">
        <v>3.876285762670467E-05</v>
      </c>
      <c r="T107" s="100">
        <v>6.881909667407272E-05</v>
      </c>
      <c r="U107" s="100">
        <v>7.862154879681205E-06</v>
      </c>
      <c r="V107" s="100">
        <v>2.2667396926273577E-06</v>
      </c>
      <c r="W107" s="100">
        <v>2.415913726041096E-06</v>
      </c>
      <c r="X107" s="100">
        <v>67.5</v>
      </c>
    </row>
    <row r="108" spans="1:24" s="100" customFormat="1" ht="12.75" hidden="1">
      <c r="A108" s="100">
        <v>1669</v>
      </c>
      <c r="B108" s="100">
        <v>104.0999984741211</v>
      </c>
      <c r="C108" s="100">
        <v>97.4000015258789</v>
      </c>
      <c r="D108" s="100">
        <v>8.62885856628418</v>
      </c>
      <c r="E108" s="100">
        <v>8.895957946777344</v>
      </c>
      <c r="F108" s="100">
        <v>14.283949099825545</v>
      </c>
      <c r="G108" s="100" t="s">
        <v>57</v>
      </c>
      <c r="H108" s="100">
        <v>2.7681639839466925</v>
      </c>
      <c r="I108" s="100">
        <v>39.36816245806779</v>
      </c>
      <c r="J108" s="100" t="s">
        <v>60</v>
      </c>
      <c r="K108" s="100">
        <v>-0.07205072456933663</v>
      </c>
      <c r="L108" s="100">
        <v>0.0008870214972298805</v>
      </c>
      <c r="M108" s="100">
        <v>0.017095941029972982</v>
      </c>
      <c r="N108" s="100">
        <v>4.090081074267819E-05</v>
      </c>
      <c r="O108" s="100">
        <v>-0.0028871128662046595</v>
      </c>
      <c r="P108" s="100">
        <v>0.00010150411725185738</v>
      </c>
      <c r="Q108" s="100">
        <v>0.0003547111088271193</v>
      </c>
      <c r="R108" s="100">
        <v>3.291684457614227E-06</v>
      </c>
      <c r="S108" s="100">
        <v>-3.7231603052923255E-05</v>
      </c>
      <c r="T108" s="100">
        <v>7.229502495332228E-06</v>
      </c>
      <c r="U108" s="100">
        <v>7.832863207011283E-06</v>
      </c>
      <c r="V108" s="100">
        <v>2.593639219606268E-07</v>
      </c>
      <c r="W108" s="100">
        <v>-2.2965798735287335E-06</v>
      </c>
      <c r="X108" s="100">
        <v>67.5</v>
      </c>
    </row>
    <row r="109" spans="1:24" s="100" customFormat="1" ht="12.75" hidden="1">
      <c r="A109" s="100">
        <v>1683</v>
      </c>
      <c r="B109" s="100">
        <v>99.19999694824219</v>
      </c>
      <c r="C109" s="100">
        <v>98.19999694824219</v>
      </c>
      <c r="D109" s="100">
        <v>9.648246765136719</v>
      </c>
      <c r="E109" s="100">
        <v>10.682342529296875</v>
      </c>
      <c r="F109" s="100">
        <v>11.99140323705587</v>
      </c>
      <c r="G109" s="100" t="s">
        <v>58</v>
      </c>
      <c r="H109" s="100">
        <v>-2.148307407941573</v>
      </c>
      <c r="I109" s="100">
        <v>29.55168954030061</v>
      </c>
      <c r="J109" s="100" t="s">
        <v>61</v>
      </c>
      <c r="K109" s="100">
        <v>0.014864673610569428</v>
      </c>
      <c r="L109" s="100">
        <v>0.16303547742986496</v>
      </c>
      <c r="M109" s="100">
        <v>0.0033248588606286504</v>
      </c>
      <c r="N109" s="100">
        <v>0.003963302046734549</v>
      </c>
      <c r="O109" s="100">
        <v>0.0006282135863104698</v>
      </c>
      <c r="P109" s="100">
        <v>0.004675950283185125</v>
      </c>
      <c r="Q109" s="100">
        <v>5.937055706403313E-05</v>
      </c>
      <c r="R109" s="100">
        <v>6.093078600981356E-05</v>
      </c>
      <c r="S109" s="100">
        <v>1.0787347472744746E-05</v>
      </c>
      <c r="T109" s="100">
        <v>6.843831062135704E-05</v>
      </c>
      <c r="U109" s="100">
        <v>6.780363798085699E-07</v>
      </c>
      <c r="V109" s="100">
        <v>2.251852390836835E-06</v>
      </c>
      <c r="W109" s="100">
        <v>7.499066716442242E-07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1685</v>
      </c>
      <c r="B111" s="100">
        <v>106.24</v>
      </c>
      <c r="C111" s="100">
        <v>109.84</v>
      </c>
      <c r="D111" s="100">
        <v>8.604671052438023</v>
      </c>
      <c r="E111" s="100">
        <v>8.646624483040336</v>
      </c>
      <c r="F111" s="100">
        <v>13.454264958116731</v>
      </c>
      <c r="G111" s="100" t="s">
        <v>59</v>
      </c>
      <c r="H111" s="100">
        <v>-1.550958741209456</v>
      </c>
      <c r="I111" s="100">
        <v>37.18904125879054</v>
      </c>
      <c r="J111" s="100" t="s">
        <v>73</v>
      </c>
      <c r="K111" s="100">
        <v>0.13856362232014977</v>
      </c>
      <c r="M111" s="100" t="s">
        <v>68</v>
      </c>
      <c r="N111" s="100">
        <v>0.09309070561307951</v>
      </c>
      <c r="X111" s="100">
        <v>67.5</v>
      </c>
    </row>
    <row r="112" spans="1:24" s="100" customFormat="1" ht="12.75" hidden="1">
      <c r="A112" s="100">
        <v>1670</v>
      </c>
      <c r="B112" s="100">
        <v>105.95999908447266</v>
      </c>
      <c r="C112" s="100">
        <v>110.66000366210938</v>
      </c>
      <c r="D112" s="100">
        <v>8.493996620178223</v>
      </c>
      <c r="E112" s="100">
        <v>8.917551040649414</v>
      </c>
      <c r="F112" s="100">
        <v>14.555402176946561</v>
      </c>
      <c r="G112" s="100" t="s">
        <v>56</v>
      </c>
      <c r="H112" s="100">
        <v>2.296445570178065</v>
      </c>
      <c r="I112" s="100">
        <v>40.75644465465073</v>
      </c>
      <c r="J112" s="100" t="s">
        <v>62</v>
      </c>
      <c r="K112" s="100">
        <v>0.29558451770442484</v>
      </c>
      <c r="L112" s="100">
        <v>0.20962772106549643</v>
      </c>
      <c r="M112" s="100">
        <v>0.06997556431882242</v>
      </c>
      <c r="N112" s="100">
        <v>0.04661896364470513</v>
      </c>
      <c r="O112" s="100">
        <v>0.011871256262323514</v>
      </c>
      <c r="P112" s="100">
        <v>0.006013560268174309</v>
      </c>
      <c r="Q112" s="100">
        <v>0.0014449749869039315</v>
      </c>
      <c r="R112" s="100">
        <v>0.0007175847357623036</v>
      </c>
      <c r="S112" s="100">
        <v>0.00015574095023240708</v>
      </c>
      <c r="T112" s="100">
        <v>8.849244252722043E-05</v>
      </c>
      <c r="U112" s="100">
        <v>3.160373008114992E-05</v>
      </c>
      <c r="V112" s="100">
        <v>2.663147488443358E-05</v>
      </c>
      <c r="W112" s="100">
        <v>9.712727283853309E-06</v>
      </c>
      <c r="X112" s="100">
        <v>67.5</v>
      </c>
    </row>
    <row r="113" spans="1:24" s="100" customFormat="1" ht="12.75" hidden="1">
      <c r="A113" s="100">
        <v>1669</v>
      </c>
      <c r="B113" s="100">
        <v>107.87999725341797</v>
      </c>
      <c r="C113" s="100">
        <v>114.37999725341797</v>
      </c>
      <c r="D113" s="100">
        <v>8.595386505126953</v>
      </c>
      <c r="E113" s="100">
        <v>8.715590476989746</v>
      </c>
      <c r="F113" s="100">
        <v>15.371008243132223</v>
      </c>
      <c r="G113" s="100" t="s">
        <v>57</v>
      </c>
      <c r="H113" s="100">
        <v>2.155955875607276</v>
      </c>
      <c r="I113" s="100">
        <v>42.53595312902524</v>
      </c>
      <c r="J113" s="100" t="s">
        <v>60</v>
      </c>
      <c r="K113" s="100">
        <v>-0.1415671312150359</v>
      </c>
      <c r="L113" s="100">
        <v>-0.0011401950832572105</v>
      </c>
      <c r="M113" s="100">
        <v>0.03421019349644242</v>
      </c>
      <c r="N113" s="100">
        <v>-0.0004821437550358638</v>
      </c>
      <c r="O113" s="100">
        <v>-0.005572806360001521</v>
      </c>
      <c r="P113" s="100">
        <v>-0.00013047391699987597</v>
      </c>
      <c r="Q113" s="100">
        <v>0.0007392796506427679</v>
      </c>
      <c r="R113" s="100">
        <v>-3.876795899567333E-05</v>
      </c>
      <c r="S113" s="100">
        <v>-6.36571104183676E-05</v>
      </c>
      <c r="T113" s="100">
        <v>-9.29208148048847E-06</v>
      </c>
      <c r="U113" s="100">
        <v>1.8270564632465938E-05</v>
      </c>
      <c r="V113" s="100">
        <v>-3.0601925501414806E-06</v>
      </c>
      <c r="W113" s="100">
        <v>-3.6723609979677547E-06</v>
      </c>
      <c r="X113" s="100">
        <v>67.5</v>
      </c>
    </row>
    <row r="114" spans="1:24" s="100" customFormat="1" ht="12.75" hidden="1">
      <c r="A114" s="100">
        <v>1683</v>
      </c>
      <c r="B114" s="100">
        <v>93.30000305175781</v>
      </c>
      <c r="C114" s="100">
        <v>97.19999694824219</v>
      </c>
      <c r="D114" s="100">
        <v>9.463739395141602</v>
      </c>
      <c r="E114" s="100">
        <v>10.235777854919434</v>
      </c>
      <c r="F114" s="100">
        <v>13.86574677115065</v>
      </c>
      <c r="G114" s="100" t="s">
        <v>58</v>
      </c>
      <c r="H114" s="100">
        <v>9.028389035262101</v>
      </c>
      <c r="I114" s="100">
        <v>34.828392087019914</v>
      </c>
      <c r="J114" s="100" t="s">
        <v>61</v>
      </c>
      <c r="K114" s="100">
        <v>0.2594782350527733</v>
      </c>
      <c r="L114" s="100">
        <v>-0.20962462020069517</v>
      </c>
      <c r="M114" s="100">
        <v>0.06104295424267753</v>
      </c>
      <c r="N114" s="100">
        <v>-0.046616470358724266</v>
      </c>
      <c r="O114" s="100">
        <v>0.010481915593997209</v>
      </c>
      <c r="P114" s="100">
        <v>-0.006012144680224136</v>
      </c>
      <c r="Q114" s="100">
        <v>0.0012415386868412615</v>
      </c>
      <c r="R114" s="100">
        <v>-0.0007165367390122887</v>
      </c>
      <c r="S114" s="100">
        <v>0.00014213731344188567</v>
      </c>
      <c r="T114" s="100">
        <v>-8.800323633931524E-05</v>
      </c>
      <c r="U114" s="100">
        <v>2.578724923393469E-05</v>
      </c>
      <c r="V114" s="100">
        <v>-2.645506900532061E-05</v>
      </c>
      <c r="W114" s="100">
        <v>8.991709291959664E-06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1685</v>
      </c>
      <c r="B116" s="100">
        <v>110.12</v>
      </c>
      <c r="C116" s="100">
        <v>127.92</v>
      </c>
      <c r="D116" s="100">
        <v>8.818457472411277</v>
      </c>
      <c r="E116" s="100">
        <v>8.851210699604112</v>
      </c>
      <c r="F116" s="100">
        <v>13.268258423394558</v>
      </c>
      <c r="G116" s="100" t="s">
        <v>59</v>
      </c>
      <c r="H116" s="100">
        <v>-6.828374927909351</v>
      </c>
      <c r="I116" s="100">
        <v>35.791625072090646</v>
      </c>
      <c r="J116" s="100" t="s">
        <v>73</v>
      </c>
      <c r="K116" s="100">
        <v>0.5384507348825012</v>
      </c>
      <c r="M116" s="100" t="s">
        <v>68</v>
      </c>
      <c r="N116" s="100">
        <v>0.28615944384309183</v>
      </c>
      <c r="X116" s="100">
        <v>67.5</v>
      </c>
    </row>
    <row r="117" spans="1:24" s="100" customFormat="1" ht="12.75" hidden="1">
      <c r="A117" s="100">
        <v>1670</v>
      </c>
      <c r="B117" s="100">
        <v>122.13999938964844</v>
      </c>
      <c r="C117" s="100">
        <v>126.13999938964844</v>
      </c>
      <c r="D117" s="100">
        <v>8.223597526550293</v>
      </c>
      <c r="E117" s="100">
        <v>8.824654579162598</v>
      </c>
      <c r="F117" s="100">
        <v>20.606429768311635</v>
      </c>
      <c r="G117" s="100" t="s">
        <v>56</v>
      </c>
      <c r="H117" s="100">
        <v>4.997636303247603</v>
      </c>
      <c r="I117" s="100">
        <v>59.63763569289604</v>
      </c>
      <c r="J117" s="100" t="s">
        <v>62</v>
      </c>
      <c r="K117" s="100">
        <v>0.7052345027649147</v>
      </c>
      <c r="L117" s="100">
        <v>0.09636186655021509</v>
      </c>
      <c r="M117" s="100">
        <v>0.16695484187787654</v>
      </c>
      <c r="N117" s="100">
        <v>0.05579314245866625</v>
      </c>
      <c r="O117" s="100">
        <v>0.02832341075550881</v>
      </c>
      <c r="P117" s="100">
        <v>0.0027643362152634425</v>
      </c>
      <c r="Q117" s="100">
        <v>0.0034476149754894972</v>
      </c>
      <c r="R117" s="100">
        <v>0.0008587932722259681</v>
      </c>
      <c r="S117" s="100">
        <v>0.0003715853733017616</v>
      </c>
      <c r="T117" s="100">
        <v>4.070173527769795E-05</v>
      </c>
      <c r="U117" s="100">
        <v>7.539698903691486E-05</v>
      </c>
      <c r="V117" s="100">
        <v>3.186363402079874E-05</v>
      </c>
      <c r="W117" s="100">
        <v>2.316776811253093E-05</v>
      </c>
      <c r="X117" s="100">
        <v>67.5</v>
      </c>
    </row>
    <row r="118" spans="1:24" s="100" customFormat="1" ht="12.75" hidden="1">
      <c r="A118" s="100">
        <v>1669</v>
      </c>
      <c r="B118" s="100">
        <v>103.08000183105469</v>
      </c>
      <c r="C118" s="100">
        <v>113.18000030517578</v>
      </c>
      <c r="D118" s="100">
        <v>8.82612133026123</v>
      </c>
      <c r="E118" s="100">
        <v>8.795984268188477</v>
      </c>
      <c r="F118" s="100">
        <v>17.474502053732767</v>
      </c>
      <c r="G118" s="100" t="s">
        <v>57</v>
      </c>
      <c r="H118" s="100">
        <v>11.503254310823024</v>
      </c>
      <c r="I118" s="100">
        <v>47.08325614187771</v>
      </c>
      <c r="J118" s="100" t="s">
        <v>60</v>
      </c>
      <c r="K118" s="100">
        <v>-0.7051262168893616</v>
      </c>
      <c r="L118" s="100">
        <v>-0.0005238304056869165</v>
      </c>
      <c r="M118" s="100">
        <v>0.16688515371053075</v>
      </c>
      <c r="N118" s="100">
        <v>-0.0005772380174532656</v>
      </c>
      <c r="O118" s="100">
        <v>-0.028322768719136616</v>
      </c>
      <c r="P118" s="100">
        <v>-5.985849043917138E-05</v>
      </c>
      <c r="Q118" s="100">
        <v>0.003442372110200807</v>
      </c>
      <c r="R118" s="100">
        <v>-4.641661883703469E-05</v>
      </c>
      <c r="S118" s="100">
        <v>-0.0003708984095999632</v>
      </c>
      <c r="T118" s="100">
        <v>-4.258650905630974E-06</v>
      </c>
      <c r="U118" s="100">
        <v>7.471547682747821E-05</v>
      </c>
      <c r="V118" s="100">
        <v>-3.668892478015951E-06</v>
      </c>
      <c r="W118" s="100">
        <v>-2.3065148806898722E-05</v>
      </c>
      <c r="X118" s="100">
        <v>67.5</v>
      </c>
    </row>
    <row r="119" spans="1:24" s="100" customFormat="1" ht="12.75" hidden="1">
      <c r="A119" s="100">
        <v>1683</v>
      </c>
      <c r="B119" s="100">
        <v>100.87999725341797</v>
      </c>
      <c r="C119" s="100">
        <v>91.37999725341797</v>
      </c>
      <c r="D119" s="100">
        <v>9.506609916687012</v>
      </c>
      <c r="E119" s="100">
        <v>10.27010726928711</v>
      </c>
      <c r="F119" s="100">
        <v>15.18609808522929</v>
      </c>
      <c r="G119" s="100" t="s">
        <v>58</v>
      </c>
      <c r="H119" s="100">
        <v>4.604984476118588</v>
      </c>
      <c r="I119" s="100">
        <v>37.98498172953656</v>
      </c>
      <c r="J119" s="100" t="s">
        <v>61</v>
      </c>
      <c r="K119" s="100">
        <v>-0.012358080165362509</v>
      </c>
      <c r="L119" s="100">
        <v>-0.0963604427488144</v>
      </c>
      <c r="M119" s="100">
        <v>-0.004823349197319365</v>
      </c>
      <c r="N119" s="100">
        <v>-0.05579015631528767</v>
      </c>
      <c r="O119" s="100">
        <v>-0.000190706338564336</v>
      </c>
      <c r="P119" s="100">
        <v>-0.002763688056228372</v>
      </c>
      <c r="Q119" s="100">
        <v>-0.0001900612378447727</v>
      </c>
      <c r="R119" s="100">
        <v>-0.0008575379769528129</v>
      </c>
      <c r="S119" s="100">
        <v>2.2584494858806353E-05</v>
      </c>
      <c r="T119" s="100">
        <v>-4.047832935139209E-05</v>
      </c>
      <c r="U119" s="100">
        <v>-1.0114518192935578E-05</v>
      </c>
      <c r="V119" s="100">
        <v>-3.165170455119536E-05</v>
      </c>
      <c r="W119" s="100">
        <v>2.178162030617446E-06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9.068185650245349</v>
      </c>
      <c r="G120" s="101"/>
      <c r="H120" s="101"/>
      <c r="I120" s="114"/>
      <c r="J120" s="114" t="s">
        <v>158</v>
      </c>
      <c r="K120" s="101">
        <f>AVERAGE(K118,K113,K108,K103,K98,K93)</f>
        <v>0.07635280011098086</v>
      </c>
      <c r="L120" s="101">
        <f>AVERAGE(L118,L113,L108,L103,L98,L93)</f>
        <v>0.0004261112422491524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20.606429768311635</v>
      </c>
      <c r="G121" s="101"/>
      <c r="H121" s="101"/>
      <c r="I121" s="114"/>
      <c r="J121" s="114" t="s">
        <v>159</v>
      </c>
      <c r="K121" s="101">
        <f>AVERAGE(K119,K114,K109,K104,K99,K94)</f>
        <v>0.16522580664030354</v>
      </c>
      <c r="L121" s="101">
        <f>AVERAGE(L119,L114,L109,L104,L99,L94)</f>
        <v>0.07823840134396859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0.047720500069363035</v>
      </c>
      <c r="L122" s="101">
        <f>ABS(L120/$H$33)</f>
        <v>0.001183642339580979</v>
      </c>
      <c r="M122" s="114" t="s">
        <v>111</v>
      </c>
      <c r="N122" s="101">
        <f>K122+L122+L123+K123</f>
        <v>0.1916814424763696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0.09387829922744519</v>
      </c>
      <c r="L123" s="101">
        <f>ABS(L121/$H$34)</f>
        <v>0.04889900083998037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1685</v>
      </c>
      <c r="B126" s="100">
        <v>85.54</v>
      </c>
      <c r="C126" s="100">
        <v>114.74</v>
      </c>
      <c r="D126" s="100">
        <v>8.985437776799314</v>
      </c>
      <c r="E126" s="100">
        <v>9.01546477028519</v>
      </c>
      <c r="F126" s="100">
        <v>11.693023396302387</v>
      </c>
      <c r="G126" s="100" t="s">
        <v>59</v>
      </c>
      <c r="H126" s="100">
        <v>12.884217172415418</v>
      </c>
      <c r="I126" s="100">
        <v>30.924217172415425</v>
      </c>
      <c r="J126" s="100" t="s">
        <v>73</v>
      </c>
      <c r="K126" s="100">
        <v>0.2842566978565349</v>
      </c>
      <c r="M126" s="100" t="s">
        <v>68</v>
      </c>
      <c r="N126" s="100">
        <v>0.17235239561293014</v>
      </c>
      <c r="X126" s="100">
        <v>67.5</v>
      </c>
    </row>
    <row r="127" spans="1:24" s="100" customFormat="1" ht="12.75" hidden="1">
      <c r="A127" s="100">
        <v>1683</v>
      </c>
      <c r="B127" s="100">
        <v>102.83999633789062</v>
      </c>
      <c r="C127" s="100">
        <v>105.73999786376953</v>
      </c>
      <c r="D127" s="100">
        <v>9.388151168823242</v>
      </c>
      <c r="E127" s="100">
        <v>10.401833534240723</v>
      </c>
      <c r="F127" s="100">
        <v>15.966210623733268</v>
      </c>
      <c r="G127" s="100" t="s">
        <v>56</v>
      </c>
      <c r="H127" s="100">
        <v>5.103525859720435</v>
      </c>
      <c r="I127" s="100">
        <v>40.44352219761106</v>
      </c>
      <c r="J127" s="100" t="s">
        <v>62</v>
      </c>
      <c r="K127" s="100">
        <v>0.47210788998731196</v>
      </c>
      <c r="L127" s="100">
        <v>0.20678844255670478</v>
      </c>
      <c r="M127" s="100">
        <v>0.11176469338241286</v>
      </c>
      <c r="N127" s="100">
        <v>0.07560808866102564</v>
      </c>
      <c r="O127" s="100">
        <v>0.018960597165251714</v>
      </c>
      <c r="P127" s="100">
        <v>0.005932016925224884</v>
      </c>
      <c r="Q127" s="100">
        <v>0.00230795078679369</v>
      </c>
      <c r="R127" s="100">
        <v>0.0011638155329654217</v>
      </c>
      <c r="S127" s="100">
        <v>0.00024877144986502604</v>
      </c>
      <c r="T127" s="100">
        <v>8.728955446663469E-05</v>
      </c>
      <c r="U127" s="100">
        <v>5.049162842403569E-05</v>
      </c>
      <c r="V127" s="100">
        <v>4.3192316749508766E-05</v>
      </c>
      <c r="W127" s="100">
        <v>1.5512015254445436E-05</v>
      </c>
      <c r="X127" s="100">
        <v>67.5</v>
      </c>
    </row>
    <row r="128" spans="1:24" s="100" customFormat="1" ht="12.75" hidden="1">
      <c r="A128" s="100">
        <v>1670</v>
      </c>
      <c r="B128" s="100">
        <v>109.91999816894531</v>
      </c>
      <c r="C128" s="100">
        <v>105.5199966430664</v>
      </c>
      <c r="D128" s="100">
        <v>8.455011367797852</v>
      </c>
      <c r="E128" s="100">
        <v>8.914560317993164</v>
      </c>
      <c r="F128" s="100">
        <v>15.815794452575593</v>
      </c>
      <c r="G128" s="100" t="s">
        <v>57</v>
      </c>
      <c r="H128" s="100">
        <v>2.0772634880005114</v>
      </c>
      <c r="I128" s="100">
        <v>44.497261656945824</v>
      </c>
      <c r="J128" s="100" t="s">
        <v>60</v>
      </c>
      <c r="K128" s="100">
        <v>0.41478418765197445</v>
      </c>
      <c r="L128" s="100">
        <v>0.001126078851781209</v>
      </c>
      <c r="M128" s="100">
        <v>-0.09879459223005099</v>
      </c>
      <c r="N128" s="100">
        <v>-0.0007817721459601051</v>
      </c>
      <c r="O128" s="100">
        <v>0.016559741406306047</v>
      </c>
      <c r="P128" s="100">
        <v>0.00012871349355448973</v>
      </c>
      <c r="Q128" s="100">
        <v>-0.0020677032817856904</v>
      </c>
      <c r="R128" s="100">
        <v>-6.283356135391653E-05</v>
      </c>
      <c r="S128" s="100">
        <v>0.0002086002275536904</v>
      </c>
      <c r="T128" s="100">
        <v>9.156628961597143E-06</v>
      </c>
      <c r="U128" s="100">
        <v>-4.6869046153047734E-05</v>
      </c>
      <c r="V128" s="100">
        <v>-4.953983346536543E-06</v>
      </c>
      <c r="W128" s="100">
        <v>1.272168914895144E-05</v>
      </c>
      <c r="X128" s="100">
        <v>67.5</v>
      </c>
    </row>
    <row r="129" spans="1:24" s="100" customFormat="1" ht="12.75" hidden="1">
      <c r="A129" s="100">
        <v>1669</v>
      </c>
      <c r="B129" s="100">
        <v>106.08000183105469</v>
      </c>
      <c r="C129" s="100">
        <v>111.27999877929688</v>
      </c>
      <c r="D129" s="100">
        <v>9.120430946350098</v>
      </c>
      <c r="E129" s="100">
        <v>9.003449440002441</v>
      </c>
      <c r="F129" s="100">
        <v>14.51934170467126</v>
      </c>
      <c r="G129" s="100" t="s">
        <v>58</v>
      </c>
      <c r="H129" s="100">
        <v>-0.7167487995715192</v>
      </c>
      <c r="I129" s="100">
        <v>37.863253031483175</v>
      </c>
      <c r="J129" s="100" t="s">
        <v>61</v>
      </c>
      <c r="K129" s="100">
        <v>-0.2254771329030141</v>
      </c>
      <c r="L129" s="100">
        <v>0.206785376469051</v>
      </c>
      <c r="M129" s="100">
        <v>-0.05225873355682005</v>
      </c>
      <c r="N129" s="100">
        <v>-0.07560404687108564</v>
      </c>
      <c r="O129" s="100">
        <v>-0.009234674299574643</v>
      </c>
      <c r="P129" s="100">
        <v>0.005930620341729142</v>
      </c>
      <c r="Q129" s="100">
        <v>-0.0010252999428237077</v>
      </c>
      <c r="R129" s="100">
        <v>-0.0011621181258113017</v>
      </c>
      <c r="S129" s="100">
        <v>-0.00013554770131763853</v>
      </c>
      <c r="T129" s="100">
        <v>8.680796314303903E-05</v>
      </c>
      <c r="U129" s="100">
        <v>-1.8780230393005563E-05</v>
      </c>
      <c r="V129" s="100">
        <v>-4.2907275317737596E-05</v>
      </c>
      <c r="W129" s="100">
        <v>-8.875879812818508E-06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1685</v>
      </c>
      <c r="B131" s="100">
        <v>79.12</v>
      </c>
      <c r="C131" s="100">
        <v>106.62</v>
      </c>
      <c r="D131" s="100">
        <v>9.094623811112582</v>
      </c>
      <c r="E131" s="100">
        <v>9.131713521382059</v>
      </c>
      <c r="F131" s="100">
        <v>11.932573564801721</v>
      </c>
      <c r="G131" s="100" t="s">
        <v>59</v>
      </c>
      <c r="H131" s="100">
        <v>19.55045718168551</v>
      </c>
      <c r="I131" s="100">
        <v>31.170457181685514</v>
      </c>
      <c r="J131" s="100" t="s">
        <v>73</v>
      </c>
      <c r="K131" s="100">
        <v>1.1866223806788283</v>
      </c>
      <c r="M131" s="100" t="s">
        <v>68</v>
      </c>
      <c r="N131" s="100">
        <v>0.6508203809834407</v>
      </c>
      <c r="X131" s="100">
        <v>67.5</v>
      </c>
    </row>
    <row r="132" spans="1:24" s="100" customFormat="1" ht="12.75" hidden="1">
      <c r="A132" s="100">
        <v>1683</v>
      </c>
      <c r="B132" s="100">
        <v>105.69999694824219</v>
      </c>
      <c r="C132" s="100">
        <v>100.5999984741211</v>
      </c>
      <c r="D132" s="100">
        <v>9.295439720153809</v>
      </c>
      <c r="E132" s="100">
        <v>10.252442359924316</v>
      </c>
      <c r="F132" s="100">
        <v>14.975037052624334</v>
      </c>
      <c r="G132" s="100" t="s">
        <v>56</v>
      </c>
      <c r="H132" s="100">
        <v>0.11575781165291232</v>
      </c>
      <c r="I132" s="100">
        <v>38.31575475989509</v>
      </c>
      <c r="J132" s="100" t="s">
        <v>62</v>
      </c>
      <c r="K132" s="100">
        <v>1.0206404006108483</v>
      </c>
      <c r="L132" s="100">
        <v>0.2881778689819104</v>
      </c>
      <c r="M132" s="100">
        <v>0.24162247644422966</v>
      </c>
      <c r="N132" s="100">
        <v>0.04139396040745556</v>
      </c>
      <c r="O132" s="100">
        <v>0.04099059524085679</v>
      </c>
      <c r="P132" s="100">
        <v>0.008266842450670948</v>
      </c>
      <c r="Q132" s="100">
        <v>0.004989476432857485</v>
      </c>
      <c r="R132" s="100">
        <v>0.0006371731858308753</v>
      </c>
      <c r="S132" s="100">
        <v>0.0005377952916087679</v>
      </c>
      <c r="T132" s="100">
        <v>0.00012166751335332224</v>
      </c>
      <c r="U132" s="100">
        <v>0.00010913133959366228</v>
      </c>
      <c r="V132" s="100">
        <v>2.3654520641605926E-05</v>
      </c>
      <c r="W132" s="100">
        <v>3.35343447307322E-05</v>
      </c>
      <c r="X132" s="100">
        <v>67.5</v>
      </c>
    </row>
    <row r="133" spans="1:24" s="100" customFormat="1" ht="12.75" hidden="1">
      <c r="A133" s="100">
        <v>1670</v>
      </c>
      <c r="B133" s="100">
        <v>123.16000366210938</v>
      </c>
      <c r="C133" s="100">
        <v>101.66000366210938</v>
      </c>
      <c r="D133" s="100">
        <v>8.41301155090332</v>
      </c>
      <c r="E133" s="100">
        <v>9.191614151000977</v>
      </c>
      <c r="F133" s="100">
        <v>17.24030822468766</v>
      </c>
      <c r="G133" s="100" t="s">
        <v>57</v>
      </c>
      <c r="H133" s="100">
        <v>-6.885634093558878</v>
      </c>
      <c r="I133" s="100">
        <v>48.774369568550505</v>
      </c>
      <c r="J133" s="100" t="s">
        <v>60</v>
      </c>
      <c r="K133" s="100">
        <v>1.0164352094731486</v>
      </c>
      <c r="L133" s="100">
        <v>0.0015686136350936488</v>
      </c>
      <c r="M133" s="100">
        <v>-0.2408605241537036</v>
      </c>
      <c r="N133" s="100">
        <v>-0.0004277529524709746</v>
      </c>
      <c r="O133" s="100">
        <v>0.040779235571842855</v>
      </c>
      <c r="P133" s="100">
        <v>0.0001792686278151408</v>
      </c>
      <c r="Q133" s="100">
        <v>-0.004982418277954011</v>
      </c>
      <c r="R133" s="100">
        <v>-3.436354803175321E-05</v>
      </c>
      <c r="S133" s="100">
        <v>0.0005301206932705462</v>
      </c>
      <c r="T133" s="100">
        <v>1.2752890555303596E-05</v>
      </c>
      <c r="U133" s="100">
        <v>-0.00010909425409516666</v>
      </c>
      <c r="V133" s="100">
        <v>-2.7019312014871624E-06</v>
      </c>
      <c r="W133" s="100">
        <v>3.285051572408011E-05</v>
      </c>
      <c r="X133" s="100">
        <v>67.5</v>
      </c>
    </row>
    <row r="134" spans="1:24" s="100" customFormat="1" ht="12.75" hidden="1">
      <c r="A134" s="100">
        <v>1669</v>
      </c>
      <c r="B134" s="100">
        <v>106.81999969482422</v>
      </c>
      <c r="C134" s="100">
        <v>119.5199966430664</v>
      </c>
      <c r="D134" s="100">
        <v>8.99936294555664</v>
      </c>
      <c r="E134" s="100">
        <v>8.745601654052734</v>
      </c>
      <c r="F134" s="100">
        <v>14.049583098716813</v>
      </c>
      <c r="G134" s="100" t="s">
        <v>58</v>
      </c>
      <c r="H134" s="100">
        <v>-2.187726322215539</v>
      </c>
      <c r="I134" s="100">
        <v>37.13227337260868</v>
      </c>
      <c r="J134" s="100" t="s">
        <v>61</v>
      </c>
      <c r="K134" s="100">
        <v>-0.09255426679710169</v>
      </c>
      <c r="L134" s="100">
        <v>0.2881735998009167</v>
      </c>
      <c r="M134" s="100">
        <v>-0.01917365451460623</v>
      </c>
      <c r="N134" s="100">
        <v>-0.04139175021215763</v>
      </c>
      <c r="O134" s="100">
        <v>-0.004157264049335536</v>
      </c>
      <c r="P134" s="100">
        <v>0.008264898478704777</v>
      </c>
      <c r="Q134" s="100">
        <v>-0.0002652982803375092</v>
      </c>
      <c r="R134" s="100">
        <v>-0.0006362458764570003</v>
      </c>
      <c r="S134" s="100">
        <v>-9.053080272987267E-05</v>
      </c>
      <c r="T134" s="100">
        <v>0.00012099730405288083</v>
      </c>
      <c r="U134" s="100">
        <v>2.8448207195626892E-06</v>
      </c>
      <c r="V134" s="100">
        <v>-2.3499700308016502E-05</v>
      </c>
      <c r="W134" s="100">
        <v>-6.737647451562886E-06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1685</v>
      </c>
      <c r="B136" s="100">
        <v>82.7</v>
      </c>
      <c r="C136" s="100">
        <v>90.4</v>
      </c>
      <c r="D136" s="100">
        <v>8.699396025936501</v>
      </c>
      <c r="E136" s="100">
        <v>8.738342503295966</v>
      </c>
      <c r="F136" s="100">
        <v>10.551665938899024</v>
      </c>
      <c r="G136" s="100" t="s">
        <v>59</v>
      </c>
      <c r="H136" s="100">
        <v>13.619813252197382</v>
      </c>
      <c r="I136" s="100">
        <v>28.819813252197385</v>
      </c>
      <c r="J136" s="100" t="s">
        <v>73</v>
      </c>
      <c r="K136" s="100">
        <v>0.454120823440939</v>
      </c>
      <c r="M136" s="100" t="s">
        <v>68</v>
      </c>
      <c r="N136" s="100">
        <v>0.30977961186027914</v>
      </c>
      <c r="X136" s="100">
        <v>67.5</v>
      </c>
    </row>
    <row r="137" spans="1:24" s="100" customFormat="1" ht="12.75" hidden="1">
      <c r="A137" s="100">
        <v>1683</v>
      </c>
      <c r="B137" s="100">
        <v>100.4800033569336</v>
      </c>
      <c r="C137" s="100">
        <v>101.4800033569336</v>
      </c>
      <c r="D137" s="100">
        <v>9.600528717041016</v>
      </c>
      <c r="E137" s="100">
        <v>10.535736083984375</v>
      </c>
      <c r="F137" s="100">
        <v>10.75276952097337</v>
      </c>
      <c r="G137" s="100" t="s">
        <v>56</v>
      </c>
      <c r="H137" s="100">
        <v>-6.347666475181541</v>
      </c>
      <c r="I137" s="100">
        <v>26.632336881752053</v>
      </c>
      <c r="J137" s="100" t="s">
        <v>62</v>
      </c>
      <c r="K137" s="100">
        <v>0.5182832769352107</v>
      </c>
      <c r="L137" s="100">
        <v>0.4082815637732404</v>
      </c>
      <c r="M137" s="100">
        <v>0.1226966588103351</v>
      </c>
      <c r="N137" s="100">
        <v>0.05636692953008302</v>
      </c>
      <c r="O137" s="100">
        <v>0.02081521760815147</v>
      </c>
      <c r="P137" s="100">
        <v>0.011712302670167847</v>
      </c>
      <c r="Q137" s="100">
        <v>0.002533651535110039</v>
      </c>
      <c r="R137" s="100">
        <v>0.0008676059199341593</v>
      </c>
      <c r="S137" s="100">
        <v>0.0002731200824042471</v>
      </c>
      <c r="T137" s="100">
        <v>0.00017235054680405645</v>
      </c>
      <c r="U137" s="100">
        <v>5.541543421559196E-05</v>
      </c>
      <c r="V137" s="100">
        <v>3.2199324007217914E-05</v>
      </c>
      <c r="W137" s="100">
        <v>1.7036542573314244E-05</v>
      </c>
      <c r="X137" s="100">
        <v>67.5</v>
      </c>
    </row>
    <row r="138" spans="1:24" s="100" customFormat="1" ht="12.75" hidden="1">
      <c r="A138" s="100">
        <v>1670</v>
      </c>
      <c r="B138" s="100">
        <v>100.26000213623047</v>
      </c>
      <c r="C138" s="100">
        <v>111.05999755859375</v>
      </c>
      <c r="D138" s="100">
        <v>8.575611114501953</v>
      </c>
      <c r="E138" s="100">
        <v>8.972600936889648</v>
      </c>
      <c r="F138" s="100">
        <v>13.26889713471851</v>
      </c>
      <c r="G138" s="100" t="s">
        <v>57</v>
      </c>
      <c r="H138" s="100">
        <v>4.03169489832672</v>
      </c>
      <c r="I138" s="100">
        <v>36.79169703455719</v>
      </c>
      <c r="J138" s="100" t="s">
        <v>60</v>
      </c>
      <c r="K138" s="100">
        <v>0.370193073711186</v>
      </c>
      <c r="L138" s="100">
        <v>0.002221978933712134</v>
      </c>
      <c r="M138" s="100">
        <v>-0.08665628597694834</v>
      </c>
      <c r="N138" s="100">
        <v>-0.0005829792086442034</v>
      </c>
      <c r="O138" s="100">
        <v>0.015023737184956407</v>
      </c>
      <c r="P138" s="100">
        <v>0.00025411351882791546</v>
      </c>
      <c r="Q138" s="100">
        <v>-0.0017417435414385585</v>
      </c>
      <c r="R138" s="100">
        <v>-4.6848907906283956E-05</v>
      </c>
      <c r="S138" s="100">
        <v>0.00020944048450073313</v>
      </c>
      <c r="T138" s="100">
        <v>1.8090036558810227E-05</v>
      </c>
      <c r="U138" s="100">
        <v>-3.479612730487625E-05</v>
      </c>
      <c r="V138" s="100">
        <v>-3.692082939239002E-06</v>
      </c>
      <c r="W138" s="100">
        <v>1.3419795834906787E-05</v>
      </c>
      <c r="X138" s="100">
        <v>67.5</v>
      </c>
    </row>
    <row r="139" spans="1:24" s="100" customFormat="1" ht="12.75" hidden="1">
      <c r="A139" s="100">
        <v>1669</v>
      </c>
      <c r="B139" s="100">
        <v>105.36000061035156</v>
      </c>
      <c r="C139" s="100">
        <v>108.95999908447266</v>
      </c>
      <c r="D139" s="100">
        <v>8.851977348327637</v>
      </c>
      <c r="E139" s="100">
        <v>9.015459060668945</v>
      </c>
      <c r="F139" s="100">
        <v>15.252659478417144</v>
      </c>
      <c r="G139" s="100" t="s">
        <v>58</v>
      </c>
      <c r="H139" s="100">
        <v>3.1206161566413186</v>
      </c>
      <c r="I139" s="100">
        <v>40.980616766992874</v>
      </c>
      <c r="J139" s="100" t="s">
        <v>61</v>
      </c>
      <c r="K139" s="100">
        <v>0.3627321922947628</v>
      </c>
      <c r="L139" s="100">
        <v>0.40827551742265994</v>
      </c>
      <c r="M139" s="100">
        <v>0.08686286999576476</v>
      </c>
      <c r="N139" s="100">
        <v>-0.05636391469629868</v>
      </c>
      <c r="O139" s="100">
        <v>0.014406963770068181</v>
      </c>
      <c r="P139" s="100">
        <v>0.011709545685344491</v>
      </c>
      <c r="Q139" s="100">
        <v>0.001840032482654185</v>
      </c>
      <c r="R139" s="100">
        <v>-0.000866340124969857</v>
      </c>
      <c r="S139" s="100">
        <v>0.00017529764078446947</v>
      </c>
      <c r="T139" s="100">
        <v>0.00017139854597095672</v>
      </c>
      <c r="U139" s="100">
        <v>4.3128875175286514E-05</v>
      </c>
      <c r="V139" s="100">
        <v>-3.1986950309330524E-05</v>
      </c>
      <c r="W139" s="100">
        <v>1.0495373390297612E-05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1685</v>
      </c>
      <c r="B141" s="100">
        <v>102.54</v>
      </c>
      <c r="C141" s="100">
        <v>100.24</v>
      </c>
      <c r="D141" s="100">
        <v>8.862581413821093</v>
      </c>
      <c r="E141" s="100">
        <v>9.1488849978228</v>
      </c>
      <c r="F141" s="100">
        <v>12.125039113785759</v>
      </c>
      <c r="G141" s="100" t="s">
        <v>59</v>
      </c>
      <c r="H141" s="100">
        <v>-2.5054635953714524</v>
      </c>
      <c r="I141" s="100">
        <v>32.53453640462856</v>
      </c>
      <c r="J141" s="100" t="s">
        <v>73</v>
      </c>
      <c r="K141" s="100">
        <v>0.03220766375832248</v>
      </c>
      <c r="M141" s="100" t="s">
        <v>68</v>
      </c>
      <c r="N141" s="100">
        <v>0.022105337470607028</v>
      </c>
      <c r="X141" s="100">
        <v>67.5</v>
      </c>
    </row>
    <row r="142" spans="1:24" s="100" customFormat="1" ht="12.75" hidden="1">
      <c r="A142" s="100">
        <v>1683</v>
      </c>
      <c r="B142" s="100">
        <v>99.19999694824219</v>
      </c>
      <c r="C142" s="100">
        <v>98.19999694824219</v>
      </c>
      <c r="D142" s="100">
        <v>9.648246765136719</v>
      </c>
      <c r="E142" s="100">
        <v>10.682342529296875</v>
      </c>
      <c r="F142" s="100">
        <v>12.72653087911398</v>
      </c>
      <c r="G142" s="100" t="s">
        <v>56</v>
      </c>
      <c r="H142" s="100">
        <v>-0.3366542243123263</v>
      </c>
      <c r="I142" s="100">
        <v>31.36334272392987</v>
      </c>
      <c r="J142" s="100" t="s">
        <v>62</v>
      </c>
      <c r="K142" s="100">
        <v>0.13549081584187916</v>
      </c>
      <c r="L142" s="100">
        <v>0.11299426818112841</v>
      </c>
      <c r="M142" s="100">
        <v>0.032075540723398244</v>
      </c>
      <c r="N142" s="100">
        <v>0.003576449588202489</v>
      </c>
      <c r="O142" s="100">
        <v>0.005441542573208292</v>
      </c>
      <c r="P142" s="100">
        <v>0.003241432414392963</v>
      </c>
      <c r="Q142" s="100">
        <v>0.0006623660195382455</v>
      </c>
      <c r="R142" s="100">
        <v>5.5051762201433315E-05</v>
      </c>
      <c r="S142" s="100">
        <v>7.139087577063892E-05</v>
      </c>
      <c r="T142" s="100">
        <v>4.7696428243279534E-05</v>
      </c>
      <c r="U142" s="100">
        <v>1.4490472317337952E-05</v>
      </c>
      <c r="V142" s="100">
        <v>2.042301665256641E-06</v>
      </c>
      <c r="W142" s="100">
        <v>4.451480993935761E-06</v>
      </c>
      <c r="X142" s="100">
        <v>67.5</v>
      </c>
    </row>
    <row r="143" spans="1:24" s="100" customFormat="1" ht="12.75" hidden="1">
      <c r="A143" s="100">
        <v>1670</v>
      </c>
      <c r="B143" s="100">
        <v>108.05999755859375</v>
      </c>
      <c r="C143" s="100">
        <v>108.26000213623047</v>
      </c>
      <c r="D143" s="100">
        <v>8.486538887023926</v>
      </c>
      <c r="E143" s="100">
        <v>8.943018913269043</v>
      </c>
      <c r="F143" s="100">
        <v>14.171092042376653</v>
      </c>
      <c r="G143" s="100" t="s">
        <v>57</v>
      </c>
      <c r="H143" s="100">
        <v>-0.8412794759736073</v>
      </c>
      <c r="I143" s="100">
        <v>39.71871808262015</v>
      </c>
      <c r="J143" s="100" t="s">
        <v>60</v>
      </c>
      <c r="K143" s="100">
        <v>-0.06354291223316129</v>
      </c>
      <c r="L143" s="100">
        <v>-0.0006148868991793905</v>
      </c>
      <c r="M143" s="100">
        <v>0.015363898429432204</v>
      </c>
      <c r="N143" s="100">
        <v>3.697870417731057E-05</v>
      </c>
      <c r="O143" s="100">
        <v>-0.002499979627638243</v>
      </c>
      <c r="P143" s="100">
        <v>-7.034102911428326E-05</v>
      </c>
      <c r="Q143" s="100">
        <v>0.0003324106543385849</v>
      </c>
      <c r="R143" s="100">
        <v>2.9681903449026664E-06</v>
      </c>
      <c r="S143" s="100">
        <v>-2.8445637087573648E-05</v>
      </c>
      <c r="T143" s="100">
        <v>-5.00801899682404E-06</v>
      </c>
      <c r="U143" s="100">
        <v>8.243490494399388E-06</v>
      </c>
      <c r="V143" s="100">
        <v>2.335946224488941E-07</v>
      </c>
      <c r="W143" s="100">
        <v>-1.6377863299324368E-06</v>
      </c>
      <c r="X143" s="100">
        <v>67.5</v>
      </c>
    </row>
    <row r="144" spans="1:24" s="100" customFormat="1" ht="12.75" hidden="1">
      <c r="A144" s="100">
        <v>1669</v>
      </c>
      <c r="B144" s="100">
        <v>104.0999984741211</v>
      </c>
      <c r="C144" s="100">
        <v>97.4000015258789</v>
      </c>
      <c r="D144" s="100">
        <v>8.62885856628418</v>
      </c>
      <c r="E144" s="100">
        <v>8.895957946777344</v>
      </c>
      <c r="F144" s="100">
        <v>14.283949099825545</v>
      </c>
      <c r="G144" s="100" t="s">
        <v>58</v>
      </c>
      <c r="H144" s="100">
        <v>2.7681639839466925</v>
      </c>
      <c r="I144" s="100">
        <v>39.36816245806779</v>
      </c>
      <c r="J144" s="100" t="s">
        <v>61</v>
      </c>
      <c r="K144" s="100">
        <v>0.11966645094773545</v>
      </c>
      <c r="L144" s="100">
        <v>-0.11299259513742477</v>
      </c>
      <c r="M144" s="100">
        <v>0.028156543426856744</v>
      </c>
      <c r="N144" s="100">
        <v>0.003576258412418085</v>
      </c>
      <c r="O144" s="100">
        <v>0.004833268814935921</v>
      </c>
      <c r="P144" s="100">
        <v>-0.003240669103240955</v>
      </c>
      <c r="Q144" s="100">
        <v>0.000572915264870062</v>
      </c>
      <c r="R144" s="100">
        <v>5.4971686963013865E-05</v>
      </c>
      <c r="S144" s="100">
        <v>6.547902621436007E-05</v>
      </c>
      <c r="T144" s="100">
        <v>-4.7432784157097114E-05</v>
      </c>
      <c r="U144" s="100">
        <v>1.1917157901458067E-05</v>
      </c>
      <c r="V144" s="100">
        <v>2.028898628387581E-06</v>
      </c>
      <c r="W144" s="100">
        <v>4.139243768716424E-06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1685</v>
      </c>
      <c r="B146" s="100">
        <v>106.24</v>
      </c>
      <c r="C146" s="100">
        <v>109.84</v>
      </c>
      <c r="D146" s="100">
        <v>8.604671052438023</v>
      </c>
      <c r="E146" s="100">
        <v>8.646624483040336</v>
      </c>
      <c r="F146" s="100">
        <v>15.584351630182285</v>
      </c>
      <c r="G146" s="100" t="s">
        <v>59</v>
      </c>
      <c r="H146" s="100">
        <v>4.336830846616088</v>
      </c>
      <c r="I146" s="100">
        <v>43.07683084661608</v>
      </c>
      <c r="J146" s="100" t="s">
        <v>73</v>
      </c>
      <c r="K146" s="100">
        <v>0.09548503880896884</v>
      </c>
      <c r="M146" s="100" t="s">
        <v>68</v>
      </c>
      <c r="N146" s="100">
        <v>0.05750736251374225</v>
      </c>
      <c r="X146" s="100">
        <v>67.5</v>
      </c>
    </row>
    <row r="147" spans="1:24" s="100" customFormat="1" ht="12.75" hidden="1">
      <c r="A147" s="100">
        <v>1683</v>
      </c>
      <c r="B147" s="100">
        <v>93.30000305175781</v>
      </c>
      <c r="C147" s="100">
        <v>97.19999694824219</v>
      </c>
      <c r="D147" s="100">
        <v>9.463739395141602</v>
      </c>
      <c r="E147" s="100">
        <v>10.235777854919434</v>
      </c>
      <c r="F147" s="100">
        <v>12.947130677154826</v>
      </c>
      <c r="G147" s="100" t="s">
        <v>56</v>
      </c>
      <c r="H147" s="100">
        <v>6.720982010802338</v>
      </c>
      <c r="I147" s="100">
        <v>32.52098506256015</v>
      </c>
      <c r="J147" s="100" t="s">
        <v>62</v>
      </c>
      <c r="K147" s="100">
        <v>0.2761408803994412</v>
      </c>
      <c r="L147" s="100">
        <v>0.1123369619294309</v>
      </c>
      <c r="M147" s="100">
        <v>0.06537238076436847</v>
      </c>
      <c r="N147" s="100">
        <v>0.04692932337333399</v>
      </c>
      <c r="O147" s="100">
        <v>0.011090337401516664</v>
      </c>
      <c r="P147" s="100">
        <v>0.003222655267458414</v>
      </c>
      <c r="Q147" s="100">
        <v>0.0013499562144287695</v>
      </c>
      <c r="R147" s="100">
        <v>0.0007223839982951547</v>
      </c>
      <c r="S147" s="100">
        <v>0.00014551207499569416</v>
      </c>
      <c r="T147" s="100">
        <v>4.741993830536649E-05</v>
      </c>
      <c r="U147" s="100">
        <v>2.9528655458089026E-05</v>
      </c>
      <c r="V147" s="100">
        <v>2.6811179888999392E-05</v>
      </c>
      <c r="W147" s="100">
        <v>9.07225765983016E-06</v>
      </c>
      <c r="X147" s="100">
        <v>67.5</v>
      </c>
    </row>
    <row r="148" spans="1:24" s="100" customFormat="1" ht="12.75" hidden="1">
      <c r="A148" s="100">
        <v>1670</v>
      </c>
      <c r="B148" s="100">
        <v>105.95999908447266</v>
      </c>
      <c r="C148" s="100">
        <v>110.66000366210938</v>
      </c>
      <c r="D148" s="100">
        <v>8.493996620178223</v>
      </c>
      <c r="E148" s="100">
        <v>8.917551040649414</v>
      </c>
      <c r="F148" s="100">
        <v>13.305105590417014</v>
      </c>
      <c r="G148" s="100" t="s">
        <v>57</v>
      </c>
      <c r="H148" s="100">
        <v>-1.204498135211196</v>
      </c>
      <c r="I148" s="100">
        <v>37.25550094926147</v>
      </c>
      <c r="J148" s="100" t="s">
        <v>60</v>
      </c>
      <c r="K148" s="100">
        <v>0.2124466372695614</v>
      </c>
      <c r="L148" s="100">
        <v>-0.0006106242008558554</v>
      </c>
      <c r="M148" s="100">
        <v>-0.05076514148529541</v>
      </c>
      <c r="N148" s="100">
        <v>-0.00048516787938718926</v>
      </c>
      <c r="O148" s="100">
        <v>0.008455329564171794</v>
      </c>
      <c r="P148" s="100">
        <v>-6.99354528879441E-05</v>
      </c>
      <c r="Q148" s="100">
        <v>-0.0010702491152549246</v>
      </c>
      <c r="R148" s="100">
        <v>-3.900210579942049E-05</v>
      </c>
      <c r="S148" s="100">
        <v>0.00010432581927740464</v>
      </c>
      <c r="T148" s="100">
        <v>-4.9858768157652285E-06</v>
      </c>
      <c r="U148" s="100">
        <v>-2.4761892849355043E-05</v>
      </c>
      <c r="V148" s="100">
        <v>-3.0758832381179515E-06</v>
      </c>
      <c r="W148" s="100">
        <v>6.291194949898437E-06</v>
      </c>
      <c r="X148" s="100">
        <v>67.5</v>
      </c>
    </row>
    <row r="149" spans="1:24" s="100" customFormat="1" ht="12.75" hidden="1">
      <c r="A149" s="100">
        <v>1669</v>
      </c>
      <c r="B149" s="100">
        <v>107.87999725341797</v>
      </c>
      <c r="C149" s="100">
        <v>114.37999725341797</v>
      </c>
      <c r="D149" s="100">
        <v>8.595386505126953</v>
      </c>
      <c r="E149" s="100">
        <v>8.715590476989746</v>
      </c>
      <c r="F149" s="100">
        <v>15.371008243132223</v>
      </c>
      <c r="G149" s="100" t="s">
        <v>58</v>
      </c>
      <c r="H149" s="100">
        <v>2.155955875607276</v>
      </c>
      <c r="I149" s="100">
        <v>42.53595312902524</v>
      </c>
      <c r="J149" s="100" t="s">
        <v>61</v>
      </c>
      <c r="K149" s="100">
        <v>-0.17640921784485608</v>
      </c>
      <c r="L149" s="100">
        <v>-0.11233530234801409</v>
      </c>
      <c r="M149" s="100">
        <v>-0.04118796640742914</v>
      </c>
      <c r="N149" s="100">
        <v>-0.04692681540875923</v>
      </c>
      <c r="O149" s="100">
        <v>-0.007176558063634811</v>
      </c>
      <c r="P149" s="100">
        <v>-0.003221896336834384</v>
      </c>
      <c r="Q149" s="100">
        <v>-0.0008227688692281115</v>
      </c>
      <c r="R149" s="100">
        <v>-0.0007213303520136283</v>
      </c>
      <c r="S149" s="100">
        <v>-0.00010143908222007347</v>
      </c>
      <c r="T149" s="100">
        <v>-4.7157094707612964E-05</v>
      </c>
      <c r="U149" s="100">
        <v>-1.6086956072532502E-05</v>
      </c>
      <c r="V149" s="100">
        <v>-2.6634156816872397E-05</v>
      </c>
      <c r="W149" s="100">
        <v>-6.536568300623762E-06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1685</v>
      </c>
      <c r="B151" s="100">
        <v>110.12</v>
      </c>
      <c r="C151" s="100">
        <v>127.92</v>
      </c>
      <c r="D151" s="100">
        <v>8.818457472411277</v>
      </c>
      <c r="E151" s="100">
        <v>8.851210699604112</v>
      </c>
      <c r="F151" s="100">
        <v>16.344844834642604</v>
      </c>
      <c r="G151" s="100" t="s">
        <v>59</v>
      </c>
      <c r="H151" s="100">
        <v>1.470832384719003</v>
      </c>
      <c r="I151" s="100">
        <v>44.09083238471901</v>
      </c>
      <c r="J151" s="100" t="s">
        <v>73</v>
      </c>
      <c r="K151" s="100">
        <v>0.6601014850482523</v>
      </c>
      <c r="M151" s="100" t="s">
        <v>68</v>
      </c>
      <c r="N151" s="100">
        <v>0.5208912688740953</v>
      </c>
      <c r="X151" s="100">
        <v>67.5</v>
      </c>
    </row>
    <row r="152" spans="1:24" s="100" customFormat="1" ht="12.75" hidden="1">
      <c r="A152" s="100">
        <v>1683</v>
      </c>
      <c r="B152" s="100">
        <v>100.87999725341797</v>
      </c>
      <c r="C152" s="100">
        <v>91.37999725341797</v>
      </c>
      <c r="D152" s="100">
        <v>9.506609916687012</v>
      </c>
      <c r="E152" s="100">
        <v>10.27010726928711</v>
      </c>
      <c r="F152" s="100">
        <v>18.070201429232778</v>
      </c>
      <c r="G152" s="100" t="s">
        <v>56</v>
      </c>
      <c r="H152" s="100">
        <v>11.818991142822782</v>
      </c>
      <c r="I152" s="100">
        <v>45.19898839624075</v>
      </c>
      <c r="J152" s="100" t="s">
        <v>62</v>
      </c>
      <c r="K152" s="100">
        <v>0.4802093365669858</v>
      </c>
      <c r="L152" s="100">
        <v>0.6426178317580118</v>
      </c>
      <c r="M152" s="100">
        <v>0.11368297895240165</v>
      </c>
      <c r="N152" s="100">
        <v>0.0538594862227113</v>
      </c>
      <c r="O152" s="100">
        <v>0.019286185101379225</v>
      </c>
      <c r="P152" s="100">
        <v>0.01843474352782662</v>
      </c>
      <c r="Q152" s="100">
        <v>0.0023475423951562027</v>
      </c>
      <c r="R152" s="100">
        <v>0.0008290837623156807</v>
      </c>
      <c r="S152" s="100">
        <v>0.0002530248019959263</v>
      </c>
      <c r="T152" s="100">
        <v>0.0002712499515290084</v>
      </c>
      <c r="U152" s="100">
        <v>5.1332269691988105E-05</v>
      </c>
      <c r="V152" s="100">
        <v>3.077927904090244E-05</v>
      </c>
      <c r="W152" s="100">
        <v>1.5772662478283003E-05</v>
      </c>
      <c r="X152" s="100">
        <v>67.5</v>
      </c>
    </row>
    <row r="153" spans="1:24" s="100" customFormat="1" ht="12.75" hidden="1">
      <c r="A153" s="100">
        <v>1670</v>
      </c>
      <c r="B153" s="100">
        <v>122.13999938964844</v>
      </c>
      <c r="C153" s="100">
        <v>126.13999938964844</v>
      </c>
      <c r="D153" s="100">
        <v>8.223597526550293</v>
      </c>
      <c r="E153" s="100">
        <v>8.824654579162598</v>
      </c>
      <c r="F153" s="100">
        <v>15.075208572394518</v>
      </c>
      <c r="G153" s="100" t="s">
        <v>57</v>
      </c>
      <c r="H153" s="100">
        <v>-11.010423235828839</v>
      </c>
      <c r="I153" s="100">
        <v>43.6295761538196</v>
      </c>
      <c r="J153" s="100" t="s">
        <v>60</v>
      </c>
      <c r="K153" s="100">
        <v>0.4800048674134979</v>
      </c>
      <c r="L153" s="100">
        <v>-0.003495792186564981</v>
      </c>
      <c r="M153" s="100">
        <v>-0.11366494307085186</v>
      </c>
      <c r="N153" s="100">
        <v>-0.0005565735084716659</v>
      </c>
      <c r="O153" s="100">
        <v>0.019270776429095235</v>
      </c>
      <c r="P153" s="100">
        <v>-0.00040009731005847176</v>
      </c>
      <c r="Q153" s="100">
        <v>-0.002347459156358782</v>
      </c>
      <c r="R153" s="100">
        <v>-4.4754412579237144E-05</v>
      </c>
      <c r="S153" s="100">
        <v>0.00025156001412551706</v>
      </c>
      <c r="T153" s="100">
        <v>-2.850065491203351E-05</v>
      </c>
      <c r="U153" s="100">
        <v>-5.1134368649748276E-05</v>
      </c>
      <c r="V153" s="100">
        <v>-3.5280271795155724E-06</v>
      </c>
      <c r="W153" s="100">
        <v>1.5616262336952035E-05</v>
      </c>
      <c r="X153" s="100">
        <v>67.5</v>
      </c>
    </row>
    <row r="154" spans="1:24" s="100" customFormat="1" ht="12.75" hidden="1">
      <c r="A154" s="100">
        <v>1669</v>
      </c>
      <c r="B154" s="100">
        <v>103.08000183105469</v>
      </c>
      <c r="C154" s="100">
        <v>113.18000030517578</v>
      </c>
      <c r="D154" s="100">
        <v>8.82612133026123</v>
      </c>
      <c r="E154" s="100">
        <v>8.795984268188477</v>
      </c>
      <c r="F154" s="100">
        <v>17.474502053732767</v>
      </c>
      <c r="G154" s="100" t="s">
        <v>58</v>
      </c>
      <c r="H154" s="100">
        <v>11.503254310823024</v>
      </c>
      <c r="I154" s="100">
        <v>47.08325614187771</v>
      </c>
      <c r="J154" s="100" t="s">
        <v>61</v>
      </c>
      <c r="K154" s="100">
        <v>-0.014011930111690767</v>
      </c>
      <c r="L154" s="100">
        <v>-0.6426083232657018</v>
      </c>
      <c r="M154" s="100">
        <v>-0.0020249494295418377</v>
      </c>
      <c r="N154" s="100">
        <v>-0.0538566103844653</v>
      </c>
      <c r="O154" s="100">
        <v>-0.0007707863416599028</v>
      </c>
      <c r="P154" s="100">
        <v>-0.018430401272876002</v>
      </c>
      <c r="Q154" s="100">
        <v>1.976882098249171E-05</v>
      </c>
      <c r="R154" s="100">
        <v>-0.0008278749467704718</v>
      </c>
      <c r="S154" s="100">
        <v>-2.7186572388724485E-05</v>
      </c>
      <c r="T154" s="100">
        <v>-0.0002697484918847084</v>
      </c>
      <c r="U154" s="100">
        <v>4.503138297081431E-06</v>
      </c>
      <c r="V154" s="100">
        <v>-3.057641317254749E-05</v>
      </c>
      <c r="W154" s="100">
        <v>-2.215678739648385E-06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10.551665938899024</v>
      </c>
      <c r="G155" s="101"/>
      <c r="H155" s="101"/>
      <c r="I155" s="114"/>
      <c r="J155" s="114" t="s">
        <v>158</v>
      </c>
      <c r="K155" s="101">
        <f>AVERAGE(K153,K148,K143,K138,K133,K128)</f>
        <v>0.40505351054770117</v>
      </c>
      <c r="L155" s="101">
        <f>AVERAGE(L153,L148,L143,L138,L133,L128)</f>
        <v>3.25613556644607E-05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18.070201429232778</v>
      </c>
      <c r="G156" s="101"/>
      <c r="H156" s="101"/>
      <c r="I156" s="114"/>
      <c r="J156" s="114" t="s">
        <v>159</v>
      </c>
      <c r="K156" s="101">
        <f>AVERAGE(K154,K149,K144,K139,K134,K129)</f>
        <v>-0.004342317402360731</v>
      </c>
      <c r="L156" s="101">
        <f>AVERAGE(L154,L149,L144,L139,L134,L129)</f>
        <v>0.005883045490247841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0.2531584440923132</v>
      </c>
      <c r="L157" s="101">
        <f>ABS(L155/$H$33)</f>
        <v>9.04482101790575E-05</v>
      </c>
      <c r="M157" s="114" t="s">
        <v>111</v>
      </c>
      <c r="N157" s="101">
        <f>K157+L157+L158+K158</f>
        <v>0.25939302153069305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0.0024672257967958697</v>
      </c>
      <c r="L158" s="101">
        <f>ABS(L156/$H$34)</f>
        <v>0.0036769034314049005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1685</v>
      </c>
      <c r="B161" s="100">
        <v>85.54</v>
      </c>
      <c r="C161" s="100">
        <v>114.74</v>
      </c>
      <c r="D161" s="100">
        <v>8.985437776799314</v>
      </c>
      <c r="E161" s="100">
        <v>9.01546477028519</v>
      </c>
      <c r="F161" s="100">
        <v>10.552244769197285</v>
      </c>
      <c r="G161" s="100" t="s">
        <v>59</v>
      </c>
      <c r="H161" s="100">
        <v>9.867231332687794</v>
      </c>
      <c r="I161" s="100">
        <v>27.9072313326878</v>
      </c>
      <c r="J161" s="100" t="s">
        <v>73</v>
      </c>
      <c r="K161" s="100">
        <v>0.11874627163481363</v>
      </c>
      <c r="M161" s="100" t="s">
        <v>68</v>
      </c>
      <c r="N161" s="100">
        <v>0.0727996839173088</v>
      </c>
      <c r="X161" s="100">
        <v>67.5</v>
      </c>
    </row>
    <row r="162" spans="1:24" s="100" customFormat="1" ht="12.75" hidden="1">
      <c r="A162" s="100">
        <v>1683</v>
      </c>
      <c r="B162" s="100">
        <v>102.83999633789062</v>
      </c>
      <c r="C162" s="100">
        <v>105.73999786376953</v>
      </c>
      <c r="D162" s="100">
        <v>9.388151168823242</v>
      </c>
      <c r="E162" s="100">
        <v>10.401833534240723</v>
      </c>
      <c r="F162" s="100">
        <v>15.966210623733268</v>
      </c>
      <c r="G162" s="100" t="s">
        <v>56</v>
      </c>
      <c r="H162" s="100">
        <v>5.103525859720435</v>
      </c>
      <c r="I162" s="100">
        <v>40.44352219761106</v>
      </c>
      <c r="J162" s="100" t="s">
        <v>62</v>
      </c>
      <c r="K162" s="100">
        <v>0.31227218544697327</v>
      </c>
      <c r="L162" s="100">
        <v>0.09938649864399855</v>
      </c>
      <c r="M162" s="100">
        <v>0.07392585629154724</v>
      </c>
      <c r="N162" s="100">
        <v>0.07563408237334676</v>
      </c>
      <c r="O162" s="100">
        <v>0.012541334753334962</v>
      </c>
      <c r="P162" s="100">
        <v>0.0028510088073894135</v>
      </c>
      <c r="Q162" s="100">
        <v>0.001526573251585906</v>
      </c>
      <c r="R162" s="100">
        <v>0.0011642137756586672</v>
      </c>
      <c r="S162" s="100">
        <v>0.00016455282153455213</v>
      </c>
      <c r="T162" s="100">
        <v>4.195139886271411E-05</v>
      </c>
      <c r="U162" s="100">
        <v>3.3398653779505706E-05</v>
      </c>
      <c r="V162" s="100">
        <v>4.320702454741818E-05</v>
      </c>
      <c r="W162" s="100">
        <v>1.0260781622730635E-05</v>
      </c>
      <c r="X162" s="100">
        <v>67.5</v>
      </c>
    </row>
    <row r="163" spans="1:24" s="100" customFormat="1" ht="12.75" hidden="1">
      <c r="A163" s="100">
        <v>1669</v>
      </c>
      <c r="B163" s="100">
        <v>106.08000183105469</v>
      </c>
      <c r="C163" s="100">
        <v>111.27999877929688</v>
      </c>
      <c r="D163" s="100">
        <v>9.120430946350098</v>
      </c>
      <c r="E163" s="100">
        <v>9.003449440002441</v>
      </c>
      <c r="F163" s="100">
        <v>15.695888726489724</v>
      </c>
      <c r="G163" s="100" t="s">
        <v>57</v>
      </c>
      <c r="H163" s="100">
        <v>2.3514273269134947</v>
      </c>
      <c r="I163" s="100">
        <v>40.93142915796818</v>
      </c>
      <c r="J163" s="100" t="s">
        <v>60</v>
      </c>
      <c r="K163" s="100">
        <v>0.2886120680225846</v>
      </c>
      <c r="L163" s="100">
        <v>0.0005416511728301588</v>
      </c>
      <c r="M163" s="100">
        <v>-0.06864114718147916</v>
      </c>
      <c r="N163" s="100">
        <v>-0.000782073233750087</v>
      </c>
      <c r="O163" s="100">
        <v>0.011538794810238659</v>
      </c>
      <c r="P163" s="100">
        <v>6.186551184917434E-05</v>
      </c>
      <c r="Q163" s="100">
        <v>-0.0014318076925732013</v>
      </c>
      <c r="R163" s="100">
        <v>-6.286296672360467E-05</v>
      </c>
      <c r="S163" s="100">
        <v>0.00014670305885642327</v>
      </c>
      <c r="T163" s="100">
        <v>4.397771672738339E-06</v>
      </c>
      <c r="U163" s="100">
        <v>-3.214335854507984E-05</v>
      </c>
      <c r="V163" s="100">
        <v>-4.957476037743833E-06</v>
      </c>
      <c r="W163" s="100">
        <v>8.99022221600828E-06</v>
      </c>
      <c r="X163" s="100">
        <v>67.5</v>
      </c>
    </row>
    <row r="164" spans="1:24" s="100" customFormat="1" ht="12.75" hidden="1">
      <c r="A164" s="100">
        <v>1670</v>
      </c>
      <c r="B164" s="100">
        <v>109.91999816894531</v>
      </c>
      <c r="C164" s="100">
        <v>105.5199966430664</v>
      </c>
      <c r="D164" s="100">
        <v>8.455011367797852</v>
      </c>
      <c r="E164" s="100">
        <v>8.914560317993164</v>
      </c>
      <c r="F164" s="100">
        <v>15.799957918753142</v>
      </c>
      <c r="G164" s="100" t="s">
        <v>58</v>
      </c>
      <c r="H164" s="100">
        <v>2.0327078767506634</v>
      </c>
      <c r="I164" s="100">
        <v>44.45270604569597</v>
      </c>
      <c r="J164" s="100" t="s">
        <v>61</v>
      </c>
      <c r="K164" s="100">
        <v>-0.11923502839164278</v>
      </c>
      <c r="L164" s="100">
        <v>0.09938502264788442</v>
      </c>
      <c r="M164" s="100">
        <v>-0.02744859089368724</v>
      </c>
      <c r="N164" s="100">
        <v>-0.0756300388596704</v>
      </c>
      <c r="O164" s="100">
        <v>-0.004913378849876801</v>
      </c>
      <c r="P164" s="100">
        <v>0.00285033750251714</v>
      </c>
      <c r="Q164" s="100">
        <v>-0.0005294833556834161</v>
      </c>
      <c r="R164" s="100">
        <v>-0.0011625153602633027</v>
      </c>
      <c r="S164" s="100">
        <v>-7.453753146671125E-05</v>
      </c>
      <c r="T164" s="100">
        <v>4.172025252623707E-05</v>
      </c>
      <c r="U164" s="100">
        <v>-9.070533376033266E-06</v>
      </c>
      <c r="V164" s="100">
        <v>-4.2921677525189914E-05</v>
      </c>
      <c r="W164" s="100">
        <v>-4.945659108365425E-06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1685</v>
      </c>
      <c r="B166" s="100">
        <v>79.12</v>
      </c>
      <c r="C166" s="100">
        <v>106.62</v>
      </c>
      <c r="D166" s="100">
        <v>9.094623811112582</v>
      </c>
      <c r="E166" s="100">
        <v>9.131713521382059</v>
      </c>
      <c r="F166" s="100">
        <v>8.804998941603165</v>
      </c>
      <c r="G166" s="100" t="s">
        <v>59</v>
      </c>
      <c r="H166" s="100">
        <v>11.380557340254555</v>
      </c>
      <c r="I166" s="100">
        <v>23.000557340254556</v>
      </c>
      <c r="J166" s="100" t="s">
        <v>73</v>
      </c>
      <c r="K166" s="100">
        <v>0.2817054678979737</v>
      </c>
      <c r="M166" s="100" t="s">
        <v>68</v>
      </c>
      <c r="N166" s="100">
        <v>0.16828239967218292</v>
      </c>
      <c r="X166" s="100">
        <v>67.5</v>
      </c>
    </row>
    <row r="167" spans="1:24" s="100" customFormat="1" ht="12.75" hidden="1">
      <c r="A167" s="100">
        <v>1683</v>
      </c>
      <c r="B167" s="100">
        <v>105.69999694824219</v>
      </c>
      <c r="C167" s="100">
        <v>100.5999984741211</v>
      </c>
      <c r="D167" s="100">
        <v>9.295439720153809</v>
      </c>
      <c r="E167" s="100">
        <v>10.252442359924316</v>
      </c>
      <c r="F167" s="100">
        <v>14.975037052624334</v>
      </c>
      <c r="G167" s="100" t="s">
        <v>56</v>
      </c>
      <c r="H167" s="100">
        <v>0.11575781165291232</v>
      </c>
      <c r="I167" s="100">
        <v>38.31575475989509</v>
      </c>
      <c r="J167" s="100" t="s">
        <v>62</v>
      </c>
      <c r="K167" s="100">
        <v>0.4677546012408169</v>
      </c>
      <c r="L167" s="100">
        <v>0.2207503950928381</v>
      </c>
      <c r="M167" s="100">
        <v>0.11073435271021169</v>
      </c>
      <c r="N167" s="100">
        <v>0.03898203525160042</v>
      </c>
      <c r="O167" s="100">
        <v>0.018785763458867445</v>
      </c>
      <c r="P167" s="100">
        <v>0.006332587164852884</v>
      </c>
      <c r="Q167" s="100">
        <v>0.0022866480666345014</v>
      </c>
      <c r="R167" s="100">
        <v>0.0006000362814423667</v>
      </c>
      <c r="S167" s="100">
        <v>0.0002464740852333934</v>
      </c>
      <c r="T167" s="100">
        <v>9.319067056653324E-05</v>
      </c>
      <c r="U167" s="100">
        <v>5.001805270102628E-05</v>
      </c>
      <c r="V167" s="100">
        <v>2.2271000816512725E-05</v>
      </c>
      <c r="W167" s="100">
        <v>1.5369968186169567E-05</v>
      </c>
      <c r="X167" s="100">
        <v>67.5</v>
      </c>
    </row>
    <row r="168" spans="1:24" s="100" customFormat="1" ht="12.75" hidden="1">
      <c r="A168" s="100">
        <v>1669</v>
      </c>
      <c r="B168" s="100">
        <v>106.81999969482422</v>
      </c>
      <c r="C168" s="100">
        <v>119.5199966430664</v>
      </c>
      <c r="D168" s="100">
        <v>8.99936294555664</v>
      </c>
      <c r="E168" s="100">
        <v>8.745601654052734</v>
      </c>
      <c r="F168" s="100">
        <v>14.594169187195646</v>
      </c>
      <c r="G168" s="100" t="s">
        <v>57</v>
      </c>
      <c r="H168" s="100">
        <v>-0.7484153212960507</v>
      </c>
      <c r="I168" s="100">
        <v>38.57158437352817</v>
      </c>
      <c r="J168" s="100" t="s">
        <v>60</v>
      </c>
      <c r="K168" s="100">
        <v>0.4663693502774551</v>
      </c>
      <c r="L168" s="100">
        <v>0.0012016009599603898</v>
      </c>
      <c r="M168" s="100">
        <v>-0.11049610193116399</v>
      </c>
      <c r="N168" s="100">
        <v>-0.00040301812773019876</v>
      </c>
      <c r="O168" s="100">
        <v>0.018713459722731588</v>
      </c>
      <c r="P168" s="100">
        <v>0.00013737146918766171</v>
      </c>
      <c r="Q168" s="100">
        <v>-0.0022848755509928837</v>
      </c>
      <c r="R168" s="100">
        <v>-3.238511481739733E-05</v>
      </c>
      <c r="S168" s="100">
        <v>0.00024350788882074583</v>
      </c>
      <c r="T168" s="100">
        <v>9.775354486998456E-06</v>
      </c>
      <c r="U168" s="100">
        <v>-4.9978378252936997E-05</v>
      </c>
      <c r="V168" s="100">
        <v>-2.5507902884199434E-06</v>
      </c>
      <c r="W168" s="100">
        <v>1.5098127702497482E-05</v>
      </c>
      <c r="X168" s="100">
        <v>67.5</v>
      </c>
    </row>
    <row r="169" spans="1:24" s="100" customFormat="1" ht="12.75" hidden="1">
      <c r="A169" s="100">
        <v>1670</v>
      </c>
      <c r="B169" s="100">
        <v>123.16000366210938</v>
      </c>
      <c r="C169" s="100">
        <v>101.66000366210938</v>
      </c>
      <c r="D169" s="100">
        <v>8.41301155090332</v>
      </c>
      <c r="E169" s="100">
        <v>9.191614151000977</v>
      </c>
      <c r="F169" s="100">
        <v>19.401195142010753</v>
      </c>
      <c r="G169" s="100" t="s">
        <v>58</v>
      </c>
      <c r="H169" s="100">
        <v>-0.7722922827414607</v>
      </c>
      <c r="I169" s="100">
        <v>54.88771137936792</v>
      </c>
      <c r="J169" s="100" t="s">
        <v>61</v>
      </c>
      <c r="K169" s="100">
        <v>-0.0359721573406442</v>
      </c>
      <c r="L169" s="100">
        <v>0.2207471247576673</v>
      </c>
      <c r="M169" s="100">
        <v>-0.007260050149095703</v>
      </c>
      <c r="N169" s="100">
        <v>-0.03897995188229122</v>
      </c>
      <c r="O169" s="100">
        <v>-0.0016466128683518583</v>
      </c>
      <c r="P169" s="100">
        <v>0.006331097004462395</v>
      </c>
      <c r="Q169" s="100">
        <v>-9.001720456817172E-05</v>
      </c>
      <c r="R169" s="100">
        <v>-0.0005991617005328754</v>
      </c>
      <c r="S169" s="100">
        <v>-3.812325764807316E-05</v>
      </c>
      <c r="T169" s="100">
        <v>9.267655326615058E-05</v>
      </c>
      <c r="U169" s="100">
        <v>1.9918090292487373E-06</v>
      </c>
      <c r="V169" s="100">
        <v>-2.2124442281639843E-05</v>
      </c>
      <c r="W169" s="100">
        <v>-2.8779266708765647E-06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1685</v>
      </c>
      <c r="B171" s="100">
        <v>82.7</v>
      </c>
      <c r="C171" s="100">
        <v>90.4</v>
      </c>
      <c r="D171" s="100">
        <v>8.699396025936501</v>
      </c>
      <c r="E171" s="100">
        <v>8.738342503295966</v>
      </c>
      <c r="F171" s="100">
        <v>10.916646975428495</v>
      </c>
      <c r="G171" s="100" t="s">
        <v>59</v>
      </c>
      <c r="H171" s="100">
        <v>14.61668762012021</v>
      </c>
      <c r="I171" s="100">
        <v>29.816687620120213</v>
      </c>
      <c r="J171" s="100" t="s">
        <v>73</v>
      </c>
      <c r="K171" s="100">
        <v>0.6059151752111911</v>
      </c>
      <c r="M171" s="100" t="s">
        <v>68</v>
      </c>
      <c r="N171" s="100">
        <v>0.36375178991281526</v>
      </c>
      <c r="X171" s="100">
        <v>67.5</v>
      </c>
    </row>
    <row r="172" spans="1:24" s="100" customFormat="1" ht="12.75" hidden="1">
      <c r="A172" s="100">
        <v>1683</v>
      </c>
      <c r="B172" s="100">
        <v>100.4800033569336</v>
      </c>
      <c r="C172" s="100">
        <v>101.4800033569336</v>
      </c>
      <c r="D172" s="100">
        <v>9.600528717041016</v>
      </c>
      <c r="E172" s="100">
        <v>10.535736083984375</v>
      </c>
      <c r="F172" s="100">
        <v>10.75276952097337</v>
      </c>
      <c r="G172" s="100" t="s">
        <v>56</v>
      </c>
      <c r="H172" s="100">
        <v>-6.347666475181541</v>
      </c>
      <c r="I172" s="100">
        <v>26.632336881752053</v>
      </c>
      <c r="J172" s="100" t="s">
        <v>62</v>
      </c>
      <c r="K172" s="100">
        <v>0.683148803504098</v>
      </c>
      <c r="L172" s="100">
        <v>0.3300046391119973</v>
      </c>
      <c r="M172" s="100">
        <v>0.16172640332457885</v>
      </c>
      <c r="N172" s="100">
        <v>0.05753192103133256</v>
      </c>
      <c r="O172" s="100">
        <v>0.027436489688018876</v>
      </c>
      <c r="P172" s="100">
        <v>0.009466786838004658</v>
      </c>
      <c r="Q172" s="100">
        <v>0.003339618885527896</v>
      </c>
      <c r="R172" s="100">
        <v>0.0008855418906642619</v>
      </c>
      <c r="S172" s="100">
        <v>0.00035998697164330967</v>
      </c>
      <c r="T172" s="100">
        <v>0.00013931389132587824</v>
      </c>
      <c r="U172" s="100">
        <v>7.304294737029863E-05</v>
      </c>
      <c r="V172" s="100">
        <v>3.286758854525085E-05</v>
      </c>
      <c r="W172" s="100">
        <v>2.2452227798359665E-05</v>
      </c>
      <c r="X172" s="100">
        <v>67.5</v>
      </c>
    </row>
    <row r="173" spans="1:24" s="100" customFormat="1" ht="12.75" hidden="1">
      <c r="A173" s="100">
        <v>1669</v>
      </c>
      <c r="B173" s="100">
        <v>105.36000061035156</v>
      </c>
      <c r="C173" s="100">
        <v>108.95999908447266</v>
      </c>
      <c r="D173" s="100">
        <v>8.851977348327637</v>
      </c>
      <c r="E173" s="100">
        <v>9.015459060668945</v>
      </c>
      <c r="F173" s="100">
        <v>14.531286755734772</v>
      </c>
      <c r="G173" s="100" t="s">
        <v>57</v>
      </c>
      <c r="H173" s="100">
        <v>1.1824427426055593</v>
      </c>
      <c r="I173" s="100">
        <v>39.04244335295712</v>
      </c>
      <c r="J173" s="100" t="s">
        <v>60</v>
      </c>
      <c r="K173" s="100">
        <v>0.5184438817640266</v>
      </c>
      <c r="L173" s="100">
        <v>0.0017960883365208335</v>
      </c>
      <c r="M173" s="100">
        <v>-0.1215293909151779</v>
      </c>
      <c r="N173" s="100">
        <v>-0.000594954576502625</v>
      </c>
      <c r="O173" s="100">
        <v>0.021012995399891654</v>
      </c>
      <c r="P173" s="100">
        <v>0.0002053573295635905</v>
      </c>
      <c r="Q173" s="100">
        <v>-0.0024508700513256624</v>
      </c>
      <c r="R173" s="100">
        <v>-4.781196242161682E-05</v>
      </c>
      <c r="S173" s="100">
        <v>0.00029070182235375457</v>
      </c>
      <c r="T173" s="100">
        <v>1.4616527399249529E-05</v>
      </c>
      <c r="U173" s="100">
        <v>-4.9511262149992795E-05</v>
      </c>
      <c r="V173" s="100">
        <v>-3.7667693961618524E-06</v>
      </c>
      <c r="W173" s="100">
        <v>1.8559881074896696E-05</v>
      </c>
      <c r="X173" s="100">
        <v>67.5</v>
      </c>
    </row>
    <row r="174" spans="1:24" s="100" customFormat="1" ht="12.75" hidden="1">
      <c r="A174" s="100">
        <v>1670</v>
      </c>
      <c r="B174" s="100">
        <v>100.26000213623047</v>
      </c>
      <c r="C174" s="100">
        <v>111.05999755859375</v>
      </c>
      <c r="D174" s="100">
        <v>8.575611114501953</v>
      </c>
      <c r="E174" s="100">
        <v>8.972600936889648</v>
      </c>
      <c r="F174" s="100">
        <v>13.715893117104827</v>
      </c>
      <c r="G174" s="100" t="s">
        <v>58</v>
      </c>
      <c r="H174" s="100">
        <v>5.271115220351135</v>
      </c>
      <c r="I174" s="100">
        <v>38.0311173565816</v>
      </c>
      <c r="J174" s="100" t="s">
        <v>61</v>
      </c>
      <c r="K174" s="100">
        <v>0.44486877749571135</v>
      </c>
      <c r="L174" s="100">
        <v>0.3299997513667654</v>
      </c>
      <c r="M174" s="100">
        <v>0.10670537322970301</v>
      </c>
      <c r="N174" s="100">
        <v>-0.057528844648640255</v>
      </c>
      <c r="O174" s="100">
        <v>0.017641286538257302</v>
      </c>
      <c r="P174" s="100">
        <v>0.009464559229219962</v>
      </c>
      <c r="Q174" s="100">
        <v>0.0022685436500295805</v>
      </c>
      <c r="R174" s="100">
        <v>-0.0008842502227144924</v>
      </c>
      <c r="S174" s="100">
        <v>0.00021232774249524522</v>
      </c>
      <c r="T174" s="100">
        <v>0.0001385450015090606</v>
      </c>
      <c r="U174" s="100">
        <v>5.370202119897264E-05</v>
      </c>
      <c r="V174" s="100">
        <v>-3.2651030995912566E-05</v>
      </c>
      <c r="W174" s="100">
        <v>1.2634609119206097E-05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1685</v>
      </c>
      <c r="B176" s="100">
        <v>102.54</v>
      </c>
      <c r="C176" s="100">
        <v>100.24</v>
      </c>
      <c r="D176" s="100">
        <v>8.862581413821093</v>
      </c>
      <c r="E176" s="100">
        <v>9.1488849978228</v>
      </c>
      <c r="F176" s="100">
        <v>14.186761898836595</v>
      </c>
      <c r="G176" s="100" t="s">
        <v>59</v>
      </c>
      <c r="H176" s="100">
        <v>3.0266583530207924</v>
      </c>
      <c r="I176" s="100">
        <v>38.0666583530208</v>
      </c>
      <c r="J176" s="100" t="s">
        <v>73</v>
      </c>
      <c r="K176" s="100">
        <v>0.06358497900068186</v>
      </c>
      <c r="M176" s="100" t="s">
        <v>68</v>
      </c>
      <c r="N176" s="100">
        <v>0.044634875003740325</v>
      </c>
      <c r="X176" s="100">
        <v>67.5</v>
      </c>
    </row>
    <row r="177" spans="1:24" s="100" customFormat="1" ht="12.75" hidden="1">
      <c r="A177" s="100">
        <v>1683</v>
      </c>
      <c r="B177" s="100">
        <v>99.19999694824219</v>
      </c>
      <c r="C177" s="100">
        <v>98.19999694824219</v>
      </c>
      <c r="D177" s="100">
        <v>9.648246765136719</v>
      </c>
      <c r="E177" s="100">
        <v>10.682342529296875</v>
      </c>
      <c r="F177" s="100">
        <v>12.72653087911398</v>
      </c>
      <c r="G177" s="100" t="s">
        <v>56</v>
      </c>
      <c r="H177" s="100">
        <v>-0.3366542243123263</v>
      </c>
      <c r="I177" s="100">
        <v>31.36334272392987</v>
      </c>
      <c r="J177" s="100" t="s">
        <v>62</v>
      </c>
      <c r="K177" s="100">
        <v>0.18446731151725235</v>
      </c>
      <c r="L177" s="100">
        <v>0.16598319899756597</v>
      </c>
      <c r="M177" s="100">
        <v>0.04367004621858772</v>
      </c>
      <c r="N177" s="100">
        <v>0.004572021285893109</v>
      </c>
      <c r="O177" s="100">
        <v>0.007408528379156709</v>
      </c>
      <c r="P177" s="100">
        <v>0.004761518713424208</v>
      </c>
      <c r="Q177" s="100">
        <v>0.0009017886598008822</v>
      </c>
      <c r="R177" s="100">
        <v>7.03749830165543E-05</v>
      </c>
      <c r="S177" s="100">
        <v>9.719562354631661E-05</v>
      </c>
      <c r="T177" s="100">
        <v>7.006493359636067E-05</v>
      </c>
      <c r="U177" s="100">
        <v>1.9727366191496E-05</v>
      </c>
      <c r="V177" s="100">
        <v>2.612715913681433E-06</v>
      </c>
      <c r="W177" s="100">
        <v>6.060803200751871E-06</v>
      </c>
      <c r="X177" s="100">
        <v>67.5</v>
      </c>
    </row>
    <row r="178" spans="1:24" s="100" customFormat="1" ht="12.75" hidden="1">
      <c r="A178" s="100">
        <v>1669</v>
      </c>
      <c r="B178" s="100">
        <v>104.0999984741211</v>
      </c>
      <c r="C178" s="100">
        <v>97.4000015258789</v>
      </c>
      <c r="D178" s="100">
        <v>8.62885856628418</v>
      </c>
      <c r="E178" s="100">
        <v>8.895957946777344</v>
      </c>
      <c r="F178" s="100">
        <v>13.509010614223309</v>
      </c>
      <c r="G178" s="100" t="s">
        <v>57</v>
      </c>
      <c r="H178" s="100">
        <v>0.6323467822058717</v>
      </c>
      <c r="I178" s="100">
        <v>37.232345256326965</v>
      </c>
      <c r="J178" s="100" t="s">
        <v>60</v>
      </c>
      <c r="K178" s="100">
        <v>0.09146765291958055</v>
      </c>
      <c r="L178" s="100">
        <v>0.0009031297479857666</v>
      </c>
      <c r="M178" s="100">
        <v>-0.022083331752977827</v>
      </c>
      <c r="N178" s="100">
        <v>4.7289371573995016E-05</v>
      </c>
      <c r="O178" s="100">
        <v>0.0036038532525107287</v>
      </c>
      <c r="P178" s="100">
        <v>0.00010332297132110204</v>
      </c>
      <c r="Q178" s="100">
        <v>-0.0004762774949897321</v>
      </c>
      <c r="R178" s="100">
        <v>3.8081042072000075E-06</v>
      </c>
      <c r="S178" s="100">
        <v>4.14422908386915E-05</v>
      </c>
      <c r="T178" s="100">
        <v>7.356859165066744E-06</v>
      </c>
      <c r="U178" s="100">
        <v>-1.1714808779637121E-05</v>
      </c>
      <c r="V178" s="100">
        <v>3.01361055856572E-07</v>
      </c>
      <c r="W178" s="100">
        <v>2.4013272674588688E-06</v>
      </c>
      <c r="X178" s="100">
        <v>67.5</v>
      </c>
    </row>
    <row r="179" spans="1:24" s="100" customFormat="1" ht="12.75" hidden="1">
      <c r="A179" s="100">
        <v>1670</v>
      </c>
      <c r="B179" s="100">
        <v>108.05999755859375</v>
      </c>
      <c r="C179" s="100">
        <v>108.26000213623047</v>
      </c>
      <c r="D179" s="100">
        <v>8.486538887023926</v>
      </c>
      <c r="E179" s="100">
        <v>8.943018913269043</v>
      </c>
      <c r="F179" s="100">
        <v>12.86845257454276</v>
      </c>
      <c r="G179" s="100" t="s">
        <v>58</v>
      </c>
      <c r="H179" s="100">
        <v>-4.492315658045527</v>
      </c>
      <c r="I179" s="100">
        <v>36.067681900548216</v>
      </c>
      <c r="J179" s="100" t="s">
        <v>61</v>
      </c>
      <c r="K179" s="100">
        <v>-0.16019318801929802</v>
      </c>
      <c r="L179" s="100">
        <v>0.16598074197365154</v>
      </c>
      <c r="M179" s="100">
        <v>-0.03767491732468047</v>
      </c>
      <c r="N179" s="100">
        <v>0.004571776717425712</v>
      </c>
      <c r="O179" s="100">
        <v>-0.006472907729848942</v>
      </c>
      <c r="P179" s="100">
        <v>0.004760397548722827</v>
      </c>
      <c r="Q179" s="100">
        <v>-0.0007657561848994606</v>
      </c>
      <c r="R179" s="100">
        <v>7.02718761449231E-05</v>
      </c>
      <c r="S179" s="100">
        <v>-8.791772157306286E-05</v>
      </c>
      <c r="T179" s="100">
        <v>6.967762584278976E-05</v>
      </c>
      <c r="U179" s="100">
        <v>-1.587237323496132E-05</v>
      </c>
      <c r="V179" s="100">
        <v>2.5952776266937643E-06</v>
      </c>
      <c r="W179" s="100">
        <v>-5.564796743170648E-06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1685</v>
      </c>
      <c r="B181" s="100">
        <v>106.24</v>
      </c>
      <c r="C181" s="100">
        <v>109.84</v>
      </c>
      <c r="D181" s="100">
        <v>8.604671052438023</v>
      </c>
      <c r="E181" s="100">
        <v>8.646624483040336</v>
      </c>
      <c r="F181" s="100">
        <v>15.078068303097776</v>
      </c>
      <c r="G181" s="100" t="s">
        <v>59</v>
      </c>
      <c r="H181" s="100">
        <v>2.93740905745139</v>
      </c>
      <c r="I181" s="100">
        <v>41.67740905745139</v>
      </c>
      <c r="J181" s="100" t="s">
        <v>73</v>
      </c>
      <c r="K181" s="100">
        <v>0.0956710307491991</v>
      </c>
      <c r="M181" s="100" t="s">
        <v>68</v>
      </c>
      <c r="N181" s="100">
        <v>0.0713521099262131</v>
      </c>
      <c r="X181" s="100">
        <v>67.5</v>
      </c>
    </row>
    <row r="182" spans="1:24" s="100" customFormat="1" ht="12.75" hidden="1">
      <c r="A182" s="100">
        <v>1683</v>
      </c>
      <c r="B182" s="100">
        <v>93.30000305175781</v>
      </c>
      <c r="C182" s="100">
        <v>97.19999694824219</v>
      </c>
      <c r="D182" s="100">
        <v>9.463739395141602</v>
      </c>
      <c r="E182" s="100">
        <v>10.235777854919434</v>
      </c>
      <c r="F182" s="100">
        <v>12.947130677154826</v>
      </c>
      <c r="G182" s="100" t="s">
        <v>56</v>
      </c>
      <c r="H182" s="100">
        <v>6.720982010802338</v>
      </c>
      <c r="I182" s="100">
        <v>32.52098506256015</v>
      </c>
      <c r="J182" s="100" t="s">
        <v>62</v>
      </c>
      <c r="K182" s="100">
        <v>0.2144833746816246</v>
      </c>
      <c r="L182" s="100">
        <v>0.21149475564319462</v>
      </c>
      <c r="M182" s="100">
        <v>0.05077586086225424</v>
      </c>
      <c r="N182" s="100">
        <v>0.04740280902465548</v>
      </c>
      <c r="O182" s="100">
        <v>0.008614075398852061</v>
      </c>
      <c r="P182" s="100">
        <v>0.006067169598514353</v>
      </c>
      <c r="Q182" s="100">
        <v>0.0010485242328283691</v>
      </c>
      <c r="R182" s="100">
        <v>0.0007296726679253195</v>
      </c>
      <c r="S182" s="100">
        <v>0.00011302149802170265</v>
      </c>
      <c r="T182" s="100">
        <v>8.927498891847311E-05</v>
      </c>
      <c r="U182" s="100">
        <v>2.293217854816866E-05</v>
      </c>
      <c r="V182" s="100">
        <v>2.70827742739326E-05</v>
      </c>
      <c r="W182" s="100">
        <v>7.046123407742424E-06</v>
      </c>
      <c r="X182" s="100">
        <v>67.5</v>
      </c>
    </row>
    <row r="183" spans="1:24" s="100" customFormat="1" ht="12.75" hidden="1">
      <c r="A183" s="100">
        <v>1669</v>
      </c>
      <c r="B183" s="100">
        <v>107.87999725341797</v>
      </c>
      <c r="C183" s="100">
        <v>114.37999725341797</v>
      </c>
      <c r="D183" s="100">
        <v>8.595386505126953</v>
      </c>
      <c r="E183" s="100">
        <v>8.715590476989746</v>
      </c>
      <c r="F183" s="100">
        <v>13.768065965529232</v>
      </c>
      <c r="G183" s="100" t="s">
        <v>57</v>
      </c>
      <c r="H183" s="100">
        <v>-2.2798414715913395</v>
      </c>
      <c r="I183" s="100">
        <v>38.100155781826636</v>
      </c>
      <c r="J183" s="100" t="s">
        <v>60</v>
      </c>
      <c r="K183" s="100">
        <v>0.20037047068893743</v>
      </c>
      <c r="L183" s="100">
        <v>-0.001150168606416466</v>
      </c>
      <c r="M183" s="100">
        <v>-0.0476376981595038</v>
      </c>
      <c r="N183" s="100">
        <v>-0.0004900524909967063</v>
      </c>
      <c r="O183" s="100">
        <v>0.008013652899306507</v>
      </c>
      <c r="P183" s="100">
        <v>-0.00013166780592866492</v>
      </c>
      <c r="Q183" s="100">
        <v>-0.0009928940251067993</v>
      </c>
      <c r="R183" s="100">
        <v>-3.939808776149466E-05</v>
      </c>
      <c r="S183" s="100">
        <v>0.00010210061603914258</v>
      </c>
      <c r="T183" s="100">
        <v>-9.381681173207577E-06</v>
      </c>
      <c r="U183" s="100">
        <v>-2.223079888504086E-05</v>
      </c>
      <c r="V183" s="100">
        <v>-3.1072730771675926E-06</v>
      </c>
      <c r="W183" s="100">
        <v>6.261630578446764E-06</v>
      </c>
      <c r="X183" s="100">
        <v>67.5</v>
      </c>
    </row>
    <row r="184" spans="1:24" s="100" customFormat="1" ht="12.75" hidden="1">
      <c r="A184" s="100">
        <v>1670</v>
      </c>
      <c r="B184" s="100">
        <v>105.95999908447266</v>
      </c>
      <c r="C184" s="100">
        <v>110.66000366210938</v>
      </c>
      <c r="D184" s="100">
        <v>8.493996620178223</v>
      </c>
      <c r="E184" s="100">
        <v>8.917551040649414</v>
      </c>
      <c r="F184" s="100">
        <v>15.43231306770405</v>
      </c>
      <c r="G184" s="100" t="s">
        <v>58</v>
      </c>
      <c r="H184" s="100">
        <v>4.751875502772037</v>
      </c>
      <c r="I184" s="100">
        <v>43.211874587244694</v>
      </c>
      <c r="J184" s="100" t="s">
        <v>61</v>
      </c>
      <c r="K184" s="100">
        <v>-0.07651661578187983</v>
      </c>
      <c r="L184" s="100">
        <v>-0.21149162814814068</v>
      </c>
      <c r="M184" s="100">
        <v>-0.017573780480221374</v>
      </c>
      <c r="N184" s="100">
        <v>-0.04740027586400766</v>
      </c>
      <c r="O184" s="100">
        <v>-0.0031596933690699667</v>
      </c>
      <c r="P184" s="100">
        <v>-0.006065740723606537</v>
      </c>
      <c r="Q184" s="100">
        <v>-0.0003369933556252091</v>
      </c>
      <c r="R184" s="100">
        <v>-0.0007286082575691763</v>
      </c>
      <c r="S184" s="100">
        <v>-4.846981761361724E-05</v>
      </c>
      <c r="T184" s="100">
        <v>-8.878067190981255E-05</v>
      </c>
      <c r="U184" s="100">
        <v>-5.628178559529994E-06</v>
      </c>
      <c r="V184" s="100">
        <v>-2.690393124427534E-05</v>
      </c>
      <c r="W184" s="100">
        <v>-3.2310737497302888E-06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1685</v>
      </c>
      <c r="B186" s="100">
        <v>110.12</v>
      </c>
      <c r="C186" s="100">
        <v>127.92</v>
      </c>
      <c r="D186" s="100">
        <v>8.818457472411277</v>
      </c>
      <c r="E186" s="100">
        <v>8.851210699604112</v>
      </c>
      <c r="F186" s="100">
        <v>18.769244267983726</v>
      </c>
      <c r="G186" s="100" t="s">
        <v>59</v>
      </c>
      <c r="H186" s="100">
        <v>8.010740847018482</v>
      </c>
      <c r="I186" s="100">
        <v>50.63074084701849</v>
      </c>
      <c r="J186" s="100" t="s">
        <v>73</v>
      </c>
      <c r="K186" s="100">
        <v>0.5553133999857511</v>
      </c>
      <c r="M186" s="100" t="s">
        <v>68</v>
      </c>
      <c r="N186" s="100">
        <v>0.2939525972225506</v>
      </c>
      <c r="X186" s="100">
        <v>67.5</v>
      </c>
    </row>
    <row r="187" spans="1:24" s="100" customFormat="1" ht="12.75" hidden="1">
      <c r="A187" s="100">
        <v>1683</v>
      </c>
      <c r="B187" s="100">
        <v>100.87999725341797</v>
      </c>
      <c r="C187" s="100">
        <v>91.37999725341797</v>
      </c>
      <c r="D187" s="100">
        <v>9.506609916687012</v>
      </c>
      <c r="E187" s="100">
        <v>10.27010726928711</v>
      </c>
      <c r="F187" s="100">
        <v>18.070201429232778</v>
      </c>
      <c r="G187" s="100" t="s">
        <v>56</v>
      </c>
      <c r="H187" s="100">
        <v>11.818991142822782</v>
      </c>
      <c r="I187" s="100">
        <v>45.19898839624075</v>
      </c>
      <c r="J187" s="100" t="s">
        <v>62</v>
      </c>
      <c r="K187" s="100">
        <v>0.7174225120252584</v>
      </c>
      <c r="L187" s="100">
        <v>0.09033132302354137</v>
      </c>
      <c r="M187" s="100">
        <v>0.16983962989985596</v>
      </c>
      <c r="N187" s="100">
        <v>0.05256496677944558</v>
      </c>
      <c r="O187" s="100">
        <v>0.028813071511454045</v>
      </c>
      <c r="P187" s="100">
        <v>0.0025914379615443895</v>
      </c>
      <c r="Q187" s="100">
        <v>0.003507223018722812</v>
      </c>
      <c r="R187" s="100">
        <v>0.0008091524592530124</v>
      </c>
      <c r="S187" s="100">
        <v>0.00037803538198904427</v>
      </c>
      <c r="T187" s="100">
        <v>3.8129772519581176E-05</v>
      </c>
      <c r="U187" s="100">
        <v>7.671431729499242E-05</v>
      </c>
      <c r="V187" s="100">
        <v>3.003232949351511E-05</v>
      </c>
      <c r="W187" s="100">
        <v>2.3571094553860776E-05</v>
      </c>
      <c r="X187" s="100">
        <v>67.5</v>
      </c>
    </row>
    <row r="188" spans="1:24" s="100" customFormat="1" ht="12.75" hidden="1">
      <c r="A188" s="100">
        <v>1669</v>
      </c>
      <c r="B188" s="100">
        <v>103.08000183105469</v>
      </c>
      <c r="C188" s="100">
        <v>113.18000030517578</v>
      </c>
      <c r="D188" s="100">
        <v>8.82612133026123</v>
      </c>
      <c r="E188" s="100">
        <v>8.795984268188477</v>
      </c>
      <c r="F188" s="100">
        <v>11.871056145065022</v>
      </c>
      <c r="G188" s="100" t="s">
        <v>57</v>
      </c>
      <c r="H188" s="100">
        <v>-3.594656816126843</v>
      </c>
      <c r="I188" s="100">
        <v>31.98534501492785</v>
      </c>
      <c r="J188" s="100" t="s">
        <v>60</v>
      </c>
      <c r="K188" s="100">
        <v>0.4441797639277805</v>
      </c>
      <c r="L188" s="100">
        <v>-0.0004906582835378577</v>
      </c>
      <c r="M188" s="100">
        <v>-0.10666245349012168</v>
      </c>
      <c r="N188" s="100">
        <v>-0.0005432956367662733</v>
      </c>
      <c r="O188" s="100">
        <v>0.017593956932795113</v>
      </c>
      <c r="P188" s="100">
        <v>-5.624641664170954E-05</v>
      </c>
      <c r="Q188" s="100">
        <v>-0.00227342928311176</v>
      </c>
      <c r="R188" s="100">
        <v>-4.367006170720835E-05</v>
      </c>
      <c r="S188" s="100">
        <v>0.0002100927442001195</v>
      </c>
      <c r="T188" s="100">
        <v>-4.014876773090951E-06</v>
      </c>
      <c r="U188" s="100">
        <v>-5.4198531432534845E-05</v>
      </c>
      <c r="V188" s="100">
        <v>-3.4425711815461413E-06</v>
      </c>
      <c r="W188" s="100">
        <v>1.2441024291422826E-05</v>
      </c>
      <c r="X188" s="100">
        <v>67.5</v>
      </c>
    </row>
    <row r="189" spans="1:24" s="100" customFormat="1" ht="12.75" hidden="1">
      <c r="A189" s="100">
        <v>1670</v>
      </c>
      <c r="B189" s="100">
        <v>122.13999938964844</v>
      </c>
      <c r="C189" s="100">
        <v>126.13999938964844</v>
      </c>
      <c r="D189" s="100">
        <v>8.223597526550293</v>
      </c>
      <c r="E189" s="100">
        <v>8.824654579162598</v>
      </c>
      <c r="F189" s="100">
        <v>17.917789253866093</v>
      </c>
      <c r="G189" s="100" t="s">
        <v>58</v>
      </c>
      <c r="H189" s="100">
        <v>-2.7836322285889707</v>
      </c>
      <c r="I189" s="100">
        <v>51.85636716105946</v>
      </c>
      <c r="J189" s="100" t="s">
        <v>61</v>
      </c>
      <c r="K189" s="100">
        <v>-0.5633821066360674</v>
      </c>
      <c r="L189" s="100">
        <v>-0.09032999044410538</v>
      </c>
      <c r="M189" s="100">
        <v>-0.1321689104895235</v>
      </c>
      <c r="N189" s="100">
        <v>-0.052562159034568665</v>
      </c>
      <c r="O189" s="100">
        <v>-0.022817663538827006</v>
      </c>
      <c r="P189" s="100">
        <v>-0.0025908274834786486</v>
      </c>
      <c r="Q189" s="100">
        <v>-0.0026706052867747237</v>
      </c>
      <c r="R189" s="100">
        <v>-0.0008079731604612164</v>
      </c>
      <c r="S189" s="100">
        <v>-0.00031427979392583576</v>
      </c>
      <c r="T189" s="100">
        <v>-3.791781002236156E-05</v>
      </c>
      <c r="U189" s="100">
        <v>-5.4291856374536543E-05</v>
      </c>
      <c r="V189" s="100">
        <v>-2.983436807554411E-05</v>
      </c>
      <c r="W189" s="100">
        <v>-2.0020424896771604E-05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8.804998941603165</v>
      </c>
      <c r="G190" s="101"/>
      <c r="H190" s="101"/>
      <c r="I190" s="114"/>
      <c r="J190" s="114" t="s">
        <v>158</v>
      </c>
      <c r="K190" s="101">
        <f>AVERAGE(K188,K183,K178,K173,K168,K163)</f>
        <v>0.3349071979333942</v>
      </c>
      <c r="L190" s="101">
        <f>AVERAGE(L188,L183,L178,L173,L168,L163)</f>
        <v>0.0004669405545571375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19.401195142010753</v>
      </c>
      <c r="G191" s="101"/>
      <c r="H191" s="101"/>
      <c r="I191" s="114"/>
      <c r="J191" s="114" t="s">
        <v>159</v>
      </c>
      <c r="K191" s="101">
        <f>AVERAGE(K189,K184,K179,K174,K169,K164)</f>
        <v>-0.08507171977897014</v>
      </c>
      <c r="L191" s="101">
        <f>AVERAGE(L189,L184,L179,L174,L169,L164)</f>
        <v>0.08571517035895376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0.20931699870837137</v>
      </c>
      <c r="L192" s="101">
        <f>ABS(L190/$H$33)</f>
        <v>0.0012970570959920486</v>
      </c>
      <c r="M192" s="114" t="s">
        <v>111</v>
      </c>
      <c r="N192" s="101">
        <f>K192+L192+L193+K193</f>
        <v>0.3125222416985789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0.0483362044198694</v>
      </c>
      <c r="L193" s="101">
        <f>ABS(L191/$H$34)</f>
        <v>0.0535719814743461</v>
      </c>
      <c r="M193" s="101"/>
      <c r="N193" s="101"/>
    </row>
    <row r="194" s="100" customFormat="1" ht="12.75"/>
    <row r="195" s="115" customFormat="1" ht="12.75">
      <c r="A195" s="115" t="s">
        <v>120</v>
      </c>
    </row>
    <row r="196" spans="1:24" s="115" customFormat="1" ht="12.75">
      <c r="A196" s="115">
        <v>1685</v>
      </c>
      <c r="B196" s="115">
        <v>85.54</v>
      </c>
      <c r="C196" s="115">
        <v>114.74</v>
      </c>
      <c r="D196" s="115">
        <v>8.985437776799314</v>
      </c>
      <c r="E196" s="115">
        <v>9.01546477028519</v>
      </c>
      <c r="F196" s="115">
        <v>11.41311839608314</v>
      </c>
      <c r="G196" s="115" t="s">
        <v>59</v>
      </c>
      <c r="H196" s="115">
        <v>12.143960121603207</v>
      </c>
      <c r="I196" s="115">
        <v>30.183960121603214</v>
      </c>
      <c r="J196" s="115" t="s">
        <v>73</v>
      </c>
      <c r="K196" s="115">
        <v>0.22263477516838445</v>
      </c>
      <c r="M196" s="115" t="s">
        <v>68</v>
      </c>
      <c r="N196" s="115">
        <v>0.13713979885823657</v>
      </c>
      <c r="X196" s="115">
        <v>67.5</v>
      </c>
    </row>
    <row r="197" spans="1:24" s="115" customFormat="1" ht="12.75">
      <c r="A197" s="115">
        <v>1669</v>
      </c>
      <c r="B197" s="115">
        <v>106.08000183105469</v>
      </c>
      <c r="C197" s="115">
        <v>111.27999877929688</v>
      </c>
      <c r="D197" s="115">
        <v>9.120430946350098</v>
      </c>
      <c r="E197" s="115">
        <v>9.003449440002441</v>
      </c>
      <c r="F197" s="115">
        <v>16.356377188037904</v>
      </c>
      <c r="G197" s="115" t="s">
        <v>56</v>
      </c>
      <c r="H197" s="115">
        <v>4.073836114629259</v>
      </c>
      <c r="I197" s="115">
        <v>42.65383794568395</v>
      </c>
      <c r="J197" s="115" t="s">
        <v>62</v>
      </c>
      <c r="K197" s="115">
        <v>0.4139227565809821</v>
      </c>
      <c r="L197" s="115">
        <v>0.18995749854350621</v>
      </c>
      <c r="M197" s="115">
        <v>0.09799021236869533</v>
      </c>
      <c r="N197" s="115">
        <v>0.07283776865321617</v>
      </c>
      <c r="O197" s="115">
        <v>0.016623777951034473</v>
      </c>
      <c r="P197" s="115">
        <v>0.00544920211732262</v>
      </c>
      <c r="Q197" s="115">
        <v>0.002023496895929503</v>
      </c>
      <c r="R197" s="115">
        <v>0.0011211696770052947</v>
      </c>
      <c r="S197" s="115">
        <v>0.0002181134180716687</v>
      </c>
      <c r="T197" s="115">
        <v>8.018552021661084E-05</v>
      </c>
      <c r="U197" s="115">
        <v>4.4268284948742184E-05</v>
      </c>
      <c r="V197" s="115">
        <v>4.1609821573238356E-05</v>
      </c>
      <c r="W197" s="115">
        <v>1.3600940634863411E-05</v>
      </c>
      <c r="X197" s="115">
        <v>67.5</v>
      </c>
    </row>
    <row r="198" spans="1:24" s="115" customFormat="1" ht="12.75">
      <c r="A198" s="115">
        <v>1670</v>
      </c>
      <c r="B198" s="115">
        <v>109.91999816894531</v>
      </c>
      <c r="C198" s="115">
        <v>105.5199966430664</v>
      </c>
      <c r="D198" s="115">
        <v>8.455011367797852</v>
      </c>
      <c r="E198" s="115">
        <v>8.914560317993164</v>
      </c>
      <c r="F198" s="115">
        <v>15.799957918753142</v>
      </c>
      <c r="G198" s="115" t="s">
        <v>57</v>
      </c>
      <c r="H198" s="115">
        <v>2.0327078767506634</v>
      </c>
      <c r="I198" s="115">
        <v>44.45270604569597</v>
      </c>
      <c r="J198" s="115" t="s">
        <v>60</v>
      </c>
      <c r="K198" s="115">
        <v>0.38834575342958844</v>
      </c>
      <c r="L198" s="115">
        <v>0.001034440092391849</v>
      </c>
      <c r="M198" s="115">
        <v>-0.09231481441738425</v>
      </c>
      <c r="N198" s="115">
        <v>-0.0007531419106085102</v>
      </c>
      <c r="O198" s="115">
        <v>0.015533614564877275</v>
      </c>
      <c r="P198" s="115">
        <v>0.0001182338230124431</v>
      </c>
      <c r="Q198" s="115">
        <v>-0.0019234329351605914</v>
      </c>
      <c r="R198" s="115">
        <v>-6.0533066166763025E-05</v>
      </c>
      <c r="S198" s="115">
        <v>0.00019810333989412756</v>
      </c>
      <c r="T198" s="115">
        <v>8.411004802957389E-06</v>
      </c>
      <c r="U198" s="115">
        <v>-4.303485901550533E-05</v>
      </c>
      <c r="V198" s="115">
        <v>-4.7726291110880085E-06</v>
      </c>
      <c r="W198" s="115">
        <v>1.2159212330690289E-05</v>
      </c>
      <c r="X198" s="115">
        <v>67.5</v>
      </c>
    </row>
    <row r="199" spans="1:24" s="115" customFormat="1" ht="12.75">
      <c r="A199" s="115">
        <v>1683</v>
      </c>
      <c r="B199" s="115">
        <v>102.83999633789062</v>
      </c>
      <c r="C199" s="115">
        <v>105.73999786376953</v>
      </c>
      <c r="D199" s="115">
        <v>9.388151168823242</v>
      </c>
      <c r="E199" s="115">
        <v>10.401833534240723</v>
      </c>
      <c r="F199" s="115">
        <v>14.104950106277885</v>
      </c>
      <c r="G199" s="115" t="s">
        <v>58</v>
      </c>
      <c r="H199" s="115">
        <v>0.38882349062174626</v>
      </c>
      <c r="I199" s="115">
        <v>35.72881982851238</v>
      </c>
      <c r="J199" s="115" t="s">
        <v>61</v>
      </c>
      <c r="K199" s="115">
        <v>-0.14324672494966256</v>
      </c>
      <c r="L199" s="115">
        <v>0.18995468192861534</v>
      </c>
      <c r="M199" s="115">
        <v>-0.032864217001868694</v>
      </c>
      <c r="N199" s="115">
        <v>-0.0728338748086488</v>
      </c>
      <c r="O199" s="115">
        <v>-0.00592087931941975</v>
      </c>
      <c r="P199" s="115">
        <v>0.005447919279736915</v>
      </c>
      <c r="Q199" s="115">
        <v>-0.0006284468408511944</v>
      </c>
      <c r="R199" s="115">
        <v>-0.0011195343641606573</v>
      </c>
      <c r="S199" s="115">
        <v>-9.126077944932482E-05</v>
      </c>
      <c r="T199" s="115">
        <v>7.974316679573952E-05</v>
      </c>
      <c r="U199" s="115">
        <v>-1.0376991944615437E-05</v>
      </c>
      <c r="V199" s="115">
        <v>-4.133520609268481E-05</v>
      </c>
      <c r="W199" s="115">
        <v>-6.094189170863339E-06</v>
      </c>
      <c r="X199" s="115">
        <v>67.5</v>
      </c>
    </row>
    <row r="200" s="115" customFormat="1" ht="12.75">
      <c r="A200" s="115" t="s">
        <v>126</v>
      </c>
    </row>
    <row r="201" spans="1:24" s="115" customFormat="1" ht="12.75">
      <c r="A201" s="115">
        <v>1685</v>
      </c>
      <c r="B201" s="115">
        <v>79.12</v>
      </c>
      <c r="C201" s="115">
        <v>106.62</v>
      </c>
      <c r="D201" s="115">
        <v>9.094623811112582</v>
      </c>
      <c r="E201" s="115">
        <v>9.131713521382059</v>
      </c>
      <c r="F201" s="115">
        <v>9.068185650245349</v>
      </c>
      <c r="G201" s="115" t="s">
        <v>59</v>
      </c>
      <c r="H201" s="115">
        <v>12.068057818501657</v>
      </c>
      <c r="I201" s="115">
        <v>23.68805781850166</v>
      </c>
      <c r="J201" s="115" t="s">
        <v>73</v>
      </c>
      <c r="K201" s="115">
        <v>0.3363437741544327</v>
      </c>
      <c r="M201" s="115" t="s">
        <v>68</v>
      </c>
      <c r="N201" s="115">
        <v>0.20444690856264716</v>
      </c>
      <c r="X201" s="115">
        <v>67.5</v>
      </c>
    </row>
    <row r="202" spans="1:24" s="115" customFormat="1" ht="12.75">
      <c r="A202" s="115">
        <v>1669</v>
      </c>
      <c r="B202" s="115">
        <v>106.81999969482422</v>
      </c>
      <c r="C202" s="115">
        <v>119.5199966430664</v>
      </c>
      <c r="D202" s="115">
        <v>8.99936294555664</v>
      </c>
      <c r="E202" s="115">
        <v>8.745601654052734</v>
      </c>
      <c r="F202" s="115">
        <v>14.947893090253826</v>
      </c>
      <c r="G202" s="115" t="s">
        <v>56</v>
      </c>
      <c r="H202" s="115">
        <v>0.18645744855732005</v>
      </c>
      <c r="I202" s="115">
        <v>39.50645714338154</v>
      </c>
      <c r="J202" s="115" t="s">
        <v>62</v>
      </c>
      <c r="K202" s="115">
        <v>0.5024663122423612</v>
      </c>
      <c r="L202" s="115">
        <v>0.2606574039016654</v>
      </c>
      <c r="M202" s="115">
        <v>0.11895182375504985</v>
      </c>
      <c r="N202" s="115">
        <v>0.03619383453010068</v>
      </c>
      <c r="O202" s="115">
        <v>0.02017983760559628</v>
      </c>
      <c r="P202" s="115">
        <v>0.007477388390750064</v>
      </c>
      <c r="Q202" s="115">
        <v>0.002456341747397336</v>
      </c>
      <c r="R202" s="115">
        <v>0.0005571196493242413</v>
      </c>
      <c r="S202" s="115">
        <v>0.00026476292582546543</v>
      </c>
      <c r="T202" s="115">
        <v>0.00011003631777840126</v>
      </c>
      <c r="U202" s="115">
        <v>5.37308987248877E-05</v>
      </c>
      <c r="V202" s="115">
        <v>2.0678065241978894E-05</v>
      </c>
      <c r="W202" s="115">
        <v>1.6510182871918464E-05</v>
      </c>
      <c r="X202" s="115">
        <v>67.5</v>
      </c>
    </row>
    <row r="203" spans="1:24" s="115" customFormat="1" ht="12.75">
      <c r="A203" s="115">
        <v>1670</v>
      </c>
      <c r="B203" s="115">
        <v>123.16000366210938</v>
      </c>
      <c r="C203" s="115">
        <v>101.66000366210938</v>
      </c>
      <c r="D203" s="115">
        <v>8.41301155090332</v>
      </c>
      <c r="E203" s="115">
        <v>9.191614151000977</v>
      </c>
      <c r="F203" s="115">
        <v>19.401195142010753</v>
      </c>
      <c r="G203" s="115" t="s">
        <v>57</v>
      </c>
      <c r="H203" s="115">
        <v>-0.7722922827414607</v>
      </c>
      <c r="I203" s="115">
        <v>54.88771137936792</v>
      </c>
      <c r="J203" s="115" t="s">
        <v>60</v>
      </c>
      <c r="K203" s="115">
        <v>0.4935029711516745</v>
      </c>
      <c r="L203" s="115">
        <v>0.0014187285465433503</v>
      </c>
      <c r="M203" s="115">
        <v>-0.11707663859860838</v>
      </c>
      <c r="N203" s="115">
        <v>-0.00037417635040076986</v>
      </c>
      <c r="O203" s="115">
        <v>0.01977777424052815</v>
      </c>
      <c r="P203" s="115">
        <v>0.00016221289688329762</v>
      </c>
      <c r="Q203" s="115">
        <v>-0.0024281827807432132</v>
      </c>
      <c r="R203" s="115">
        <v>-3.0064849925243942E-05</v>
      </c>
      <c r="S203" s="115">
        <v>0.00025534780590742197</v>
      </c>
      <c r="T203" s="115">
        <v>1.1544119191406719E-05</v>
      </c>
      <c r="U203" s="115">
        <v>-5.359036252245288E-05</v>
      </c>
      <c r="V203" s="115">
        <v>-2.3674793885570686E-06</v>
      </c>
      <c r="W203" s="115">
        <v>1.5770105358239836E-05</v>
      </c>
      <c r="X203" s="115">
        <v>67.5</v>
      </c>
    </row>
    <row r="204" spans="1:24" s="115" customFormat="1" ht="12.75">
      <c r="A204" s="115">
        <v>1683</v>
      </c>
      <c r="B204" s="115">
        <v>105.69999694824219</v>
      </c>
      <c r="C204" s="115">
        <v>100.5999984741211</v>
      </c>
      <c r="D204" s="115">
        <v>9.295439720153809</v>
      </c>
      <c r="E204" s="115">
        <v>10.252442359924316</v>
      </c>
      <c r="F204" s="115">
        <v>14.062102368129931</v>
      </c>
      <c r="G204" s="115" t="s">
        <v>58</v>
      </c>
      <c r="H204" s="115">
        <v>-2.2201149718310944</v>
      </c>
      <c r="I204" s="115">
        <v>35.979881976411086</v>
      </c>
      <c r="J204" s="115" t="s">
        <v>61</v>
      </c>
      <c r="K204" s="115">
        <v>-0.0944839266907734</v>
      </c>
      <c r="L204" s="115">
        <v>0.26065354288416487</v>
      </c>
      <c r="M204" s="115">
        <v>-0.021037991090008666</v>
      </c>
      <c r="N204" s="115">
        <v>-0.036191900337659934</v>
      </c>
      <c r="O204" s="115">
        <v>-0.004008178124652011</v>
      </c>
      <c r="P204" s="115">
        <v>0.007475628677389518</v>
      </c>
      <c r="Q204" s="115">
        <v>-0.0003708681211821183</v>
      </c>
      <c r="R204" s="115">
        <v>-0.00055630783606034</v>
      </c>
      <c r="S204" s="115">
        <v>-6.997788872155602E-05</v>
      </c>
      <c r="T204" s="115">
        <v>0.00010942908453571155</v>
      </c>
      <c r="U204" s="115">
        <v>-3.883622342120308E-06</v>
      </c>
      <c r="V204" s="115">
        <v>-2.054208907332195E-05</v>
      </c>
      <c r="W204" s="115">
        <v>-4.887731115170415E-06</v>
      </c>
      <c r="X204" s="115">
        <v>67.5</v>
      </c>
    </row>
    <row r="205" s="115" customFormat="1" ht="12.75">
      <c r="A205" s="115" t="s">
        <v>132</v>
      </c>
    </row>
    <row r="206" spans="1:24" s="115" customFormat="1" ht="12.75">
      <c r="A206" s="115">
        <v>1685</v>
      </c>
      <c r="B206" s="115">
        <v>82.7</v>
      </c>
      <c r="C206" s="115">
        <v>90.4</v>
      </c>
      <c r="D206" s="115">
        <v>8.699396025936501</v>
      </c>
      <c r="E206" s="115">
        <v>8.738342503295966</v>
      </c>
      <c r="F206" s="115">
        <v>9.859001176186931</v>
      </c>
      <c r="G206" s="115" t="s">
        <v>59</v>
      </c>
      <c r="H206" s="115">
        <v>11.727934830028246</v>
      </c>
      <c r="I206" s="115">
        <v>26.927934830028246</v>
      </c>
      <c r="J206" s="115" t="s">
        <v>73</v>
      </c>
      <c r="K206" s="115">
        <v>0.4441031672245336</v>
      </c>
      <c r="M206" s="115" t="s">
        <v>68</v>
      </c>
      <c r="N206" s="115">
        <v>0.3026537583052258</v>
      </c>
      <c r="X206" s="115">
        <v>67.5</v>
      </c>
    </row>
    <row r="207" spans="1:24" s="115" customFormat="1" ht="12.75">
      <c r="A207" s="115">
        <v>1669</v>
      </c>
      <c r="B207" s="115">
        <v>105.36000061035156</v>
      </c>
      <c r="C207" s="115">
        <v>108.95999908447266</v>
      </c>
      <c r="D207" s="115">
        <v>8.851977348327637</v>
      </c>
      <c r="E207" s="115">
        <v>9.015459060668945</v>
      </c>
      <c r="F207" s="115">
        <v>11.237706172013954</v>
      </c>
      <c r="G207" s="115" t="s">
        <v>56</v>
      </c>
      <c r="H207" s="115">
        <v>-7.666700181201364</v>
      </c>
      <c r="I207" s="115">
        <v>30.193300429150202</v>
      </c>
      <c r="J207" s="115" t="s">
        <v>62</v>
      </c>
      <c r="K207" s="115">
        <v>0.5124478850778355</v>
      </c>
      <c r="L207" s="115">
        <v>0.40436181996228354</v>
      </c>
      <c r="M207" s="115">
        <v>0.12131524848794636</v>
      </c>
      <c r="N207" s="115">
        <v>0.05205098291024014</v>
      </c>
      <c r="O207" s="115">
        <v>0.02058095375514382</v>
      </c>
      <c r="P207" s="115">
        <v>0.011599874245038536</v>
      </c>
      <c r="Q207" s="115">
        <v>0.0025051316184744087</v>
      </c>
      <c r="R207" s="115">
        <v>0.0008011659792864437</v>
      </c>
      <c r="S207" s="115">
        <v>0.00027004742378163255</v>
      </c>
      <c r="T207" s="115">
        <v>0.00017069402244338107</v>
      </c>
      <c r="U207" s="115">
        <v>5.478858642173002E-05</v>
      </c>
      <c r="V207" s="115">
        <v>2.9732652243785E-05</v>
      </c>
      <c r="W207" s="115">
        <v>1.6845119540720573E-05</v>
      </c>
      <c r="X207" s="115">
        <v>67.5</v>
      </c>
    </row>
    <row r="208" spans="1:24" s="115" customFormat="1" ht="12.75">
      <c r="A208" s="115">
        <v>1670</v>
      </c>
      <c r="B208" s="115">
        <v>100.26000213623047</v>
      </c>
      <c r="C208" s="115">
        <v>111.05999755859375</v>
      </c>
      <c r="D208" s="115">
        <v>8.575611114501953</v>
      </c>
      <c r="E208" s="115">
        <v>8.972600936889648</v>
      </c>
      <c r="F208" s="115">
        <v>13.715893117104827</v>
      </c>
      <c r="G208" s="115" t="s">
        <v>57</v>
      </c>
      <c r="H208" s="115">
        <v>5.271115220351135</v>
      </c>
      <c r="I208" s="115">
        <v>38.0311173565816</v>
      </c>
      <c r="J208" s="115" t="s">
        <v>60</v>
      </c>
      <c r="K208" s="115">
        <v>0.25008475069115016</v>
      </c>
      <c r="L208" s="115">
        <v>0.0022005555496429513</v>
      </c>
      <c r="M208" s="115">
        <v>-0.05799663216882177</v>
      </c>
      <c r="N208" s="115">
        <v>-0.0005384073933411026</v>
      </c>
      <c r="O208" s="115">
        <v>0.01023688733793829</v>
      </c>
      <c r="P208" s="115">
        <v>0.00025168474780927095</v>
      </c>
      <c r="Q208" s="115">
        <v>-0.0011394575887793427</v>
      </c>
      <c r="R208" s="115">
        <v>-4.3267849909839254E-05</v>
      </c>
      <c r="S208" s="115">
        <v>0.0001498352628047863</v>
      </c>
      <c r="T208" s="115">
        <v>1.7918832935382315E-05</v>
      </c>
      <c r="U208" s="115">
        <v>-2.0986932522916764E-05</v>
      </c>
      <c r="V208" s="115">
        <v>-3.410502942039152E-06</v>
      </c>
      <c r="W208" s="115">
        <v>9.807694026863934E-06</v>
      </c>
      <c r="X208" s="115">
        <v>67.5</v>
      </c>
    </row>
    <row r="209" spans="1:24" s="115" customFormat="1" ht="12.75">
      <c r="A209" s="115">
        <v>1683</v>
      </c>
      <c r="B209" s="115">
        <v>100.4800033569336</v>
      </c>
      <c r="C209" s="115">
        <v>101.4800033569336</v>
      </c>
      <c r="D209" s="115">
        <v>9.600528717041016</v>
      </c>
      <c r="E209" s="115">
        <v>10.535736083984375</v>
      </c>
      <c r="F209" s="115">
        <v>14.92563834068579</v>
      </c>
      <c r="G209" s="115" t="s">
        <v>58</v>
      </c>
      <c r="H209" s="115">
        <v>3.9876474133170348</v>
      </c>
      <c r="I209" s="115">
        <v>36.96765077025063</v>
      </c>
      <c r="J209" s="115" t="s">
        <v>61</v>
      </c>
      <c r="K209" s="115">
        <v>0.4472811782229292</v>
      </c>
      <c r="L209" s="115">
        <v>0.40435583215589105</v>
      </c>
      <c r="M209" s="115">
        <v>0.10655411851621016</v>
      </c>
      <c r="N209" s="115">
        <v>-0.052048198233953374</v>
      </c>
      <c r="O209" s="115">
        <v>0.017854461490107373</v>
      </c>
      <c r="P209" s="115">
        <v>0.011597143496931844</v>
      </c>
      <c r="Q209" s="115">
        <v>0.002230990997125129</v>
      </c>
      <c r="R209" s="115">
        <v>-0.0007999967621998141</v>
      </c>
      <c r="S209" s="115">
        <v>0.00022466643076195708</v>
      </c>
      <c r="T209" s="115">
        <v>0.00016975089020130452</v>
      </c>
      <c r="U209" s="115">
        <v>5.060966177885323E-05</v>
      </c>
      <c r="V209" s="115">
        <v>-2.953640260986763E-05</v>
      </c>
      <c r="W209" s="115">
        <v>1.3695517157690089E-05</v>
      </c>
      <c r="X209" s="115">
        <v>67.5</v>
      </c>
    </row>
    <row r="210" s="115" customFormat="1" ht="12.75">
      <c r="A210" s="115" t="s">
        <v>138</v>
      </c>
    </row>
    <row r="211" spans="1:24" s="115" customFormat="1" ht="12.75">
      <c r="A211" s="115">
        <v>1685</v>
      </c>
      <c r="B211" s="115">
        <v>102.54</v>
      </c>
      <c r="C211" s="115">
        <v>100.24</v>
      </c>
      <c r="D211" s="115">
        <v>8.862581413821093</v>
      </c>
      <c r="E211" s="115">
        <v>9.1488849978228</v>
      </c>
      <c r="F211" s="115">
        <v>13.39172928480403</v>
      </c>
      <c r="G211" s="115" t="s">
        <v>59</v>
      </c>
      <c r="H211" s="115">
        <v>0.893385438898747</v>
      </c>
      <c r="I211" s="115">
        <v>35.93338543889876</v>
      </c>
      <c r="J211" s="115" t="s">
        <v>73</v>
      </c>
      <c r="K211" s="115">
        <v>0.08425630009986385</v>
      </c>
      <c r="M211" s="115" t="s">
        <v>68</v>
      </c>
      <c r="N211" s="115">
        <v>0.049130647361726974</v>
      </c>
      <c r="X211" s="115">
        <v>67.5</v>
      </c>
    </row>
    <row r="212" spans="1:24" s="115" customFormat="1" ht="12.75">
      <c r="A212" s="115">
        <v>1669</v>
      </c>
      <c r="B212" s="115">
        <v>104.0999984741211</v>
      </c>
      <c r="C212" s="115">
        <v>97.4000015258789</v>
      </c>
      <c r="D212" s="115">
        <v>8.62885856628418</v>
      </c>
      <c r="E212" s="115">
        <v>8.895957946777344</v>
      </c>
      <c r="F212" s="115">
        <v>12.94829911869244</v>
      </c>
      <c r="G212" s="115" t="s">
        <v>56</v>
      </c>
      <c r="H212" s="115">
        <v>-0.9130368574232506</v>
      </c>
      <c r="I212" s="115">
        <v>35.68696161669784</v>
      </c>
      <c r="J212" s="115" t="s">
        <v>62</v>
      </c>
      <c r="K212" s="115">
        <v>0.25945313957857374</v>
      </c>
      <c r="L212" s="115">
        <v>0.11409812246344095</v>
      </c>
      <c r="M212" s="115">
        <v>0.06142215762164953</v>
      </c>
      <c r="N212" s="115">
        <v>0.00532696052435343</v>
      </c>
      <c r="O212" s="115">
        <v>0.010420095806739051</v>
      </c>
      <c r="P212" s="115">
        <v>0.0032731026664058194</v>
      </c>
      <c r="Q212" s="115">
        <v>0.0012683764219931935</v>
      </c>
      <c r="R212" s="115">
        <v>8.19923155931871E-05</v>
      </c>
      <c r="S212" s="115">
        <v>0.0001367053256785642</v>
      </c>
      <c r="T212" s="115">
        <v>4.815401246296292E-05</v>
      </c>
      <c r="U212" s="115">
        <v>2.7739386968679658E-05</v>
      </c>
      <c r="V212" s="115">
        <v>3.0389377208715447E-06</v>
      </c>
      <c r="W212" s="115">
        <v>8.522790878618267E-06</v>
      </c>
      <c r="X212" s="115">
        <v>67.5</v>
      </c>
    </row>
    <row r="213" spans="1:24" s="115" customFormat="1" ht="12.75">
      <c r="A213" s="115">
        <v>1670</v>
      </c>
      <c r="B213" s="115">
        <v>108.05999755859375</v>
      </c>
      <c r="C213" s="115">
        <v>108.26000213623047</v>
      </c>
      <c r="D213" s="115">
        <v>8.486538887023926</v>
      </c>
      <c r="E213" s="115">
        <v>8.943018913269043</v>
      </c>
      <c r="F213" s="115">
        <v>12.86845257454276</v>
      </c>
      <c r="G213" s="115" t="s">
        <v>57</v>
      </c>
      <c r="H213" s="115">
        <v>-4.492315658045527</v>
      </c>
      <c r="I213" s="115">
        <v>36.067681900548216</v>
      </c>
      <c r="J213" s="115" t="s">
        <v>60</v>
      </c>
      <c r="K213" s="115">
        <v>0.20775162760131713</v>
      </c>
      <c r="L213" s="115">
        <v>-0.000620875483817189</v>
      </c>
      <c r="M213" s="115">
        <v>-0.048761051654011324</v>
      </c>
      <c r="N213" s="115">
        <v>5.518522834751044E-05</v>
      </c>
      <c r="O213" s="115">
        <v>0.00841052780757265</v>
      </c>
      <c r="P213" s="115">
        <v>-7.107176007009516E-05</v>
      </c>
      <c r="Q213" s="115">
        <v>-0.0009863264396281109</v>
      </c>
      <c r="R213" s="115">
        <v>4.435564584135743E-06</v>
      </c>
      <c r="S213" s="115">
        <v>0.00011553742527356464</v>
      </c>
      <c r="T213" s="115">
        <v>-5.062719218968839E-06</v>
      </c>
      <c r="U213" s="115">
        <v>-2.0117177791918907E-05</v>
      </c>
      <c r="V213" s="115">
        <v>3.5184588657670405E-07</v>
      </c>
      <c r="W213" s="115">
        <v>7.350314808880732E-06</v>
      </c>
      <c r="X213" s="115">
        <v>67.5</v>
      </c>
    </row>
    <row r="214" spans="1:24" s="115" customFormat="1" ht="12.75">
      <c r="A214" s="115">
        <v>1683</v>
      </c>
      <c r="B214" s="115">
        <v>99.19999694824219</v>
      </c>
      <c r="C214" s="115">
        <v>98.19999694824219</v>
      </c>
      <c r="D214" s="115">
        <v>9.648246765136719</v>
      </c>
      <c r="E214" s="115">
        <v>10.682342529296875</v>
      </c>
      <c r="F214" s="115">
        <v>14.140844174931733</v>
      </c>
      <c r="G214" s="115" t="s">
        <v>58</v>
      </c>
      <c r="H214" s="115">
        <v>3.148788355215771</v>
      </c>
      <c r="I214" s="115">
        <v>34.848785303457966</v>
      </c>
      <c r="J214" s="115" t="s">
        <v>61</v>
      </c>
      <c r="K214" s="115">
        <v>0.15541940955422046</v>
      </c>
      <c r="L214" s="115">
        <v>-0.11409643317525733</v>
      </c>
      <c r="M214" s="115">
        <v>0.037350251518478414</v>
      </c>
      <c r="N214" s="115">
        <v>0.0053266746679886505</v>
      </c>
      <c r="O214" s="115">
        <v>0.0061515379068707654</v>
      </c>
      <c r="P214" s="115">
        <v>-0.0032723309535793326</v>
      </c>
      <c r="Q214" s="115">
        <v>0.0007974577746556806</v>
      </c>
      <c r="R214" s="115">
        <v>8.187225160671199E-05</v>
      </c>
      <c r="S214" s="115">
        <v>7.3071536387555E-05</v>
      </c>
      <c r="T214" s="115">
        <v>-4.788713595938967E-05</v>
      </c>
      <c r="U214" s="115">
        <v>1.9099024767942462E-05</v>
      </c>
      <c r="V214" s="115">
        <v>3.0185007774448216E-06</v>
      </c>
      <c r="W214" s="115">
        <v>4.3140278825023065E-06</v>
      </c>
      <c r="X214" s="115">
        <v>67.5</v>
      </c>
    </row>
    <row r="215" s="115" customFormat="1" ht="12.75">
      <c r="A215" s="115" t="s">
        <v>144</v>
      </c>
    </row>
    <row r="216" spans="1:24" s="115" customFormat="1" ht="12.75">
      <c r="A216" s="115">
        <v>1685</v>
      </c>
      <c r="B216" s="115">
        <v>106.24</v>
      </c>
      <c r="C216" s="115">
        <v>109.84</v>
      </c>
      <c r="D216" s="115">
        <v>8.604671052438023</v>
      </c>
      <c r="E216" s="115">
        <v>8.646624483040336</v>
      </c>
      <c r="F216" s="115">
        <v>13.454264958116731</v>
      </c>
      <c r="G216" s="115" t="s">
        <v>59</v>
      </c>
      <c r="H216" s="115">
        <v>-1.550958741209456</v>
      </c>
      <c r="I216" s="115">
        <v>37.18904125879054</v>
      </c>
      <c r="J216" s="115" t="s">
        <v>73</v>
      </c>
      <c r="K216" s="115">
        <v>0.1430540274655564</v>
      </c>
      <c r="M216" s="115" t="s">
        <v>68</v>
      </c>
      <c r="N216" s="115">
        <v>0.08169052996652217</v>
      </c>
      <c r="X216" s="115">
        <v>67.5</v>
      </c>
    </row>
    <row r="217" spans="1:24" s="115" customFormat="1" ht="12.75">
      <c r="A217" s="115">
        <v>1669</v>
      </c>
      <c r="B217" s="115">
        <v>107.87999725341797</v>
      </c>
      <c r="C217" s="115">
        <v>114.37999725341797</v>
      </c>
      <c r="D217" s="115">
        <v>8.595386505126953</v>
      </c>
      <c r="E217" s="115">
        <v>8.715590476989746</v>
      </c>
      <c r="F217" s="115">
        <v>14.989858697632176</v>
      </c>
      <c r="G217" s="115" t="s">
        <v>56</v>
      </c>
      <c r="H217" s="115">
        <v>1.1012066395066995</v>
      </c>
      <c r="I217" s="115">
        <v>41.48120389292467</v>
      </c>
      <c r="J217" s="115" t="s">
        <v>62</v>
      </c>
      <c r="K217" s="115">
        <v>0.3493904424888681</v>
      </c>
      <c r="L217" s="115">
        <v>0.10839716956036016</v>
      </c>
      <c r="M217" s="115">
        <v>0.08271337119092875</v>
      </c>
      <c r="N217" s="115">
        <v>0.04667819476553864</v>
      </c>
      <c r="O217" s="115">
        <v>0.014032211720830584</v>
      </c>
      <c r="P217" s="115">
        <v>0.0031095711388698984</v>
      </c>
      <c r="Q217" s="115">
        <v>0.0017080123188749278</v>
      </c>
      <c r="R217" s="115">
        <v>0.0007184892939108549</v>
      </c>
      <c r="S217" s="115">
        <v>0.00018409280425933666</v>
      </c>
      <c r="T217" s="115">
        <v>4.576456160692728E-05</v>
      </c>
      <c r="U217" s="115">
        <v>3.735372144700149E-05</v>
      </c>
      <c r="V217" s="115">
        <v>2.6662983484370165E-05</v>
      </c>
      <c r="W217" s="115">
        <v>1.147999709253156E-05</v>
      </c>
      <c r="X217" s="115">
        <v>67.5</v>
      </c>
    </row>
    <row r="218" spans="1:24" s="115" customFormat="1" ht="12.75">
      <c r="A218" s="115">
        <v>1670</v>
      </c>
      <c r="B218" s="115">
        <v>105.95999908447266</v>
      </c>
      <c r="C218" s="115">
        <v>110.66000366210938</v>
      </c>
      <c r="D218" s="115">
        <v>8.493996620178223</v>
      </c>
      <c r="E218" s="115">
        <v>8.917551040649414</v>
      </c>
      <c r="F218" s="115">
        <v>15.43231306770405</v>
      </c>
      <c r="G218" s="115" t="s">
        <v>57</v>
      </c>
      <c r="H218" s="115">
        <v>4.751875502772037</v>
      </c>
      <c r="I218" s="115">
        <v>43.211874587244694</v>
      </c>
      <c r="J218" s="115" t="s">
        <v>60</v>
      </c>
      <c r="K218" s="115">
        <v>-0.24143941726160364</v>
      </c>
      <c r="L218" s="115">
        <v>-0.0005894192092649824</v>
      </c>
      <c r="M218" s="115">
        <v>0.057833444378014714</v>
      </c>
      <c r="N218" s="115">
        <v>-0.000482830442274346</v>
      </c>
      <c r="O218" s="115">
        <v>-0.00958664194972367</v>
      </c>
      <c r="P218" s="115">
        <v>-6.743955481934149E-05</v>
      </c>
      <c r="Q218" s="115">
        <v>0.0012258963045742581</v>
      </c>
      <c r="R218" s="115">
        <v>-3.8821615258849314E-05</v>
      </c>
      <c r="S218" s="115">
        <v>-0.00011640275559513042</v>
      </c>
      <c r="T218" s="115">
        <v>-4.802151276085106E-06</v>
      </c>
      <c r="U218" s="115">
        <v>2.8786625515292915E-05</v>
      </c>
      <c r="V218" s="115">
        <v>-3.0651631816803335E-06</v>
      </c>
      <c r="W218" s="115">
        <v>-6.957451124299922E-06</v>
      </c>
      <c r="X218" s="115">
        <v>67.5</v>
      </c>
    </row>
    <row r="219" spans="1:24" s="115" customFormat="1" ht="12.75">
      <c r="A219" s="115">
        <v>1683</v>
      </c>
      <c r="B219" s="115">
        <v>93.30000305175781</v>
      </c>
      <c r="C219" s="115">
        <v>97.19999694824219</v>
      </c>
      <c r="D219" s="115">
        <v>9.463739395141602</v>
      </c>
      <c r="E219" s="115">
        <v>10.235777854919434</v>
      </c>
      <c r="F219" s="115">
        <v>13.31415101746612</v>
      </c>
      <c r="G219" s="115" t="s">
        <v>58</v>
      </c>
      <c r="H219" s="115">
        <v>7.64287453684134</v>
      </c>
      <c r="I219" s="115">
        <v>33.44287758859915</v>
      </c>
      <c r="J219" s="115" t="s">
        <v>61</v>
      </c>
      <c r="K219" s="115">
        <v>0.25254838961067294</v>
      </c>
      <c r="L219" s="115">
        <v>-0.10839556703893947</v>
      </c>
      <c r="M219" s="115">
        <v>0.05913370007993277</v>
      </c>
      <c r="N219" s="115">
        <v>-0.046675697545227664</v>
      </c>
      <c r="O219" s="115">
        <v>0.010246914750597545</v>
      </c>
      <c r="P219" s="115">
        <v>-0.0031088397472591616</v>
      </c>
      <c r="Q219" s="115">
        <v>0.0011893209540993072</v>
      </c>
      <c r="R219" s="115">
        <v>-0.0007174397170865386</v>
      </c>
      <c r="S219" s="115">
        <v>0.00014262033189530436</v>
      </c>
      <c r="T219" s="115">
        <v>-4.551191538702625E-05</v>
      </c>
      <c r="U219" s="115">
        <v>2.3804005910402272E-05</v>
      </c>
      <c r="V219" s="115">
        <v>-2.6486212695617084E-05</v>
      </c>
      <c r="W219" s="115">
        <v>9.131495337430274E-06</v>
      </c>
      <c r="X219" s="115">
        <v>67.5</v>
      </c>
    </row>
    <row r="220" s="115" customFormat="1" ht="12.75">
      <c r="A220" s="115" t="s">
        <v>150</v>
      </c>
    </row>
    <row r="221" spans="1:24" s="115" customFormat="1" ht="12.75">
      <c r="A221" s="115">
        <v>1685</v>
      </c>
      <c r="B221" s="115">
        <v>110.12</v>
      </c>
      <c r="C221" s="115">
        <v>127.92</v>
      </c>
      <c r="D221" s="115">
        <v>8.818457472411277</v>
      </c>
      <c r="E221" s="115">
        <v>8.851210699604112</v>
      </c>
      <c r="F221" s="115">
        <v>13.268258423394558</v>
      </c>
      <c r="G221" s="115" t="s">
        <v>59</v>
      </c>
      <c r="H221" s="115">
        <v>-6.828374927909351</v>
      </c>
      <c r="I221" s="115">
        <v>35.791625072090646</v>
      </c>
      <c r="J221" s="115" t="s">
        <v>73</v>
      </c>
      <c r="K221" s="115">
        <v>0.44833292765987615</v>
      </c>
      <c r="M221" s="115" t="s">
        <v>68</v>
      </c>
      <c r="N221" s="115">
        <v>0.4125794275002101</v>
      </c>
      <c r="X221" s="115">
        <v>67.5</v>
      </c>
    </row>
    <row r="222" spans="1:24" s="115" customFormat="1" ht="12.75">
      <c r="A222" s="115">
        <v>1669</v>
      </c>
      <c r="B222" s="115">
        <v>103.08000183105469</v>
      </c>
      <c r="C222" s="115">
        <v>113.18000030517578</v>
      </c>
      <c r="D222" s="115">
        <v>8.82612133026123</v>
      </c>
      <c r="E222" s="115">
        <v>8.795984268188477</v>
      </c>
      <c r="F222" s="115">
        <v>17.830728412572416</v>
      </c>
      <c r="G222" s="115" t="s">
        <v>56</v>
      </c>
      <c r="H222" s="115">
        <v>12.463069751981926</v>
      </c>
      <c r="I222" s="115">
        <v>48.043071583036614</v>
      </c>
      <c r="J222" s="115" t="s">
        <v>62</v>
      </c>
      <c r="K222" s="115">
        <v>0.16686492775717848</v>
      </c>
      <c r="L222" s="115">
        <v>0.6447131849274348</v>
      </c>
      <c r="M222" s="115">
        <v>0.0395031073290293</v>
      </c>
      <c r="N222" s="115">
        <v>0.0537125355228786</v>
      </c>
      <c r="O222" s="115">
        <v>0.006701467047641999</v>
      </c>
      <c r="P222" s="115">
        <v>0.01849483561923593</v>
      </c>
      <c r="Q222" s="115">
        <v>0.0008157535729782805</v>
      </c>
      <c r="R222" s="115">
        <v>0.0008268100210872977</v>
      </c>
      <c r="S222" s="115">
        <v>8.793563114631977E-05</v>
      </c>
      <c r="T222" s="115">
        <v>0.0002721531347941363</v>
      </c>
      <c r="U222" s="115">
        <v>1.7847484246801885E-05</v>
      </c>
      <c r="V222" s="115">
        <v>3.068767296565152E-05</v>
      </c>
      <c r="W222" s="115">
        <v>5.486336475958512E-06</v>
      </c>
      <c r="X222" s="115">
        <v>67.5</v>
      </c>
    </row>
    <row r="223" spans="1:24" s="115" customFormat="1" ht="12.75">
      <c r="A223" s="115">
        <v>1670</v>
      </c>
      <c r="B223" s="115">
        <v>122.13999938964844</v>
      </c>
      <c r="C223" s="115">
        <v>126.13999938964844</v>
      </c>
      <c r="D223" s="115">
        <v>8.223597526550293</v>
      </c>
      <c r="E223" s="115">
        <v>8.824654579162598</v>
      </c>
      <c r="F223" s="115">
        <v>17.917789253866093</v>
      </c>
      <c r="G223" s="115" t="s">
        <v>57</v>
      </c>
      <c r="H223" s="115">
        <v>-2.7836322285889707</v>
      </c>
      <c r="I223" s="115">
        <v>51.85636716105946</v>
      </c>
      <c r="J223" s="115" t="s">
        <v>60</v>
      </c>
      <c r="K223" s="115">
        <v>-0.15580248296670907</v>
      </c>
      <c r="L223" s="115">
        <v>-0.003507291903522292</v>
      </c>
      <c r="M223" s="115">
        <v>0.03672102299038303</v>
      </c>
      <c r="N223" s="115">
        <v>-0.0005553013602518571</v>
      </c>
      <c r="O223" s="115">
        <v>-0.0062826605930448795</v>
      </c>
      <c r="P223" s="115">
        <v>-0.00040130360966294485</v>
      </c>
      <c r="Q223" s="115">
        <v>0.0007501351607143128</v>
      </c>
      <c r="R223" s="115">
        <v>-4.466119810452566E-05</v>
      </c>
      <c r="S223" s="115">
        <v>-8.431053391217424E-05</v>
      </c>
      <c r="T223" s="115">
        <v>-2.8579962394810178E-05</v>
      </c>
      <c r="U223" s="115">
        <v>1.5807307143877382E-05</v>
      </c>
      <c r="V223" s="115">
        <v>-3.526423789943165E-06</v>
      </c>
      <c r="W223" s="115">
        <v>-5.309221784132795E-06</v>
      </c>
      <c r="X223" s="115">
        <v>67.5</v>
      </c>
    </row>
    <row r="224" spans="1:24" s="115" customFormat="1" ht="12.75">
      <c r="A224" s="115">
        <v>1683</v>
      </c>
      <c r="B224" s="115">
        <v>100.87999725341797</v>
      </c>
      <c r="C224" s="115">
        <v>91.37999725341797</v>
      </c>
      <c r="D224" s="115">
        <v>9.506609916687012</v>
      </c>
      <c r="E224" s="115">
        <v>10.27010726928711</v>
      </c>
      <c r="F224" s="115">
        <v>17.700380188192824</v>
      </c>
      <c r="G224" s="115" t="s">
        <v>58</v>
      </c>
      <c r="H224" s="115">
        <v>10.89395740438271</v>
      </c>
      <c r="I224" s="115">
        <v>44.27395465780068</v>
      </c>
      <c r="J224" s="115" t="s">
        <v>61</v>
      </c>
      <c r="K224" s="115">
        <v>-0.059745212501226594</v>
      </c>
      <c r="L224" s="115">
        <v>-0.6447036448809486</v>
      </c>
      <c r="M224" s="115">
        <v>-0.014562347310395029</v>
      </c>
      <c r="N224" s="115">
        <v>-0.05370966498402125</v>
      </c>
      <c r="O224" s="115">
        <v>-0.002331916907446003</v>
      </c>
      <c r="P224" s="115">
        <v>-0.018490481334876862</v>
      </c>
      <c r="Q224" s="115">
        <v>-0.0003205481749861367</v>
      </c>
      <c r="R224" s="115">
        <v>-0.0008256029241434686</v>
      </c>
      <c r="S224" s="115">
        <v>-2.498817913625805E-05</v>
      </c>
      <c r="T224" s="115">
        <v>-0.00027064832260294275</v>
      </c>
      <c r="U224" s="115">
        <v>-8.286237674539907E-06</v>
      </c>
      <c r="V224" s="115">
        <v>-3.048438300672169E-05</v>
      </c>
      <c r="W224" s="115">
        <v>-1.3827696750806548E-06</v>
      </c>
      <c r="X224" s="115">
        <v>67.5</v>
      </c>
    </row>
    <row r="225" spans="1:14" s="115" customFormat="1" ht="12.75">
      <c r="A225" s="115" t="s">
        <v>156</v>
      </c>
      <c r="E225" s="116" t="s">
        <v>106</v>
      </c>
      <c r="F225" s="116">
        <f>MIN(F196:F224)</f>
        <v>9.068185650245349</v>
      </c>
      <c r="G225" s="116"/>
      <c r="H225" s="116"/>
      <c r="I225" s="117"/>
      <c r="J225" s="117" t="s">
        <v>158</v>
      </c>
      <c r="K225" s="116">
        <f>AVERAGE(K223,K218,K213,K208,K203,K198)</f>
        <v>0.15707386710756957</v>
      </c>
      <c r="L225" s="116">
        <f>AVERAGE(L223,L218,L213,L208,L203,L198)</f>
        <v>-1.0643734671052251E-05</v>
      </c>
      <c r="M225" s="117" t="s">
        <v>108</v>
      </c>
      <c r="N225" s="116" t="e">
        <f>Mittelwert(K221,K216,K211,K206,K201,K196)</f>
        <v>#NAME?</v>
      </c>
    </row>
    <row r="226" spans="5:14" s="115" customFormat="1" ht="12.75">
      <c r="E226" s="116" t="s">
        <v>107</v>
      </c>
      <c r="F226" s="116">
        <f>MAX(F196:F224)</f>
        <v>19.401195142010753</v>
      </c>
      <c r="G226" s="116"/>
      <c r="H226" s="116"/>
      <c r="I226" s="117"/>
      <c r="J226" s="117" t="s">
        <v>159</v>
      </c>
      <c r="K226" s="116">
        <f>AVERAGE(K224,K219,K214,K209,K204,K199)</f>
        <v>0.09296218554102664</v>
      </c>
      <c r="L226" s="116">
        <f>AVERAGE(L224,L219,L214,L209,L204,L199)</f>
        <v>-0.002038598021079016</v>
      </c>
      <c r="M226" s="116"/>
      <c r="N226" s="116"/>
    </row>
    <row r="227" spans="5:14" s="115" customFormat="1" ht="12.75">
      <c r="E227" s="116"/>
      <c r="F227" s="116"/>
      <c r="G227" s="116"/>
      <c r="H227" s="116"/>
      <c r="I227" s="116"/>
      <c r="J227" s="117" t="s">
        <v>112</v>
      </c>
      <c r="K227" s="116">
        <f>ABS(K225/$G$33)</f>
        <v>0.09817116694223098</v>
      </c>
      <c r="L227" s="116">
        <f>ABS(L225/$H$33)</f>
        <v>2.956592964181181E-05</v>
      </c>
      <c r="M227" s="117" t="s">
        <v>111</v>
      </c>
      <c r="N227" s="116">
        <f>K227+L227+L228+K228</f>
        <v>0.15229428023790323</v>
      </c>
    </row>
    <row r="228" spans="5:14" s="115" customFormat="1" ht="12.75">
      <c r="E228" s="116"/>
      <c r="F228" s="116"/>
      <c r="G228" s="116"/>
      <c r="H228" s="116"/>
      <c r="I228" s="116"/>
      <c r="J228" s="116"/>
      <c r="K228" s="116">
        <f>ABS(K226/$G$34)</f>
        <v>0.05281942360285605</v>
      </c>
      <c r="L228" s="116">
        <f>ABS(L226/$H$34)</f>
        <v>0.001274123763174385</v>
      </c>
      <c r="M228" s="116"/>
      <c r="N228" s="116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1685</v>
      </c>
      <c r="B231" s="100">
        <v>85.54</v>
      </c>
      <c r="C231" s="100">
        <v>114.74</v>
      </c>
      <c r="D231" s="100">
        <v>8.985437776799314</v>
      </c>
      <c r="E231" s="100">
        <v>9.01546477028519</v>
      </c>
      <c r="F231" s="100">
        <v>10.552244769197285</v>
      </c>
      <c r="G231" s="100" t="s">
        <v>59</v>
      </c>
      <c r="H231" s="100">
        <v>9.867231332687794</v>
      </c>
      <c r="I231" s="100">
        <v>27.9072313326878</v>
      </c>
      <c r="J231" s="100" t="s">
        <v>73</v>
      </c>
      <c r="K231" s="100">
        <v>0.09702561670131411</v>
      </c>
      <c r="M231" s="100" t="s">
        <v>68</v>
      </c>
      <c r="N231" s="100">
        <v>0.06562261577049715</v>
      </c>
      <c r="X231" s="100">
        <v>67.5</v>
      </c>
    </row>
    <row r="232" spans="1:24" s="100" customFormat="1" ht="12.75" hidden="1">
      <c r="A232" s="100">
        <v>1669</v>
      </c>
      <c r="B232" s="100">
        <v>106.08000183105469</v>
      </c>
      <c r="C232" s="100">
        <v>111.27999877929688</v>
      </c>
      <c r="D232" s="100">
        <v>9.120430946350098</v>
      </c>
      <c r="E232" s="100">
        <v>9.003449440002441</v>
      </c>
      <c r="F232" s="100">
        <v>16.356377188037904</v>
      </c>
      <c r="G232" s="100" t="s">
        <v>56</v>
      </c>
      <c r="H232" s="100">
        <v>4.073836114629259</v>
      </c>
      <c r="I232" s="100">
        <v>42.65383794568395</v>
      </c>
      <c r="J232" s="100" t="s">
        <v>62</v>
      </c>
      <c r="K232" s="100">
        <v>0.26086069700511266</v>
      </c>
      <c r="L232" s="100">
        <v>0.13887234106767288</v>
      </c>
      <c r="M232" s="100">
        <v>0.06175490575739206</v>
      </c>
      <c r="N232" s="100">
        <v>0.07582530071770822</v>
      </c>
      <c r="O232" s="100">
        <v>0.010476545983095678</v>
      </c>
      <c r="P232" s="100">
        <v>0.0039837394465189035</v>
      </c>
      <c r="Q232" s="100">
        <v>0.0012752374644265515</v>
      </c>
      <c r="R232" s="100">
        <v>0.0011671523597902229</v>
      </c>
      <c r="S232" s="100">
        <v>0.00013746416226057613</v>
      </c>
      <c r="T232" s="100">
        <v>5.861828090873478E-05</v>
      </c>
      <c r="U232" s="100">
        <v>2.790206336859856E-05</v>
      </c>
      <c r="V232" s="100">
        <v>4.331541522220549E-05</v>
      </c>
      <c r="W232" s="100">
        <v>8.572351459963565E-06</v>
      </c>
      <c r="X232" s="100">
        <v>67.5</v>
      </c>
    </row>
    <row r="233" spans="1:24" s="100" customFormat="1" ht="12.75" hidden="1">
      <c r="A233" s="100">
        <v>1683</v>
      </c>
      <c r="B233" s="100">
        <v>102.83999633789062</v>
      </c>
      <c r="C233" s="100">
        <v>105.73999786376953</v>
      </c>
      <c r="D233" s="100">
        <v>9.388151168823242</v>
      </c>
      <c r="E233" s="100">
        <v>10.401833534240723</v>
      </c>
      <c r="F233" s="100">
        <v>15.287971542734581</v>
      </c>
      <c r="G233" s="100" t="s">
        <v>57</v>
      </c>
      <c r="H233" s="100">
        <v>3.3854990859233283</v>
      </c>
      <c r="I233" s="100">
        <v>38.725495423813946</v>
      </c>
      <c r="J233" s="100" t="s">
        <v>60</v>
      </c>
      <c r="K233" s="100">
        <v>0.24900051856678013</v>
      </c>
      <c r="L233" s="100">
        <v>0.0007564724608561387</v>
      </c>
      <c r="M233" s="100">
        <v>-0.05915266199836147</v>
      </c>
      <c r="N233" s="100">
        <v>-0.0007840876723710248</v>
      </c>
      <c r="O233" s="100">
        <v>0.009965974349097122</v>
      </c>
      <c r="P233" s="100">
        <v>8.645021430212304E-05</v>
      </c>
      <c r="Q233" s="100">
        <v>-0.0012306758780585274</v>
      </c>
      <c r="R233" s="100">
        <v>-6.302441860569611E-05</v>
      </c>
      <c r="S233" s="100">
        <v>0.0001276070223802173</v>
      </c>
      <c r="T233" s="100">
        <v>6.1490551706470315E-06</v>
      </c>
      <c r="U233" s="100">
        <v>-2.742059234379232E-05</v>
      </c>
      <c r="V233" s="100">
        <v>-4.970453303493209E-06</v>
      </c>
      <c r="W233" s="100">
        <v>7.849130103552657E-06</v>
      </c>
      <c r="X233" s="100">
        <v>67.5</v>
      </c>
    </row>
    <row r="234" spans="1:24" s="100" customFormat="1" ht="12.75" hidden="1">
      <c r="A234" s="100">
        <v>1670</v>
      </c>
      <c r="B234" s="100">
        <v>109.91999816894531</v>
      </c>
      <c r="C234" s="100">
        <v>105.5199966430664</v>
      </c>
      <c r="D234" s="100">
        <v>8.455011367797852</v>
      </c>
      <c r="E234" s="100">
        <v>8.914560317993164</v>
      </c>
      <c r="F234" s="100">
        <v>15.815794452575593</v>
      </c>
      <c r="G234" s="100" t="s">
        <v>58</v>
      </c>
      <c r="H234" s="100">
        <v>2.0772634880005114</v>
      </c>
      <c r="I234" s="100">
        <v>44.497261656945824</v>
      </c>
      <c r="J234" s="100" t="s">
        <v>61</v>
      </c>
      <c r="K234" s="100">
        <v>-0.0777627481218854</v>
      </c>
      <c r="L234" s="100">
        <v>0.1388702807048075</v>
      </c>
      <c r="M234" s="100">
        <v>-0.017737839880097504</v>
      </c>
      <c r="N234" s="100">
        <v>-0.0758212465965373</v>
      </c>
      <c r="O234" s="100">
        <v>-0.0032306920325305493</v>
      </c>
      <c r="P234" s="100">
        <v>0.0039828013179416645</v>
      </c>
      <c r="Q234" s="100">
        <v>-0.00033416683534116977</v>
      </c>
      <c r="R234" s="100">
        <v>-0.0011654495071101536</v>
      </c>
      <c r="S234" s="100">
        <v>-5.111598326606587E-05</v>
      </c>
      <c r="T234" s="100">
        <v>5.8294870933931055E-05</v>
      </c>
      <c r="U234" s="100">
        <v>-5.1610324297419035E-06</v>
      </c>
      <c r="V234" s="100">
        <v>-4.3029289906177444E-05</v>
      </c>
      <c r="W234" s="100">
        <v>-3.446210407192647E-06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1685</v>
      </c>
      <c r="B236" s="100">
        <v>79.12</v>
      </c>
      <c r="C236" s="100">
        <v>106.62</v>
      </c>
      <c r="D236" s="100">
        <v>9.094623811112582</v>
      </c>
      <c r="E236" s="100">
        <v>9.131713521382059</v>
      </c>
      <c r="F236" s="100">
        <v>8.804998941603165</v>
      </c>
      <c r="G236" s="100" t="s">
        <v>59</v>
      </c>
      <c r="H236" s="100">
        <v>11.380557340254555</v>
      </c>
      <c r="I236" s="100">
        <v>23.000557340254556</v>
      </c>
      <c r="J236" s="100" t="s">
        <v>73</v>
      </c>
      <c r="K236" s="100">
        <v>0.3467391672714635</v>
      </c>
      <c r="M236" s="100" t="s">
        <v>68</v>
      </c>
      <c r="N236" s="100">
        <v>0.2720330329803061</v>
      </c>
      <c r="X236" s="100">
        <v>67.5</v>
      </c>
    </row>
    <row r="237" spans="1:24" s="100" customFormat="1" ht="12.75" hidden="1">
      <c r="A237" s="100">
        <v>1669</v>
      </c>
      <c r="B237" s="100">
        <v>106.81999969482422</v>
      </c>
      <c r="C237" s="100">
        <v>119.5199966430664</v>
      </c>
      <c r="D237" s="100">
        <v>8.99936294555664</v>
      </c>
      <c r="E237" s="100">
        <v>8.745601654052734</v>
      </c>
      <c r="F237" s="100">
        <v>14.947893090253826</v>
      </c>
      <c r="G237" s="100" t="s">
        <v>56</v>
      </c>
      <c r="H237" s="100">
        <v>0.18645744855732005</v>
      </c>
      <c r="I237" s="100">
        <v>39.50645714338154</v>
      </c>
      <c r="J237" s="100" t="s">
        <v>62</v>
      </c>
      <c r="K237" s="100">
        <v>0.35321673835299405</v>
      </c>
      <c r="L237" s="100">
        <v>0.4615357009262314</v>
      </c>
      <c r="M237" s="100">
        <v>0.08361894738345262</v>
      </c>
      <c r="N237" s="100">
        <v>0.03987240695569505</v>
      </c>
      <c r="O237" s="100">
        <v>0.014185678956515155</v>
      </c>
      <c r="P237" s="100">
        <v>0.01323994237133356</v>
      </c>
      <c r="Q237" s="100">
        <v>0.0017267561391457898</v>
      </c>
      <c r="R237" s="100">
        <v>0.0006137340806428995</v>
      </c>
      <c r="S237" s="100">
        <v>0.00018611278968665073</v>
      </c>
      <c r="T237" s="100">
        <v>0.00019481958049972435</v>
      </c>
      <c r="U237" s="100">
        <v>3.7783942448436255E-05</v>
      </c>
      <c r="V237" s="100">
        <v>2.277364813380333E-05</v>
      </c>
      <c r="W237" s="100">
        <v>1.1604606964580806E-05</v>
      </c>
      <c r="X237" s="100">
        <v>67.5</v>
      </c>
    </row>
    <row r="238" spans="1:24" s="100" customFormat="1" ht="12.75" hidden="1">
      <c r="A238" s="100">
        <v>1683</v>
      </c>
      <c r="B238" s="100">
        <v>105.69999694824219</v>
      </c>
      <c r="C238" s="100">
        <v>100.5999984741211</v>
      </c>
      <c r="D238" s="100">
        <v>9.295439720153809</v>
      </c>
      <c r="E238" s="100">
        <v>10.252442359924316</v>
      </c>
      <c r="F238" s="100">
        <v>17.088006417213503</v>
      </c>
      <c r="G238" s="100" t="s">
        <v>57</v>
      </c>
      <c r="H238" s="100">
        <v>5.522089408981529</v>
      </c>
      <c r="I238" s="100">
        <v>43.722086357223716</v>
      </c>
      <c r="J238" s="100" t="s">
        <v>60</v>
      </c>
      <c r="K238" s="100">
        <v>0.22426895448374584</v>
      </c>
      <c r="L238" s="100">
        <v>0.0025117503556048707</v>
      </c>
      <c r="M238" s="100">
        <v>-0.053823228961882394</v>
      </c>
      <c r="N238" s="100">
        <v>-0.00041236547878158733</v>
      </c>
      <c r="O238" s="100">
        <v>0.008888176495197152</v>
      </c>
      <c r="P238" s="100">
        <v>0.00028731770433633707</v>
      </c>
      <c r="Q238" s="100">
        <v>-0.0011457303785207312</v>
      </c>
      <c r="R238" s="100">
        <v>-3.313239878207424E-05</v>
      </c>
      <c r="S238" s="100">
        <v>0.00010656793027650249</v>
      </c>
      <c r="T238" s="100">
        <v>2.0455405927601076E-05</v>
      </c>
      <c r="U238" s="100">
        <v>-2.7233325260504154E-05</v>
      </c>
      <c r="V238" s="100">
        <v>-2.611821834671536E-06</v>
      </c>
      <c r="W238" s="100">
        <v>6.329122672942726E-06</v>
      </c>
      <c r="X238" s="100">
        <v>67.5</v>
      </c>
    </row>
    <row r="239" spans="1:24" s="100" customFormat="1" ht="12.75" hidden="1">
      <c r="A239" s="100">
        <v>1670</v>
      </c>
      <c r="B239" s="100">
        <v>123.16000366210938</v>
      </c>
      <c r="C239" s="100">
        <v>101.66000366210938</v>
      </c>
      <c r="D239" s="100">
        <v>8.41301155090332</v>
      </c>
      <c r="E239" s="100">
        <v>9.191614151000977</v>
      </c>
      <c r="F239" s="100">
        <v>17.24030822468766</v>
      </c>
      <c r="G239" s="100" t="s">
        <v>58</v>
      </c>
      <c r="H239" s="100">
        <v>-6.885634093558878</v>
      </c>
      <c r="I239" s="100">
        <v>48.774369568550505</v>
      </c>
      <c r="J239" s="100" t="s">
        <v>61</v>
      </c>
      <c r="K239" s="100">
        <v>-0.2728836754140764</v>
      </c>
      <c r="L239" s="100">
        <v>0.4615288662040749</v>
      </c>
      <c r="M239" s="100">
        <v>-0.06399365894862866</v>
      </c>
      <c r="N239" s="100">
        <v>-0.039870274530688504</v>
      </c>
      <c r="O239" s="100">
        <v>-0.011055939853650698</v>
      </c>
      <c r="P239" s="100">
        <v>0.013236824488260341</v>
      </c>
      <c r="Q239" s="100">
        <v>-0.001291893441353588</v>
      </c>
      <c r="R239" s="100">
        <v>-0.0006128391027778259</v>
      </c>
      <c r="S239" s="100">
        <v>-0.0001525819344533618</v>
      </c>
      <c r="T239" s="100">
        <v>0.0001937427297072735</v>
      </c>
      <c r="U239" s="100">
        <v>-2.6191072948665728E-05</v>
      </c>
      <c r="V239" s="100">
        <v>-2.262338250629682E-05</v>
      </c>
      <c r="W239" s="100">
        <v>-9.72672138972016E-06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1685</v>
      </c>
      <c r="B241" s="100">
        <v>82.7</v>
      </c>
      <c r="C241" s="100">
        <v>90.4</v>
      </c>
      <c r="D241" s="100">
        <v>8.699396025936501</v>
      </c>
      <c r="E241" s="100">
        <v>8.738342503295966</v>
      </c>
      <c r="F241" s="100">
        <v>10.916646975428495</v>
      </c>
      <c r="G241" s="100" t="s">
        <v>59</v>
      </c>
      <c r="H241" s="100">
        <v>14.61668762012021</v>
      </c>
      <c r="I241" s="100">
        <v>29.816687620120213</v>
      </c>
      <c r="J241" s="100" t="s">
        <v>73</v>
      </c>
      <c r="K241" s="100">
        <v>0.5998656531874963</v>
      </c>
      <c r="M241" s="100" t="s">
        <v>68</v>
      </c>
      <c r="N241" s="100">
        <v>0.38789730728787225</v>
      </c>
      <c r="X241" s="100">
        <v>67.5</v>
      </c>
    </row>
    <row r="242" spans="1:24" s="100" customFormat="1" ht="12.75" hidden="1">
      <c r="A242" s="100">
        <v>1669</v>
      </c>
      <c r="B242" s="100">
        <v>105.36000061035156</v>
      </c>
      <c r="C242" s="100">
        <v>108.95999908447266</v>
      </c>
      <c r="D242" s="100">
        <v>8.851977348327637</v>
      </c>
      <c r="E242" s="100">
        <v>9.015459060668945</v>
      </c>
      <c r="F242" s="100">
        <v>11.237706172013954</v>
      </c>
      <c r="G242" s="100" t="s">
        <v>56</v>
      </c>
      <c r="H242" s="100">
        <v>-7.666700181201364</v>
      </c>
      <c r="I242" s="100">
        <v>30.193300429150202</v>
      </c>
      <c r="J242" s="100" t="s">
        <v>62</v>
      </c>
      <c r="K242" s="100">
        <v>0.63237810849385</v>
      </c>
      <c r="L242" s="100">
        <v>0.41682195832904406</v>
      </c>
      <c r="M242" s="100">
        <v>0.1497071254022049</v>
      </c>
      <c r="N242" s="100">
        <v>0.05488520134341673</v>
      </c>
      <c r="O242" s="100">
        <v>0.025397473222899425</v>
      </c>
      <c r="P242" s="100">
        <v>0.011957307751911578</v>
      </c>
      <c r="Q242" s="100">
        <v>0.003091421323136011</v>
      </c>
      <c r="R242" s="100">
        <v>0.0008447956518510986</v>
      </c>
      <c r="S242" s="100">
        <v>0.00033323964220545904</v>
      </c>
      <c r="T242" s="100">
        <v>0.0001759589379201753</v>
      </c>
      <c r="U242" s="100">
        <v>6.761438742807463E-05</v>
      </c>
      <c r="V242" s="100">
        <v>3.135386797247848E-05</v>
      </c>
      <c r="W242" s="100">
        <v>2.078530092522855E-05</v>
      </c>
      <c r="X242" s="100">
        <v>67.5</v>
      </c>
    </row>
    <row r="243" spans="1:24" s="100" customFormat="1" ht="12.75" hidden="1">
      <c r="A243" s="100">
        <v>1683</v>
      </c>
      <c r="B243" s="100">
        <v>100.4800033569336</v>
      </c>
      <c r="C243" s="100">
        <v>101.4800033569336</v>
      </c>
      <c r="D243" s="100">
        <v>9.600528717041016</v>
      </c>
      <c r="E243" s="100">
        <v>10.535736083984375</v>
      </c>
      <c r="F243" s="100">
        <v>14.552557834357643</v>
      </c>
      <c r="G243" s="100" t="s">
        <v>57</v>
      </c>
      <c r="H243" s="100">
        <v>3.0636058713528485</v>
      </c>
      <c r="I243" s="100">
        <v>36.043609228286435</v>
      </c>
      <c r="J243" s="100" t="s">
        <v>60</v>
      </c>
      <c r="K243" s="100">
        <v>0.44610280846592665</v>
      </c>
      <c r="L243" s="100">
        <v>0.002268415183870574</v>
      </c>
      <c r="M243" s="100">
        <v>-0.10439572742370448</v>
      </c>
      <c r="N243" s="100">
        <v>-0.0005676431594873921</v>
      </c>
      <c r="O243" s="100">
        <v>0.0181092503272069</v>
      </c>
      <c r="P243" s="100">
        <v>0.0002594131988985811</v>
      </c>
      <c r="Q243" s="100">
        <v>-0.002096859220341356</v>
      </c>
      <c r="R243" s="100">
        <v>-4.5614923667006556E-05</v>
      </c>
      <c r="S243" s="100">
        <v>0.0002528410382797832</v>
      </c>
      <c r="T243" s="100">
        <v>1.846696656120476E-05</v>
      </c>
      <c r="U243" s="100">
        <v>-4.1789775932108526E-05</v>
      </c>
      <c r="V243" s="100">
        <v>-3.5939178962820926E-06</v>
      </c>
      <c r="W243" s="100">
        <v>1.6211000544224257E-05</v>
      </c>
      <c r="X243" s="100">
        <v>67.5</v>
      </c>
    </row>
    <row r="244" spans="1:24" s="100" customFormat="1" ht="12.75" hidden="1">
      <c r="A244" s="100">
        <v>1670</v>
      </c>
      <c r="B244" s="100">
        <v>100.26000213623047</v>
      </c>
      <c r="C244" s="100">
        <v>111.05999755859375</v>
      </c>
      <c r="D244" s="100">
        <v>8.575611114501953</v>
      </c>
      <c r="E244" s="100">
        <v>8.972600936889648</v>
      </c>
      <c r="F244" s="100">
        <v>13.26889713471851</v>
      </c>
      <c r="G244" s="100" t="s">
        <v>58</v>
      </c>
      <c r="H244" s="100">
        <v>4.03169489832672</v>
      </c>
      <c r="I244" s="100">
        <v>36.79169703455719</v>
      </c>
      <c r="J244" s="100" t="s">
        <v>61</v>
      </c>
      <c r="K244" s="100">
        <v>0.4482124009675237</v>
      </c>
      <c r="L244" s="100">
        <v>0.41681578573491307</v>
      </c>
      <c r="M244" s="100">
        <v>0.10730216909208824</v>
      </c>
      <c r="N244" s="100">
        <v>-0.05488226587660972</v>
      </c>
      <c r="O244" s="100">
        <v>0.017806928390220758</v>
      </c>
      <c r="P244" s="100">
        <v>0.011954493442474337</v>
      </c>
      <c r="Q244" s="100">
        <v>0.0022715781314340583</v>
      </c>
      <c r="R244" s="100">
        <v>-0.0008435632591130174</v>
      </c>
      <c r="S244" s="100">
        <v>0.00021707157459884872</v>
      </c>
      <c r="T244" s="100">
        <v>0.00017498719661741957</v>
      </c>
      <c r="U244" s="100">
        <v>5.3153739424596826E-05</v>
      </c>
      <c r="V244" s="100">
        <v>-3.1147211608591786E-05</v>
      </c>
      <c r="W244" s="100">
        <v>1.3008927546399347E-05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1685</v>
      </c>
      <c r="B246" s="100">
        <v>102.54</v>
      </c>
      <c r="C246" s="100">
        <v>100.24</v>
      </c>
      <c r="D246" s="100">
        <v>8.862581413821093</v>
      </c>
      <c r="E246" s="100">
        <v>9.1488849978228</v>
      </c>
      <c r="F246" s="100">
        <v>14.186761898836595</v>
      </c>
      <c r="G246" s="100" t="s">
        <v>59</v>
      </c>
      <c r="H246" s="100">
        <v>3.0266583530207924</v>
      </c>
      <c r="I246" s="100">
        <v>38.0666583530208</v>
      </c>
      <c r="J246" s="100" t="s">
        <v>73</v>
      </c>
      <c r="K246" s="100">
        <v>0.044574422718834134</v>
      </c>
      <c r="M246" s="100" t="s">
        <v>68</v>
      </c>
      <c r="N246" s="100">
        <v>0.02418098732567844</v>
      </c>
      <c r="X246" s="100">
        <v>67.5</v>
      </c>
    </row>
    <row r="247" spans="1:24" s="100" customFormat="1" ht="12.75" hidden="1">
      <c r="A247" s="100">
        <v>1669</v>
      </c>
      <c r="B247" s="100">
        <v>104.0999984741211</v>
      </c>
      <c r="C247" s="100">
        <v>97.4000015258789</v>
      </c>
      <c r="D247" s="100">
        <v>8.62885856628418</v>
      </c>
      <c r="E247" s="100">
        <v>8.895957946777344</v>
      </c>
      <c r="F247" s="100">
        <v>12.94829911869244</v>
      </c>
      <c r="G247" s="100" t="s">
        <v>56</v>
      </c>
      <c r="H247" s="100">
        <v>-0.9130368574232506</v>
      </c>
      <c r="I247" s="100">
        <v>35.68696161669784</v>
      </c>
      <c r="J247" s="100" t="s">
        <v>62</v>
      </c>
      <c r="K247" s="100">
        <v>0.19905915414352474</v>
      </c>
      <c r="L247" s="100">
        <v>0.05148183369831604</v>
      </c>
      <c r="M247" s="100">
        <v>0.047124551888907094</v>
      </c>
      <c r="N247" s="100">
        <v>0.0034231194349500574</v>
      </c>
      <c r="O247" s="100">
        <v>0.00799454462092904</v>
      </c>
      <c r="P247" s="100">
        <v>0.0014768478552407622</v>
      </c>
      <c r="Q247" s="100">
        <v>0.0009731184632869972</v>
      </c>
      <c r="R247" s="100">
        <v>5.268922518282144E-05</v>
      </c>
      <c r="S247" s="100">
        <v>0.00010488620848496139</v>
      </c>
      <c r="T247" s="100">
        <v>2.1737261571862378E-05</v>
      </c>
      <c r="U247" s="100">
        <v>2.1283015667645606E-05</v>
      </c>
      <c r="V247" s="100">
        <v>1.953593921091918E-06</v>
      </c>
      <c r="W247" s="100">
        <v>6.53996418870307E-06</v>
      </c>
      <c r="X247" s="100">
        <v>67.5</v>
      </c>
    </row>
    <row r="248" spans="1:24" s="100" customFormat="1" ht="12.75" hidden="1">
      <c r="A248" s="100">
        <v>1683</v>
      </c>
      <c r="B248" s="100">
        <v>99.19999694824219</v>
      </c>
      <c r="C248" s="100">
        <v>98.19999694824219</v>
      </c>
      <c r="D248" s="100">
        <v>9.648246765136719</v>
      </c>
      <c r="E248" s="100">
        <v>10.682342529296875</v>
      </c>
      <c r="F248" s="100">
        <v>11.99140323705587</v>
      </c>
      <c r="G248" s="100" t="s">
        <v>57</v>
      </c>
      <c r="H248" s="100">
        <v>-2.148307407941573</v>
      </c>
      <c r="I248" s="100">
        <v>29.55168954030061</v>
      </c>
      <c r="J248" s="100" t="s">
        <v>60</v>
      </c>
      <c r="K248" s="100">
        <v>0.1990492546896116</v>
      </c>
      <c r="L248" s="100">
        <v>0.00028010870049620634</v>
      </c>
      <c r="M248" s="100">
        <v>-0.04711381895076659</v>
      </c>
      <c r="N248" s="100">
        <v>3.546251222525968E-05</v>
      </c>
      <c r="O248" s="100">
        <v>0.007994541963982247</v>
      </c>
      <c r="P248" s="100">
        <v>3.201749636498908E-05</v>
      </c>
      <c r="Q248" s="100">
        <v>-0.0009720164854250769</v>
      </c>
      <c r="R248" s="100">
        <v>2.855154559718234E-06</v>
      </c>
      <c r="S248" s="100">
        <v>0.00010464123694784389</v>
      </c>
      <c r="T248" s="100">
        <v>2.278186096957113E-06</v>
      </c>
      <c r="U248" s="100">
        <v>-2.1111825124606283E-05</v>
      </c>
      <c r="V248" s="100">
        <v>2.271484604857704E-07</v>
      </c>
      <c r="W248" s="100">
        <v>6.5062427421092654E-06</v>
      </c>
      <c r="X248" s="100">
        <v>67.5</v>
      </c>
    </row>
    <row r="249" spans="1:24" s="100" customFormat="1" ht="12.75" hidden="1">
      <c r="A249" s="100">
        <v>1670</v>
      </c>
      <c r="B249" s="100">
        <v>108.05999755859375</v>
      </c>
      <c r="C249" s="100">
        <v>108.26000213623047</v>
      </c>
      <c r="D249" s="100">
        <v>8.486538887023926</v>
      </c>
      <c r="E249" s="100">
        <v>8.943018913269043</v>
      </c>
      <c r="F249" s="100">
        <v>14.171092042376653</v>
      </c>
      <c r="G249" s="100" t="s">
        <v>58</v>
      </c>
      <c r="H249" s="100">
        <v>-0.8412794759736073</v>
      </c>
      <c r="I249" s="100">
        <v>39.71871808262015</v>
      </c>
      <c r="J249" s="100" t="s">
        <v>61</v>
      </c>
      <c r="K249" s="100">
        <v>0.0019852092699958594</v>
      </c>
      <c r="L249" s="100">
        <v>0.051481071667720514</v>
      </c>
      <c r="M249" s="100">
        <v>0.0010057109946120376</v>
      </c>
      <c r="N249" s="100">
        <v>0.0034229357394142635</v>
      </c>
      <c r="O249" s="100">
        <v>-6.517833406731674E-06</v>
      </c>
      <c r="P249" s="100">
        <v>0.0014765007509160832</v>
      </c>
      <c r="Q249" s="100">
        <v>4.6297901161157585E-05</v>
      </c>
      <c r="R249" s="100">
        <v>5.261180991760486E-05</v>
      </c>
      <c r="S249" s="100">
        <v>-7.164374388317322E-06</v>
      </c>
      <c r="T249" s="100">
        <v>2.1617548629555482E-05</v>
      </c>
      <c r="U249" s="100">
        <v>2.693992542174375E-06</v>
      </c>
      <c r="V249" s="100">
        <v>1.9403434709932772E-06</v>
      </c>
      <c r="W249" s="100">
        <v>-6.632774459222211E-07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1685</v>
      </c>
      <c r="B251" s="100">
        <v>106.24</v>
      </c>
      <c r="C251" s="100">
        <v>109.84</v>
      </c>
      <c r="D251" s="100">
        <v>8.604671052438023</v>
      </c>
      <c r="E251" s="100">
        <v>8.646624483040336</v>
      </c>
      <c r="F251" s="100">
        <v>15.078068303097776</v>
      </c>
      <c r="G251" s="100" t="s">
        <v>59</v>
      </c>
      <c r="H251" s="100">
        <v>2.93740905745139</v>
      </c>
      <c r="I251" s="100">
        <v>41.67740905745139</v>
      </c>
      <c r="J251" s="100" t="s">
        <v>73</v>
      </c>
      <c r="K251" s="100">
        <v>0.12426437639149933</v>
      </c>
      <c r="M251" s="100" t="s">
        <v>68</v>
      </c>
      <c r="N251" s="100">
        <v>0.09068372290806062</v>
      </c>
      <c r="X251" s="100">
        <v>67.5</v>
      </c>
    </row>
    <row r="252" spans="1:24" s="100" customFormat="1" ht="12.75" hidden="1">
      <c r="A252" s="100">
        <v>1669</v>
      </c>
      <c r="B252" s="100">
        <v>107.87999725341797</v>
      </c>
      <c r="C252" s="100">
        <v>114.37999725341797</v>
      </c>
      <c r="D252" s="100">
        <v>8.595386505126953</v>
      </c>
      <c r="E252" s="100">
        <v>8.715590476989746</v>
      </c>
      <c r="F252" s="100">
        <v>14.989858697632176</v>
      </c>
      <c r="G252" s="100" t="s">
        <v>56</v>
      </c>
      <c r="H252" s="100">
        <v>1.1012066395066995</v>
      </c>
      <c r="I252" s="100">
        <v>41.48120389292467</v>
      </c>
      <c r="J252" s="100" t="s">
        <v>62</v>
      </c>
      <c r="K252" s="100">
        <v>0.2504953039063477</v>
      </c>
      <c r="L252" s="100">
        <v>0.23601242052332283</v>
      </c>
      <c r="M252" s="100">
        <v>0.05930159836498794</v>
      </c>
      <c r="N252" s="100">
        <v>0.04635569290679679</v>
      </c>
      <c r="O252" s="100">
        <v>0.010060341107576842</v>
      </c>
      <c r="P252" s="100">
        <v>0.006770419916554744</v>
      </c>
      <c r="Q252" s="100">
        <v>0.0012246016879219335</v>
      </c>
      <c r="R252" s="100">
        <v>0.0007135224086969029</v>
      </c>
      <c r="S252" s="100">
        <v>0.0001319735089302204</v>
      </c>
      <c r="T252" s="100">
        <v>9.961156549537906E-05</v>
      </c>
      <c r="U252" s="100">
        <v>2.6776674119967173E-05</v>
      </c>
      <c r="V252" s="100">
        <v>2.647445092059912E-05</v>
      </c>
      <c r="W252" s="100">
        <v>8.224935006589104E-06</v>
      </c>
      <c r="X252" s="100">
        <v>67.5</v>
      </c>
    </row>
    <row r="253" spans="1:24" s="100" customFormat="1" ht="12.75" hidden="1">
      <c r="A253" s="100">
        <v>1683</v>
      </c>
      <c r="B253" s="100">
        <v>93.30000305175781</v>
      </c>
      <c r="C253" s="100">
        <v>97.19999694824219</v>
      </c>
      <c r="D253" s="100">
        <v>9.463739395141602</v>
      </c>
      <c r="E253" s="100">
        <v>10.235777854919434</v>
      </c>
      <c r="F253" s="100">
        <v>13.86574677115065</v>
      </c>
      <c r="G253" s="100" t="s">
        <v>57</v>
      </c>
      <c r="H253" s="100">
        <v>9.028389035262101</v>
      </c>
      <c r="I253" s="100">
        <v>34.828392087019914</v>
      </c>
      <c r="J253" s="100" t="s">
        <v>60</v>
      </c>
      <c r="K253" s="100">
        <v>-0.23461512097092815</v>
      </c>
      <c r="L253" s="100">
        <v>0.001284612098471775</v>
      </c>
      <c r="M253" s="100">
        <v>0.0553023709290723</v>
      </c>
      <c r="N253" s="100">
        <v>-0.0004795521939371401</v>
      </c>
      <c r="O253" s="100">
        <v>-0.009460082598371684</v>
      </c>
      <c r="P253" s="100">
        <v>0.0001469838655784802</v>
      </c>
      <c r="Q253" s="100">
        <v>0.0011300044613513332</v>
      </c>
      <c r="R253" s="100">
        <v>-3.8547095539576544E-05</v>
      </c>
      <c r="S253" s="100">
        <v>-0.00012684805593548082</v>
      </c>
      <c r="T253" s="100">
        <v>1.0466707091751544E-05</v>
      </c>
      <c r="U253" s="100">
        <v>2.380724833390887E-05</v>
      </c>
      <c r="V253" s="100">
        <v>-3.0433027870310194E-06</v>
      </c>
      <c r="W253" s="100">
        <v>-7.977023621273413E-06</v>
      </c>
      <c r="X253" s="100">
        <v>67.5</v>
      </c>
    </row>
    <row r="254" spans="1:24" s="100" customFormat="1" ht="12.75" hidden="1">
      <c r="A254" s="100">
        <v>1670</v>
      </c>
      <c r="B254" s="100">
        <v>105.95999908447266</v>
      </c>
      <c r="C254" s="100">
        <v>110.66000366210938</v>
      </c>
      <c r="D254" s="100">
        <v>8.493996620178223</v>
      </c>
      <c r="E254" s="100">
        <v>8.917551040649414</v>
      </c>
      <c r="F254" s="100">
        <v>13.305105590417014</v>
      </c>
      <c r="G254" s="100" t="s">
        <v>58</v>
      </c>
      <c r="H254" s="100">
        <v>-1.204498135211196</v>
      </c>
      <c r="I254" s="100">
        <v>37.25550094926147</v>
      </c>
      <c r="J254" s="100" t="s">
        <v>61</v>
      </c>
      <c r="K254" s="100">
        <v>-0.08777039529892898</v>
      </c>
      <c r="L254" s="100">
        <v>0.23600892443514554</v>
      </c>
      <c r="M254" s="100">
        <v>-0.021408580949367925</v>
      </c>
      <c r="N254" s="100">
        <v>-0.04635321234351013</v>
      </c>
      <c r="O254" s="100">
        <v>-0.003423054255016372</v>
      </c>
      <c r="P254" s="100">
        <v>0.006768824239832259</v>
      </c>
      <c r="Q254" s="100">
        <v>-0.00047195255205087293</v>
      </c>
      <c r="R254" s="100">
        <v>-0.0007124804201787533</v>
      </c>
      <c r="S254" s="100">
        <v>-3.642221526409531E-05</v>
      </c>
      <c r="T254" s="100">
        <v>9.906014346393644E-05</v>
      </c>
      <c r="U254" s="100">
        <v>-1.2255823256497828E-05</v>
      </c>
      <c r="V254" s="100">
        <v>-2.6298951684309793E-05</v>
      </c>
      <c r="W254" s="100">
        <v>-2.0041581794511355E-06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1685</v>
      </c>
      <c r="B256" s="100">
        <v>110.12</v>
      </c>
      <c r="C256" s="100">
        <v>127.92</v>
      </c>
      <c r="D256" s="100">
        <v>8.818457472411277</v>
      </c>
      <c r="E256" s="100">
        <v>8.851210699604112</v>
      </c>
      <c r="F256" s="100">
        <v>18.769244267983726</v>
      </c>
      <c r="G256" s="100" t="s">
        <v>59</v>
      </c>
      <c r="H256" s="100">
        <v>8.010740847018482</v>
      </c>
      <c r="I256" s="100">
        <v>50.63074084701849</v>
      </c>
      <c r="J256" s="100" t="s">
        <v>73</v>
      </c>
      <c r="K256" s="100">
        <v>0.9310059559126048</v>
      </c>
      <c r="M256" s="100" t="s">
        <v>68</v>
      </c>
      <c r="N256" s="100">
        <v>0.5052778504804586</v>
      </c>
      <c r="X256" s="100">
        <v>67.5</v>
      </c>
    </row>
    <row r="257" spans="1:24" s="100" customFormat="1" ht="12.75" hidden="1">
      <c r="A257" s="100">
        <v>1669</v>
      </c>
      <c r="B257" s="100">
        <v>103.08000183105469</v>
      </c>
      <c r="C257" s="100">
        <v>113.18000030517578</v>
      </c>
      <c r="D257" s="100">
        <v>8.82612133026123</v>
      </c>
      <c r="E257" s="100">
        <v>8.795984268188477</v>
      </c>
      <c r="F257" s="100">
        <v>17.830728412572416</v>
      </c>
      <c r="G257" s="100" t="s">
        <v>56</v>
      </c>
      <c r="H257" s="100">
        <v>12.463069751981926</v>
      </c>
      <c r="I257" s="100">
        <v>48.043071583036614</v>
      </c>
      <c r="J257" s="100" t="s">
        <v>62</v>
      </c>
      <c r="K257" s="100">
        <v>0.9122959496727758</v>
      </c>
      <c r="L257" s="100">
        <v>0.21829481126625894</v>
      </c>
      <c r="M257" s="100">
        <v>0.21597355758297587</v>
      </c>
      <c r="N257" s="100">
        <v>0.0549757023946085</v>
      </c>
      <c r="O257" s="100">
        <v>0.036639523470352195</v>
      </c>
      <c r="P257" s="100">
        <v>0.006262047448444395</v>
      </c>
      <c r="Q257" s="100">
        <v>0.004459936289778188</v>
      </c>
      <c r="R257" s="100">
        <v>0.000846252052250899</v>
      </c>
      <c r="S257" s="100">
        <v>0.00048071326508733714</v>
      </c>
      <c r="T257" s="100">
        <v>9.213214333698156E-05</v>
      </c>
      <c r="U257" s="100">
        <v>9.756022292032744E-05</v>
      </c>
      <c r="V257" s="100">
        <v>3.1401644208137484E-05</v>
      </c>
      <c r="W257" s="100">
        <v>2.9973197489475954E-05</v>
      </c>
      <c r="X257" s="100">
        <v>67.5</v>
      </c>
    </row>
    <row r="258" spans="1:24" s="100" customFormat="1" ht="12.75" hidden="1">
      <c r="A258" s="100">
        <v>1683</v>
      </c>
      <c r="B258" s="100">
        <v>100.87999725341797</v>
      </c>
      <c r="C258" s="100">
        <v>91.37999725341797</v>
      </c>
      <c r="D258" s="100">
        <v>9.506609916687012</v>
      </c>
      <c r="E258" s="100">
        <v>10.27010726928711</v>
      </c>
      <c r="F258" s="100">
        <v>15.18609808522929</v>
      </c>
      <c r="G258" s="100" t="s">
        <v>57</v>
      </c>
      <c r="H258" s="100">
        <v>4.604984476118588</v>
      </c>
      <c r="I258" s="100">
        <v>37.98498172953656</v>
      </c>
      <c r="J258" s="100" t="s">
        <v>60</v>
      </c>
      <c r="K258" s="100">
        <v>0.12747922363797662</v>
      </c>
      <c r="L258" s="100">
        <v>0.001188648177035778</v>
      </c>
      <c r="M258" s="100">
        <v>-0.0326074117398701</v>
      </c>
      <c r="N258" s="100">
        <v>-0.0005684014627483968</v>
      </c>
      <c r="O258" s="100">
        <v>0.004728122600393766</v>
      </c>
      <c r="P258" s="100">
        <v>0.00013595048350744404</v>
      </c>
      <c r="Q258" s="100">
        <v>-0.0007887949400893085</v>
      </c>
      <c r="R258" s="100">
        <v>-4.5682994744288E-05</v>
      </c>
      <c r="S258" s="100">
        <v>2.97170392003111E-05</v>
      </c>
      <c r="T258" s="100">
        <v>9.67440728106007E-06</v>
      </c>
      <c r="U258" s="100">
        <v>-2.4819882435419228E-05</v>
      </c>
      <c r="V258" s="100">
        <v>-3.6041514696939086E-06</v>
      </c>
      <c r="W258" s="100">
        <v>8.599687153672423E-07</v>
      </c>
      <c r="X258" s="100">
        <v>67.5</v>
      </c>
    </row>
    <row r="259" spans="1:24" s="100" customFormat="1" ht="12.75" hidden="1">
      <c r="A259" s="100">
        <v>1670</v>
      </c>
      <c r="B259" s="100">
        <v>122.13999938964844</v>
      </c>
      <c r="C259" s="100">
        <v>126.13999938964844</v>
      </c>
      <c r="D259" s="100">
        <v>8.223597526550293</v>
      </c>
      <c r="E259" s="100">
        <v>8.824654579162598</v>
      </c>
      <c r="F259" s="100">
        <v>15.075208572394518</v>
      </c>
      <c r="G259" s="100" t="s">
        <v>58</v>
      </c>
      <c r="H259" s="100">
        <v>-11.010423235828839</v>
      </c>
      <c r="I259" s="100">
        <v>43.6295761538196</v>
      </c>
      <c r="J259" s="100" t="s">
        <v>61</v>
      </c>
      <c r="K259" s="100">
        <v>-0.9033454197205024</v>
      </c>
      <c r="L259" s="100">
        <v>0.21829157505795507</v>
      </c>
      <c r="M259" s="100">
        <v>-0.21349785543342953</v>
      </c>
      <c r="N259" s="100">
        <v>-0.054972763925035716</v>
      </c>
      <c r="O259" s="100">
        <v>-0.03633317405361297</v>
      </c>
      <c r="P259" s="100">
        <v>0.0062605715164514375</v>
      </c>
      <c r="Q259" s="100">
        <v>-0.004389628031094427</v>
      </c>
      <c r="R259" s="100">
        <v>-0.0008450181062734996</v>
      </c>
      <c r="S259" s="100">
        <v>-0.00047979385241173696</v>
      </c>
      <c r="T259" s="100">
        <v>9.162280109026511E-05</v>
      </c>
      <c r="U259" s="100">
        <v>-9.435025454208351E-05</v>
      </c>
      <c r="V259" s="100">
        <v>-3.119412366388833E-05</v>
      </c>
      <c r="W259" s="100">
        <v>-2.9960858157798438E-05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8.804998941603165</v>
      </c>
      <c r="G260" s="101"/>
      <c r="H260" s="101"/>
      <c r="I260" s="114"/>
      <c r="J260" s="114" t="s">
        <v>158</v>
      </c>
      <c r="K260" s="101">
        <f>AVERAGE(K258,K253,K248,K243,K238,K233)</f>
        <v>0.1685476064788521</v>
      </c>
      <c r="L260" s="101">
        <f>AVERAGE(L258,L253,L248,L243,L238,L233)</f>
        <v>0.0013816678293892238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18.769244267983726</v>
      </c>
      <c r="G261" s="101"/>
      <c r="H261" s="101"/>
      <c r="I261" s="114"/>
      <c r="J261" s="114" t="s">
        <v>159</v>
      </c>
      <c r="K261" s="101">
        <f>AVERAGE(K259,K254,K249,K244,K239,K234)</f>
        <v>-0.1485941047196456</v>
      </c>
      <c r="L261" s="101">
        <f>AVERAGE(L259,L254,L249,L244,L239,L234)</f>
        <v>0.25383275063410277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0.10534225404928256</v>
      </c>
      <c r="L262" s="101">
        <f>ABS(L260/$H$33)</f>
        <v>0.003837966192747844</v>
      </c>
      <c r="M262" s="114" t="s">
        <v>111</v>
      </c>
      <c r="N262" s="101">
        <f>K262+L262+L263+K263</f>
        <v>0.35225415797905235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0.08442846859070773</v>
      </c>
      <c r="L263" s="101">
        <f>ABS(L261/$H$34)</f>
        <v>0.15864546914631422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2004-11-10T15:42:26Z</cp:lastPrinted>
  <dcterms:created xsi:type="dcterms:W3CDTF">2003-07-09T12:58:06Z</dcterms:created>
  <dcterms:modified xsi:type="dcterms:W3CDTF">2004-11-30T06:35:46Z</dcterms:modified>
  <cp:category/>
  <cp:version/>
  <cp:contentType/>
  <cp:contentStatus/>
</cp:coreProperties>
</file>