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<sst xmlns="http://schemas.openxmlformats.org/spreadsheetml/2006/main" count="711" uniqueCount="166">
  <si>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</si>
  <si>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</si>
  <si>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</si>
  <si>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</si>
  <si>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</si>
  <si>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</si>
  <si>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</si>
  <si>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</si>
  <si>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</si>
  <si>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</si>
  <si>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</si>
  <si>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</si>
  <si>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</si>
  <si>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</si>
  <si>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</si>
  <si>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</si>
  <si>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</si>
  <si>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</si>
  <si>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</si>
  <si>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</si>
  <si>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</si>
  <si>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</si>
  <si>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</si>
  <si>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</si>
  <si>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</si>
  <si>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</si>
  <si>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</si>
  <si>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</si>
  <si>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</si>
  <si>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</si>
  <si>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</si>
  <si>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</si>
  <si>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</si>
  <si>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</si>
  <si>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</si>
  <si>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</si>
  <si>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</si>
  <si>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</si>
  <si>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</si>
  <si>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</si>
  <si>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</si>
  <si>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</si>
  <si>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</si>
  <si>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</si>
  <si>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</si>
  <si>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</si>
  <si>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</si>
  <si>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</si>
  <si>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</si>
  <si>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</si>
  <si>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</si>
  <si>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</si>
  <si>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</si>
  <si>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</si>
  <si>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</si>
  <si>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</si>
  <si>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</si>
  <si>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</si>
  <si>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</si>
  <si>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</si>
  <si>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</si>
  <si>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</si>
  <si>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</si>
  <si>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</si>
  <si>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</si>
  <si>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</si>
  <si>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</si>
  <si>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</si>
  <si>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</si>
  <si>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</si>
  <si>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</si>
  <si>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</si>
  <si>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</si>
  <si>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</si>
  <si>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</si>
  <si>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</si>
  <si>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</si>
  <si>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</si>
  <si>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</si>
  <si>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</si>
  <si>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</si>
  <si>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</si>
  <si>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</si>
  <si>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</si>
  <si>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</si>
  <si>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</si>
  <si>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</si>
  <si>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</si>
  <si>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</si>
  <si>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</si>
  <si>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</si>
  <si>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</si>
  <si>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</si>
  <si>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</si>
  <si>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</si>
  <si>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</si>
  <si>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</si>
  <si>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</si>
  <si>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</si>
  <si>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</si>
  <si>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</si>
  <si>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</si>
  <si>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</si>
  <si>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</si>
  <si>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</si>
  <si>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</si>
  <si>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</si>
  <si>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</si>
  <si>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</si>
  <si>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</si>
  <si>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</si>
  <si>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</si>
  <si>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</si>
  <si>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</si>
  <si>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</si>
  <si>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</si>
  <si>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</si>
  <si>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</si>
  <si>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</si>
  <si>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</si>
  <si>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</si>
  <si>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</si>
  <si>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</si>
  <si>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</si>
  <si>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</si>
  <si>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</si>
  <si>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</si>
  <si>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</si>
  <si>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</si>
  <si>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</si>
  <si>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</si>
  <si>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</si>
  <si>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</si>
  <si>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</si>
  <si>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</si>
  <si>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</si>
  <si>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</si>
  <si>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</si>
  <si>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</si>
  <si>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</si>
  <si>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</si>
  <si>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</si>
  <si>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</si>
  <si>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</si>
  <si>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</si>
  <si>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</si>
  <si>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</si>
  <si>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</si>
  <si>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</si>
  <si>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</si>
  <si>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</si>
  <si>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</si>
  <si>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</si>
  <si>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</si>
  <si>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</si>
  <si>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</si>
  <si>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</si>
  <si>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</si>
  <si>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</si>
  <si>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</si>
  <si>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</si>
  <si>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</si>
  <si>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Cas 3</t>
  </si>
  <si>
    <t>AP 416</t>
  </si>
  <si>
    <t>made with heads -1 mm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</si>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</sst>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167.5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159.7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160.1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148.7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140.3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134.4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154.6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149.7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12.401392190849649</v>
      </c>
      <c r="C41" s="2">
        <f aca="true" t="shared" si="0" ref="C41:C55">($B$41*H41+$B$42*J41+$B$43*L41+$B$44*N41+$B$45*P41+$B$46*R41+$B$47*T41+$B$48*V41)/100</f>
        <v>1.3850119883716382E-08</v>
      </c>
      <c r="D41" s="2">
        <f aca="true" t="shared" si="1" ref="D41:D55">($B$41*I41+$B$42*K41+$B$43*M41+$B$44*O41+$B$45*Q41+$B$46*S41+$B$47*U41+$B$48*W41)/100</f>
        <v>-5.2216091039158375E-08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7.450994596882637</v>
      </c>
      <c r="C42" s="2">
        <f t="shared" si="0"/>
        <v>-1.1058036976424377E-10</v>
      </c>
      <c r="D42" s="2">
        <f t="shared" si="1"/>
        <v>-4.121626801497183E-08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-3.9476518229156454</v>
      </c>
      <c r="C43" s="2">
        <f t="shared" si="0"/>
        <v>-0.1701637701638999</v>
      </c>
      <c r="D43" s="2">
        <f t="shared" si="1"/>
        <v>-0.6281628862055274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3.090367648288492</v>
      </c>
      <c r="C44" s="2">
        <f t="shared" si="0"/>
        <v>0.00022309154728925127</v>
      </c>
      <c r="D44" s="2">
        <f t="shared" si="1"/>
        <v>0.040822916739571016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12.401392190849649</v>
      </c>
      <c r="C45" s="2">
        <f t="shared" si="0"/>
        <v>0.03859141264075147</v>
      </c>
      <c r="D45" s="2">
        <f t="shared" si="1"/>
        <v>-0.14915746630891788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7.450994596882637</v>
      </c>
      <c r="C46" s="2">
        <f t="shared" si="0"/>
        <v>-0.0007676102595269954</v>
      </c>
      <c r="D46" s="2">
        <f t="shared" si="1"/>
        <v>-0.07422430482877983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-3.9476518229156454</v>
      </c>
      <c r="C47" s="2">
        <f t="shared" si="0"/>
        <v>-0.007105793916158946</v>
      </c>
      <c r="D47" s="2">
        <f t="shared" si="1"/>
        <v>-0.025152977015451113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3.090367648288492</v>
      </c>
      <c r="C48" s="2">
        <f t="shared" si="0"/>
        <v>2.5506191066697914E-05</v>
      </c>
      <c r="D48" s="2">
        <f t="shared" si="1"/>
        <v>0.0011707032882217786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0.0007158168181585003</v>
      </c>
      <c r="D49" s="2">
        <f t="shared" si="1"/>
        <v>-0.0031000457686706532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-6.170735327263534E-05</v>
      </c>
      <c r="D50" s="2">
        <f t="shared" si="1"/>
        <v>-0.0011409227619949126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-0.00011528183746048565</v>
      </c>
      <c r="D51" s="2">
        <f t="shared" si="1"/>
        <v>-0.00032296756161524705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1.8120300889247216E-06</v>
      </c>
      <c r="D52" s="2">
        <f t="shared" si="1"/>
        <v>1.7116290850360083E-05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1.0221274774719187E-05</v>
      </c>
      <c r="D53" s="2">
        <f t="shared" si="1"/>
        <v>-6.884011680281462E-05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-4.871131783376081E-06</v>
      </c>
      <c r="D54" s="2">
        <f t="shared" si="1"/>
        <v>-4.21175163222774E-05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-7.851319229834961E-06</v>
      </c>
      <c r="D55" s="2">
        <f t="shared" si="1"/>
        <v>-1.988623771788155E-05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I23" sqref="I23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1732</v>
      </c>
      <c r="B3" s="31">
        <v>160.11333333333332</v>
      </c>
      <c r="C3" s="31">
        <v>167.56333333333336</v>
      </c>
      <c r="D3" s="31">
        <v>8.4344679346444</v>
      </c>
      <c r="E3" s="31">
        <v>8.943302627140225</v>
      </c>
      <c r="F3" s="32" t="s">
        <v>69</v>
      </c>
      <c r="H3" s="34">
        <v>0.0625</v>
      </c>
      <c r="I3" s="33" t="s">
        <v>164</v>
      </c>
    </row>
    <row r="4" spans="1:9" ht="16.5" customHeight="1">
      <c r="A4" s="35">
        <v>1743</v>
      </c>
      <c r="B4" s="36">
        <v>149.78</v>
      </c>
      <c r="C4" s="36">
        <v>148.7633333333333</v>
      </c>
      <c r="D4" s="36">
        <v>8.274092462108294</v>
      </c>
      <c r="E4" s="36">
        <v>8.923332801158283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1742</v>
      </c>
      <c r="B5" s="41">
        <v>134.46666666666667</v>
      </c>
      <c r="C5" s="41">
        <v>140.35</v>
      </c>
      <c r="D5" s="41">
        <v>8.845438624876186</v>
      </c>
      <c r="E5" s="41">
        <v>9.32915654927066</v>
      </c>
      <c r="F5" s="37" t="s">
        <v>71</v>
      </c>
      <c r="I5" s="42">
        <v>2907</v>
      </c>
    </row>
    <row r="6" spans="1:6" s="33" customFormat="1" ht="13.5" thickBot="1">
      <c r="A6" s="43">
        <v>1734</v>
      </c>
      <c r="B6" s="44">
        <v>154.63333333333333</v>
      </c>
      <c r="C6" s="44">
        <v>159.76666666666668</v>
      </c>
      <c r="D6" s="44">
        <v>8.617912926011172</v>
      </c>
      <c r="E6" s="44">
        <v>9.05171068055718</v>
      </c>
      <c r="F6" s="45" t="s">
        <v>72</v>
      </c>
    </row>
    <row r="7" spans="1:6" s="33" customFormat="1" ht="12.75">
      <c r="A7" s="46" t="s">
        <v>162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163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2925</v>
      </c>
      <c r="K15" s="42">
        <v>2904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12.401392190849649</v>
      </c>
      <c r="C19" s="62">
        <v>94.68139219084965</v>
      </c>
      <c r="D19" s="63">
        <v>32.877699619025705</v>
      </c>
      <c r="K19" s="64" t="s">
        <v>93</v>
      </c>
    </row>
    <row r="20" spans="1:11" ht="12.75">
      <c r="A20" s="61" t="s">
        <v>57</v>
      </c>
      <c r="B20" s="62">
        <v>7.450994596882637</v>
      </c>
      <c r="C20" s="62">
        <v>74.4176612635493</v>
      </c>
      <c r="D20" s="63">
        <v>27.64337120248853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-3.9476518229156454</v>
      </c>
      <c r="C21" s="62">
        <v>83.18568151041768</v>
      </c>
      <c r="D21" s="63">
        <v>30.080056614852058</v>
      </c>
      <c r="F21" s="39" t="s">
        <v>96</v>
      </c>
    </row>
    <row r="22" spans="1:11" ht="16.5" thickBot="1">
      <c r="A22" s="67" t="s">
        <v>59</v>
      </c>
      <c r="B22" s="68">
        <v>3.090367648288492</v>
      </c>
      <c r="C22" s="68">
        <v>95.70370098162181</v>
      </c>
      <c r="D22" s="69">
        <v>33.86215116393236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24.942334389799584</v>
      </c>
      <c r="I23" s="42">
        <v>2941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-0.1701637701638999</v>
      </c>
      <c r="C27" s="78">
        <v>0.00022309154728925127</v>
      </c>
      <c r="D27" s="78">
        <v>0.03859141264075147</v>
      </c>
      <c r="E27" s="78">
        <v>-0.0007676102595269954</v>
      </c>
      <c r="F27" s="78">
        <v>-0.007105793916158946</v>
      </c>
      <c r="G27" s="78">
        <v>2.5506191066697914E-05</v>
      </c>
      <c r="H27" s="78">
        <v>0.0007158168181585003</v>
      </c>
      <c r="I27" s="79">
        <v>-6.170735327263534E-05</v>
      </c>
    </row>
    <row r="28" spans="1:9" ht="13.5" thickBot="1">
      <c r="A28" s="80" t="s">
        <v>61</v>
      </c>
      <c r="B28" s="81">
        <v>-0.6281628862055274</v>
      </c>
      <c r="C28" s="81">
        <v>0.040822916739571016</v>
      </c>
      <c r="D28" s="81">
        <v>-0.14915746630891788</v>
      </c>
      <c r="E28" s="81">
        <v>-0.07422430482877983</v>
      </c>
      <c r="F28" s="81">
        <v>-0.025152977015451113</v>
      </c>
      <c r="G28" s="81">
        <v>0.0011707032882217786</v>
      </c>
      <c r="H28" s="81">
        <v>-0.0031000457686706532</v>
      </c>
      <c r="I28" s="82">
        <v>-0.0011409227619949126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1732</v>
      </c>
      <c r="B39" s="89">
        <v>160.11333333333332</v>
      </c>
      <c r="C39" s="89">
        <v>167.56333333333336</v>
      </c>
      <c r="D39" s="89">
        <v>8.4344679346444</v>
      </c>
      <c r="E39" s="89">
        <v>8.943302627140225</v>
      </c>
      <c r="F39" s="90">
        <f>I39*D39/(23678+B39)*1000</f>
        <v>33.86215116393236</v>
      </c>
      <c r="G39" s="91" t="s">
        <v>59</v>
      </c>
      <c r="H39" s="92">
        <f>I39-B39+X39</f>
        <v>3.090367648288492</v>
      </c>
      <c r="I39" s="92">
        <f>(B39+C42-2*X39)*(23678+B39)*E42/((23678+C42)*D39+E42*(23678+B39))</f>
        <v>95.70370098162181</v>
      </c>
      <c r="J39" s="39" t="s">
        <v>73</v>
      </c>
      <c r="K39" s="39">
        <f>(K40*K40+L40*L40+M40*M40+N40*N40+O40*O40+P40*P40+Q40*Q40+R40*R40+S40*S40+T40*T40+U40*U40+V40*V40+W40*W40)</f>
        <v>0.4551540530606048</v>
      </c>
      <c r="M39" s="39" t="s">
        <v>68</v>
      </c>
      <c r="N39" s="39">
        <f>(K44*K44+L44*L44+M44*M44+N44*N44+O44*O44+P44*P44+Q44*Q44+R44*R44+S44*S44+T44*T44+U44*U44+V44*V44+W44*W44)</f>
        <v>0.2428881629594989</v>
      </c>
      <c r="X39" s="28">
        <f>(1-$H$2)*1000</f>
        <v>67.5</v>
      </c>
    </row>
    <row r="40" spans="1:24" ht="12.75">
      <c r="A40" s="86">
        <v>1743</v>
      </c>
      <c r="B40" s="89">
        <v>149.78</v>
      </c>
      <c r="C40" s="89">
        <v>148.7633333333333</v>
      </c>
      <c r="D40" s="89">
        <v>8.274092462108294</v>
      </c>
      <c r="E40" s="89">
        <v>8.923332801158283</v>
      </c>
      <c r="F40" s="90">
        <f>I40*D40/(23678+B40)*1000</f>
        <v>32.877699619025705</v>
      </c>
      <c r="G40" s="91" t="s">
        <v>56</v>
      </c>
      <c r="H40" s="92">
        <f>I40-B40+X40</f>
        <v>12.401392190849649</v>
      </c>
      <c r="I40" s="92">
        <f>(B40+C39-2*X40)*(23678+B40)*E39/((23678+C39)*D40+E39*(23678+B40))</f>
        <v>94.68139219084965</v>
      </c>
      <c r="J40" s="39" t="s">
        <v>62</v>
      </c>
      <c r="K40" s="73">
        <f aca="true" t="shared" si="0" ref="K40:W40">SQRT(K41*K41+K42*K42)</f>
        <v>0.6508028275003505</v>
      </c>
      <c r="L40" s="73">
        <f t="shared" si="0"/>
        <v>0.04082352631711792</v>
      </c>
      <c r="M40" s="73">
        <f t="shared" si="0"/>
        <v>0.15406896795041086</v>
      </c>
      <c r="N40" s="73">
        <f t="shared" si="0"/>
        <v>0.0742282739448127</v>
      </c>
      <c r="O40" s="73">
        <f t="shared" si="0"/>
        <v>0.02613741685627586</v>
      </c>
      <c r="P40" s="73">
        <f t="shared" si="0"/>
        <v>0.0011709811078049106</v>
      </c>
      <c r="Q40" s="73">
        <f t="shared" si="0"/>
        <v>0.003181615546386989</v>
      </c>
      <c r="R40" s="73">
        <f t="shared" si="0"/>
        <v>0.0011425902792716268</v>
      </c>
      <c r="S40" s="73">
        <f t="shared" si="0"/>
        <v>0.0003429255719598121</v>
      </c>
      <c r="T40" s="73">
        <f t="shared" si="0"/>
        <v>1.7211939621009853E-05</v>
      </c>
      <c r="U40" s="73">
        <f t="shared" si="0"/>
        <v>6.959479965805972E-05</v>
      </c>
      <c r="V40" s="73">
        <f t="shared" si="0"/>
        <v>4.239826772414552E-05</v>
      </c>
      <c r="W40" s="73">
        <f t="shared" si="0"/>
        <v>2.1380029565481687E-05</v>
      </c>
      <c r="X40" s="28">
        <f>(1-$H$2)*1000</f>
        <v>67.5</v>
      </c>
    </row>
    <row r="41" spans="1:24" ht="12.75">
      <c r="A41" s="86">
        <v>1742</v>
      </c>
      <c r="B41" s="89">
        <v>134.46666666666667</v>
      </c>
      <c r="C41" s="89">
        <v>140.35</v>
      </c>
      <c r="D41" s="89">
        <v>8.845438624876186</v>
      </c>
      <c r="E41" s="89">
        <v>9.32915654927066</v>
      </c>
      <c r="F41" s="90">
        <f>I41*D41/(23678+B41)*1000</f>
        <v>27.64337120248853</v>
      </c>
      <c r="G41" s="91" t="s">
        <v>57</v>
      </c>
      <c r="H41" s="92">
        <f>I41-B41+X41</f>
        <v>7.450994596882637</v>
      </c>
      <c r="I41" s="92">
        <f>(B41+C40-2*X41)*(23678+B41)*E40/((23678+C40)*D41+E40*(23678+B41))</f>
        <v>74.4176612635493</v>
      </c>
      <c r="J41" s="39" t="s">
        <v>60</v>
      </c>
      <c r="K41" s="73">
        <f>'calcul config'!C43</f>
        <v>-0.1701637701638999</v>
      </c>
      <c r="L41" s="73">
        <f>'calcul config'!C44</f>
        <v>0.00022309154728925127</v>
      </c>
      <c r="M41" s="73">
        <f>'calcul config'!C45</f>
        <v>0.03859141264075147</v>
      </c>
      <c r="N41" s="73">
        <f>'calcul config'!C46</f>
        <v>-0.0007676102595269954</v>
      </c>
      <c r="O41" s="73">
        <f>'calcul config'!C47</f>
        <v>-0.007105793916158946</v>
      </c>
      <c r="P41" s="73">
        <f>'calcul config'!C48</f>
        <v>2.5506191066697914E-05</v>
      </c>
      <c r="Q41" s="73">
        <f>'calcul config'!C49</f>
        <v>0.0007158168181585003</v>
      </c>
      <c r="R41" s="73">
        <f>'calcul config'!C50</f>
        <v>-6.170735327263534E-05</v>
      </c>
      <c r="S41" s="73">
        <f>'calcul config'!C51</f>
        <v>-0.00011528183746048565</v>
      </c>
      <c r="T41" s="73">
        <f>'calcul config'!C52</f>
        <v>1.8120300889247216E-06</v>
      </c>
      <c r="U41" s="73">
        <f>'calcul config'!C53</f>
        <v>1.0221274774719187E-05</v>
      </c>
      <c r="V41" s="73">
        <f>'calcul config'!C54</f>
        <v>-4.871131783376081E-06</v>
      </c>
      <c r="W41" s="73">
        <f>'calcul config'!C55</f>
        <v>-7.851319229834961E-06</v>
      </c>
      <c r="X41" s="28">
        <f>(1-$H$2)*1000</f>
        <v>67.5</v>
      </c>
    </row>
    <row r="42" spans="1:24" ht="12.75">
      <c r="A42" s="86">
        <v>1734</v>
      </c>
      <c r="B42" s="89">
        <v>154.63333333333333</v>
      </c>
      <c r="C42" s="89">
        <v>159.76666666666668</v>
      </c>
      <c r="D42" s="89">
        <v>8.617912926011172</v>
      </c>
      <c r="E42" s="89">
        <v>9.05171068055718</v>
      </c>
      <c r="F42" s="90">
        <f>I42*D42/(23678+B42)*1000</f>
        <v>30.080056614852058</v>
      </c>
      <c r="G42" s="91" t="s">
        <v>58</v>
      </c>
      <c r="H42" s="92">
        <f>I42-B42+X42</f>
        <v>-3.9476518229156454</v>
      </c>
      <c r="I42" s="92">
        <f>(B42+C41-2*X42)*(23678+B42)*E41/((23678+C41)*D42+E41*(23678+B42))</f>
        <v>83.18568151041768</v>
      </c>
      <c r="J42" s="39" t="s">
        <v>61</v>
      </c>
      <c r="K42" s="73">
        <f>'calcul config'!D43</f>
        <v>-0.6281628862055274</v>
      </c>
      <c r="L42" s="73">
        <f>'calcul config'!D44</f>
        <v>0.040822916739571016</v>
      </c>
      <c r="M42" s="73">
        <f>'calcul config'!D45</f>
        <v>-0.14915746630891788</v>
      </c>
      <c r="N42" s="73">
        <f>'calcul config'!D46</f>
        <v>-0.07422430482877983</v>
      </c>
      <c r="O42" s="73">
        <f>'calcul config'!D47</f>
        <v>-0.025152977015451113</v>
      </c>
      <c r="P42" s="73">
        <f>'calcul config'!D48</f>
        <v>0.0011707032882217786</v>
      </c>
      <c r="Q42" s="73">
        <f>'calcul config'!D49</f>
        <v>-0.0031000457686706532</v>
      </c>
      <c r="R42" s="73">
        <f>'calcul config'!D50</f>
        <v>-0.0011409227619949126</v>
      </c>
      <c r="S42" s="73">
        <f>'calcul config'!D51</f>
        <v>-0.00032296756161524705</v>
      </c>
      <c r="T42" s="73">
        <f>'calcul config'!D52</f>
        <v>1.7116290850360083E-05</v>
      </c>
      <c r="U42" s="73">
        <f>'calcul config'!D53</f>
        <v>-6.884011680281462E-05</v>
      </c>
      <c r="V42" s="73">
        <f>'calcul config'!D54</f>
        <v>-4.21175163222774E-05</v>
      </c>
      <c r="W42" s="73">
        <f>'calcul config'!D55</f>
        <v>-1.988623771788155E-05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90</v>
      </c>
      <c r="J44" s="39" t="s">
        <v>67</v>
      </c>
      <c r="K44" s="73">
        <f>K40/(K43*1.5)</f>
        <v>0.4338685516669003</v>
      </c>
      <c r="L44" s="73">
        <f>L40/(L43*1.5)</f>
        <v>0.03887954887344565</v>
      </c>
      <c r="M44" s="73">
        <f aca="true" t="shared" si="1" ref="M44:W44">M40/(M43*1.5)</f>
        <v>0.1711877421671232</v>
      </c>
      <c r="N44" s="73">
        <f t="shared" si="1"/>
        <v>0.09897103192641693</v>
      </c>
      <c r="O44" s="73">
        <f t="shared" si="1"/>
        <v>0.11616629713900382</v>
      </c>
      <c r="P44" s="73">
        <f t="shared" si="1"/>
        <v>0.007806540718699403</v>
      </c>
      <c r="Q44" s="73">
        <f t="shared" si="1"/>
        <v>0.02121077030924659</v>
      </c>
      <c r="R44" s="73">
        <f t="shared" si="1"/>
        <v>0.002539089509492504</v>
      </c>
      <c r="S44" s="73">
        <f t="shared" si="1"/>
        <v>0.00457234095946416</v>
      </c>
      <c r="T44" s="73">
        <f t="shared" si="1"/>
        <v>0.00022949252828013134</v>
      </c>
      <c r="U44" s="73">
        <f t="shared" si="1"/>
        <v>0.0009279306621074628</v>
      </c>
      <c r="V44" s="73">
        <f t="shared" si="1"/>
        <v>0.0005653102363219402</v>
      </c>
      <c r="W44" s="73">
        <f t="shared" si="1"/>
        <v>0.00028506706087308914</v>
      </c>
      <c r="X44" s="73"/>
      <c r="Y44" s="73"/>
    </row>
    <row r="45" s="101" customFormat="1" ht="12.75"/>
    <row r="46" spans="1:24" s="101" customFormat="1" ht="12.75">
      <c r="A46" s="101">
        <v>1743</v>
      </c>
      <c r="B46" s="101">
        <v>141.68</v>
      </c>
      <c r="C46" s="101">
        <v>151.78</v>
      </c>
      <c r="D46" s="101">
        <v>8.445193058469554</v>
      </c>
      <c r="E46" s="101">
        <v>8.805104097987345</v>
      </c>
      <c r="F46" s="101">
        <v>31.93552941011078</v>
      </c>
      <c r="G46" s="101" t="s">
        <v>59</v>
      </c>
      <c r="H46" s="101">
        <v>15.894209779791737</v>
      </c>
      <c r="I46" s="101">
        <v>90.07420977979174</v>
      </c>
      <c r="J46" s="101" t="s">
        <v>73</v>
      </c>
      <c r="K46" s="101">
        <v>0.3929376245210002</v>
      </c>
      <c r="M46" s="101" t="s">
        <v>68</v>
      </c>
      <c r="N46" s="101">
        <v>0.3222752553249073</v>
      </c>
      <c r="X46" s="101">
        <v>67.5</v>
      </c>
    </row>
    <row r="47" spans="1:24" s="101" customFormat="1" ht="12.75">
      <c r="A47" s="101">
        <v>1732</v>
      </c>
      <c r="B47" s="101">
        <v>163.27999877929688</v>
      </c>
      <c r="C47" s="101">
        <v>158.67999267578125</v>
      </c>
      <c r="D47" s="101">
        <v>8.268807411193848</v>
      </c>
      <c r="E47" s="101">
        <v>9.14620304107666</v>
      </c>
      <c r="F47" s="101">
        <v>32.21317146832132</v>
      </c>
      <c r="G47" s="101" t="s">
        <v>56</v>
      </c>
      <c r="H47" s="101">
        <v>-2.900433149886126</v>
      </c>
      <c r="I47" s="101">
        <v>92.87956562941075</v>
      </c>
      <c r="J47" s="101" t="s">
        <v>62</v>
      </c>
      <c r="K47" s="101">
        <v>0.3450137874627132</v>
      </c>
      <c r="L47" s="101">
        <v>0.5102192971185044</v>
      </c>
      <c r="M47" s="101">
        <v>0.08167714659692668</v>
      </c>
      <c r="N47" s="101">
        <v>0.08060726932060605</v>
      </c>
      <c r="O47" s="101">
        <v>0.013856281833156027</v>
      </c>
      <c r="P47" s="101">
        <v>0.014636532664375049</v>
      </c>
      <c r="Q47" s="101">
        <v>0.001686587620637939</v>
      </c>
      <c r="R47" s="101">
        <v>0.0012407330651262973</v>
      </c>
      <c r="S47" s="101">
        <v>0.00018182194744123151</v>
      </c>
      <c r="T47" s="101">
        <v>0.00021537305782302156</v>
      </c>
      <c r="U47" s="101">
        <v>3.689776348708598E-05</v>
      </c>
      <c r="V47" s="101">
        <v>4.604417496544945E-05</v>
      </c>
      <c r="W47" s="101">
        <v>1.1344200127217265E-05</v>
      </c>
      <c r="X47" s="101">
        <v>67.5</v>
      </c>
    </row>
    <row r="48" spans="1:24" s="101" customFormat="1" ht="12.75">
      <c r="A48" s="101">
        <v>1742</v>
      </c>
      <c r="B48" s="101">
        <v>146.67999267578125</v>
      </c>
      <c r="C48" s="101">
        <v>151.17999267578125</v>
      </c>
      <c r="D48" s="101">
        <v>8.832404136657715</v>
      </c>
      <c r="E48" s="101">
        <v>9.228137969970703</v>
      </c>
      <c r="F48" s="101">
        <v>32.12157229279865</v>
      </c>
      <c r="G48" s="101" t="s">
        <v>57</v>
      </c>
      <c r="H48" s="101">
        <v>7.4652931259984285</v>
      </c>
      <c r="I48" s="101">
        <v>86.64528580177968</v>
      </c>
      <c r="J48" s="101" t="s">
        <v>60</v>
      </c>
      <c r="K48" s="101">
        <v>0.32465055209757965</v>
      </c>
      <c r="L48" s="101">
        <v>0.002776950803954616</v>
      </c>
      <c r="M48" s="101">
        <v>-0.07653710421107145</v>
      </c>
      <c r="N48" s="101">
        <v>-0.0008336731975596363</v>
      </c>
      <c r="O48" s="101">
        <v>0.013088208034131717</v>
      </c>
      <c r="P48" s="101">
        <v>0.00031760371224371996</v>
      </c>
      <c r="Q48" s="101">
        <v>-0.0015644686451224876</v>
      </c>
      <c r="R48" s="101">
        <v>-6.69990930854525E-05</v>
      </c>
      <c r="S48" s="101">
        <v>0.0001753787425737846</v>
      </c>
      <c r="T48" s="101">
        <v>2.2609755942730142E-05</v>
      </c>
      <c r="U48" s="101">
        <v>-3.303432843265119E-05</v>
      </c>
      <c r="V48" s="101">
        <v>-5.282539582659855E-06</v>
      </c>
      <c r="W48" s="101">
        <v>1.1034614712347405E-05</v>
      </c>
      <c r="X48" s="101">
        <v>67.5</v>
      </c>
    </row>
    <row r="49" spans="1:24" s="101" customFormat="1" ht="12.75">
      <c r="A49" s="101">
        <v>1734</v>
      </c>
      <c r="B49" s="101">
        <v>158.02000427246094</v>
      </c>
      <c r="C49" s="101">
        <v>168.22000122070312</v>
      </c>
      <c r="D49" s="101">
        <v>8.500264167785645</v>
      </c>
      <c r="E49" s="101">
        <v>8.977713584899902</v>
      </c>
      <c r="F49" s="101">
        <v>32.340823022216675</v>
      </c>
      <c r="G49" s="101" t="s">
        <v>58</v>
      </c>
      <c r="H49" s="101">
        <v>0.1685307302116712</v>
      </c>
      <c r="I49" s="101">
        <v>90.68853500267261</v>
      </c>
      <c r="J49" s="101" t="s">
        <v>61</v>
      </c>
      <c r="K49" s="101">
        <v>0.11677556491879193</v>
      </c>
      <c r="L49" s="101">
        <v>0.5102117400612545</v>
      </c>
      <c r="M49" s="101">
        <v>0.028517151947546268</v>
      </c>
      <c r="N49" s="101">
        <v>-0.08060295811150102</v>
      </c>
      <c r="O49" s="101">
        <v>0.004549214953718904</v>
      </c>
      <c r="P49" s="101">
        <v>0.014633086356517097</v>
      </c>
      <c r="Q49" s="101">
        <v>0.0006300917873752622</v>
      </c>
      <c r="R49" s="101">
        <v>-0.0012389227822682993</v>
      </c>
      <c r="S49" s="101">
        <v>4.797413078483189E-05</v>
      </c>
      <c r="T49" s="101">
        <v>0.00021418298945585939</v>
      </c>
      <c r="U49" s="101">
        <v>1.6437095100797726E-05</v>
      </c>
      <c r="V49" s="101">
        <v>-4.57401445538441E-05</v>
      </c>
      <c r="W49" s="101">
        <v>2.6321388026474645E-06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1743</v>
      </c>
      <c r="B56" s="101">
        <v>149.98</v>
      </c>
      <c r="C56" s="101">
        <v>151.78</v>
      </c>
      <c r="D56" s="101">
        <v>8.404944546019982</v>
      </c>
      <c r="E56" s="101">
        <v>8.742752295109876</v>
      </c>
      <c r="F56" s="101">
        <v>34.084392931416325</v>
      </c>
      <c r="G56" s="101" t="s">
        <v>59</v>
      </c>
      <c r="H56" s="101">
        <v>14.149100719827501</v>
      </c>
      <c r="I56" s="101">
        <v>96.62910071982749</v>
      </c>
      <c r="J56" s="101" t="s">
        <v>73</v>
      </c>
      <c r="K56" s="101">
        <v>1.6038897778096204</v>
      </c>
      <c r="M56" s="101" t="s">
        <v>68</v>
      </c>
      <c r="N56" s="101">
        <v>1.3139028860910538</v>
      </c>
      <c r="X56" s="101">
        <v>67.5</v>
      </c>
    </row>
    <row r="57" spans="1:24" s="101" customFormat="1" ht="12.75" hidden="1">
      <c r="A57" s="101">
        <v>1734</v>
      </c>
      <c r="B57" s="101">
        <v>153.3800048828125</v>
      </c>
      <c r="C57" s="101">
        <v>161.5800018310547</v>
      </c>
      <c r="D57" s="101">
        <v>8.795123100280762</v>
      </c>
      <c r="E57" s="101">
        <v>9.116008758544922</v>
      </c>
      <c r="F57" s="101">
        <v>31.30660952124552</v>
      </c>
      <c r="G57" s="101" t="s">
        <v>56</v>
      </c>
      <c r="H57" s="101">
        <v>-1.0512083260630334</v>
      </c>
      <c r="I57" s="101">
        <v>84.82879655674947</v>
      </c>
      <c r="J57" s="101" t="s">
        <v>62</v>
      </c>
      <c r="K57" s="101">
        <v>0.6714017449869121</v>
      </c>
      <c r="L57" s="101">
        <v>1.0585107686780038</v>
      </c>
      <c r="M57" s="101">
        <v>0.15894567795555034</v>
      </c>
      <c r="N57" s="101">
        <v>0.0757568213210593</v>
      </c>
      <c r="O57" s="101">
        <v>0.026964592828808486</v>
      </c>
      <c r="P57" s="101">
        <v>0.030365239908738118</v>
      </c>
      <c r="Q57" s="101">
        <v>0.0032823319524055753</v>
      </c>
      <c r="R57" s="101">
        <v>0.0011660601899029799</v>
      </c>
      <c r="S57" s="101">
        <v>0.0003537253473492026</v>
      </c>
      <c r="T57" s="101">
        <v>0.00044678775093951394</v>
      </c>
      <c r="U57" s="101">
        <v>7.179622034002131E-05</v>
      </c>
      <c r="V57" s="101">
        <v>4.32583592509468E-05</v>
      </c>
      <c r="W57" s="101">
        <v>2.204498572997227E-05</v>
      </c>
      <c r="X57" s="101">
        <v>67.5</v>
      </c>
    </row>
    <row r="58" spans="1:24" s="101" customFormat="1" ht="12.75" hidden="1">
      <c r="A58" s="101">
        <v>1742</v>
      </c>
      <c r="B58" s="101">
        <v>117.16000366210938</v>
      </c>
      <c r="C58" s="101">
        <v>131.66000366210938</v>
      </c>
      <c r="D58" s="101">
        <v>8.998574256896973</v>
      </c>
      <c r="E58" s="101">
        <v>9.353687286376953</v>
      </c>
      <c r="F58" s="101">
        <v>27.32980773102047</v>
      </c>
      <c r="G58" s="101" t="s">
        <v>57</v>
      </c>
      <c r="H58" s="101">
        <v>22.608905752125565</v>
      </c>
      <c r="I58" s="101">
        <v>72.26890941423494</v>
      </c>
      <c r="J58" s="101" t="s">
        <v>60</v>
      </c>
      <c r="K58" s="101">
        <v>-0.32766447605002724</v>
      </c>
      <c r="L58" s="101">
        <v>0.005760253309937994</v>
      </c>
      <c r="M58" s="101">
        <v>0.07598874356464652</v>
      </c>
      <c r="N58" s="101">
        <v>-0.0007838416063036421</v>
      </c>
      <c r="O58" s="101">
        <v>-0.013412919279126991</v>
      </c>
      <c r="P58" s="101">
        <v>0.000659067631098898</v>
      </c>
      <c r="Q58" s="101">
        <v>0.0014929906106596039</v>
      </c>
      <c r="R58" s="101">
        <v>-6.298478812151859E-05</v>
      </c>
      <c r="S58" s="101">
        <v>-0.00019625446480870827</v>
      </c>
      <c r="T58" s="101">
        <v>4.69318508300522E-05</v>
      </c>
      <c r="U58" s="101">
        <v>2.7448417411545797E-05</v>
      </c>
      <c r="V58" s="101">
        <v>-4.9716176092513585E-06</v>
      </c>
      <c r="W58" s="101">
        <v>-1.2829716305350774E-05</v>
      </c>
      <c r="X58" s="101">
        <v>67.5</v>
      </c>
    </row>
    <row r="59" spans="1:24" s="101" customFormat="1" ht="12.75" hidden="1">
      <c r="A59" s="101">
        <v>1732</v>
      </c>
      <c r="B59" s="101">
        <v>171.67999267578125</v>
      </c>
      <c r="C59" s="101">
        <v>171.77999877929688</v>
      </c>
      <c r="D59" s="101">
        <v>8.582489013671875</v>
      </c>
      <c r="E59" s="101">
        <v>9.019163131713867</v>
      </c>
      <c r="F59" s="101">
        <v>31.61694064624256</v>
      </c>
      <c r="G59" s="101" t="s">
        <v>58</v>
      </c>
      <c r="H59" s="101">
        <v>-16.320408403770685</v>
      </c>
      <c r="I59" s="101">
        <v>87.85958427201057</v>
      </c>
      <c r="J59" s="101" t="s">
        <v>61</v>
      </c>
      <c r="K59" s="101">
        <v>-0.5860173157052031</v>
      </c>
      <c r="L59" s="101">
        <v>1.0584950953542978</v>
      </c>
      <c r="M59" s="101">
        <v>-0.1396045822751385</v>
      </c>
      <c r="N59" s="101">
        <v>-0.07575276608155726</v>
      </c>
      <c r="O59" s="101">
        <v>-0.023391940125501637</v>
      </c>
      <c r="P59" s="101">
        <v>0.030358086642159447</v>
      </c>
      <c r="Q59" s="101">
        <v>-0.0029231288172546998</v>
      </c>
      <c r="R59" s="101">
        <v>-0.0011643578843903025</v>
      </c>
      <c r="S59" s="101">
        <v>-0.0002942886447010172</v>
      </c>
      <c r="T59" s="101">
        <v>0.00044431598639623</v>
      </c>
      <c r="U59" s="101">
        <v>-6.634215580394143E-05</v>
      </c>
      <c r="V59" s="101">
        <v>-4.297171934460333E-05</v>
      </c>
      <c r="W59" s="101">
        <v>-1.792706823099911E-05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1743</v>
      </c>
      <c r="B61" s="101">
        <v>149.44</v>
      </c>
      <c r="C61" s="101">
        <v>163.74</v>
      </c>
      <c r="D61" s="101">
        <v>8.304796853105136</v>
      </c>
      <c r="E61" s="101">
        <v>8.68287482570177</v>
      </c>
      <c r="F61" s="101">
        <v>33.0197245882872</v>
      </c>
      <c r="G61" s="101" t="s">
        <v>59</v>
      </c>
      <c r="H61" s="101">
        <v>12.79747767228828</v>
      </c>
      <c r="I61" s="101">
        <v>94.73747767228828</v>
      </c>
      <c r="J61" s="101" t="s">
        <v>73</v>
      </c>
      <c r="K61" s="101">
        <v>1.2233877453937985</v>
      </c>
      <c r="M61" s="101" t="s">
        <v>68</v>
      </c>
      <c r="N61" s="101">
        <v>0.8676962688965264</v>
      </c>
      <c r="X61" s="101">
        <v>67.5</v>
      </c>
    </row>
    <row r="62" spans="1:24" s="101" customFormat="1" ht="12.75" hidden="1">
      <c r="A62" s="101">
        <v>1734</v>
      </c>
      <c r="B62" s="101">
        <v>150.94000244140625</v>
      </c>
      <c r="C62" s="101">
        <v>174.24000549316406</v>
      </c>
      <c r="D62" s="101">
        <v>8.579984664916992</v>
      </c>
      <c r="E62" s="101">
        <v>8.837539672851562</v>
      </c>
      <c r="F62" s="101">
        <v>32.53242256031627</v>
      </c>
      <c r="G62" s="101" t="s">
        <v>56</v>
      </c>
      <c r="H62" s="101">
        <v>6.911341482743694</v>
      </c>
      <c r="I62" s="101">
        <v>90.35134392414994</v>
      </c>
      <c r="J62" s="101" t="s">
        <v>62</v>
      </c>
      <c r="K62" s="101">
        <v>0.8065225452698831</v>
      </c>
      <c r="L62" s="101">
        <v>0.7253758390245669</v>
      </c>
      <c r="M62" s="101">
        <v>0.19093351702553746</v>
      </c>
      <c r="N62" s="101">
        <v>0.09371929772162353</v>
      </c>
      <c r="O62" s="101">
        <v>0.032391293898516985</v>
      </c>
      <c r="P62" s="101">
        <v>0.02080860580359896</v>
      </c>
      <c r="Q62" s="101">
        <v>0.0039429026255225165</v>
      </c>
      <c r="R62" s="101">
        <v>0.0014425790002817066</v>
      </c>
      <c r="S62" s="101">
        <v>0.00042494715239809334</v>
      </c>
      <c r="T62" s="101">
        <v>0.00030616642604659635</v>
      </c>
      <c r="U62" s="101">
        <v>8.625391010573669E-05</v>
      </c>
      <c r="V62" s="101">
        <v>5.35241213913587E-05</v>
      </c>
      <c r="W62" s="101">
        <v>2.6489438359453493E-05</v>
      </c>
      <c r="X62" s="101">
        <v>67.5</v>
      </c>
    </row>
    <row r="63" spans="1:24" s="101" customFormat="1" ht="12.75" hidden="1">
      <c r="A63" s="101">
        <v>1742</v>
      </c>
      <c r="B63" s="101">
        <v>136.67999267578125</v>
      </c>
      <c r="C63" s="101">
        <v>129.0800018310547</v>
      </c>
      <c r="D63" s="101">
        <v>9.034573554992676</v>
      </c>
      <c r="E63" s="101">
        <v>9.485139846801758</v>
      </c>
      <c r="F63" s="101">
        <v>32.9752024935626</v>
      </c>
      <c r="G63" s="101" t="s">
        <v>57</v>
      </c>
      <c r="H63" s="101">
        <v>17.740977118516284</v>
      </c>
      <c r="I63" s="101">
        <v>86.92096979429753</v>
      </c>
      <c r="J63" s="101" t="s">
        <v>60</v>
      </c>
      <c r="K63" s="101">
        <v>-0.1931852586730033</v>
      </c>
      <c r="L63" s="101">
        <v>0.0039479640805955285</v>
      </c>
      <c r="M63" s="101">
        <v>0.04362453545224076</v>
      </c>
      <c r="N63" s="101">
        <v>-0.0009693977237360869</v>
      </c>
      <c r="O63" s="101">
        <v>-0.008097584277290269</v>
      </c>
      <c r="P63" s="101">
        <v>0.00045168011887808493</v>
      </c>
      <c r="Q63" s="101">
        <v>0.0007998228620335829</v>
      </c>
      <c r="R63" s="101">
        <v>-7.790884590001094E-05</v>
      </c>
      <c r="S63" s="101">
        <v>-0.00013374480354187834</v>
      </c>
      <c r="T63" s="101">
        <v>3.2160026140061975E-05</v>
      </c>
      <c r="U63" s="101">
        <v>1.0715777878284985E-05</v>
      </c>
      <c r="V63" s="101">
        <v>-6.1487567212377015E-06</v>
      </c>
      <c r="W63" s="101">
        <v>-9.162679187402532E-06</v>
      </c>
      <c r="X63" s="101">
        <v>67.5</v>
      </c>
    </row>
    <row r="64" spans="1:24" s="101" customFormat="1" ht="12.75" hidden="1">
      <c r="A64" s="101">
        <v>1732</v>
      </c>
      <c r="B64" s="101">
        <v>163.94000244140625</v>
      </c>
      <c r="C64" s="101">
        <v>168.33999633789062</v>
      </c>
      <c r="D64" s="101">
        <v>8.591595649719238</v>
      </c>
      <c r="E64" s="101">
        <v>8.943401336669922</v>
      </c>
      <c r="F64" s="101">
        <v>29.899914821791747</v>
      </c>
      <c r="G64" s="101" t="s">
        <v>58</v>
      </c>
      <c r="H64" s="101">
        <v>-13.466826756332779</v>
      </c>
      <c r="I64" s="101">
        <v>82.97317568507347</v>
      </c>
      <c r="J64" s="101" t="s">
        <v>61</v>
      </c>
      <c r="K64" s="101">
        <v>-0.7830441059480975</v>
      </c>
      <c r="L64" s="101">
        <v>0.725365095259079</v>
      </c>
      <c r="M64" s="101">
        <v>-0.18588304879767115</v>
      </c>
      <c r="N64" s="101">
        <v>-0.0937142840419086</v>
      </c>
      <c r="O64" s="101">
        <v>-0.03136279721728094</v>
      </c>
      <c r="P64" s="101">
        <v>0.020803703049211756</v>
      </c>
      <c r="Q64" s="101">
        <v>-0.003860927932987193</v>
      </c>
      <c r="R64" s="101">
        <v>-0.0014404736664667967</v>
      </c>
      <c r="S64" s="101">
        <v>-0.0004033514718664018</v>
      </c>
      <c r="T64" s="101">
        <v>0.000304472680476946</v>
      </c>
      <c r="U64" s="101">
        <v>-8.558568287389991E-05</v>
      </c>
      <c r="V64" s="101">
        <v>-5.3169769244373595E-05</v>
      </c>
      <c r="W64" s="101">
        <v>-2.4854288457085762E-05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1743</v>
      </c>
      <c r="B66" s="101">
        <v>143.04</v>
      </c>
      <c r="C66" s="101">
        <v>140.04</v>
      </c>
      <c r="D66" s="101">
        <v>8.388416798465343</v>
      </c>
      <c r="E66" s="101">
        <v>9.110892342408528</v>
      </c>
      <c r="F66" s="101">
        <v>31.50849682155795</v>
      </c>
      <c r="G66" s="101" t="s">
        <v>59</v>
      </c>
      <c r="H66" s="101">
        <v>13.936379292874477</v>
      </c>
      <c r="I66" s="101">
        <v>89.47637929287447</v>
      </c>
      <c r="J66" s="101" t="s">
        <v>73</v>
      </c>
      <c r="K66" s="101">
        <v>0.576475126499431</v>
      </c>
      <c r="M66" s="101" t="s">
        <v>68</v>
      </c>
      <c r="N66" s="101">
        <v>0.4750598319371559</v>
      </c>
      <c r="X66" s="101">
        <v>67.5</v>
      </c>
    </row>
    <row r="67" spans="1:24" s="101" customFormat="1" ht="12.75" hidden="1">
      <c r="A67" s="101">
        <v>1734</v>
      </c>
      <c r="B67" s="101">
        <v>167.72000122070312</v>
      </c>
      <c r="C67" s="101">
        <v>145.1199951171875</v>
      </c>
      <c r="D67" s="101">
        <v>8.262081146240234</v>
      </c>
      <c r="E67" s="101">
        <v>8.988439559936523</v>
      </c>
      <c r="F67" s="101">
        <v>31.408615047427126</v>
      </c>
      <c r="G67" s="101" t="s">
        <v>56</v>
      </c>
      <c r="H67" s="101">
        <v>-9.569591621676267</v>
      </c>
      <c r="I67" s="101">
        <v>90.65040959902686</v>
      </c>
      <c r="J67" s="101" t="s">
        <v>62</v>
      </c>
      <c r="K67" s="101">
        <v>0.39438766814461024</v>
      </c>
      <c r="L67" s="101">
        <v>0.6400698994260922</v>
      </c>
      <c r="M67" s="101">
        <v>0.0933660312058785</v>
      </c>
      <c r="N67" s="101">
        <v>0.04398264277367653</v>
      </c>
      <c r="O67" s="101">
        <v>0.015839404300965403</v>
      </c>
      <c r="P67" s="101">
        <v>0.01836159111835647</v>
      </c>
      <c r="Q67" s="101">
        <v>0.0019279771091879514</v>
      </c>
      <c r="R67" s="101">
        <v>0.0006769657587418324</v>
      </c>
      <c r="S67" s="101">
        <v>0.00020784778903211597</v>
      </c>
      <c r="T67" s="101">
        <v>0.0002701883305601766</v>
      </c>
      <c r="U67" s="101">
        <v>4.216673860348467E-05</v>
      </c>
      <c r="V67" s="101">
        <v>2.5120637921645694E-05</v>
      </c>
      <c r="W67" s="101">
        <v>1.2968008016931064E-05</v>
      </c>
      <c r="X67" s="101">
        <v>67.5</v>
      </c>
    </row>
    <row r="68" spans="1:24" s="101" customFormat="1" ht="12.75" hidden="1">
      <c r="A68" s="101">
        <v>1742</v>
      </c>
      <c r="B68" s="101">
        <v>129.8800048828125</v>
      </c>
      <c r="C68" s="101">
        <v>141.0800018310547</v>
      </c>
      <c r="D68" s="101">
        <v>8.871204376220703</v>
      </c>
      <c r="E68" s="101">
        <v>9.428142547607422</v>
      </c>
      <c r="F68" s="101">
        <v>26.24601272024155</v>
      </c>
      <c r="G68" s="101" t="s">
        <v>57</v>
      </c>
      <c r="H68" s="101">
        <v>8.057096434014724</v>
      </c>
      <c r="I68" s="101">
        <v>70.43710131682722</v>
      </c>
      <c r="J68" s="101" t="s">
        <v>60</v>
      </c>
      <c r="K68" s="101">
        <v>0.22738471584180558</v>
      </c>
      <c r="L68" s="101">
        <v>0.0034829855883389666</v>
      </c>
      <c r="M68" s="101">
        <v>-0.05295948152857801</v>
      </c>
      <c r="N68" s="101">
        <v>-0.0004550369232760183</v>
      </c>
      <c r="O68" s="101">
        <v>0.009271046926690526</v>
      </c>
      <c r="P68" s="101">
        <v>0.00039842714850088853</v>
      </c>
      <c r="Q68" s="101">
        <v>-0.0010515492971309667</v>
      </c>
      <c r="R68" s="101">
        <v>-3.655889361461437E-05</v>
      </c>
      <c r="S68" s="101">
        <v>0.00013275707428740989</v>
      </c>
      <c r="T68" s="101">
        <v>2.836925263191401E-05</v>
      </c>
      <c r="U68" s="101">
        <v>-2.0141543349014103E-05</v>
      </c>
      <c r="V68" s="101">
        <v>-2.8811201120903233E-06</v>
      </c>
      <c r="W68" s="101">
        <v>8.610790878430985E-06</v>
      </c>
      <c r="X68" s="101">
        <v>67.5</v>
      </c>
    </row>
    <row r="69" spans="1:24" s="101" customFormat="1" ht="12.75" hidden="1">
      <c r="A69" s="101">
        <v>1732</v>
      </c>
      <c r="B69" s="101">
        <v>152.9600067138672</v>
      </c>
      <c r="C69" s="101">
        <v>167.86000061035156</v>
      </c>
      <c r="D69" s="101">
        <v>8.364924430847168</v>
      </c>
      <c r="E69" s="101">
        <v>8.693771362304688</v>
      </c>
      <c r="F69" s="101">
        <v>29.587208682809464</v>
      </c>
      <c r="G69" s="101" t="s">
        <v>58</v>
      </c>
      <c r="H69" s="101">
        <v>-1.1685594139756006</v>
      </c>
      <c r="I69" s="101">
        <v>84.29144729989159</v>
      </c>
      <c r="J69" s="101" t="s">
        <v>61</v>
      </c>
      <c r="K69" s="101">
        <v>0.3222387682853889</v>
      </c>
      <c r="L69" s="101">
        <v>0.6400604228998378</v>
      </c>
      <c r="M69" s="101">
        <v>0.0768928416652765</v>
      </c>
      <c r="N69" s="101">
        <v>-0.04398028884347277</v>
      </c>
      <c r="O69" s="101">
        <v>0.01284267952930943</v>
      </c>
      <c r="P69" s="101">
        <v>0.018357267885092395</v>
      </c>
      <c r="Q69" s="101">
        <v>0.001615964049493707</v>
      </c>
      <c r="R69" s="101">
        <v>-0.0006759778737551844</v>
      </c>
      <c r="S69" s="101">
        <v>0.00015992580352208998</v>
      </c>
      <c r="T69" s="101">
        <v>0.0002686948445281411</v>
      </c>
      <c r="U69" s="101">
        <v>3.7045270628980294E-05</v>
      </c>
      <c r="V69" s="101">
        <v>-2.4954871197626574E-05</v>
      </c>
      <c r="W69" s="101">
        <v>9.696572197179686E-06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1743</v>
      </c>
      <c r="B71" s="101">
        <v>151.78</v>
      </c>
      <c r="C71" s="101">
        <v>136.58</v>
      </c>
      <c r="D71" s="101">
        <v>7.965173390686239</v>
      </c>
      <c r="E71" s="101">
        <v>9.038930621731117</v>
      </c>
      <c r="F71" s="101">
        <v>31.612132386138697</v>
      </c>
      <c r="G71" s="101" t="s">
        <v>59</v>
      </c>
      <c r="H71" s="101">
        <v>10.295487957790556</v>
      </c>
      <c r="I71" s="101">
        <v>94.57548795779056</v>
      </c>
      <c r="J71" s="101" t="s">
        <v>73</v>
      </c>
      <c r="K71" s="101">
        <v>0.30641270831018397</v>
      </c>
      <c r="M71" s="101" t="s">
        <v>68</v>
      </c>
      <c r="N71" s="101">
        <v>0.2066297761007785</v>
      </c>
      <c r="X71" s="101">
        <v>67.5</v>
      </c>
    </row>
    <row r="72" spans="1:24" s="101" customFormat="1" ht="12.75" hidden="1">
      <c r="A72" s="101">
        <v>1734</v>
      </c>
      <c r="B72" s="101">
        <v>149.5399932861328</v>
      </c>
      <c r="C72" s="101">
        <v>140.0399932861328</v>
      </c>
      <c r="D72" s="101">
        <v>8.931719779968262</v>
      </c>
      <c r="E72" s="101">
        <v>9.259839057922363</v>
      </c>
      <c r="F72" s="101">
        <v>28.500237854499137</v>
      </c>
      <c r="G72" s="101" t="s">
        <v>56</v>
      </c>
      <c r="H72" s="101">
        <v>-6.008660684399686</v>
      </c>
      <c r="I72" s="101">
        <v>76.03133260173313</v>
      </c>
      <c r="J72" s="101" t="s">
        <v>62</v>
      </c>
      <c r="K72" s="101">
        <v>0.4284315907901936</v>
      </c>
      <c r="L72" s="101">
        <v>0.33414286476169186</v>
      </c>
      <c r="M72" s="101">
        <v>0.10142547743009209</v>
      </c>
      <c r="N72" s="101">
        <v>0.022977521889831792</v>
      </c>
      <c r="O72" s="101">
        <v>0.01720654796207976</v>
      </c>
      <c r="P72" s="101">
        <v>0.009585507801301834</v>
      </c>
      <c r="Q72" s="101">
        <v>0.0020944214214280057</v>
      </c>
      <c r="R72" s="101">
        <v>0.00035366382711768163</v>
      </c>
      <c r="S72" s="101">
        <v>0.00022576517396679686</v>
      </c>
      <c r="T72" s="101">
        <v>0.00014105703059522851</v>
      </c>
      <c r="U72" s="101">
        <v>4.580984427878549E-05</v>
      </c>
      <c r="V72" s="101">
        <v>1.3126502324818386E-05</v>
      </c>
      <c r="W72" s="101">
        <v>1.4081124712118914E-05</v>
      </c>
      <c r="X72" s="101">
        <v>67.5</v>
      </c>
    </row>
    <row r="73" spans="1:24" s="101" customFormat="1" ht="12.75" hidden="1">
      <c r="A73" s="101">
        <v>1742</v>
      </c>
      <c r="B73" s="101">
        <v>143.3000030517578</v>
      </c>
      <c r="C73" s="101">
        <v>144.39999389648438</v>
      </c>
      <c r="D73" s="101">
        <v>8.583094596862793</v>
      </c>
      <c r="E73" s="101">
        <v>9.287290573120117</v>
      </c>
      <c r="F73" s="101">
        <v>27.739745556815546</v>
      </c>
      <c r="G73" s="101" t="s">
        <v>57</v>
      </c>
      <c r="H73" s="101">
        <v>1.1881733524441103</v>
      </c>
      <c r="I73" s="101">
        <v>76.98817640420192</v>
      </c>
      <c r="J73" s="101" t="s">
        <v>60</v>
      </c>
      <c r="K73" s="101">
        <v>0.35124338898443414</v>
      </c>
      <c r="L73" s="101">
        <v>0.0018182770308126945</v>
      </c>
      <c r="M73" s="101">
        <v>-0.08248652439927488</v>
      </c>
      <c r="N73" s="101">
        <v>-0.00023764124336005292</v>
      </c>
      <c r="O73" s="101">
        <v>0.014211894192665674</v>
      </c>
      <c r="P73" s="101">
        <v>0.00020795599540982538</v>
      </c>
      <c r="Q73" s="101">
        <v>-0.0016707636797083619</v>
      </c>
      <c r="R73" s="101">
        <v>-1.9089599530140363E-05</v>
      </c>
      <c r="S73" s="101">
        <v>0.0001946356267027221</v>
      </c>
      <c r="T73" s="101">
        <v>1.4804868304771643E-05</v>
      </c>
      <c r="U73" s="101">
        <v>-3.424441986728415E-05</v>
      </c>
      <c r="V73" s="101">
        <v>-1.502229097365623E-06</v>
      </c>
      <c r="W73" s="101">
        <v>1.2369389994589914E-05</v>
      </c>
      <c r="X73" s="101">
        <v>67.5</v>
      </c>
    </row>
    <row r="74" spans="1:24" s="101" customFormat="1" ht="12.75" hidden="1">
      <c r="A74" s="101">
        <v>1732</v>
      </c>
      <c r="B74" s="101">
        <v>150.5800018310547</v>
      </c>
      <c r="C74" s="101">
        <v>161.5800018310547</v>
      </c>
      <c r="D74" s="101">
        <v>8.511884689331055</v>
      </c>
      <c r="E74" s="101">
        <v>8.99474048614502</v>
      </c>
      <c r="F74" s="101">
        <v>29.821966068442205</v>
      </c>
      <c r="G74" s="101" t="s">
        <v>58</v>
      </c>
      <c r="H74" s="101">
        <v>0.4050464526072801</v>
      </c>
      <c r="I74" s="101">
        <v>83.48504828366197</v>
      </c>
      <c r="J74" s="101" t="s">
        <v>61</v>
      </c>
      <c r="K74" s="101">
        <v>0.24531960721015636</v>
      </c>
      <c r="L74" s="101">
        <v>0.3341379175427259</v>
      </c>
      <c r="M74" s="101">
        <v>0.059017800403352444</v>
      </c>
      <c r="N74" s="101">
        <v>-0.022976292974219173</v>
      </c>
      <c r="O74" s="101">
        <v>0.00969986372212655</v>
      </c>
      <c r="P74" s="101">
        <v>0.009583251750465049</v>
      </c>
      <c r="Q74" s="101">
        <v>0.001262992405798183</v>
      </c>
      <c r="R74" s="101">
        <v>-0.0003531482547051653</v>
      </c>
      <c r="S74" s="101">
        <v>0.00011439793090041733</v>
      </c>
      <c r="T74" s="101">
        <v>0.0001402779446485498</v>
      </c>
      <c r="U74" s="101">
        <v>3.0427972998537547E-05</v>
      </c>
      <c r="V74" s="101">
        <v>-1.3040259622510994E-05</v>
      </c>
      <c r="W74" s="101">
        <v>6.728763951869977E-06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1743</v>
      </c>
      <c r="B76" s="101">
        <v>162.76</v>
      </c>
      <c r="C76" s="101">
        <v>148.66</v>
      </c>
      <c r="D76" s="101">
        <v>8.13603012590352</v>
      </c>
      <c r="E76" s="101">
        <v>9.15944262401106</v>
      </c>
      <c r="F76" s="101">
        <v>36.446412165091274</v>
      </c>
      <c r="G76" s="101" t="s">
        <v>59</v>
      </c>
      <c r="H76" s="101">
        <v>11.537805790146024</v>
      </c>
      <c r="I76" s="101">
        <v>106.79780579014601</v>
      </c>
      <c r="J76" s="101" t="s">
        <v>73</v>
      </c>
      <c r="K76" s="101">
        <v>0.5349156891346284</v>
      </c>
      <c r="M76" s="101" t="s">
        <v>68</v>
      </c>
      <c r="N76" s="101">
        <v>0.45432914756549125</v>
      </c>
      <c r="X76" s="101">
        <v>67.5</v>
      </c>
    </row>
    <row r="77" spans="1:24" s="101" customFormat="1" ht="12.75" hidden="1">
      <c r="A77" s="101">
        <v>1734</v>
      </c>
      <c r="B77" s="101">
        <v>148.1999969482422</v>
      </c>
      <c r="C77" s="101">
        <v>169.39999389648438</v>
      </c>
      <c r="D77" s="101">
        <v>8.638304710388184</v>
      </c>
      <c r="E77" s="101">
        <v>9.130722999572754</v>
      </c>
      <c r="F77" s="101">
        <v>30.200435402617586</v>
      </c>
      <c r="G77" s="101" t="s">
        <v>56</v>
      </c>
      <c r="H77" s="101">
        <v>2.59894167710614</v>
      </c>
      <c r="I77" s="101">
        <v>83.29893862534833</v>
      </c>
      <c r="J77" s="101" t="s">
        <v>62</v>
      </c>
      <c r="K77" s="101">
        <v>0.3732034047643862</v>
      </c>
      <c r="L77" s="101">
        <v>0.6099558501378833</v>
      </c>
      <c r="M77" s="101">
        <v>0.08835136677777311</v>
      </c>
      <c r="N77" s="101">
        <v>0.12347036357633877</v>
      </c>
      <c r="O77" s="101">
        <v>0.014988490675988817</v>
      </c>
      <c r="P77" s="101">
        <v>0.017497618216897836</v>
      </c>
      <c r="Q77" s="101">
        <v>0.0018245387282262283</v>
      </c>
      <c r="R77" s="101">
        <v>0.0019005030768109313</v>
      </c>
      <c r="S77" s="101">
        <v>0.0001966047766557983</v>
      </c>
      <c r="T77" s="101">
        <v>0.0002574466096849631</v>
      </c>
      <c r="U77" s="101">
        <v>3.989395361464451E-05</v>
      </c>
      <c r="V77" s="101">
        <v>7.05197474541229E-05</v>
      </c>
      <c r="W77" s="101">
        <v>1.2248036833669451E-05</v>
      </c>
      <c r="X77" s="101">
        <v>67.5</v>
      </c>
    </row>
    <row r="78" spans="1:24" s="101" customFormat="1" ht="12.75" hidden="1">
      <c r="A78" s="101">
        <v>1742</v>
      </c>
      <c r="B78" s="101">
        <v>133.10000610351562</v>
      </c>
      <c r="C78" s="101">
        <v>144.6999969482422</v>
      </c>
      <c r="D78" s="101">
        <v>8.752779960632324</v>
      </c>
      <c r="E78" s="101">
        <v>9.192541122436523</v>
      </c>
      <c r="F78" s="101">
        <v>31.413043525921843</v>
      </c>
      <c r="G78" s="101" t="s">
        <v>57</v>
      </c>
      <c r="H78" s="101">
        <v>19.856171734384873</v>
      </c>
      <c r="I78" s="101">
        <v>85.4561778379005</v>
      </c>
      <c r="J78" s="101" t="s">
        <v>60</v>
      </c>
      <c r="K78" s="101">
        <v>-0.32068689590718863</v>
      </c>
      <c r="L78" s="101">
        <v>0.003320057972129868</v>
      </c>
      <c r="M78" s="101">
        <v>0.07540020110971066</v>
      </c>
      <c r="N78" s="101">
        <v>-0.001277186120225547</v>
      </c>
      <c r="O78" s="101">
        <v>-0.012961446849515936</v>
      </c>
      <c r="P78" s="101">
        <v>0.0003798249376411237</v>
      </c>
      <c r="Q78" s="101">
        <v>0.001531541787761827</v>
      </c>
      <c r="R78" s="101">
        <v>-0.0001026583517698622</v>
      </c>
      <c r="S78" s="101">
        <v>-0.0001762922878301531</v>
      </c>
      <c r="T78" s="101">
        <v>2.704416070989156E-05</v>
      </c>
      <c r="U78" s="101">
        <v>3.1643995053165876E-05</v>
      </c>
      <c r="V78" s="101">
        <v>-8.102157073404095E-06</v>
      </c>
      <c r="W78" s="101">
        <v>-1.1158051058788242E-05</v>
      </c>
      <c r="X78" s="101">
        <v>67.5</v>
      </c>
    </row>
    <row r="79" spans="1:24" s="101" customFormat="1" ht="12.75" hidden="1">
      <c r="A79" s="101">
        <v>1732</v>
      </c>
      <c r="B79" s="101">
        <v>158.24000549316406</v>
      </c>
      <c r="C79" s="101">
        <v>177.13999938964844</v>
      </c>
      <c r="D79" s="101">
        <v>8.287105560302734</v>
      </c>
      <c r="E79" s="101">
        <v>8.862536430358887</v>
      </c>
      <c r="F79" s="101">
        <v>30.714198243190264</v>
      </c>
      <c r="G79" s="101" t="s">
        <v>58</v>
      </c>
      <c r="H79" s="101">
        <v>-2.3966152016284212</v>
      </c>
      <c r="I79" s="101">
        <v>88.34339029153564</v>
      </c>
      <c r="J79" s="101" t="s">
        <v>61</v>
      </c>
      <c r="K79" s="101">
        <v>-0.1908944633066717</v>
      </c>
      <c r="L79" s="101">
        <v>0.6099468143473574</v>
      </c>
      <c r="M79" s="101">
        <v>-0.046051858639101405</v>
      </c>
      <c r="N79" s="101">
        <v>-0.12346375774812456</v>
      </c>
      <c r="O79" s="101">
        <v>-0.007527001282806927</v>
      </c>
      <c r="P79" s="101">
        <v>0.017493495256267713</v>
      </c>
      <c r="Q79" s="101">
        <v>-0.0009916255962492545</v>
      </c>
      <c r="R79" s="101">
        <v>-0.0018977284336226066</v>
      </c>
      <c r="S79" s="101">
        <v>-8.703141648558175E-05</v>
      </c>
      <c r="T79" s="101">
        <v>0.0002560222064778352</v>
      </c>
      <c r="U79" s="101">
        <v>-2.429372577606452E-05</v>
      </c>
      <c r="V79" s="101">
        <v>-7.005276462603856E-05</v>
      </c>
      <c r="W79" s="101">
        <v>-5.050970485797575E-06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1743</v>
      </c>
      <c r="B81" s="101">
        <v>141.68</v>
      </c>
      <c r="C81" s="101">
        <v>151.78</v>
      </c>
      <c r="D81" s="101">
        <v>8.445193058469554</v>
      </c>
      <c r="E81" s="101">
        <v>8.805104097987345</v>
      </c>
      <c r="F81" s="101">
        <v>30.47164209528662</v>
      </c>
      <c r="G81" s="101" t="s">
        <v>59</v>
      </c>
      <c r="H81" s="101">
        <v>11.765313358625733</v>
      </c>
      <c r="I81" s="101">
        <v>85.94531335862574</v>
      </c>
      <c r="J81" s="101" t="s">
        <v>73</v>
      </c>
      <c r="K81" s="101">
        <v>0.263758148738568</v>
      </c>
      <c r="M81" s="101" t="s">
        <v>68</v>
      </c>
      <c r="N81" s="101">
        <v>0.2538758976553285</v>
      </c>
      <c r="X81" s="101">
        <v>67.5</v>
      </c>
    </row>
    <row r="82" spans="1:24" s="101" customFormat="1" ht="12.75" hidden="1">
      <c r="A82" s="101">
        <v>1734</v>
      </c>
      <c r="B82" s="101">
        <v>158.02000427246094</v>
      </c>
      <c r="C82" s="101">
        <v>168.22000122070312</v>
      </c>
      <c r="D82" s="101">
        <v>8.500264167785645</v>
      </c>
      <c r="E82" s="101">
        <v>8.977713584899902</v>
      </c>
      <c r="F82" s="101">
        <v>31.72120075207175</v>
      </c>
      <c r="G82" s="101" t="s">
        <v>56</v>
      </c>
      <c r="H82" s="101">
        <v>-1.5689833675548641</v>
      </c>
      <c r="I82" s="101">
        <v>88.95102090490607</v>
      </c>
      <c r="J82" s="101" t="s">
        <v>62</v>
      </c>
      <c r="K82" s="101">
        <v>0.021211934388120003</v>
      </c>
      <c r="L82" s="101">
        <v>0.5065762202603116</v>
      </c>
      <c r="M82" s="101">
        <v>0.005021519461790576</v>
      </c>
      <c r="N82" s="101">
        <v>0.08031206308035836</v>
      </c>
      <c r="O82" s="101">
        <v>0.0008520158080521439</v>
      </c>
      <c r="P82" s="101">
        <v>0.01453202420532943</v>
      </c>
      <c r="Q82" s="101">
        <v>0.00010362451033340735</v>
      </c>
      <c r="R82" s="101">
        <v>0.0012361867979519346</v>
      </c>
      <c r="S82" s="101">
        <v>1.1208277623830073E-05</v>
      </c>
      <c r="T82" s="101">
        <v>0.0002138251385163293</v>
      </c>
      <c r="U82" s="101">
        <v>2.2637011126664225E-06</v>
      </c>
      <c r="V82" s="101">
        <v>4.58716692972568E-05</v>
      </c>
      <c r="W82" s="101">
        <v>7.071586734826005E-07</v>
      </c>
      <c r="X82" s="101">
        <v>67.5</v>
      </c>
    </row>
    <row r="83" spans="1:24" s="101" customFormat="1" ht="12.75" hidden="1">
      <c r="A83" s="101">
        <v>1742</v>
      </c>
      <c r="B83" s="101">
        <v>146.67999267578125</v>
      </c>
      <c r="C83" s="101">
        <v>151.17999267578125</v>
      </c>
      <c r="D83" s="101">
        <v>8.832404136657715</v>
      </c>
      <c r="E83" s="101">
        <v>9.228137969970703</v>
      </c>
      <c r="F83" s="101">
        <v>33.60371421517883</v>
      </c>
      <c r="G83" s="101" t="s">
        <v>57</v>
      </c>
      <c r="H83" s="101">
        <v>11.463248434438313</v>
      </c>
      <c r="I83" s="101">
        <v>90.64324111021956</v>
      </c>
      <c r="J83" s="101" t="s">
        <v>60</v>
      </c>
      <c r="K83" s="101">
        <v>0.011686960823782434</v>
      </c>
      <c r="L83" s="101">
        <v>0.0027571042763383864</v>
      </c>
      <c r="M83" s="101">
        <v>-0.0027185909553755793</v>
      </c>
      <c r="N83" s="101">
        <v>-0.0008307278078331801</v>
      </c>
      <c r="O83" s="101">
        <v>0.0004768704834539661</v>
      </c>
      <c r="P83" s="101">
        <v>0.0003153884291273381</v>
      </c>
      <c r="Q83" s="101">
        <v>-5.381327417074921E-05</v>
      </c>
      <c r="R83" s="101">
        <v>-6.676666343672323E-05</v>
      </c>
      <c r="S83" s="101">
        <v>6.894948986246967E-06</v>
      </c>
      <c r="T83" s="101">
        <v>2.2455048678542447E-05</v>
      </c>
      <c r="U83" s="101">
        <v>-1.0390132067625719E-06</v>
      </c>
      <c r="V83" s="101">
        <v>-5.267131035668498E-06</v>
      </c>
      <c r="W83" s="101">
        <v>4.542110018780007E-07</v>
      </c>
      <c r="X83" s="101">
        <v>67.5</v>
      </c>
    </row>
    <row r="84" spans="1:24" s="101" customFormat="1" ht="12.75" hidden="1">
      <c r="A84" s="101">
        <v>1732</v>
      </c>
      <c r="B84" s="101">
        <v>163.27999877929688</v>
      </c>
      <c r="C84" s="101">
        <v>158.67999267578125</v>
      </c>
      <c r="D84" s="101">
        <v>8.268807411193848</v>
      </c>
      <c r="E84" s="101">
        <v>9.14620304107666</v>
      </c>
      <c r="F84" s="101">
        <v>32.83499629311916</v>
      </c>
      <c r="G84" s="101" t="s">
        <v>58</v>
      </c>
      <c r="H84" s="101">
        <v>-1.1075385979912653</v>
      </c>
      <c r="I84" s="101">
        <v>94.67246018130561</v>
      </c>
      <c r="J84" s="101" t="s">
        <v>61</v>
      </c>
      <c r="K84" s="101">
        <v>0.017702008563699276</v>
      </c>
      <c r="L84" s="101">
        <v>0.5065687172627551</v>
      </c>
      <c r="M84" s="101">
        <v>0.004221957001497244</v>
      </c>
      <c r="N84" s="101">
        <v>-0.08030776654553876</v>
      </c>
      <c r="O84" s="101">
        <v>0.0007060633676810661</v>
      </c>
      <c r="P84" s="101">
        <v>0.014528601365687373</v>
      </c>
      <c r="Q84" s="101">
        <v>8.855603121675125E-05</v>
      </c>
      <c r="R84" s="101">
        <v>-0.0012343824415812891</v>
      </c>
      <c r="S84" s="101">
        <v>8.836581113185226E-06</v>
      </c>
      <c r="T84" s="101">
        <v>0.00021264280060790137</v>
      </c>
      <c r="U84" s="101">
        <v>2.0111673932470555E-06</v>
      </c>
      <c r="V84" s="101">
        <v>-4.5568271579795404E-05</v>
      </c>
      <c r="W84" s="101">
        <v>5.420016192361919E-07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26.24601272024155</v>
      </c>
      <c r="G85" s="102"/>
      <c r="H85" s="102"/>
      <c r="I85" s="115"/>
      <c r="J85" s="115" t="s">
        <v>158</v>
      </c>
      <c r="K85" s="102">
        <f>AVERAGE(K83,K78,K73,K68,K63,K58)</f>
        <v>-0.041870260830032834</v>
      </c>
      <c r="L85" s="102">
        <f>AVERAGE(L83,L78,L73,L68,L63,L58)</f>
        <v>0.0035144403763589065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36.446412165091274</v>
      </c>
      <c r="G86" s="102"/>
      <c r="H86" s="102"/>
      <c r="I86" s="115"/>
      <c r="J86" s="115" t="s">
        <v>159</v>
      </c>
      <c r="K86" s="102">
        <f>AVERAGE(K84,K79,K74,K69,K64,K59)</f>
        <v>-0.1624492501501213</v>
      </c>
      <c r="L86" s="102">
        <f>AVERAGE(L84,L79,L74,L69,L64,L59)</f>
        <v>0.6457623437776755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0.02616891301877052</v>
      </c>
      <c r="L87" s="102">
        <f>ABS(L85/$H$33)</f>
        <v>0.00976233437877474</v>
      </c>
      <c r="M87" s="115" t="s">
        <v>111</v>
      </c>
      <c r="N87" s="102">
        <f>K87+L87+L88+K88</f>
        <v>0.5318334225711614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0.09230071031256892</v>
      </c>
      <c r="L88" s="102">
        <f>ABS(L86/$H$34)</f>
        <v>0.40360146486104714</v>
      </c>
      <c r="M88" s="102"/>
      <c r="N88" s="102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1743</v>
      </c>
      <c r="B91" s="101">
        <v>149.98</v>
      </c>
      <c r="C91" s="101">
        <v>151.78</v>
      </c>
      <c r="D91" s="101">
        <v>8.404944546019982</v>
      </c>
      <c r="E91" s="101">
        <v>8.742752295109876</v>
      </c>
      <c r="F91" s="101">
        <v>27.254077896046972</v>
      </c>
      <c r="G91" s="101" t="s">
        <v>59</v>
      </c>
      <c r="H91" s="101">
        <v>-5.21481169688785</v>
      </c>
      <c r="I91" s="101">
        <v>77.26518830311214</v>
      </c>
      <c r="J91" s="101" t="s">
        <v>73</v>
      </c>
      <c r="K91" s="101">
        <v>1.7096756770180461</v>
      </c>
      <c r="M91" s="101" t="s">
        <v>68</v>
      </c>
      <c r="N91" s="101">
        <v>1.0736686645770952</v>
      </c>
      <c r="X91" s="101">
        <v>67.5</v>
      </c>
    </row>
    <row r="92" spans="1:24" s="101" customFormat="1" ht="12.75" hidden="1">
      <c r="A92" s="101">
        <v>1734</v>
      </c>
      <c r="B92" s="101">
        <v>153.3800048828125</v>
      </c>
      <c r="C92" s="101">
        <v>161.5800018310547</v>
      </c>
      <c r="D92" s="101">
        <v>8.795123100280762</v>
      </c>
      <c r="E92" s="101">
        <v>9.116008758544922</v>
      </c>
      <c r="F92" s="101">
        <v>31.30660952124552</v>
      </c>
      <c r="G92" s="101" t="s">
        <v>56</v>
      </c>
      <c r="H92" s="101">
        <v>-1.0512083260630334</v>
      </c>
      <c r="I92" s="101">
        <v>84.82879655674947</v>
      </c>
      <c r="J92" s="101" t="s">
        <v>62</v>
      </c>
      <c r="K92" s="101">
        <v>1.0976337571346335</v>
      </c>
      <c r="L92" s="101">
        <v>0.6553717676626427</v>
      </c>
      <c r="M92" s="101">
        <v>0.2598498440075173</v>
      </c>
      <c r="N92" s="101">
        <v>0.0742590731873548</v>
      </c>
      <c r="O92" s="101">
        <v>0.044083120688700114</v>
      </c>
      <c r="P92" s="101">
        <v>0.01880048422070523</v>
      </c>
      <c r="Q92" s="101">
        <v>0.005365896538986766</v>
      </c>
      <c r="R92" s="101">
        <v>0.0011430255703241</v>
      </c>
      <c r="S92" s="101">
        <v>0.000578351635639018</v>
      </c>
      <c r="T92" s="101">
        <v>0.0002766391584046187</v>
      </c>
      <c r="U92" s="101">
        <v>0.00011736938744687204</v>
      </c>
      <c r="V92" s="101">
        <v>4.2427119356971056E-05</v>
      </c>
      <c r="W92" s="101">
        <v>3.606577630061334E-05</v>
      </c>
      <c r="X92" s="101">
        <v>67.5</v>
      </c>
    </row>
    <row r="93" spans="1:24" s="101" customFormat="1" ht="12.75" hidden="1">
      <c r="A93" s="101">
        <v>1732</v>
      </c>
      <c r="B93" s="101">
        <v>171.67999267578125</v>
      </c>
      <c r="C93" s="101">
        <v>171.77999877929688</v>
      </c>
      <c r="D93" s="101">
        <v>8.582489013671875</v>
      </c>
      <c r="E93" s="101">
        <v>9.019163131713867</v>
      </c>
      <c r="F93" s="101">
        <v>36.75558283685851</v>
      </c>
      <c r="G93" s="101" t="s">
        <v>57</v>
      </c>
      <c r="H93" s="101">
        <v>-2.0407546054584316</v>
      </c>
      <c r="I93" s="101">
        <v>102.13923807032282</v>
      </c>
      <c r="J93" s="101" t="s">
        <v>60</v>
      </c>
      <c r="K93" s="101">
        <v>-0.11783583026730347</v>
      </c>
      <c r="L93" s="101">
        <v>-0.0035654567584326863</v>
      </c>
      <c r="M93" s="101">
        <v>0.030830613133041404</v>
      </c>
      <c r="N93" s="101">
        <v>-0.0007679680930140339</v>
      </c>
      <c r="O93" s="101">
        <v>-0.00425935233023499</v>
      </c>
      <c r="P93" s="101">
        <v>-0.000408002789380822</v>
      </c>
      <c r="Q93" s="101">
        <v>0.0007762568420469786</v>
      </c>
      <c r="R93" s="101">
        <v>-6.175985768751898E-05</v>
      </c>
      <c r="S93" s="101">
        <v>-1.6885240683833925E-05</v>
      </c>
      <c r="T93" s="101">
        <v>-2.905550611236232E-05</v>
      </c>
      <c r="U93" s="101">
        <v>2.6138811979016176E-05</v>
      </c>
      <c r="V93" s="101">
        <v>-4.8738002597876255E-06</v>
      </c>
      <c r="W93" s="101">
        <v>1.4378755003426206E-07</v>
      </c>
      <c r="X93" s="101">
        <v>67.5</v>
      </c>
    </row>
    <row r="94" spans="1:24" s="101" customFormat="1" ht="12.75" hidden="1">
      <c r="A94" s="101">
        <v>1742</v>
      </c>
      <c r="B94" s="101">
        <v>117.16000366210938</v>
      </c>
      <c r="C94" s="101">
        <v>131.66000366210938</v>
      </c>
      <c r="D94" s="101">
        <v>8.998574256896973</v>
      </c>
      <c r="E94" s="101">
        <v>9.353687286376953</v>
      </c>
      <c r="F94" s="101">
        <v>29.10750385207961</v>
      </c>
      <c r="G94" s="101" t="s">
        <v>58</v>
      </c>
      <c r="H94" s="101">
        <v>27.309713061246825</v>
      </c>
      <c r="I94" s="101">
        <v>76.9697167233562</v>
      </c>
      <c r="J94" s="101" t="s">
        <v>61</v>
      </c>
      <c r="K94" s="101">
        <v>1.0912903288798572</v>
      </c>
      <c r="L94" s="101">
        <v>-0.6553620689110414</v>
      </c>
      <c r="M94" s="101">
        <v>0.2580143692211188</v>
      </c>
      <c r="N94" s="101">
        <v>-0.07425510201765956</v>
      </c>
      <c r="O94" s="101">
        <v>0.043876866882007676</v>
      </c>
      <c r="P94" s="101">
        <v>-0.018796056518771267</v>
      </c>
      <c r="Q94" s="101">
        <v>0.005309451099905282</v>
      </c>
      <c r="R94" s="101">
        <v>-0.0011413558491518549</v>
      </c>
      <c r="S94" s="101">
        <v>0.0005781050969273463</v>
      </c>
      <c r="T94" s="101">
        <v>-0.00027510907205573974</v>
      </c>
      <c r="U94" s="101">
        <v>0.00011442174451554041</v>
      </c>
      <c r="V94" s="101">
        <v>-4.2146251647784316E-05</v>
      </c>
      <c r="W94" s="101">
        <v>3.6065489672349355E-05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1743</v>
      </c>
      <c r="B96" s="101">
        <v>149.44</v>
      </c>
      <c r="C96" s="101">
        <v>163.74</v>
      </c>
      <c r="D96" s="101">
        <v>8.304796853105136</v>
      </c>
      <c r="E96" s="101">
        <v>8.68287482570177</v>
      </c>
      <c r="F96" s="101">
        <v>26.681280385112423</v>
      </c>
      <c r="G96" s="101" t="s">
        <v>59</v>
      </c>
      <c r="H96" s="101">
        <v>-5.38826505157202</v>
      </c>
      <c r="I96" s="101">
        <v>76.55173494842798</v>
      </c>
      <c r="J96" s="101" t="s">
        <v>73</v>
      </c>
      <c r="K96" s="101">
        <v>0.5131111280188343</v>
      </c>
      <c r="M96" s="101" t="s">
        <v>68</v>
      </c>
      <c r="N96" s="101">
        <v>0.3482146858177112</v>
      </c>
      <c r="X96" s="101">
        <v>67.5</v>
      </c>
    </row>
    <row r="97" spans="1:24" s="101" customFormat="1" ht="12.75" hidden="1">
      <c r="A97" s="101">
        <v>1734</v>
      </c>
      <c r="B97" s="101">
        <v>150.94000244140625</v>
      </c>
      <c r="C97" s="101">
        <v>174.24000549316406</v>
      </c>
      <c r="D97" s="101">
        <v>8.579984664916992</v>
      </c>
      <c r="E97" s="101">
        <v>8.837539672851562</v>
      </c>
      <c r="F97" s="101">
        <v>32.53242256031627</v>
      </c>
      <c r="G97" s="101" t="s">
        <v>56</v>
      </c>
      <c r="H97" s="101">
        <v>6.911341482743694</v>
      </c>
      <c r="I97" s="101">
        <v>90.35134392414994</v>
      </c>
      <c r="J97" s="101" t="s">
        <v>62</v>
      </c>
      <c r="K97" s="101">
        <v>0.5624982788832477</v>
      </c>
      <c r="L97" s="101">
        <v>0.41222978198393523</v>
      </c>
      <c r="M97" s="101">
        <v>0.13316373931052292</v>
      </c>
      <c r="N97" s="101">
        <v>0.09154765325146941</v>
      </c>
      <c r="O97" s="101">
        <v>0.022590934241383594</v>
      </c>
      <c r="P97" s="101">
        <v>0.011825590708362416</v>
      </c>
      <c r="Q97" s="101">
        <v>0.002749798963537911</v>
      </c>
      <c r="R97" s="101">
        <v>0.0014091560651493089</v>
      </c>
      <c r="S97" s="101">
        <v>0.00029637077870503026</v>
      </c>
      <c r="T97" s="101">
        <v>0.00017402645711492876</v>
      </c>
      <c r="U97" s="101">
        <v>6.014028020293256E-05</v>
      </c>
      <c r="V97" s="101">
        <v>5.229490248193698E-05</v>
      </c>
      <c r="W97" s="101">
        <v>1.848163958759067E-05</v>
      </c>
      <c r="X97" s="101">
        <v>67.5</v>
      </c>
    </row>
    <row r="98" spans="1:24" s="101" customFormat="1" ht="12.75" hidden="1">
      <c r="A98" s="101">
        <v>1732</v>
      </c>
      <c r="B98" s="101">
        <v>163.94000244140625</v>
      </c>
      <c r="C98" s="101">
        <v>168.33999633789062</v>
      </c>
      <c r="D98" s="101">
        <v>8.591595649719238</v>
      </c>
      <c r="E98" s="101">
        <v>8.943401336669922</v>
      </c>
      <c r="F98" s="101">
        <v>37.11729081342267</v>
      </c>
      <c r="G98" s="101" t="s">
        <v>57</v>
      </c>
      <c r="H98" s="101">
        <v>6.561611776287052</v>
      </c>
      <c r="I98" s="101">
        <v>103.0016142176933</v>
      </c>
      <c r="J98" s="101" t="s">
        <v>60</v>
      </c>
      <c r="K98" s="101">
        <v>-0.4583519336020087</v>
      </c>
      <c r="L98" s="101">
        <v>-0.0022421465428205567</v>
      </c>
      <c r="M98" s="101">
        <v>0.10937909751991387</v>
      </c>
      <c r="N98" s="101">
        <v>-0.0009468466158681705</v>
      </c>
      <c r="O98" s="101">
        <v>-0.018265801580714728</v>
      </c>
      <c r="P98" s="101">
        <v>-0.0002565373593945725</v>
      </c>
      <c r="Q98" s="101">
        <v>0.002299061591383184</v>
      </c>
      <c r="R98" s="101">
        <v>-7.61356960343748E-05</v>
      </c>
      <c r="S98" s="101">
        <v>-0.00022731116664622468</v>
      </c>
      <c r="T98" s="101">
        <v>-1.8268655270519132E-05</v>
      </c>
      <c r="U98" s="101">
        <v>5.273913538850646E-05</v>
      </c>
      <c r="V98" s="101">
        <v>-6.011700925469761E-06</v>
      </c>
      <c r="W98" s="101">
        <v>-1.3771274727407877E-05</v>
      </c>
      <c r="X98" s="101">
        <v>67.5</v>
      </c>
    </row>
    <row r="99" spans="1:24" s="101" customFormat="1" ht="12.75" hidden="1">
      <c r="A99" s="101">
        <v>1742</v>
      </c>
      <c r="B99" s="101">
        <v>136.67999267578125</v>
      </c>
      <c r="C99" s="101">
        <v>129.0800018310547</v>
      </c>
      <c r="D99" s="101">
        <v>9.034573554992676</v>
      </c>
      <c r="E99" s="101">
        <v>9.485139846801758</v>
      </c>
      <c r="F99" s="101">
        <v>32.065261994148926</v>
      </c>
      <c r="G99" s="101" t="s">
        <v>58</v>
      </c>
      <c r="H99" s="101">
        <v>15.342419879039625</v>
      </c>
      <c r="I99" s="101">
        <v>84.52241255482087</v>
      </c>
      <c r="J99" s="101" t="s">
        <v>61</v>
      </c>
      <c r="K99" s="101">
        <v>0.3260641328173273</v>
      </c>
      <c r="L99" s="101">
        <v>-0.4122236843431043</v>
      </c>
      <c r="M99" s="101">
        <v>0.07595258055451491</v>
      </c>
      <c r="N99" s="101">
        <v>-0.09154275666232309</v>
      </c>
      <c r="O99" s="101">
        <v>0.013293261545327279</v>
      </c>
      <c r="P99" s="101">
        <v>-0.011822807796160028</v>
      </c>
      <c r="Q99" s="101">
        <v>0.0015085457032853824</v>
      </c>
      <c r="R99" s="101">
        <v>-0.0014070977832888673</v>
      </c>
      <c r="S99" s="101">
        <v>0.0001901716908168992</v>
      </c>
      <c r="T99" s="101">
        <v>-0.0001730649127078654</v>
      </c>
      <c r="U99" s="101">
        <v>2.8903925362483685E-05</v>
      </c>
      <c r="V99" s="101">
        <v>-5.194820764548094E-05</v>
      </c>
      <c r="W99" s="101">
        <v>1.2325704613848887E-05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1743</v>
      </c>
      <c r="B101" s="101">
        <v>143.04</v>
      </c>
      <c r="C101" s="101">
        <v>140.04</v>
      </c>
      <c r="D101" s="101">
        <v>8.388416798465343</v>
      </c>
      <c r="E101" s="101">
        <v>9.110892342408528</v>
      </c>
      <c r="F101" s="101">
        <v>27.789088967841643</v>
      </c>
      <c r="G101" s="101" t="s">
        <v>59</v>
      </c>
      <c r="H101" s="101">
        <v>3.3741760323140824</v>
      </c>
      <c r="I101" s="101">
        <v>78.91417603231407</v>
      </c>
      <c r="J101" s="101" t="s">
        <v>73</v>
      </c>
      <c r="K101" s="101">
        <v>1.2440542643093493</v>
      </c>
      <c r="M101" s="101" t="s">
        <v>68</v>
      </c>
      <c r="N101" s="101">
        <v>0.6513702840344324</v>
      </c>
      <c r="X101" s="101">
        <v>67.5</v>
      </c>
    </row>
    <row r="102" spans="1:24" s="101" customFormat="1" ht="12.75" hidden="1">
      <c r="A102" s="101">
        <v>1734</v>
      </c>
      <c r="B102" s="101">
        <v>167.72000122070312</v>
      </c>
      <c r="C102" s="101">
        <v>145.1199951171875</v>
      </c>
      <c r="D102" s="101">
        <v>8.262081146240234</v>
      </c>
      <c r="E102" s="101">
        <v>8.988439559936523</v>
      </c>
      <c r="F102" s="101">
        <v>31.408615047427126</v>
      </c>
      <c r="G102" s="101" t="s">
        <v>56</v>
      </c>
      <c r="H102" s="101">
        <v>-9.569591621676267</v>
      </c>
      <c r="I102" s="101">
        <v>90.65040959902686</v>
      </c>
      <c r="J102" s="101" t="s">
        <v>62</v>
      </c>
      <c r="K102" s="101">
        <v>1.0774313975239558</v>
      </c>
      <c r="L102" s="101">
        <v>0.11999587510665714</v>
      </c>
      <c r="M102" s="101">
        <v>0.255067485483897</v>
      </c>
      <c r="N102" s="101">
        <v>0.042715363689523014</v>
      </c>
      <c r="O102" s="101">
        <v>0.043271807311363535</v>
      </c>
      <c r="P102" s="101">
        <v>0.0034422223145103717</v>
      </c>
      <c r="Q102" s="101">
        <v>0.00526716087801207</v>
      </c>
      <c r="R102" s="101">
        <v>0.0006574645660949114</v>
      </c>
      <c r="S102" s="101">
        <v>0.0005677315127881083</v>
      </c>
      <c r="T102" s="101">
        <v>5.063836455501042E-05</v>
      </c>
      <c r="U102" s="101">
        <v>0.00011520359050616255</v>
      </c>
      <c r="V102" s="101">
        <v>2.4405725293013973E-05</v>
      </c>
      <c r="W102" s="101">
        <v>3.5404236265580175E-05</v>
      </c>
      <c r="X102" s="101">
        <v>67.5</v>
      </c>
    </row>
    <row r="103" spans="1:24" s="101" customFormat="1" ht="12.75" hidden="1">
      <c r="A103" s="101">
        <v>1732</v>
      </c>
      <c r="B103" s="101">
        <v>152.9600067138672</v>
      </c>
      <c r="C103" s="101">
        <v>167.86000061035156</v>
      </c>
      <c r="D103" s="101">
        <v>8.364924430847168</v>
      </c>
      <c r="E103" s="101">
        <v>8.693771362304688</v>
      </c>
      <c r="F103" s="101">
        <v>29.65450605823701</v>
      </c>
      <c r="G103" s="101" t="s">
        <v>57</v>
      </c>
      <c r="H103" s="101">
        <v>-0.9768349010252564</v>
      </c>
      <c r="I103" s="101">
        <v>84.48317181284193</v>
      </c>
      <c r="J103" s="101" t="s">
        <v>60</v>
      </c>
      <c r="K103" s="101">
        <v>0.17148861362304735</v>
      </c>
      <c r="L103" s="101">
        <v>-0.0006527751117396276</v>
      </c>
      <c r="M103" s="101">
        <v>-0.037732830209573916</v>
      </c>
      <c r="N103" s="101">
        <v>-0.0004418203941467282</v>
      </c>
      <c r="O103" s="101">
        <v>0.007347657754971788</v>
      </c>
      <c r="P103" s="101">
        <v>-7.477070418737981E-05</v>
      </c>
      <c r="Q103" s="101">
        <v>-0.0006422022354553949</v>
      </c>
      <c r="R103" s="101">
        <v>-3.5521227762908625E-05</v>
      </c>
      <c r="S103" s="101">
        <v>0.0001339622357134905</v>
      </c>
      <c r="T103" s="101">
        <v>-5.3261282973836206E-06</v>
      </c>
      <c r="U103" s="101">
        <v>-4.9360016377009415E-06</v>
      </c>
      <c r="V103" s="101">
        <v>-2.800064015959326E-06</v>
      </c>
      <c r="W103" s="101">
        <v>9.492486828218842E-06</v>
      </c>
      <c r="X103" s="101">
        <v>67.5</v>
      </c>
    </row>
    <row r="104" spans="1:24" s="101" customFormat="1" ht="12.75" hidden="1">
      <c r="A104" s="101">
        <v>1742</v>
      </c>
      <c r="B104" s="101">
        <v>129.8800048828125</v>
      </c>
      <c r="C104" s="101">
        <v>141.0800018310547</v>
      </c>
      <c r="D104" s="101">
        <v>8.871204376220703</v>
      </c>
      <c r="E104" s="101">
        <v>9.428142547607422</v>
      </c>
      <c r="F104" s="101">
        <v>29.989351839285934</v>
      </c>
      <c r="G104" s="101" t="s">
        <v>58</v>
      </c>
      <c r="H104" s="101">
        <v>18.103192182037574</v>
      </c>
      <c r="I104" s="101">
        <v>80.48319706485007</v>
      </c>
      <c r="J104" s="101" t="s">
        <v>61</v>
      </c>
      <c r="K104" s="101">
        <v>1.0636964189880822</v>
      </c>
      <c r="L104" s="101">
        <v>-0.11999409955187777</v>
      </c>
      <c r="M104" s="101">
        <v>0.25226108632814037</v>
      </c>
      <c r="N104" s="101">
        <v>-0.04271307867465816</v>
      </c>
      <c r="O104" s="101">
        <v>0.0426434195803711</v>
      </c>
      <c r="P104" s="101">
        <v>-0.0034414101476441987</v>
      </c>
      <c r="Q104" s="101">
        <v>0.00522786380882641</v>
      </c>
      <c r="R104" s="101">
        <v>-0.0006565043016223014</v>
      </c>
      <c r="S104" s="101">
        <v>0.0005517002719007099</v>
      </c>
      <c r="T104" s="101">
        <v>-5.035748526451599E-05</v>
      </c>
      <c r="U104" s="101">
        <v>0.00011509779821240804</v>
      </c>
      <c r="V104" s="101">
        <v>-2.4244567815999355E-05</v>
      </c>
      <c r="W104" s="101">
        <v>3.4107955660888183E-05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1743</v>
      </c>
      <c r="B106" s="101">
        <v>151.78</v>
      </c>
      <c r="C106" s="101">
        <v>136.58</v>
      </c>
      <c r="D106" s="101">
        <v>7.965173390686239</v>
      </c>
      <c r="E106" s="101">
        <v>9.038930621731117</v>
      </c>
      <c r="F106" s="101">
        <v>29.005899750244943</v>
      </c>
      <c r="G106" s="101" t="s">
        <v>59</v>
      </c>
      <c r="H106" s="101">
        <v>2.4983004646985165</v>
      </c>
      <c r="I106" s="101">
        <v>86.77830046469852</v>
      </c>
      <c r="J106" s="101" t="s">
        <v>73</v>
      </c>
      <c r="K106" s="101">
        <v>0.49762435762376317</v>
      </c>
      <c r="M106" s="101" t="s">
        <v>68</v>
      </c>
      <c r="N106" s="101">
        <v>0.2611806514702712</v>
      </c>
      <c r="X106" s="101">
        <v>67.5</v>
      </c>
    </row>
    <row r="107" spans="1:24" s="101" customFormat="1" ht="12.75" hidden="1">
      <c r="A107" s="101">
        <v>1734</v>
      </c>
      <c r="B107" s="101">
        <v>149.5399932861328</v>
      </c>
      <c r="C107" s="101">
        <v>140.0399932861328</v>
      </c>
      <c r="D107" s="101">
        <v>8.931719779968262</v>
      </c>
      <c r="E107" s="101">
        <v>9.259839057922363</v>
      </c>
      <c r="F107" s="101">
        <v>28.500237854499137</v>
      </c>
      <c r="G107" s="101" t="s">
        <v>56</v>
      </c>
      <c r="H107" s="101">
        <v>-6.008660684399686</v>
      </c>
      <c r="I107" s="101">
        <v>76.03133260173313</v>
      </c>
      <c r="J107" s="101" t="s">
        <v>62</v>
      </c>
      <c r="K107" s="101">
        <v>0.6800605030289344</v>
      </c>
      <c r="L107" s="101">
        <v>0.08932221434022874</v>
      </c>
      <c r="M107" s="101">
        <v>0.16099528999624474</v>
      </c>
      <c r="N107" s="101">
        <v>0.021915386834735196</v>
      </c>
      <c r="O107" s="101">
        <v>0.027312570171593397</v>
      </c>
      <c r="P107" s="101">
        <v>0.002562321992162589</v>
      </c>
      <c r="Q107" s="101">
        <v>0.003324567463922461</v>
      </c>
      <c r="R107" s="101">
        <v>0.0003373147456568515</v>
      </c>
      <c r="S107" s="101">
        <v>0.0003583436465946353</v>
      </c>
      <c r="T107" s="101">
        <v>3.76933428924661E-05</v>
      </c>
      <c r="U107" s="101">
        <v>7.271519011440174E-05</v>
      </c>
      <c r="V107" s="101">
        <v>1.2523046507039627E-05</v>
      </c>
      <c r="W107" s="101">
        <v>2.2346158517965938E-05</v>
      </c>
      <c r="X107" s="101">
        <v>67.5</v>
      </c>
    </row>
    <row r="108" spans="1:24" s="101" customFormat="1" ht="12.75" hidden="1">
      <c r="A108" s="101">
        <v>1732</v>
      </c>
      <c r="B108" s="101">
        <v>150.5800018310547</v>
      </c>
      <c r="C108" s="101">
        <v>161.5800018310547</v>
      </c>
      <c r="D108" s="101">
        <v>8.511884689331055</v>
      </c>
      <c r="E108" s="101">
        <v>8.99474048614502</v>
      </c>
      <c r="F108" s="101">
        <v>28.970691959162668</v>
      </c>
      <c r="G108" s="101" t="s">
        <v>57</v>
      </c>
      <c r="H108" s="101">
        <v>-1.978051293286768</v>
      </c>
      <c r="I108" s="101">
        <v>81.10195053776792</v>
      </c>
      <c r="J108" s="101" t="s">
        <v>60</v>
      </c>
      <c r="K108" s="101">
        <v>0.17472815874077147</v>
      </c>
      <c r="L108" s="101">
        <v>-0.00048596099657885304</v>
      </c>
      <c r="M108" s="101">
        <v>-0.03959341332301415</v>
      </c>
      <c r="N108" s="101">
        <v>-0.00022665371755139967</v>
      </c>
      <c r="O108" s="101">
        <v>0.00730168386995742</v>
      </c>
      <c r="P108" s="101">
        <v>-5.5660957051654194E-05</v>
      </c>
      <c r="Q108" s="101">
        <v>-0.0007327505831126136</v>
      </c>
      <c r="R108" s="101">
        <v>-1.8222216346073654E-05</v>
      </c>
      <c r="S108" s="101">
        <v>0.00011889483346647046</v>
      </c>
      <c r="T108" s="101">
        <v>-3.965163300921246E-06</v>
      </c>
      <c r="U108" s="101">
        <v>-1.035128494687068E-05</v>
      </c>
      <c r="V108" s="101">
        <v>-1.4355488927177731E-06</v>
      </c>
      <c r="W108" s="101">
        <v>8.11006759186272E-06</v>
      </c>
      <c r="X108" s="101">
        <v>67.5</v>
      </c>
    </row>
    <row r="109" spans="1:24" s="101" customFormat="1" ht="12.75" hidden="1">
      <c r="A109" s="101">
        <v>1742</v>
      </c>
      <c r="B109" s="101">
        <v>143.3000030517578</v>
      </c>
      <c r="C109" s="101">
        <v>144.39999389648438</v>
      </c>
      <c r="D109" s="101">
        <v>8.583094596862793</v>
      </c>
      <c r="E109" s="101">
        <v>9.287290573120117</v>
      </c>
      <c r="F109" s="101">
        <v>31.30986936900474</v>
      </c>
      <c r="G109" s="101" t="s">
        <v>58</v>
      </c>
      <c r="H109" s="101">
        <v>11.096603163911226</v>
      </c>
      <c r="I109" s="101">
        <v>86.89660621566904</v>
      </c>
      <c r="J109" s="101" t="s">
        <v>61</v>
      </c>
      <c r="K109" s="101">
        <v>0.6572308257553255</v>
      </c>
      <c r="L109" s="101">
        <v>-0.08932089238555316</v>
      </c>
      <c r="M109" s="101">
        <v>0.1560507770644155</v>
      </c>
      <c r="N109" s="101">
        <v>-0.021914214752265362</v>
      </c>
      <c r="O109" s="101">
        <v>0.026318470739034535</v>
      </c>
      <c r="P109" s="101">
        <v>-0.0025617173632897427</v>
      </c>
      <c r="Q109" s="101">
        <v>0.0032428113428196754</v>
      </c>
      <c r="R109" s="101">
        <v>-0.0003368221911765662</v>
      </c>
      <c r="S109" s="101">
        <v>0.0003380446533074013</v>
      </c>
      <c r="T109" s="101">
        <v>-3.748420438539482E-05</v>
      </c>
      <c r="U109" s="101">
        <v>7.197464673982275E-05</v>
      </c>
      <c r="V109" s="101">
        <v>-1.2440494089629004E-05</v>
      </c>
      <c r="W109" s="101">
        <v>2.0822526363663937E-05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1743</v>
      </c>
      <c r="B111" s="101">
        <v>162.76</v>
      </c>
      <c r="C111" s="101">
        <v>148.66</v>
      </c>
      <c r="D111" s="101">
        <v>8.13603012590352</v>
      </c>
      <c r="E111" s="101">
        <v>9.15944262401106</v>
      </c>
      <c r="F111" s="101">
        <v>31.23260037556593</v>
      </c>
      <c r="G111" s="101" t="s">
        <v>59</v>
      </c>
      <c r="H111" s="101">
        <v>-3.740067280099069</v>
      </c>
      <c r="I111" s="101">
        <v>91.51993271990092</v>
      </c>
      <c r="J111" s="101" t="s">
        <v>73</v>
      </c>
      <c r="K111" s="101">
        <v>1.0714442708494512</v>
      </c>
      <c r="M111" s="101" t="s">
        <v>68</v>
      </c>
      <c r="N111" s="101">
        <v>0.6293471591241433</v>
      </c>
      <c r="X111" s="101">
        <v>67.5</v>
      </c>
    </row>
    <row r="112" spans="1:24" s="101" customFormat="1" ht="12.75" hidden="1">
      <c r="A112" s="101">
        <v>1734</v>
      </c>
      <c r="B112" s="101">
        <v>148.1999969482422</v>
      </c>
      <c r="C112" s="101">
        <v>169.39999389648438</v>
      </c>
      <c r="D112" s="101">
        <v>8.638304710388184</v>
      </c>
      <c r="E112" s="101">
        <v>9.130722999572754</v>
      </c>
      <c r="F112" s="101">
        <v>30.200435402617586</v>
      </c>
      <c r="G112" s="101" t="s">
        <v>56</v>
      </c>
      <c r="H112" s="101">
        <v>2.59894167710614</v>
      </c>
      <c r="I112" s="101">
        <v>83.29893862534833</v>
      </c>
      <c r="J112" s="101" t="s">
        <v>62</v>
      </c>
      <c r="K112" s="101">
        <v>0.9345698515117098</v>
      </c>
      <c r="L112" s="101">
        <v>0.3637508062464157</v>
      </c>
      <c r="M112" s="101">
        <v>0.22124652003894435</v>
      </c>
      <c r="N112" s="101">
        <v>0.12335448668495103</v>
      </c>
      <c r="O112" s="101">
        <v>0.0375342013338975</v>
      </c>
      <c r="P112" s="101">
        <v>0.010434852101985376</v>
      </c>
      <c r="Q112" s="101">
        <v>0.004568689282126826</v>
      </c>
      <c r="R112" s="101">
        <v>0.0018987230971913868</v>
      </c>
      <c r="S112" s="101">
        <v>0.0004924250418557064</v>
      </c>
      <c r="T112" s="101">
        <v>0.00015356283143062817</v>
      </c>
      <c r="U112" s="101">
        <v>9.991928203274635E-05</v>
      </c>
      <c r="V112" s="101">
        <v>7.046340488576793E-05</v>
      </c>
      <c r="W112" s="101">
        <v>3.070869356212674E-05</v>
      </c>
      <c r="X112" s="101">
        <v>67.5</v>
      </c>
    </row>
    <row r="113" spans="1:24" s="101" customFormat="1" ht="12.75" hidden="1">
      <c r="A113" s="101">
        <v>1732</v>
      </c>
      <c r="B113" s="101">
        <v>158.24000549316406</v>
      </c>
      <c r="C113" s="101">
        <v>177.13999938964844</v>
      </c>
      <c r="D113" s="101">
        <v>8.287105560302734</v>
      </c>
      <c r="E113" s="101">
        <v>8.862536430358887</v>
      </c>
      <c r="F113" s="101">
        <v>35.101527299518075</v>
      </c>
      <c r="G113" s="101" t="s">
        <v>57</v>
      </c>
      <c r="H113" s="101">
        <v>10.222679630412216</v>
      </c>
      <c r="I113" s="101">
        <v>100.96268512357628</v>
      </c>
      <c r="J113" s="101" t="s">
        <v>60</v>
      </c>
      <c r="K113" s="101">
        <v>-0.53405649299388</v>
      </c>
      <c r="L113" s="101">
        <v>-0.0019782030272886175</v>
      </c>
      <c r="M113" s="101">
        <v>0.12848632523434989</v>
      </c>
      <c r="N113" s="101">
        <v>-0.001275904297229173</v>
      </c>
      <c r="O113" s="101">
        <v>-0.021115091383316006</v>
      </c>
      <c r="P113" s="101">
        <v>-0.0002263589029571524</v>
      </c>
      <c r="Q113" s="101">
        <v>0.002749940862693766</v>
      </c>
      <c r="R113" s="101">
        <v>-0.00010258912776433667</v>
      </c>
      <c r="S113" s="101">
        <v>-0.0002488856992698532</v>
      </c>
      <c r="T113" s="101">
        <v>-1.6119431689470774E-05</v>
      </c>
      <c r="U113" s="101">
        <v>6.627569730336617E-05</v>
      </c>
      <c r="V113" s="101">
        <v>-8.099002992598894E-06</v>
      </c>
      <c r="W113" s="101">
        <v>-1.4627594521431833E-05</v>
      </c>
      <c r="X113" s="101">
        <v>67.5</v>
      </c>
    </row>
    <row r="114" spans="1:24" s="101" customFormat="1" ht="12.75" hidden="1">
      <c r="A114" s="101">
        <v>1742</v>
      </c>
      <c r="B114" s="101">
        <v>133.10000610351562</v>
      </c>
      <c r="C114" s="101">
        <v>144.6999969482422</v>
      </c>
      <c r="D114" s="101">
        <v>8.752779960632324</v>
      </c>
      <c r="E114" s="101">
        <v>9.192541122436523</v>
      </c>
      <c r="F114" s="101">
        <v>32.3793744831902</v>
      </c>
      <c r="G114" s="101" t="s">
        <v>58</v>
      </c>
      <c r="H114" s="101">
        <v>22.484982599732888</v>
      </c>
      <c r="I114" s="101">
        <v>88.08498870324851</v>
      </c>
      <c r="J114" s="101" t="s">
        <v>61</v>
      </c>
      <c r="K114" s="101">
        <v>0.7669448934869421</v>
      </c>
      <c r="L114" s="101">
        <v>-0.36374542712960706</v>
      </c>
      <c r="M114" s="101">
        <v>0.18011464920187883</v>
      </c>
      <c r="N114" s="101">
        <v>-0.12334788791678628</v>
      </c>
      <c r="O114" s="101">
        <v>0.031031744805082542</v>
      </c>
      <c r="P114" s="101">
        <v>-0.01043239665835999</v>
      </c>
      <c r="Q114" s="101">
        <v>0.003648389645899626</v>
      </c>
      <c r="R114" s="101">
        <v>-0.001895949596026383</v>
      </c>
      <c r="S114" s="101">
        <v>0.00042489802370162936</v>
      </c>
      <c r="T114" s="101">
        <v>-0.00015271446270409363</v>
      </c>
      <c r="U114" s="101">
        <v>7.477563018050794E-05</v>
      </c>
      <c r="V114" s="101">
        <v>-6.999641118387098E-05</v>
      </c>
      <c r="W114" s="101">
        <v>2.7001061808921176E-05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1743</v>
      </c>
      <c r="B116" s="101">
        <v>141.68</v>
      </c>
      <c r="C116" s="101">
        <v>151.78</v>
      </c>
      <c r="D116" s="101">
        <v>8.445193058469554</v>
      </c>
      <c r="E116" s="101">
        <v>8.805104097987345</v>
      </c>
      <c r="F116" s="101">
        <v>29.218548964513225</v>
      </c>
      <c r="G116" s="101" t="s">
        <v>59</v>
      </c>
      <c r="H116" s="101">
        <v>8.230962257523785</v>
      </c>
      <c r="I116" s="101">
        <v>82.41096225752379</v>
      </c>
      <c r="J116" s="101" t="s">
        <v>73</v>
      </c>
      <c r="K116" s="101">
        <v>0.1687600403802108</v>
      </c>
      <c r="M116" s="101" t="s">
        <v>68</v>
      </c>
      <c r="N116" s="101">
        <v>0.10813631837632155</v>
      </c>
      <c r="X116" s="101">
        <v>67.5</v>
      </c>
    </row>
    <row r="117" spans="1:24" s="101" customFormat="1" ht="12.75" hidden="1">
      <c r="A117" s="101">
        <v>1734</v>
      </c>
      <c r="B117" s="101">
        <v>158.02000427246094</v>
      </c>
      <c r="C117" s="101">
        <v>168.22000122070312</v>
      </c>
      <c r="D117" s="101">
        <v>8.500264167785645</v>
      </c>
      <c r="E117" s="101">
        <v>8.977713584899902</v>
      </c>
      <c r="F117" s="101">
        <v>31.72120075207175</v>
      </c>
      <c r="G117" s="101" t="s">
        <v>56</v>
      </c>
      <c r="H117" s="101">
        <v>-1.5689833675548641</v>
      </c>
      <c r="I117" s="101">
        <v>88.95102090490607</v>
      </c>
      <c r="J117" s="101" t="s">
        <v>62</v>
      </c>
      <c r="K117" s="101">
        <v>0.35381000631641246</v>
      </c>
      <c r="L117" s="101">
        <v>0.17272944444117033</v>
      </c>
      <c r="M117" s="101">
        <v>0.08375979256821176</v>
      </c>
      <c r="N117" s="101">
        <v>0.08059968799449067</v>
      </c>
      <c r="O117" s="101">
        <v>0.014209836374942098</v>
      </c>
      <c r="P117" s="101">
        <v>0.004955043737366003</v>
      </c>
      <c r="Q117" s="101">
        <v>0.0017295875582035575</v>
      </c>
      <c r="R117" s="101">
        <v>0.0012406181453759881</v>
      </c>
      <c r="S117" s="101">
        <v>0.00018644477473456125</v>
      </c>
      <c r="T117" s="101">
        <v>7.290939654357005E-05</v>
      </c>
      <c r="U117" s="101">
        <v>3.782221003774112E-05</v>
      </c>
      <c r="V117" s="101">
        <v>4.604089896368945E-05</v>
      </c>
      <c r="W117" s="101">
        <v>1.1631530211362646E-05</v>
      </c>
      <c r="X117" s="101">
        <v>67.5</v>
      </c>
    </row>
    <row r="118" spans="1:24" s="101" customFormat="1" ht="12.75" hidden="1">
      <c r="A118" s="101">
        <v>1732</v>
      </c>
      <c r="B118" s="101">
        <v>163.27999877929688</v>
      </c>
      <c r="C118" s="101">
        <v>158.67999267578125</v>
      </c>
      <c r="D118" s="101">
        <v>8.268807411193848</v>
      </c>
      <c r="E118" s="101">
        <v>9.14620304107666</v>
      </c>
      <c r="F118" s="101">
        <v>35.47292215018847</v>
      </c>
      <c r="G118" s="101" t="s">
        <v>57</v>
      </c>
      <c r="H118" s="101">
        <v>6.4983380232576735</v>
      </c>
      <c r="I118" s="101">
        <v>102.27833680255455</v>
      </c>
      <c r="J118" s="101" t="s">
        <v>60</v>
      </c>
      <c r="K118" s="101">
        <v>0.06799177861098979</v>
      </c>
      <c r="L118" s="101">
        <v>0.0009405593328274547</v>
      </c>
      <c r="M118" s="101">
        <v>-0.01516058258342571</v>
      </c>
      <c r="N118" s="101">
        <v>-0.0008336216904651901</v>
      </c>
      <c r="O118" s="101">
        <v>0.002880853965494139</v>
      </c>
      <c r="P118" s="101">
        <v>0.00010753179041631313</v>
      </c>
      <c r="Q118" s="101">
        <v>-0.00026830146617305695</v>
      </c>
      <c r="R118" s="101">
        <v>-6.700904585315047E-05</v>
      </c>
      <c r="S118" s="101">
        <v>5.005595075962213E-05</v>
      </c>
      <c r="T118" s="101">
        <v>7.653139709889834E-06</v>
      </c>
      <c r="U118" s="101">
        <v>-2.897996013463644E-06</v>
      </c>
      <c r="V118" s="101">
        <v>-5.285886840435189E-06</v>
      </c>
      <c r="W118" s="101">
        <v>3.495396220622691E-06</v>
      </c>
      <c r="X118" s="101">
        <v>67.5</v>
      </c>
    </row>
    <row r="119" spans="1:24" s="101" customFormat="1" ht="12.75" hidden="1">
      <c r="A119" s="101">
        <v>1742</v>
      </c>
      <c r="B119" s="101">
        <v>146.67999267578125</v>
      </c>
      <c r="C119" s="101">
        <v>151.17999267578125</v>
      </c>
      <c r="D119" s="101">
        <v>8.832404136657715</v>
      </c>
      <c r="E119" s="101">
        <v>9.228137969970703</v>
      </c>
      <c r="F119" s="101">
        <v>32.12157229279865</v>
      </c>
      <c r="G119" s="101" t="s">
        <v>58</v>
      </c>
      <c r="H119" s="101">
        <v>7.4652931259984285</v>
      </c>
      <c r="I119" s="101">
        <v>86.64528580177968</v>
      </c>
      <c r="J119" s="101" t="s">
        <v>61</v>
      </c>
      <c r="K119" s="101">
        <v>0.3472155506467618</v>
      </c>
      <c r="L119" s="101">
        <v>0.17272688362005717</v>
      </c>
      <c r="M119" s="101">
        <v>0.08237632904421628</v>
      </c>
      <c r="N119" s="101">
        <v>-0.08059537691261472</v>
      </c>
      <c r="O119" s="101">
        <v>0.01391474506529402</v>
      </c>
      <c r="P119" s="101">
        <v>0.004953876800371594</v>
      </c>
      <c r="Q119" s="101">
        <v>0.0017086507673430321</v>
      </c>
      <c r="R119" s="101">
        <v>-0.00123880715626364</v>
      </c>
      <c r="S119" s="101">
        <v>0.0001795997099646087</v>
      </c>
      <c r="T119" s="101">
        <v>7.250661733199565E-05</v>
      </c>
      <c r="U119" s="101">
        <v>3.7711022145321837E-05</v>
      </c>
      <c r="V119" s="101">
        <v>-4.5736460047699084E-05</v>
      </c>
      <c r="W119" s="101">
        <v>1.1093903745692884E-05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26.681280385112423</v>
      </c>
      <c r="G120" s="102"/>
      <c r="H120" s="102"/>
      <c r="I120" s="115"/>
      <c r="J120" s="115" t="s">
        <v>158</v>
      </c>
      <c r="K120" s="102">
        <f>AVERAGE(K118,K113,K108,K103,K98,K93)</f>
        <v>-0.11600595098139727</v>
      </c>
      <c r="L120" s="102">
        <f>AVERAGE(L118,L113,L108,L103,L98,L93)</f>
        <v>-0.0013306638506721477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37.11729081342267</v>
      </c>
      <c r="G121" s="102"/>
      <c r="H121" s="102"/>
      <c r="I121" s="115"/>
      <c r="J121" s="115" t="s">
        <v>159</v>
      </c>
      <c r="K121" s="102">
        <f>AVERAGE(K119,K114,K109,K104,K99,K94)</f>
        <v>0.7087403584290494</v>
      </c>
      <c r="L121" s="102">
        <f>AVERAGE(L119,L114,L109,L104,L99,L94)</f>
        <v>-0.2446532147835211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0.07250371936337328</v>
      </c>
      <c r="L122" s="102">
        <f>ABS(L120/$H$33)</f>
        <v>0.0036962884740892993</v>
      </c>
      <c r="M122" s="115" t="s">
        <v>111</v>
      </c>
      <c r="N122" s="102">
        <f>K122+L122+L123+K123</f>
        <v>0.631801652548214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0.40269338547105077</v>
      </c>
      <c r="L123" s="102">
        <f>ABS(L121/$H$34)</f>
        <v>0.15290825923970067</v>
      </c>
      <c r="M123" s="102"/>
      <c r="N123" s="102"/>
    </row>
    <row r="124" s="101" customFormat="1" ht="12.75"/>
    <row r="125" s="116" customFormat="1" ht="12.75">
      <c r="A125" s="116" t="s">
        <v>118</v>
      </c>
    </row>
    <row r="126" spans="1:24" s="116" customFormat="1" ht="12.75">
      <c r="A126" s="116">
        <v>1743</v>
      </c>
      <c r="B126" s="116">
        <v>149.98</v>
      </c>
      <c r="C126" s="116">
        <v>151.78</v>
      </c>
      <c r="D126" s="116">
        <v>8.404944546019982</v>
      </c>
      <c r="E126" s="116">
        <v>8.742752295109876</v>
      </c>
      <c r="F126" s="116">
        <v>34.084392931416325</v>
      </c>
      <c r="G126" s="116" t="s">
        <v>59</v>
      </c>
      <c r="H126" s="116">
        <v>14.149100719827501</v>
      </c>
      <c r="I126" s="116">
        <v>96.62910071982749</v>
      </c>
      <c r="J126" s="116" t="s">
        <v>73</v>
      </c>
      <c r="K126" s="116">
        <v>1.364424331786546</v>
      </c>
      <c r="M126" s="116" t="s">
        <v>68</v>
      </c>
      <c r="N126" s="116">
        <v>0.7248806902121909</v>
      </c>
      <c r="X126" s="116">
        <v>67.5</v>
      </c>
    </row>
    <row r="127" spans="1:24" s="116" customFormat="1" ht="12.75">
      <c r="A127" s="116">
        <v>1742</v>
      </c>
      <c r="B127" s="116">
        <v>117.16000366210938</v>
      </c>
      <c r="C127" s="116">
        <v>131.66000366210938</v>
      </c>
      <c r="D127" s="116">
        <v>8.998574256896973</v>
      </c>
      <c r="E127" s="116">
        <v>9.353687286376953</v>
      </c>
      <c r="F127" s="116">
        <v>24.942334389799584</v>
      </c>
      <c r="G127" s="116" t="s">
        <v>56</v>
      </c>
      <c r="H127" s="116">
        <v>16.295648947550504</v>
      </c>
      <c r="I127" s="116">
        <v>65.95565260965988</v>
      </c>
      <c r="J127" s="116" t="s">
        <v>62</v>
      </c>
      <c r="K127" s="116">
        <v>1.12133813272383</v>
      </c>
      <c r="L127" s="116">
        <v>0.16862029634175824</v>
      </c>
      <c r="M127" s="116">
        <v>0.26546089924719063</v>
      </c>
      <c r="N127" s="116">
        <v>0.07771371197965801</v>
      </c>
      <c r="O127" s="116">
        <v>0.045035058500530446</v>
      </c>
      <c r="P127" s="116">
        <v>0.004837351647919387</v>
      </c>
      <c r="Q127" s="116">
        <v>0.005481792603264145</v>
      </c>
      <c r="R127" s="116">
        <v>0.0011962775945334751</v>
      </c>
      <c r="S127" s="116">
        <v>0.000590866700325165</v>
      </c>
      <c r="T127" s="116">
        <v>7.11688857776458E-05</v>
      </c>
      <c r="U127" s="116">
        <v>0.00011990012944927803</v>
      </c>
      <c r="V127" s="116">
        <v>4.4403888400302754E-05</v>
      </c>
      <c r="W127" s="116">
        <v>3.684099794731509E-05</v>
      </c>
      <c r="X127" s="116">
        <v>67.5</v>
      </c>
    </row>
    <row r="128" spans="1:24" s="116" customFormat="1" ht="12.75">
      <c r="A128" s="116">
        <v>1734</v>
      </c>
      <c r="B128" s="116">
        <v>153.3800048828125</v>
      </c>
      <c r="C128" s="116">
        <v>161.5800018310547</v>
      </c>
      <c r="D128" s="116">
        <v>8.795123100280762</v>
      </c>
      <c r="E128" s="116">
        <v>9.116008758544922</v>
      </c>
      <c r="F128" s="116">
        <v>28.55133068200437</v>
      </c>
      <c r="G128" s="116" t="s">
        <v>57</v>
      </c>
      <c r="H128" s="116">
        <v>-8.51694772376085</v>
      </c>
      <c r="I128" s="116">
        <v>77.36305715905165</v>
      </c>
      <c r="J128" s="116" t="s">
        <v>60</v>
      </c>
      <c r="K128" s="116">
        <v>0.8690338202453871</v>
      </c>
      <c r="L128" s="116">
        <v>-0.0009162327072537975</v>
      </c>
      <c r="M128" s="116">
        <v>-0.20762517139506373</v>
      </c>
      <c r="N128" s="116">
        <v>-0.0008031495315641166</v>
      </c>
      <c r="O128" s="116">
        <v>0.03459292258977269</v>
      </c>
      <c r="P128" s="116">
        <v>-0.00010502866719650655</v>
      </c>
      <c r="Q128" s="116">
        <v>-0.0043755952082709425</v>
      </c>
      <c r="R128" s="116">
        <v>-6.455538173211828E-05</v>
      </c>
      <c r="S128" s="116">
        <v>0.00042727581319893036</v>
      </c>
      <c r="T128" s="116">
        <v>-7.495217506739983E-06</v>
      </c>
      <c r="U128" s="116">
        <v>-0.0001011246158203371</v>
      </c>
      <c r="V128" s="116">
        <v>-5.086990886158232E-06</v>
      </c>
      <c r="W128" s="116">
        <v>2.5780423262218945E-05</v>
      </c>
      <c r="X128" s="116">
        <v>67.5</v>
      </c>
    </row>
    <row r="129" spans="1:24" s="116" customFormat="1" ht="12.75">
      <c r="A129" s="116">
        <v>1732</v>
      </c>
      <c r="B129" s="116">
        <v>171.67999267578125</v>
      </c>
      <c r="C129" s="116">
        <v>171.77999877929688</v>
      </c>
      <c r="D129" s="116">
        <v>8.582489013671875</v>
      </c>
      <c r="E129" s="116">
        <v>9.019163131713867</v>
      </c>
      <c r="F129" s="116">
        <v>36.75558283685851</v>
      </c>
      <c r="G129" s="116" t="s">
        <v>58</v>
      </c>
      <c r="H129" s="116">
        <v>-2.0407546054584316</v>
      </c>
      <c r="I129" s="116">
        <v>102.13923807032282</v>
      </c>
      <c r="J129" s="116" t="s">
        <v>61</v>
      </c>
      <c r="K129" s="116">
        <v>-0.7086461932235818</v>
      </c>
      <c r="L129" s="116">
        <v>-0.16861780705491494</v>
      </c>
      <c r="M129" s="116">
        <v>-0.16541244582043244</v>
      </c>
      <c r="N129" s="116">
        <v>-0.07770956170566908</v>
      </c>
      <c r="O129" s="116">
        <v>-0.02883550243786632</v>
      </c>
      <c r="P129" s="116">
        <v>-0.004836211321343944</v>
      </c>
      <c r="Q129" s="116">
        <v>-0.003302153345706081</v>
      </c>
      <c r="R129" s="116">
        <v>-0.0011945345059361902</v>
      </c>
      <c r="S129" s="116">
        <v>-0.0004081162052753372</v>
      </c>
      <c r="T129" s="116">
        <v>-7.077310235787502E-05</v>
      </c>
      <c r="U129" s="116">
        <v>-6.441935359147013E-05</v>
      </c>
      <c r="V129" s="116">
        <v>-4.411153849947522E-05</v>
      </c>
      <c r="W129" s="116">
        <v>-2.631784387397484E-05</v>
      </c>
      <c r="X129" s="116">
        <v>67.5</v>
      </c>
    </row>
    <row r="130" s="116" customFormat="1" ht="12.75">
      <c r="A130" s="116" t="s">
        <v>124</v>
      </c>
    </row>
    <row r="131" spans="1:24" s="116" customFormat="1" ht="12.75">
      <c r="A131" s="116">
        <v>1743</v>
      </c>
      <c r="B131" s="116">
        <v>149.44</v>
      </c>
      <c r="C131" s="116">
        <v>163.74</v>
      </c>
      <c r="D131" s="116">
        <v>8.304796853105136</v>
      </c>
      <c r="E131" s="116">
        <v>8.68287482570177</v>
      </c>
      <c r="F131" s="116">
        <v>33.0197245882872</v>
      </c>
      <c r="G131" s="116" t="s">
        <v>59</v>
      </c>
      <c r="H131" s="116">
        <v>12.79747767228828</v>
      </c>
      <c r="I131" s="116">
        <v>94.73747767228828</v>
      </c>
      <c r="J131" s="116" t="s">
        <v>73</v>
      </c>
      <c r="K131" s="116">
        <v>0.7454496140527833</v>
      </c>
      <c r="M131" s="116" t="s">
        <v>68</v>
      </c>
      <c r="N131" s="116">
        <v>0.4232960119974423</v>
      </c>
      <c r="X131" s="116">
        <v>67.5</v>
      </c>
    </row>
    <row r="132" spans="1:24" s="116" customFormat="1" ht="12.75">
      <c r="A132" s="116">
        <v>1742</v>
      </c>
      <c r="B132" s="116">
        <v>136.67999267578125</v>
      </c>
      <c r="C132" s="116">
        <v>129.0800018310547</v>
      </c>
      <c r="D132" s="116">
        <v>9.034573554992676</v>
      </c>
      <c r="E132" s="116">
        <v>9.485139846801758</v>
      </c>
      <c r="F132" s="116">
        <v>30.7370161600384</v>
      </c>
      <c r="G132" s="116" t="s">
        <v>56</v>
      </c>
      <c r="H132" s="116">
        <v>11.841230885623702</v>
      </c>
      <c r="I132" s="116">
        <v>81.02122356140495</v>
      </c>
      <c r="J132" s="116" t="s">
        <v>62</v>
      </c>
      <c r="K132" s="116">
        <v>0.7978690629668395</v>
      </c>
      <c r="L132" s="116">
        <v>0.25165740601728315</v>
      </c>
      <c r="M132" s="116">
        <v>0.18888424001527127</v>
      </c>
      <c r="N132" s="116">
        <v>0.0935385066485072</v>
      </c>
      <c r="O132" s="116">
        <v>0.03204386290473457</v>
      </c>
      <c r="P132" s="116">
        <v>0.007219377203313535</v>
      </c>
      <c r="Q132" s="116">
        <v>0.003900448400817095</v>
      </c>
      <c r="R132" s="116">
        <v>0.0014398426713269708</v>
      </c>
      <c r="S132" s="116">
        <v>0.0004204196317943453</v>
      </c>
      <c r="T132" s="116">
        <v>0.00010621826523059806</v>
      </c>
      <c r="U132" s="116">
        <v>8.530878049239625E-05</v>
      </c>
      <c r="V132" s="116">
        <v>5.3444172455085306E-05</v>
      </c>
      <c r="W132" s="116">
        <v>2.621283469040641E-05</v>
      </c>
      <c r="X132" s="116">
        <v>67.5</v>
      </c>
    </row>
    <row r="133" spans="1:24" s="116" customFormat="1" ht="12.75">
      <c r="A133" s="116">
        <v>1734</v>
      </c>
      <c r="B133" s="116">
        <v>150.94000244140625</v>
      </c>
      <c r="C133" s="116">
        <v>174.24000549316406</v>
      </c>
      <c r="D133" s="116">
        <v>8.579984664916992</v>
      </c>
      <c r="E133" s="116">
        <v>8.837539672851562</v>
      </c>
      <c r="F133" s="116">
        <v>27.428480278438837</v>
      </c>
      <c r="G133" s="116" t="s">
        <v>57</v>
      </c>
      <c r="H133" s="116">
        <v>-7.263687862947791</v>
      </c>
      <c r="I133" s="116">
        <v>76.17631457845846</v>
      </c>
      <c r="J133" s="116" t="s">
        <v>60</v>
      </c>
      <c r="K133" s="116">
        <v>0.7707990821760778</v>
      </c>
      <c r="L133" s="116">
        <v>-0.0013680566116042508</v>
      </c>
      <c r="M133" s="116">
        <v>-0.18301863816968977</v>
      </c>
      <c r="N133" s="116">
        <v>-0.0009669019637218396</v>
      </c>
      <c r="O133" s="116">
        <v>0.030865595557658172</v>
      </c>
      <c r="P133" s="116">
        <v>-0.00015672949857948898</v>
      </c>
      <c r="Q133" s="116">
        <v>-0.0038033168720915515</v>
      </c>
      <c r="R133" s="116">
        <v>-7.772436168044524E-05</v>
      </c>
      <c r="S133" s="116">
        <v>0.00039640551546204323</v>
      </c>
      <c r="T133" s="116">
        <v>-1.1175544429552756E-05</v>
      </c>
      <c r="U133" s="116">
        <v>-8.442128177742767E-05</v>
      </c>
      <c r="V133" s="116">
        <v>-6.126450424293402E-06</v>
      </c>
      <c r="W133" s="116">
        <v>2.441249275793028E-05</v>
      </c>
      <c r="X133" s="116">
        <v>67.5</v>
      </c>
    </row>
    <row r="134" spans="1:24" s="116" customFormat="1" ht="12.75">
      <c r="A134" s="116">
        <v>1732</v>
      </c>
      <c r="B134" s="116">
        <v>163.94000244140625</v>
      </c>
      <c r="C134" s="116">
        <v>168.33999633789062</v>
      </c>
      <c r="D134" s="116">
        <v>8.591595649719238</v>
      </c>
      <c r="E134" s="116">
        <v>8.943401336669922</v>
      </c>
      <c r="F134" s="116">
        <v>37.11729081342267</v>
      </c>
      <c r="G134" s="116" t="s">
        <v>58</v>
      </c>
      <c r="H134" s="116">
        <v>6.561611776287052</v>
      </c>
      <c r="I134" s="116">
        <v>103.0016142176933</v>
      </c>
      <c r="J134" s="116" t="s">
        <v>61</v>
      </c>
      <c r="K134" s="116">
        <v>-0.20606750485241077</v>
      </c>
      <c r="L134" s="116">
        <v>-0.2516536874843187</v>
      </c>
      <c r="M134" s="116">
        <v>-0.04670582628172615</v>
      </c>
      <c r="N134" s="116">
        <v>-0.093533509111042</v>
      </c>
      <c r="O134" s="116">
        <v>-0.008609538938206653</v>
      </c>
      <c r="P134" s="116">
        <v>-0.007217675738629312</v>
      </c>
      <c r="Q134" s="116">
        <v>-0.0008650309230890962</v>
      </c>
      <c r="R134" s="116">
        <v>-0.001437743315677508</v>
      </c>
      <c r="S134" s="116">
        <v>-0.0001400547539691698</v>
      </c>
      <c r="T134" s="116">
        <v>-0.00010562872277605542</v>
      </c>
      <c r="U134" s="116">
        <v>-1.2273353745248523E-05</v>
      </c>
      <c r="V134" s="116">
        <v>-5.309186542783719E-05</v>
      </c>
      <c r="W134" s="116">
        <v>-9.54687906336805E-06</v>
      </c>
      <c r="X134" s="116">
        <v>67.5</v>
      </c>
    </row>
    <row r="135" s="116" customFormat="1" ht="12.75">
      <c r="A135" s="116" t="s">
        <v>130</v>
      </c>
    </row>
    <row r="136" spans="1:24" s="116" customFormat="1" ht="12.75">
      <c r="A136" s="116">
        <v>1743</v>
      </c>
      <c r="B136" s="116">
        <v>143.04</v>
      </c>
      <c r="C136" s="116">
        <v>140.04</v>
      </c>
      <c r="D136" s="116">
        <v>8.388416798465343</v>
      </c>
      <c r="E136" s="116">
        <v>9.110892342408528</v>
      </c>
      <c r="F136" s="116">
        <v>31.50849682155795</v>
      </c>
      <c r="G136" s="116" t="s">
        <v>59</v>
      </c>
      <c r="H136" s="116">
        <v>13.936379292874477</v>
      </c>
      <c r="I136" s="116">
        <v>89.47637929287447</v>
      </c>
      <c r="J136" s="116" t="s">
        <v>73</v>
      </c>
      <c r="K136" s="116">
        <v>0.8000479608494087</v>
      </c>
      <c r="M136" s="116" t="s">
        <v>68</v>
      </c>
      <c r="N136" s="116">
        <v>0.4162825316874433</v>
      </c>
      <c r="X136" s="116">
        <v>67.5</v>
      </c>
    </row>
    <row r="137" spans="1:24" s="116" customFormat="1" ht="12.75">
      <c r="A137" s="116">
        <v>1742</v>
      </c>
      <c r="B137" s="116">
        <v>129.8800048828125</v>
      </c>
      <c r="C137" s="116">
        <v>141.0800018310547</v>
      </c>
      <c r="D137" s="116">
        <v>8.871204376220703</v>
      </c>
      <c r="E137" s="116">
        <v>9.428142547607422</v>
      </c>
      <c r="F137" s="116">
        <v>25.466389138396494</v>
      </c>
      <c r="G137" s="116" t="s">
        <v>56</v>
      </c>
      <c r="H137" s="116">
        <v>5.9648005181075945</v>
      </c>
      <c r="I137" s="116">
        <v>68.3448054009201</v>
      </c>
      <c r="J137" s="116" t="s">
        <v>62</v>
      </c>
      <c r="K137" s="116">
        <v>0.8682352950878275</v>
      </c>
      <c r="L137" s="116">
        <v>0.02747025677406919</v>
      </c>
      <c r="M137" s="116">
        <v>0.20554252651353105</v>
      </c>
      <c r="N137" s="116">
        <v>0.04447310926191316</v>
      </c>
      <c r="O137" s="116">
        <v>0.034869847338531865</v>
      </c>
      <c r="P137" s="116">
        <v>0.0007879446708525487</v>
      </c>
      <c r="Q137" s="116">
        <v>0.0042444404154491485</v>
      </c>
      <c r="R137" s="116">
        <v>0.0006845866846400664</v>
      </c>
      <c r="S137" s="116">
        <v>0.00045748971965021913</v>
      </c>
      <c r="T137" s="116">
        <v>1.1611251306407588E-05</v>
      </c>
      <c r="U137" s="116">
        <v>9.28339398407266E-05</v>
      </c>
      <c r="V137" s="116">
        <v>2.5413729808931023E-05</v>
      </c>
      <c r="W137" s="116">
        <v>2.852528610777985E-05</v>
      </c>
      <c r="X137" s="116">
        <v>67.5</v>
      </c>
    </row>
    <row r="138" spans="1:24" s="116" customFormat="1" ht="12.75">
      <c r="A138" s="116">
        <v>1734</v>
      </c>
      <c r="B138" s="116">
        <v>167.72000122070312</v>
      </c>
      <c r="C138" s="116">
        <v>145.1199951171875</v>
      </c>
      <c r="D138" s="116">
        <v>8.262081146240234</v>
      </c>
      <c r="E138" s="116">
        <v>8.988439559936523</v>
      </c>
      <c r="F138" s="116">
        <v>32.11058905900353</v>
      </c>
      <c r="G138" s="116" t="s">
        <v>57</v>
      </c>
      <c r="H138" s="116">
        <v>-7.543579599777658</v>
      </c>
      <c r="I138" s="116">
        <v>92.67642162092547</v>
      </c>
      <c r="J138" s="116" t="s">
        <v>60</v>
      </c>
      <c r="K138" s="116">
        <v>0.8251195070544911</v>
      </c>
      <c r="L138" s="116">
        <v>0.00015017561856044384</v>
      </c>
      <c r="M138" s="116">
        <v>-0.19605009273559523</v>
      </c>
      <c r="N138" s="116">
        <v>-0.00045955176972749305</v>
      </c>
      <c r="O138" s="116">
        <v>0.03301922751469474</v>
      </c>
      <c r="P138" s="116">
        <v>1.7010930007301873E-05</v>
      </c>
      <c r="Q138" s="116">
        <v>-0.004080475899193548</v>
      </c>
      <c r="R138" s="116">
        <v>-3.692976313750745E-05</v>
      </c>
      <c r="S138" s="116">
        <v>0.0004222912829002392</v>
      </c>
      <c r="T138" s="116">
        <v>1.1992999936247488E-06</v>
      </c>
      <c r="U138" s="116">
        <v>-9.099116737645388E-05</v>
      </c>
      <c r="V138" s="116">
        <v>-2.9067736336818008E-06</v>
      </c>
      <c r="W138" s="116">
        <v>2.5951881238225898E-05</v>
      </c>
      <c r="X138" s="116">
        <v>67.5</v>
      </c>
    </row>
    <row r="139" spans="1:24" s="116" customFormat="1" ht="12.75">
      <c r="A139" s="116">
        <v>1732</v>
      </c>
      <c r="B139" s="116">
        <v>152.9600067138672</v>
      </c>
      <c r="C139" s="116">
        <v>167.86000061035156</v>
      </c>
      <c r="D139" s="116">
        <v>8.364924430847168</v>
      </c>
      <c r="E139" s="116">
        <v>8.693771362304688</v>
      </c>
      <c r="F139" s="116">
        <v>29.65450605823701</v>
      </c>
      <c r="G139" s="116" t="s">
        <v>58</v>
      </c>
      <c r="H139" s="116">
        <v>-0.9768349010252564</v>
      </c>
      <c r="I139" s="116">
        <v>84.48317181284193</v>
      </c>
      <c r="J139" s="116" t="s">
        <v>61</v>
      </c>
      <c r="K139" s="116">
        <v>-0.27020423148870265</v>
      </c>
      <c r="L139" s="116">
        <v>0.027469846277634758</v>
      </c>
      <c r="M139" s="116">
        <v>-0.061742135887334876</v>
      </c>
      <c r="N139" s="116">
        <v>-0.04447073486679758</v>
      </c>
      <c r="O139" s="116">
        <v>-0.011208785293034363</v>
      </c>
      <c r="P139" s="116">
        <v>0.0007877610250483441</v>
      </c>
      <c r="Q139" s="116">
        <v>-0.001168328240007382</v>
      </c>
      <c r="R139" s="116">
        <v>-0.0006835898780563426</v>
      </c>
      <c r="S139" s="116">
        <v>-0.00017597419121026306</v>
      </c>
      <c r="T139" s="116">
        <v>1.1549148731653066E-05</v>
      </c>
      <c r="U139" s="116">
        <v>-1.8405103798180596E-05</v>
      </c>
      <c r="V139" s="116">
        <v>-2.5246946941043812E-05</v>
      </c>
      <c r="W139" s="116">
        <v>-1.184026214776163E-05</v>
      </c>
      <c r="X139" s="116">
        <v>67.5</v>
      </c>
    </row>
    <row r="140" s="116" customFormat="1" ht="12.75">
      <c r="A140" s="116" t="s">
        <v>136</v>
      </c>
    </row>
    <row r="141" spans="1:24" s="116" customFormat="1" ht="12.75">
      <c r="A141" s="116">
        <v>1743</v>
      </c>
      <c r="B141" s="116">
        <v>151.78</v>
      </c>
      <c r="C141" s="116">
        <v>136.58</v>
      </c>
      <c r="D141" s="116">
        <v>7.965173390686239</v>
      </c>
      <c r="E141" s="116">
        <v>9.038930621731117</v>
      </c>
      <c r="F141" s="116">
        <v>31.612132386138697</v>
      </c>
      <c r="G141" s="116" t="s">
        <v>59</v>
      </c>
      <c r="H141" s="116">
        <v>10.295487957790556</v>
      </c>
      <c r="I141" s="116">
        <v>94.57548795779056</v>
      </c>
      <c r="J141" s="116" t="s">
        <v>73</v>
      </c>
      <c r="K141" s="116">
        <v>0.2630239506393917</v>
      </c>
      <c r="M141" s="116" t="s">
        <v>68</v>
      </c>
      <c r="N141" s="116">
        <v>0.16304770963195478</v>
      </c>
      <c r="X141" s="116">
        <v>67.5</v>
      </c>
    </row>
    <row r="142" spans="1:24" s="116" customFormat="1" ht="12.75">
      <c r="A142" s="116">
        <v>1742</v>
      </c>
      <c r="B142" s="116">
        <v>143.3000030517578</v>
      </c>
      <c r="C142" s="116">
        <v>144.39999389648438</v>
      </c>
      <c r="D142" s="116">
        <v>8.583094596862793</v>
      </c>
      <c r="E142" s="116">
        <v>9.287290573120117</v>
      </c>
      <c r="F142" s="116">
        <v>26.77982892663803</v>
      </c>
      <c r="G142" s="116" t="s">
        <v>56</v>
      </c>
      <c r="H142" s="116">
        <v>-1.475954575696747</v>
      </c>
      <c r="I142" s="116">
        <v>74.32404847606107</v>
      </c>
      <c r="J142" s="116" t="s">
        <v>62</v>
      </c>
      <c r="K142" s="116">
        <v>0.435278982043848</v>
      </c>
      <c r="L142" s="116">
        <v>0.24911250209544225</v>
      </c>
      <c r="M142" s="116">
        <v>0.10304624890140035</v>
      </c>
      <c r="N142" s="116">
        <v>0.022786013966836157</v>
      </c>
      <c r="O142" s="116">
        <v>0.017481483547693733</v>
      </c>
      <c r="P142" s="116">
        <v>0.007146221299324196</v>
      </c>
      <c r="Q142" s="116">
        <v>0.002127890643327551</v>
      </c>
      <c r="R142" s="116">
        <v>0.00035073410116184643</v>
      </c>
      <c r="S142" s="116">
        <v>0.00022936020041723772</v>
      </c>
      <c r="T142" s="116">
        <v>0.00010516366306686809</v>
      </c>
      <c r="U142" s="116">
        <v>4.6544871293966E-05</v>
      </c>
      <c r="V142" s="116">
        <v>1.3018592554825011E-05</v>
      </c>
      <c r="W142" s="116">
        <v>1.4302865792839421E-05</v>
      </c>
      <c r="X142" s="116">
        <v>67.5</v>
      </c>
    </row>
    <row r="143" spans="1:24" s="116" customFormat="1" ht="12.75">
      <c r="A143" s="116">
        <v>1734</v>
      </c>
      <c r="B143" s="116">
        <v>149.5399932861328</v>
      </c>
      <c r="C143" s="116">
        <v>140.0399932861328</v>
      </c>
      <c r="D143" s="116">
        <v>8.931719779968262</v>
      </c>
      <c r="E143" s="116">
        <v>9.259839057922363</v>
      </c>
      <c r="F143" s="116">
        <v>30.373807573501505</v>
      </c>
      <c r="G143" s="116" t="s">
        <v>57</v>
      </c>
      <c r="H143" s="116">
        <v>-1.0104566979891985</v>
      </c>
      <c r="I143" s="116">
        <v>81.02953658814361</v>
      </c>
      <c r="J143" s="116" t="s">
        <v>60</v>
      </c>
      <c r="K143" s="116">
        <v>0.4347719025338779</v>
      </c>
      <c r="L143" s="116">
        <v>0.001355735434108475</v>
      </c>
      <c r="M143" s="116">
        <v>-0.10297608866027877</v>
      </c>
      <c r="N143" s="116">
        <v>-0.00023555084781103078</v>
      </c>
      <c r="O143" s="116">
        <v>0.017451005202713362</v>
      </c>
      <c r="P143" s="116">
        <v>0.00015502493553950825</v>
      </c>
      <c r="Q143" s="116">
        <v>-0.00212776962626044</v>
      </c>
      <c r="R143" s="116">
        <v>-1.8922203067011133E-05</v>
      </c>
      <c r="S143" s="116">
        <v>0.00022752510818082258</v>
      </c>
      <c r="T143" s="116">
        <v>1.1033861068998055E-05</v>
      </c>
      <c r="U143" s="116">
        <v>-4.6435535264855034E-05</v>
      </c>
      <c r="V143" s="116">
        <v>-1.4887446598562789E-06</v>
      </c>
      <c r="W143" s="116">
        <v>1.4120928200217193E-05</v>
      </c>
      <c r="X143" s="116">
        <v>67.5</v>
      </c>
    </row>
    <row r="144" spans="1:24" s="116" customFormat="1" ht="12.75">
      <c r="A144" s="116">
        <v>1732</v>
      </c>
      <c r="B144" s="116">
        <v>150.5800018310547</v>
      </c>
      <c r="C144" s="116">
        <v>161.5800018310547</v>
      </c>
      <c r="D144" s="116">
        <v>8.511884689331055</v>
      </c>
      <c r="E144" s="116">
        <v>8.99474048614502</v>
      </c>
      <c r="F144" s="116">
        <v>28.970691959162668</v>
      </c>
      <c r="G144" s="116" t="s">
        <v>58</v>
      </c>
      <c r="H144" s="116">
        <v>-1.978051293286768</v>
      </c>
      <c r="I144" s="116">
        <v>81.10195053776792</v>
      </c>
      <c r="J144" s="116" t="s">
        <v>61</v>
      </c>
      <c r="K144" s="116">
        <v>-0.02100440373352057</v>
      </c>
      <c r="L144" s="116">
        <v>0.24910881293459777</v>
      </c>
      <c r="M144" s="116">
        <v>-0.0038019175266908183</v>
      </c>
      <c r="N144" s="116">
        <v>-0.02278479642864838</v>
      </c>
      <c r="O144" s="116">
        <v>-0.0010318354729112191</v>
      </c>
      <c r="P144" s="116">
        <v>0.007144539602261001</v>
      </c>
      <c r="Q144" s="116">
        <v>-2.2693777218570313E-05</v>
      </c>
      <c r="R144" s="116">
        <v>-0.00035022330012279184</v>
      </c>
      <c r="S144" s="116">
        <v>-2.8955598469733494E-05</v>
      </c>
      <c r="T144" s="116">
        <v>0.00010458322016247064</v>
      </c>
      <c r="U144" s="116">
        <v>3.188433539885205E-06</v>
      </c>
      <c r="V144" s="116">
        <v>-1.2933189531059019E-05</v>
      </c>
      <c r="W144" s="116">
        <v>-2.2740617081088357E-06</v>
      </c>
      <c r="X144" s="116">
        <v>67.5</v>
      </c>
    </row>
    <row r="145" s="116" customFormat="1" ht="12.75">
      <c r="A145" s="116" t="s">
        <v>142</v>
      </c>
    </row>
    <row r="146" spans="1:24" s="116" customFormat="1" ht="12.75">
      <c r="A146" s="116">
        <v>1743</v>
      </c>
      <c r="B146" s="116">
        <v>162.76</v>
      </c>
      <c r="C146" s="116">
        <v>148.66</v>
      </c>
      <c r="D146" s="116">
        <v>8.13603012590352</v>
      </c>
      <c r="E146" s="116">
        <v>9.15944262401106</v>
      </c>
      <c r="F146" s="116">
        <v>36.446412165091274</v>
      </c>
      <c r="G146" s="116" t="s">
        <v>59</v>
      </c>
      <c r="H146" s="116">
        <v>11.537805790146024</v>
      </c>
      <c r="I146" s="116">
        <v>106.79780579014601</v>
      </c>
      <c r="J146" s="116" t="s">
        <v>73</v>
      </c>
      <c r="K146" s="116">
        <v>0.2209304300601106</v>
      </c>
      <c r="M146" s="116" t="s">
        <v>68</v>
      </c>
      <c r="N146" s="116">
        <v>0.1427016941658527</v>
      </c>
      <c r="X146" s="116">
        <v>67.5</v>
      </c>
    </row>
    <row r="147" spans="1:24" s="116" customFormat="1" ht="12.75">
      <c r="A147" s="116">
        <v>1742</v>
      </c>
      <c r="B147" s="116">
        <v>133.10000610351562</v>
      </c>
      <c r="C147" s="116">
        <v>144.6999969482422</v>
      </c>
      <c r="D147" s="116">
        <v>8.752779960632324</v>
      </c>
      <c r="E147" s="116">
        <v>9.192541122436523</v>
      </c>
      <c r="F147" s="116">
        <v>27.577518531678834</v>
      </c>
      <c r="G147" s="116" t="s">
        <v>56</v>
      </c>
      <c r="H147" s="116">
        <v>9.42199315059787</v>
      </c>
      <c r="I147" s="116">
        <v>75.0219992541135</v>
      </c>
      <c r="J147" s="116" t="s">
        <v>62</v>
      </c>
      <c r="K147" s="116">
        <v>0.4176053084705777</v>
      </c>
      <c r="L147" s="116">
        <v>0.14465189580483953</v>
      </c>
      <c r="M147" s="116">
        <v>0.09886207202929466</v>
      </c>
      <c r="N147" s="116">
        <v>0.12462719178319394</v>
      </c>
      <c r="O147" s="116">
        <v>0.016771763688733017</v>
      </c>
      <c r="P147" s="116">
        <v>0.004149709029298188</v>
      </c>
      <c r="Q147" s="116">
        <v>0.0020414660869275464</v>
      </c>
      <c r="R147" s="116">
        <v>0.0019183554818987094</v>
      </c>
      <c r="S147" s="116">
        <v>0.00022005916096477787</v>
      </c>
      <c r="T147" s="116">
        <v>6.106018197319262E-05</v>
      </c>
      <c r="U147" s="116">
        <v>4.465437183476133E-05</v>
      </c>
      <c r="V147" s="116">
        <v>7.119811199350928E-05</v>
      </c>
      <c r="W147" s="116">
        <v>1.3722897770614155E-05</v>
      </c>
      <c r="X147" s="116">
        <v>67.5</v>
      </c>
    </row>
    <row r="148" spans="1:24" s="116" customFormat="1" ht="12.75">
      <c r="A148" s="116">
        <v>1734</v>
      </c>
      <c r="B148" s="116">
        <v>148.1999969482422</v>
      </c>
      <c r="C148" s="116">
        <v>169.39999389648438</v>
      </c>
      <c r="D148" s="116">
        <v>8.638304710388184</v>
      </c>
      <c r="E148" s="116">
        <v>9.130722999572754</v>
      </c>
      <c r="F148" s="116">
        <v>29.515516937598672</v>
      </c>
      <c r="G148" s="116" t="s">
        <v>57</v>
      </c>
      <c r="H148" s="116">
        <v>0.7097973511924351</v>
      </c>
      <c r="I148" s="116">
        <v>81.40979429943462</v>
      </c>
      <c r="J148" s="116" t="s">
        <v>60</v>
      </c>
      <c r="K148" s="116">
        <v>0.41658497207793255</v>
      </c>
      <c r="L148" s="116">
        <v>-0.0007856593498278443</v>
      </c>
      <c r="M148" s="116">
        <v>-0.09853561572650463</v>
      </c>
      <c r="N148" s="116">
        <v>-0.0012886293274482596</v>
      </c>
      <c r="O148" s="116">
        <v>0.01674244513563745</v>
      </c>
      <c r="P148" s="116">
        <v>-9.006313526800614E-05</v>
      </c>
      <c r="Q148" s="116">
        <v>-0.00202968323828566</v>
      </c>
      <c r="R148" s="116">
        <v>-0.00010359029578416232</v>
      </c>
      <c r="S148" s="116">
        <v>0.00022005125822007203</v>
      </c>
      <c r="T148" s="116">
        <v>-6.425468876974132E-06</v>
      </c>
      <c r="U148" s="116">
        <v>-4.387911565211479E-05</v>
      </c>
      <c r="V148" s="116">
        <v>-8.170050866295144E-06</v>
      </c>
      <c r="W148" s="116">
        <v>1.3711172711807148E-05</v>
      </c>
      <c r="X148" s="116">
        <v>67.5</v>
      </c>
    </row>
    <row r="149" spans="1:24" s="116" customFormat="1" ht="12.75">
      <c r="A149" s="116">
        <v>1732</v>
      </c>
      <c r="B149" s="116">
        <v>158.24000549316406</v>
      </c>
      <c r="C149" s="116">
        <v>177.13999938964844</v>
      </c>
      <c r="D149" s="116">
        <v>8.287105560302734</v>
      </c>
      <c r="E149" s="116">
        <v>8.862536430358887</v>
      </c>
      <c r="F149" s="116">
        <v>35.101527299518075</v>
      </c>
      <c r="G149" s="116" t="s">
        <v>58</v>
      </c>
      <c r="H149" s="116">
        <v>10.222679630412216</v>
      </c>
      <c r="I149" s="116">
        <v>100.96268512357628</v>
      </c>
      <c r="J149" s="116" t="s">
        <v>61</v>
      </c>
      <c r="K149" s="116">
        <v>0.029174555723001573</v>
      </c>
      <c r="L149" s="116">
        <v>-0.1446497621820381</v>
      </c>
      <c r="M149" s="116">
        <v>0.00802755998570301</v>
      </c>
      <c r="N149" s="116">
        <v>-0.12462052947336343</v>
      </c>
      <c r="O149" s="116">
        <v>0.0009912558251396095</v>
      </c>
      <c r="P149" s="116">
        <v>-0.004148731572360956</v>
      </c>
      <c r="Q149" s="116">
        <v>0.0002190199449764905</v>
      </c>
      <c r="R149" s="116">
        <v>-0.0019155565263260124</v>
      </c>
      <c r="S149" s="116">
        <v>-1.8649612020637896E-06</v>
      </c>
      <c r="T149" s="116">
        <v>-6.0721159181214864E-05</v>
      </c>
      <c r="U149" s="116">
        <v>8.284692724866792E-06</v>
      </c>
      <c r="V149" s="116">
        <v>-7.072779807319354E-05</v>
      </c>
      <c r="W149" s="116">
        <v>-5.671561422765243E-07</v>
      </c>
      <c r="X149" s="116">
        <v>67.5</v>
      </c>
    </row>
    <row r="150" s="116" customFormat="1" ht="12.75">
      <c r="A150" s="116" t="s">
        <v>148</v>
      </c>
    </row>
    <row r="151" spans="1:24" s="116" customFormat="1" ht="12.75">
      <c r="A151" s="116">
        <v>1743</v>
      </c>
      <c r="B151" s="116">
        <v>141.68</v>
      </c>
      <c r="C151" s="116">
        <v>151.78</v>
      </c>
      <c r="D151" s="116">
        <v>8.445193058469554</v>
      </c>
      <c r="E151" s="116">
        <v>8.805104097987345</v>
      </c>
      <c r="F151" s="116">
        <v>30.47164209528662</v>
      </c>
      <c r="G151" s="116" t="s">
        <v>59</v>
      </c>
      <c r="H151" s="116">
        <v>11.765313358625733</v>
      </c>
      <c r="I151" s="116">
        <v>85.94531335862574</v>
      </c>
      <c r="J151" s="116" t="s">
        <v>73</v>
      </c>
      <c r="K151" s="116">
        <v>0.24664614979027877</v>
      </c>
      <c r="M151" s="116" t="s">
        <v>68</v>
      </c>
      <c r="N151" s="116">
        <v>0.13733030384119152</v>
      </c>
      <c r="X151" s="116">
        <v>67.5</v>
      </c>
    </row>
    <row r="152" spans="1:24" s="116" customFormat="1" ht="12.75">
      <c r="A152" s="116">
        <v>1742</v>
      </c>
      <c r="B152" s="116">
        <v>146.67999267578125</v>
      </c>
      <c r="C152" s="116">
        <v>151.17999267578125</v>
      </c>
      <c r="D152" s="116">
        <v>8.832404136657715</v>
      </c>
      <c r="E152" s="116">
        <v>9.228137969970703</v>
      </c>
      <c r="F152" s="116">
        <v>30.24921048883</v>
      </c>
      <c r="G152" s="116" t="s">
        <v>56</v>
      </c>
      <c r="H152" s="116">
        <v>2.4147519460584164</v>
      </c>
      <c r="I152" s="116">
        <v>81.59474462183967</v>
      </c>
      <c r="J152" s="116" t="s">
        <v>62</v>
      </c>
      <c r="K152" s="116">
        <v>0.4728820548790116</v>
      </c>
      <c r="L152" s="116">
        <v>0.05907000286211184</v>
      </c>
      <c r="M152" s="116">
        <v>0.11194832129763263</v>
      </c>
      <c r="N152" s="116">
        <v>0.08146458090132715</v>
      </c>
      <c r="O152" s="116">
        <v>0.018991758421445588</v>
      </c>
      <c r="P152" s="116">
        <v>0.0016944762509429434</v>
      </c>
      <c r="Q152" s="116">
        <v>0.0023116934607171056</v>
      </c>
      <c r="R152" s="116">
        <v>0.0012539538594336166</v>
      </c>
      <c r="S152" s="116">
        <v>0.00024918270711851194</v>
      </c>
      <c r="T152" s="116">
        <v>2.494053406653304E-05</v>
      </c>
      <c r="U152" s="116">
        <v>5.0562421957015296E-05</v>
      </c>
      <c r="V152" s="116">
        <v>4.654041743104437E-05</v>
      </c>
      <c r="W152" s="116">
        <v>1.5540375774733704E-05</v>
      </c>
      <c r="X152" s="116">
        <v>67.5</v>
      </c>
    </row>
    <row r="153" spans="1:24" s="116" customFormat="1" ht="12.75">
      <c r="A153" s="116">
        <v>1734</v>
      </c>
      <c r="B153" s="116">
        <v>158.02000427246094</v>
      </c>
      <c r="C153" s="116">
        <v>168.22000122070312</v>
      </c>
      <c r="D153" s="116">
        <v>8.500264167785645</v>
      </c>
      <c r="E153" s="116">
        <v>8.977713584899902</v>
      </c>
      <c r="F153" s="116">
        <v>32.340823022216675</v>
      </c>
      <c r="G153" s="116" t="s">
        <v>57</v>
      </c>
      <c r="H153" s="116">
        <v>0.1685307302116712</v>
      </c>
      <c r="I153" s="116">
        <v>90.68853500267261</v>
      </c>
      <c r="J153" s="116" t="s">
        <v>60</v>
      </c>
      <c r="K153" s="116">
        <v>0.4466444443178178</v>
      </c>
      <c r="L153" s="116">
        <v>0.0003222863690824045</v>
      </c>
      <c r="M153" s="116">
        <v>-0.10531198719123518</v>
      </c>
      <c r="N153" s="116">
        <v>-0.0008423403178611882</v>
      </c>
      <c r="O153" s="116">
        <v>0.018004216729531466</v>
      </c>
      <c r="P153" s="116">
        <v>3.673008701363868E-05</v>
      </c>
      <c r="Q153" s="116">
        <v>-0.0021533443892292003</v>
      </c>
      <c r="R153" s="116">
        <v>-6.770737010505101E-05</v>
      </c>
      <c r="S153" s="116">
        <v>0.00024104143230859322</v>
      </c>
      <c r="T153" s="116">
        <v>2.606525824459695E-06</v>
      </c>
      <c r="U153" s="116">
        <v>-4.549701306547243E-05</v>
      </c>
      <c r="V153" s="116">
        <v>-5.338022683359244E-06</v>
      </c>
      <c r="W153" s="116">
        <v>1.5154462239629447E-05</v>
      </c>
      <c r="X153" s="116">
        <v>67.5</v>
      </c>
    </row>
    <row r="154" spans="1:24" s="116" customFormat="1" ht="12.75">
      <c r="A154" s="116">
        <v>1732</v>
      </c>
      <c r="B154" s="116">
        <v>163.27999877929688</v>
      </c>
      <c r="C154" s="116">
        <v>158.67999267578125</v>
      </c>
      <c r="D154" s="116">
        <v>8.268807411193848</v>
      </c>
      <c r="E154" s="116">
        <v>9.14620304107666</v>
      </c>
      <c r="F154" s="116">
        <v>35.47292215018847</v>
      </c>
      <c r="G154" s="116" t="s">
        <v>58</v>
      </c>
      <c r="H154" s="116">
        <v>6.4983380232576735</v>
      </c>
      <c r="I154" s="116">
        <v>102.27833680255455</v>
      </c>
      <c r="J154" s="116" t="s">
        <v>61</v>
      </c>
      <c r="K154" s="116">
        <v>0.1553260383407247</v>
      </c>
      <c r="L154" s="116">
        <v>0.05906912365717139</v>
      </c>
      <c r="M154" s="116">
        <v>0.03797119954901484</v>
      </c>
      <c r="N154" s="116">
        <v>-0.08146022590330683</v>
      </c>
      <c r="O154" s="116">
        <v>0.006044424529647849</v>
      </c>
      <c r="P154" s="116">
        <v>0.0016940781167695967</v>
      </c>
      <c r="Q154" s="116">
        <v>0.0008408534935988254</v>
      </c>
      <c r="R154" s="116">
        <v>-0.001252124591892484</v>
      </c>
      <c r="S154" s="116">
        <v>6.317475316558001E-05</v>
      </c>
      <c r="T154" s="116">
        <v>2.480395659265513E-05</v>
      </c>
      <c r="U154" s="116">
        <v>2.2058565598866432E-05</v>
      </c>
      <c r="V154" s="116">
        <v>-4.623327771733041E-05</v>
      </c>
      <c r="W154" s="116">
        <v>3.4417369811732307E-06</v>
      </c>
      <c r="X154" s="116">
        <v>67.5</v>
      </c>
    </row>
    <row r="155" spans="1:14" s="116" customFormat="1" ht="12.75">
      <c r="A155" s="116" t="s">
        <v>154</v>
      </c>
      <c r="E155" s="117" t="s">
        <v>106</v>
      </c>
      <c r="F155" s="117">
        <f>MIN(F126:F154)</f>
        <v>24.942334389799584</v>
      </c>
      <c r="G155" s="117"/>
      <c r="H155" s="117"/>
      <c r="I155" s="118"/>
      <c r="J155" s="118" t="s">
        <v>158</v>
      </c>
      <c r="K155" s="117">
        <f>AVERAGE(K153,K148,K143,K138,K133,K128)</f>
        <v>0.6271589547342641</v>
      </c>
      <c r="L155" s="117">
        <f>AVERAGE(L153,L148,L143,L138,L133,L128)</f>
        <v>-0.0002069585411557616</v>
      </c>
      <c r="M155" s="118" t="s">
        <v>108</v>
      </c>
      <c r="N155" s="117" t="e">
        <f>Mittelwert(K151,K146,K141,K136,K131,K126)</f>
        <v>#NAME?</v>
      </c>
    </row>
    <row r="156" spans="5:14" s="116" customFormat="1" ht="12.75">
      <c r="E156" s="117" t="s">
        <v>107</v>
      </c>
      <c r="F156" s="117">
        <f>MAX(F126:F154)</f>
        <v>37.11729081342267</v>
      </c>
      <c r="G156" s="117"/>
      <c r="H156" s="117"/>
      <c r="I156" s="118"/>
      <c r="J156" s="118" t="s">
        <v>159</v>
      </c>
      <c r="K156" s="117">
        <f>AVERAGE(K154,K149,K144,K139,K134,K129)</f>
        <v>-0.17023695653908158</v>
      </c>
      <c r="L156" s="117">
        <f>AVERAGE(L154,L149,L144,L139,L134,L129)</f>
        <v>-0.03821224564197797</v>
      </c>
      <c r="M156" s="117"/>
      <c r="N156" s="117"/>
    </row>
    <row r="157" spans="5:14" s="116" customFormat="1" ht="12.75">
      <c r="E157" s="117"/>
      <c r="F157" s="117"/>
      <c r="G157" s="117"/>
      <c r="H157" s="117"/>
      <c r="I157" s="117"/>
      <c r="J157" s="118" t="s">
        <v>112</v>
      </c>
      <c r="K157" s="117">
        <f>ABS(K155/$G$33)</f>
        <v>0.391974346708915</v>
      </c>
      <c r="L157" s="117">
        <f>ABS(L155/$H$33)</f>
        <v>0.0005748848365437823</v>
      </c>
      <c r="M157" s="118" t="s">
        <v>111</v>
      </c>
      <c r="N157" s="117">
        <f>K157+L157+L158+K158</f>
        <v>0.5131574285598096</v>
      </c>
    </row>
    <row r="158" spans="5:14" s="116" customFormat="1" ht="12.75">
      <c r="E158" s="117"/>
      <c r="F158" s="117"/>
      <c r="G158" s="117"/>
      <c r="H158" s="117"/>
      <c r="I158" s="117"/>
      <c r="J158" s="117"/>
      <c r="K158" s="117">
        <f>ABS(K156/$G$34)</f>
        <v>0.09672554348811453</v>
      </c>
      <c r="L158" s="117">
        <f>ABS(L156/$H$34)</f>
        <v>0.02388265352623623</v>
      </c>
      <c r="M158" s="117"/>
      <c r="N158" s="117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1743</v>
      </c>
      <c r="B161" s="101">
        <v>149.98</v>
      </c>
      <c r="C161" s="101">
        <v>151.78</v>
      </c>
      <c r="D161" s="101">
        <v>8.404944546019982</v>
      </c>
      <c r="E161" s="101">
        <v>8.742752295109876</v>
      </c>
      <c r="F161" s="101">
        <v>32.39556372045779</v>
      </c>
      <c r="G161" s="101" t="s">
        <v>59</v>
      </c>
      <c r="H161" s="101">
        <v>9.361277499602735</v>
      </c>
      <c r="I161" s="101">
        <v>91.84127749960273</v>
      </c>
      <c r="J161" s="101" t="s">
        <v>73</v>
      </c>
      <c r="K161" s="101">
        <v>1.5254733794902735</v>
      </c>
      <c r="M161" s="101" t="s">
        <v>68</v>
      </c>
      <c r="N161" s="101">
        <v>0.9800826856030747</v>
      </c>
      <c r="X161" s="101">
        <v>67.5</v>
      </c>
    </row>
    <row r="162" spans="1:24" s="101" customFormat="1" ht="12.75" hidden="1">
      <c r="A162" s="101">
        <v>1742</v>
      </c>
      <c r="B162" s="101">
        <v>117.16000366210938</v>
      </c>
      <c r="C162" s="101">
        <v>131.66000366210938</v>
      </c>
      <c r="D162" s="101">
        <v>8.998574256896973</v>
      </c>
      <c r="E162" s="101">
        <v>9.353687286376953</v>
      </c>
      <c r="F162" s="101">
        <v>24.942334389799584</v>
      </c>
      <c r="G162" s="101" t="s">
        <v>56</v>
      </c>
      <c r="H162" s="101">
        <v>16.295648947550504</v>
      </c>
      <c r="I162" s="101">
        <v>65.95565260965988</v>
      </c>
      <c r="J162" s="101" t="s">
        <v>62</v>
      </c>
      <c r="K162" s="101">
        <v>1.0138198049149223</v>
      </c>
      <c r="L162" s="101">
        <v>0.6573245394501775</v>
      </c>
      <c r="M162" s="101">
        <v>0.24000774247658027</v>
      </c>
      <c r="N162" s="101">
        <v>0.07696575296974811</v>
      </c>
      <c r="O162" s="101">
        <v>0.04071694864948321</v>
      </c>
      <c r="P162" s="101">
        <v>0.018856691294729878</v>
      </c>
      <c r="Q162" s="101">
        <v>0.00495614519554194</v>
      </c>
      <c r="R162" s="101">
        <v>0.0011847714955882352</v>
      </c>
      <c r="S162" s="101">
        <v>0.0005341991982561824</v>
      </c>
      <c r="T162" s="101">
        <v>0.00027744844756106906</v>
      </c>
      <c r="U162" s="101">
        <v>0.0001083855110538855</v>
      </c>
      <c r="V162" s="101">
        <v>4.3984255877447036E-05</v>
      </c>
      <c r="W162" s="101">
        <v>3.330444483459351E-05</v>
      </c>
      <c r="X162" s="101">
        <v>67.5</v>
      </c>
    </row>
    <row r="163" spans="1:24" s="101" customFormat="1" ht="12.75" hidden="1">
      <c r="A163" s="101">
        <v>1732</v>
      </c>
      <c r="B163" s="101">
        <v>171.67999267578125</v>
      </c>
      <c r="C163" s="101">
        <v>171.77999877929688</v>
      </c>
      <c r="D163" s="101">
        <v>8.582489013671875</v>
      </c>
      <c r="E163" s="101">
        <v>9.019163131713867</v>
      </c>
      <c r="F163" s="101">
        <v>31.61694064624256</v>
      </c>
      <c r="G163" s="101" t="s">
        <v>57</v>
      </c>
      <c r="H163" s="101">
        <v>-16.320408403770685</v>
      </c>
      <c r="I163" s="101">
        <v>87.85958427201057</v>
      </c>
      <c r="J163" s="101" t="s">
        <v>60</v>
      </c>
      <c r="K163" s="101">
        <v>0.9868763202859188</v>
      </c>
      <c r="L163" s="101">
        <v>-0.003575400441918114</v>
      </c>
      <c r="M163" s="101">
        <v>-0.23423905311122944</v>
      </c>
      <c r="N163" s="101">
        <v>-0.0007952811322406972</v>
      </c>
      <c r="O163" s="101">
        <v>0.039531916357482016</v>
      </c>
      <c r="P163" s="101">
        <v>-0.0004093067120634268</v>
      </c>
      <c r="Q163" s="101">
        <v>-0.004863691091387323</v>
      </c>
      <c r="R163" s="101">
        <v>-6.393659148600783E-05</v>
      </c>
      <c r="S163" s="101">
        <v>0.0005088201333995295</v>
      </c>
      <c r="T163" s="101">
        <v>-2.9163818279622763E-05</v>
      </c>
      <c r="U163" s="101">
        <v>-0.00010768035937208734</v>
      </c>
      <c r="V163" s="101">
        <v>-5.037316828353629E-06</v>
      </c>
      <c r="W163" s="101">
        <v>3.1367093323146086E-05</v>
      </c>
      <c r="X163" s="101">
        <v>67.5</v>
      </c>
    </row>
    <row r="164" spans="1:24" s="101" customFormat="1" ht="12.75" hidden="1">
      <c r="A164" s="101">
        <v>1734</v>
      </c>
      <c r="B164" s="101">
        <v>153.3800048828125</v>
      </c>
      <c r="C164" s="101">
        <v>161.5800018310547</v>
      </c>
      <c r="D164" s="101">
        <v>8.795123100280762</v>
      </c>
      <c r="E164" s="101">
        <v>9.116008758544922</v>
      </c>
      <c r="F164" s="101">
        <v>35.517648624024076</v>
      </c>
      <c r="G164" s="101" t="s">
        <v>58</v>
      </c>
      <c r="H164" s="101">
        <v>10.359078025759942</v>
      </c>
      <c r="I164" s="101">
        <v>96.23908290857244</v>
      </c>
      <c r="J164" s="101" t="s">
        <v>61</v>
      </c>
      <c r="K164" s="101">
        <v>-0.23217606529669646</v>
      </c>
      <c r="L164" s="101">
        <v>-0.6573148154994439</v>
      </c>
      <c r="M164" s="101">
        <v>-0.05230470768734974</v>
      </c>
      <c r="N164" s="101">
        <v>-0.07696164407106304</v>
      </c>
      <c r="O164" s="101">
        <v>-0.009751794523558142</v>
      </c>
      <c r="P164" s="101">
        <v>-0.01885224852902702</v>
      </c>
      <c r="Q164" s="101">
        <v>-0.0009528295581335834</v>
      </c>
      <c r="R164" s="101">
        <v>-0.0011830450579025022</v>
      </c>
      <c r="S164" s="101">
        <v>-0.00016269866399215777</v>
      </c>
      <c r="T164" s="101">
        <v>-0.00027591142194081133</v>
      </c>
      <c r="U164" s="101">
        <v>-1.2343387375840427E-05</v>
      </c>
      <c r="V164" s="101">
        <v>-4.369485329261925E-05</v>
      </c>
      <c r="W164" s="101">
        <v>-1.1193368670669547E-05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1743</v>
      </c>
      <c r="B166" s="101">
        <v>149.44</v>
      </c>
      <c r="C166" s="101">
        <v>163.74</v>
      </c>
      <c r="D166" s="101">
        <v>8.304796853105136</v>
      </c>
      <c r="E166" s="101">
        <v>8.68287482570177</v>
      </c>
      <c r="F166" s="101">
        <v>33.8859711993115</v>
      </c>
      <c r="G166" s="101" t="s">
        <v>59</v>
      </c>
      <c r="H166" s="101">
        <v>15.282841193452256</v>
      </c>
      <c r="I166" s="101">
        <v>97.22284119345225</v>
      </c>
      <c r="J166" s="101" t="s">
        <v>73</v>
      </c>
      <c r="K166" s="101">
        <v>1.467184187957051</v>
      </c>
      <c r="M166" s="101" t="s">
        <v>68</v>
      </c>
      <c r="N166" s="101">
        <v>0.838773540601407</v>
      </c>
      <c r="X166" s="101">
        <v>67.5</v>
      </c>
    </row>
    <row r="167" spans="1:24" s="101" customFormat="1" ht="12.75" hidden="1">
      <c r="A167" s="101">
        <v>1742</v>
      </c>
      <c r="B167" s="101">
        <v>136.67999267578125</v>
      </c>
      <c r="C167" s="101">
        <v>129.0800018310547</v>
      </c>
      <c r="D167" s="101">
        <v>9.034573554992676</v>
      </c>
      <c r="E167" s="101">
        <v>9.485139846801758</v>
      </c>
      <c r="F167" s="101">
        <v>30.7370161600384</v>
      </c>
      <c r="G167" s="101" t="s">
        <v>56</v>
      </c>
      <c r="H167" s="101">
        <v>11.841230885623702</v>
      </c>
      <c r="I167" s="101">
        <v>81.02122356140495</v>
      </c>
      <c r="J167" s="101" t="s">
        <v>62</v>
      </c>
      <c r="K167" s="101">
        <v>1.1068412867047124</v>
      </c>
      <c r="L167" s="101">
        <v>0.40288605184757126</v>
      </c>
      <c r="M167" s="101">
        <v>0.26202937366828294</v>
      </c>
      <c r="N167" s="101">
        <v>0.09470256485653983</v>
      </c>
      <c r="O167" s="101">
        <v>0.044452734397079106</v>
      </c>
      <c r="P167" s="101">
        <v>0.011557647242999422</v>
      </c>
      <c r="Q167" s="101">
        <v>0.00541087525676416</v>
      </c>
      <c r="R167" s="101">
        <v>0.0014577690190222174</v>
      </c>
      <c r="S167" s="101">
        <v>0.0005832140800137092</v>
      </c>
      <c r="T167" s="101">
        <v>0.0001700426583820601</v>
      </c>
      <c r="U167" s="101">
        <v>0.00011833685791230198</v>
      </c>
      <c r="V167" s="101">
        <v>5.411506428108307E-05</v>
      </c>
      <c r="W167" s="101">
        <v>3.636254954950971E-05</v>
      </c>
      <c r="X167" s="101">
        <v>67.5</v>
      </c>
    </row>
    <row r="168" spans="1:24" s="101" customFormat="1" ht="12.75" hidden="1">
      <c r="A168" s="101">
        <v>1732</v>
      </c>
      <c r="B168" s="101">
        <v>163.94000244140625</v>
      </c>
      <c r="C168" s="101">
        <v>168.33999633789062</v>
      </c>
      <c r="D168" s="101">
        <v>8.591595649719238</v>
      </c>
      <c r="E168" s="101">
        <v>8.943401336669922</v>
      </c>
      <c r="F168" s="101">
        <v>29.899914821791747</v>
      </c>
      <c r="G168" s="101" t="s">
        <v>57</v>
      </c>
      <c r="H168" s="101">
        <v>-13.466826756332779</v>
      </c>
      <c r="I168" s="101">
        <v>82.97317568507347</v>
      </c>
      <c r="J168" s="101" t="s">
        <v>60</v>
      </c>
      <c r="K168" s="101">
        <v>1.105575551270356</v>
      </c>
      <c r="L168" s="101">
        <v>-0.0021908653347940247</v>
      </c>
      <c r="M168" s="101">
        <v>-0.2618552464996839</v>
      </c>
      <c r="N168" s="101">
        <v>-0.0009787796572536037</v>
      </c>
      <c r="O168" s="101">
        <v>0.04437638664123563</v>
      </c>
      <c r="P168" s="101">
        <v>-0.0002509323698553093</v>
      </c>
      <c r="Q168" s="101">
        <v>-0.005410592533038819</v>
      </c>
      <c r="R168" s="101">
        <v>-7.867919744228614E-05</v>
      </c>
      <c r="S168" s="101">
        <v>0.0005785747036281782</v>
      </c>
      <c r="T168" s="101">
        <v>-1.7887246207985633E-05</v>
      </c>
      <c r="U168" s="101">
        <v>-0.0001180545461910091</v>
      </c>
      <c r="V168" s="101">
        <v>-6.1988495872081366E-06</v>
      </c>
      <c r="W168" s="101">
        <v>3.590156548856205E-05</v>
      </c>
      <c r="X168" s="101">
        <v>67.5</v>
      </c>
    </row>
    <row r="169" spans="1:24" s="101" customFormat="1" ht="12.75" hidden="1">
      <c r="A169" s="101">
        <v>1734</v>
      </c>
      <c r="B169" s="101">
        <v>150.94000244140625</v>
      </c>
      <c r="C169" s="101">
        <v>174.24000549316406</v>
      </c>
      <c r="D169" s="101">
        <v>8.579984664916992</v>
      </c>
      <c r="E169" s="101">
        <v>8.837539672851562</v>
      </c>
      <c r="F169" s="101">
        <v>33.852397787825645</v>
      </c>
      <c r="G169" s="101" t="s">
        <v>58</v>
      </c>
      <c r="H169" s="101">
        <v>10.577270004695677</v>
      </c>
      <c r="I169" s="101">
        <v>94.01727244610193</v>
      </c>
      <c r="J169" s="101" t="s">
        <v>61</v>
      </c>
      <c r="K169" s="101">
        <v>-0.05291818579082008</v>
      </c>
      <c r="L169" s="101">
        <v>-0.4028800949195786</v>
      </c>
      <c r="M169" s="101">
        <v>-0.009551049449271418</v>
      </c>
      <c r="N169" s="101">
        <v>-0.09469750672953157</v>
      </c>
      <c r="O169" s="101">
        <v>-0.002604208909596914</v>
      </c>
      <c r="P169" s="101">
        <v>-0.011554922878988459</v>
      </c>
      <c r="Q169" s="101">
        <v>-5.531261779363413E-05</v>
      </c>
      <c r="R169" s="101">
        <v>-0.0014556442205122912</v>
      </c>
      <c r="S169" s="101">
        <v>-7.341645216028242E-05</v>
      </c>
      <c r="T169" s="101">
        <v>-0.00016909923741026422</v>
      </c>
      <c r="U169" s="101">
        <v>8.169214417019698E-06</v>
      </c>
      <c r="V169" s="101">
        <v>-5.375885458174236E-05</v>
      </c>
      <c r="W169" s="101">
        <v>-5.77170730469234E-06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1743</v>
      </c>
      <c r="B171" s="101">
        <v>143.04</v>
      </c>
      <c r="C171" s="101">
        <v>140.04</v>
      </c>
      <c r="D171" s="101">
        <v>8.388416798465343</v>
      </c>
      <c r="E171" s="101">
        <v>9.110892342408528</v>
      </c>
      <c r="F171" s="101">
        <v>27.89712268887669</v>
      </c>
      <c r="G171" s="101" t="s">
        <v>59</v>
      </c>
      <c r="H171" s="101">
        <v>3.680965221734837</v>
      </c>
      <c r="I171" s="101">
        <v>79.22096522173483</v>
      </c>
      <c r="J171" s="101" t="s">
        <v>73</v>
      </c>
      <c r="K171" s="101">
        <v>0.07027946862355254</v>
      </c>
      <c r="M171" s="101" t="s">
        <v>68</v>
      </c>
      <c r="N171" s="101">
        <v>0.044713930577224364</v>
      </c>
      <c r="X171" s="101">
        <v>67.5</v>
      </c>
    </row>
    <row r="172" spans="1:24" s="101" customFormat="1" ht="12.75" hidden="1">
      <c r="A172" s="101">
        <v>1742</v>
      </c>
      <c r="B172" s="101">
        <v>129.8800048828125</v>
      </c>
      <c r="C172" s="101">
        <v>141.0800018310547</v>
      </c>
      <c r="D172" s="101">
        <v>8.871204376220703</v>
      </c>
      <c r="E172" s="101">
        <v>9.428142547607422</v>
      </c>
      <c r="F172" s="101">
        <v>25.466389138396494</v>
      </c>
      <c r="G172" s="101" t="s">
        <v>56</v>
      </c>
      <c r="H172" s="101">
        <v>5.9648005181075945</v>
      </c>
      <c r="I172" s="101">
        <v>68.3448054009201</v>
      </c>
      <c r="J172" s="101" t="s">
        <v>62</v>
      </c>
      <c r="K172" s="101">
        <v>0.22651963621965934</v>
      </c>
      <c r="L172" s="101">
        <v>0.11880660217109701</v>
      </c>
      <c r="M172" s="101">
        <v>0.05362525626657083</v>
      </c>
      <c r="N172" s="101">
        <v>0.043377139965460006</v>
      </c>
      <c r="O172" s="101">
        <v>0.009097455965630963</v>
      </c>
      <c r="P172" s="101">
        <v>0.003408240183867294</v>
      </c>
      <c r="Q172" s="101">
        <v>0.001107373196914773</v>
      </c>
      <c r="R172" s="101">
        <v>0.0006677042248072438</v>
      </c>
      <c r="S172" s="101">
        <v>0.00011936472195236313</v>
      </c>
      <c r="T172" s="101">
        <v>5.015067203714709E-05</v>
      </c>
      <c r="U172" s="101">
        <v>2.42220641500326E-05</v>
      </c>
      <c r="V172" s="101">
        <v>2.4781882334804976E-05</v>
      </c>
      <c r="W172" s="101">
        <v>7.441942481754364E-06</v>
      </c>
      <c r="X172" s="101">
        <v>67.5</v>
      </c>
    </row>
    <row r="173" spans="1:24" s="101" customFormat="1" ht="12.75" hidden="1">
      <c r="A173" s="101">
        <v>1732</v>
      </c>
      <c r="B173" s="101">
        <v>152.9600067138672</v>
      </c>
      <c r="C173" s="101">
        <v>167.86000061035156</v>
      </c>
      <c r="D173" s="101">
        <v>8.364924430847168</v>
      </c>
      <c r="E173" s="101">
        <v>8.693771362304688</v>
      </c>
      <c r="F173" s="101">
        <v>29.587208682809464</v>
      </c>
      <c r="G173" s="101" t="s">
        <v>57</v>
      </c>
      <c r="H173" s="101">
        <v>-1.1685594139756006</v>
      </c>
      <c r="I173" s="101">
        <v>84.29144729989159</v>
      </c>
      <c r="J173" s="101" t="s">
        <v>60</v>
      </c>
      <c r="K173" s="101">
        <v>0.18602162504039213</v>
      </c>
      <c r="L173" s="101">
        <v>-0.0006458837966072571</v>
      </c>
      <c r="M173" s="101">
        <v>-0.04438292183695738</v>
      </c>
      <c r="N173" s="101">
        <v>-0.0004484493700041299</v>
      </c>
      <c r="O173" s="101">
        <v>0.007414545018136837</v>
      </c>
      <c r="P173" s="101">
        <v>-7.396320597703554E-05</v>
      </c>
      <c r="Q173" s="101">
        <v>-0.0009324924215192192</v>
      </c>
      <c r="R173" s="101">
        <v>-3.605101276911215E-05</v>
      </c>
      <c r="S173" s="101">
        <v>9.238919633065108E-05</v>
      </c>
      <c r="T173" s="101">
        <v>-5.2720869355846124E-06</v>
      </c>
      <c r="U173" s="101">
        <v>-2.1367042069586496E-05</v>
      </c>
      <c r="V173" s="101">
        <v>-2.843221600467838E-06</v>
      </c>
      <c r="W173" s="101">
        <v>5.600840489489212E-06</v>
      </c>
      <c r="X173" s="101">
        <v>67.5</v>
      </c>
    </row>
    <row r="174" spans="1:24" s="101" customFormat="1" ht="12.75" hidden="1">
      <c r="A174" s="101">
        <v>1734</v>
      </c>
      <c r="B174" s="101">
        <v>167.72000122070312</v>
      </c>
      <c r="C174" s="101">
        <v>145.1199951171875</v>
      </c>
      <c r="D174" s="101">
        <v>8.262081146240234</v>
      </c>
      <c r="E174" s="101">
        <v>8.988439559936523</v>
      </c>
      <c r="F174" s="101">
        <v>35.6331313554275</v>
      </c>
      <c r="G174" s="101" t="s">
        <v>58</v>
      </c>
      <c r="H174" s="101">
        <v>2.6230546666029397</v>
      </c>
      <c r="I174" s="101">
        <v>102.84305588730606</v>
      </c>
      <c r="J174" s="101" t="s">
        <v>61</v>
      </c>
      <c r="K174" s="101">
        <v>-0.12925595000006213</v>
      </c>
      <c r="L174" s="101">
        <v>-0.1188048465070453</v>
      </c>
      <c r="M174" s="101">
        <v>-0.030096916102317302</v>
      </c>
      <c r="N174" s="101">
        <v>-0.043374821783445414</v>
      </c>
      <c r="O174" s="101">
        <v>-0.005271453994925556</v>
      </c>
      <c r="P174" s="101">
        <v>-0.0034074375408933567</v>
      </c>
      <c r="Q174" s="101">
        <v>-0.0005972715304235314</v>
      </c>
      <c r="R174" s="101">
        <v>-0.000666730272526877</v>
      </c>
      <c r="S174" s="101">
        <v>-7.557892066007143E-05</v>
      </c>
      <c r="T174" s="101">
        <v>-4.9872788222848787E-05</v>
      </c>
      <c r="U174" s="101">
        <v>-1.1408676736800605E-05</v>
      </c>
      <c r="V174" s="101">
        <v>-2.4618240858898754E-05</v>
      </c>
      <c r="W174" s="101">
        <v>-4.900315674835505E-06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1743</v>
      </c>
      <c r="B176" s="101">
        <v>151.78</v>
      </c>
      <c r="C176" s="101">
        <v>136.58</v>
      </c>
      <c r="D176" s="101">
        <v>7.965173390686239</v>
      </c>
      <c r="E176" s="101">
        <v>9.038930621731117</v>
      </c>
      <c r="F176" s="101">
        <v>28.185093293516523</v>
      </c>
      <c r="G176" s="101" t="s">
        <v>59</v>
      </c>
      <c r="H176" s="101">
        <v>0.04265558077307219</v>
      </c>
      <c r="I176" s="101">
        <v>84.32265558077307</v>
      </c>
      <c r="J176" s="101" t="s">
        <v>73</v>
      </c>
      <c r="K176" s="101">
        <v>0.10277290544484424</v>
      </c>
      <c r="M176" s="101" t="s">
        <v>68</v>
      </c>
      <c r="N176" s="101">
        <v>0.05678365486890134</v>
      </c>
      <c r="X176" s="101">
        <v>67.5</v>
      </c>
    </row>
    <row r="177" spans="1:24" s="101" customFormat="1" ht="12.75" hidden="1">
      <c r="A177" s="101">
        <v>1742</v>
      </c>
      <c r="B177" s="101">
        <v>143.3000030517578</v>
      </c>
      <c r="C177" s="101">
        <v>144.39999389648438</v>
      </c>
      <c r="D177" s="101">
        <v>8.583094596862793</v>
      </c>
      <c r="E177" s="101">
        <v>9.287290573120117</v>
      </c>
      <c r="F177" s="101">
        <v>26.77982892663803</v>
      </c>
      <c r="G177" s="101" t="s">
        <v>56</v>
      </c>
      <c r="H177" s="101">
        <v>-1.475954575696747</v>
      </c>
      <c r="I177" s="101">
        <v>74.32404847606107</v>
      </c>
      <c r="J177" s="101" t="s">
        <v>62</v>
      </c>
      <c r="K177" s="101">
        <v>0.2996867976991091</v>
      </c>
      <c r="L177" s="101">
        <v>0.0857235188470291</v>
      </c>
      <c r="M177" s="101">
        <v>0.07094679265618743</v>
      </c>
      <c r="N177" s="101">
        <v>0.020629387372605102</v>
      </c>
      <c r="O177" s="101">
        <v>0.01203603185643119</v>
      </c>
      <c r="P177" s="101">
        <v>0.0024591193194018657</v>
      </c>
      <c r="Q177" s="101">
        <v>0.001465049410067233</v>
      </c>
      <c r="R177" s="101">
        <v>0.00031753141461182856</v>
      </c>
      <c r="S177" s="101">
        <v>0.00015791140364255596</v>
      </c>
      <c r="T177" s="101">
        <v>3.6183903444981975E-05</v>
      </c>
      <c r="U177" s="101">
        <v>3.204372027555771E-05</v>
      </c>
      <c r="V177" s="101">
        <v>1.1785544465431455E-05</v>
      </c>
      <c r="W177" s="101">
        <v>9.847683499551888E-06</v>
      </c>
      <c r="X177" s="101">
        <v>67.5</v>
      </c>
    </row>
    <row r="178" spans="1:24" s="101" customFormat="1" ht="12.75" hidden="1">
      <c r="A178" s="101">
        <v>1732</v>
      </c>
      <c r="B178" s="101">
        <v>150.5800018310547</v>
      </c>
      <c r="C178" s="101">
        <v>161.5800018310547</v>
      </c>
      <c r="D178" s="101">
        <v>8.511884689331055</v>
      </c>
      <c r="E178" s="101">
        <v>8.99474048614502</v>
      </c>
      <c r="F178" s="101">
        <v>29.821966068442205</v>
      </c>
      <c r="G178" s="101" t="s">
        <v>57</v>
      </c>
      <c r="H178" s="101">
        <v>0.4050464526072801</v>
      </c>
      <c r="I178" s="101">
        <v>83.48504828366197</v>
      </c>
      <c r="J178" s="101" t="s">
        <v>60</v>
      </c>
      <c r="K178" s="101">
        <v>-0.012773499673098978</v>
      </c>
      <c r="L178" s="101">
        <v>-0.00046630441682627365</v>
      </c>
      <c r="M178" s="101">
        <v>0.0038294231378843318</v>
      </c>
      <c r="N178" s="101">
        <v>-0.00021336847759338137</v>
      </c>
      <c r="O178" s="101">
        <v>-0.0003832613410530747</v>
      </c>
      <c r="P178" s="101">
        <v>-5.3372308456408144E-05</v>
      </c>
      <c r="Q178" s="101">
        <v>0.00011744342277583988</v>
      </c>
      <c r="R178" s="101">
        <v>-1.7155943512667685E-05</v>
      </c>
      <c r="S178" s="101">
        <v>5.6423790561716426E-06</v>
      </c>
      <c r="T178" s="101">
        <v>-3.801104834606289E-06</v>
      </c>
      <c r="U178" s="101">
        <v>5.092902171166539E-06</v>
      </c>
      <c r="V178" s="101">
        <v>-1.353535561822269E-06</v>
      </c>
      <c r="W178" s="101">
        <v>6.788307867806993E-07</v>
      </c>
      <c r="X178" s="101">
        <v>67.5</v>
      </c>
    </row>
    <row r="179" spans="1:24" s="101" customFormat="1" ht="12.75" hidden="1">
      <c r="A179" s="101">
        <v>1734</v>
      </c>
      <c r="B179" s="101">
        <v>149.5399932861328</v>
      </c>
      <c r="C179" s="101">
        <v>140.0399932861328</v>
      </c>
      <c r="D179" s="101">
        <v>8.931719779968262</v>
      </c>
      <c r="E179" s="101">
        <v>9.259839057922363</v>
      </c>
      <c r="F179" s="101">
        <v>33.11687258341652</v>
      </c>
      <c r="G179" s="101" t="s">
        <v>58</v>
      </c>
      <c r="H179" s="101">
        <v>6.30733795277024</v>
      </c>
      <c r="I179" s="101">
        <v>88.34733123890305</v>
      </c>
      <c r="J179" s="101" t="s">
        <v>61</v>
      </c>
      <c r="K179" s="101">
        <v>0.29941445259246935</v>
      </c>
      <c r="L179" s="101">
        <v>-0.08572225057537745</v>
      </c>
      <c r="M179" s="101">
        <v>0.07084336882610176</v>
      </c>
      <c r="N179" s="101">
        <v>-0.020628283914610256</v>
      </c>
      <c r="O179" s="101">
        <v>0.012029928245566581</v>
      </c>
      <c r="P179" s="101">
        <v>-0.0024585400594144343</v>
      </c>
      <c r="Q179" s="101">
        <v>0.0014603344878434674</v>
      </c>
      <c r="R179" s="101">
        <v>-0.00031706761560837323</v>
      </c>
      <c r="S179" s="101">
        <v>0.0001578105666897775</v>
      </c>
      <c r="T179" s="101">
        <v>-3.5983697288523746E-05</v>
      </c>
      <c r="U179" s="101">
        <v>3.163640871801215E-05</v>
      </c>
      <c r="V179" s="101">
        <v>-1.1707561651750737E-05</v>
      </c>
      <c r="W179" s="101">
        <v>9.824258703345775E-06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1743</v>
      </c>
      <c r="B181" s="101">
        <v>162.76</v>
      </c>
      <c r="C181" s="101">
        <v>148.66</v>
      </c>
      <c r="D181" s="101">
        <v>8.13603012590352</v>
      </c>
      <c r="E181" s="101">
        <v>9.15944262401106</v>
      </c>
      <c r="F181" s="101">
        <v>35.5753142811291</v>
      </c>
      <c r="G181" s="101" t="s">
        <v>59</v>
      </c>
      <c r="H181" s="101">
        <v>8.98525432872384</v>
      </c>
      <c r="I181" s="101">
        <v>104.24525432872383</v>
      </c>
      <c r="J181" s="101" t="s">
        <v>73</v>
      </c>
      <c r="K181" s="101">
        <v>0.4088137194235309</v>
      </c>
      <c r="M181" s="101" t="s">
        <v>68</v>
      </c>
      <c r="N181" s="101">
        <v>0.28616826887118013</v>
      </c>
      <c r="X181" s="101">
        <v>67.5</v>
      </c>
    </row>
    <row r="182" spans="1:24" s="101" customFormat="1" ht="12.75" hidden="1">
      <c r="A182" s="101">
        <v>1742</v>
      </c>
      <c r="B182" s="101">
        <v>133.10000610351562</v>
      </c>
      <c r="C182" s="101">
        <v>144.6999969482422</v>
      </c>
      <c r="D182" s="101">
        <v>8.752779960632324</v>
      </c>
      <c r="E182" s="101">
        <v>9.192541122436523</v>
      </c>
      <c r="F182" s="101">
        <v>27.577518531678834</v>
      </c>
      <c r="G182" s="101" t="s">
        <v>56</v>
      </c>
      <c r="H182" s="101">
        <v>9.42199315059787</v>
      </c>
      <c r="I182" s="101">
        <v>75.0219992541135</v>
      </c>
      <c r="J182" s="101" t="s">
        <v>62</v>
      </c>
      <c r="K182" s="101">
        <v>0.4986839593353248</v>
      </c>
      <c r="L182" s="101">
        <v>0.3610861215234092</v>
      </c>
      <c r="M182" s="101">
        <v>0.11805660981020655</v>
      </c>
      <c r="N182" s="101">
        <v>0.12365026688664607</v>
      </c>
      <c r="O182" s="101">
        <v>0.020028100800411</v>
      </c>
      <c r="P182" s="101">
        <v>0.010358503809011682</v>
      </c>
      <c r="Q182" s="101">
        <v>0.002437809427105409</v>
      </c>
      <c r="R182" s="101">
        <v>0.0019033205976566813</v>
      </c>
      <c r="S182" s="101">
        <v>0.0002627698423284853</v>
      </c>
      <c r="T182" s="101">
        <v>0.0001524167919793153</v>
      </c>
      <c r="U182" s="101">
        <v>5.331583244990494E-05</v>
      </c>
      <c r="V182" s="101">
        <v>7.064307087675247E-05</v>
      </c>
      <c r="W182" s="101">
        <v>1.6386441376806752E-05</v>
      </c>
      <c r="X182" s="101">
        <v>67.5</v>
      </c>
    </row>
    <row r="183" spans="1:24" s="101" customFormat="1" ht="12.75" hidden="1">
      <c r="A183" s="101">
        <v>1732</v>
      </c>
      <c r="B183" s="101">
        <v>158.24000549316406</v>
      </c>
      <c r="C183" s="101">
        <v>177.13999938964844</v>
      </c>
      <c r="D183" s="101">
        <v>8.287105560302734</v>
      </c>
      <c r="E183" s="101">
        <v>8.862536430358887</v>
      </c>
      <c r="F183" s="101">
        <v>30.714198243190264</v>
      </c>
      <c r="G183" s="101" t="s">
        <v>57</v>
      </c>
      <c r="H183" s="101">
        <v>-2.3966152016284212</v>
      </c>
      <c r="I183" s="101">
        <v>88.34339029153564</v>
      </c>
      <c r="J183" s="101" t="s">
        <v>60</v>
      </c>
      <c r="K183" s="101">
        <v>0.4386969164476634</v>
      </c>
      <c r="L183" s="101">
        <v>-0.0019633457794171415</v>
      </c>
      <c r="M183" s="101">
        <v>-0.10321048532158703</v>
      </c>
      <c r="N183" s="101">
        <v>-0.0012784789224914205</v>
      </c>
      <c r="O183" s="101">
        <v>0.017720580335043323</v>
      </c>
      <c r="P183" s="101">
        <v>-0.00022481542823488872</v>
      </c>
      <c r="Q183" s="101">
        <v>-0.00209947881106027</v>
      </c>
      <c r="R183" s="101">
        <v>-0.00010278082251150754</v>
      </c>
      <c r="S183" s="101">
        <v>0.00024023934002683308</v>
      </c>
      <c r="T183" s="101">
        <v>-1.6021257579174733E-05</v>
      </c>
      <c r="U183" s="101">
        <v>-4.362688606572532E-05</v>
      </c>
      <c r="V183" s="101">
        <v>-8.106077774481657E-06</v>
      </c>
      <c r="W183" s="101">
        <v>1.5192156969542581E-05</v>
      </c>
      <c r="X183" s="101">
        <v>67.5</v>
      </c>
    </row>
    <row r="184" spans="1:24" s="101" customFormat="1" ht="12.75" hidden="1">
      <c r="A184" s="101">
        <v>1734</v>
      </c>
      <c r="B184" s="101">
        <v>148.1999969482422</v>
      </c>
      <c r="C184" s="101">
        <v>169.39999389648438</v>
      </c>
      <c r="D184" s="101">
        <v>8.638304710388184</v>
      </c>
      <c r="E184" s="101">
        <v>9.130722999572754</v>
      </c>
      <c r="F184" s="101">
        <v>34.92549803784678</v>
      </c>
      <c r="G184" s="101" t="s">
        <v>58</v>
      </c>
      <c r="H184" s="101">
        <v>15.631624723085324</v>
      </c>
      <c r="I184" s="101">
        <v>96.33162167132751</v>
      </c>
      <c r="J184" s="101" t="s">
        <v>61</v>
      </c>
      <c r="K184" s="101">
        <v>0.23713014738254545</v>
      </c>
      <c r="L184" s="101">
        <v>-0.36108078380075653</v>
      </c>
      <c r="M184" s="101">
        <v>0.057314560449870225</v>
      </c>
      <c r="N184" s="101">
        <v>-0.12364365730915415</v>
      </c>
      <c r="O184" s="101">
        <v>0.009333051712098228</v>
      </c>
      <c r="P184" s="101">
        <v>-0.010356063884726527</v>
      </c>
      <c r="Q184" s="101">
        <v>0.001238992947838267</v>
      </c>
      <c r="R184" s="101">
        <v>-0.0019005434485925453</v>
      </c>
      <c r="S184" s="101">
        <v>0.00010645679659283703</v>
      </c>
      <c r="T184" s="101">
        <v>-0.00015157241761893094</v>
      </c>
      <c r="U184" s="101">
        <v>3.064755784780508E-05</v>
      </c>
      <c r="V184" s="101">
        <v>-7.017645592370654E-05</v>
      </c>
      <c r="W184" s="101">
        <v>6.14115849073309E-06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1743</v>
      </c>
      <c r="B186" s="101">
        <v>141.68</v>
      </c>
      <c r="C186" s="101">
        <v>151.78</v>
      </c>
      <c r="D186" s="101">
        <v>8.445193058469554</v>
      </c>
      <c r="E186" s="101">
        <v>8.805104097987345</v>
      </c>
      <c r="F186" s="101">
        <v>31.93552941011078</v>
      </c>
      <c r="G186" s="101" t="s">
        <v>59</v>
      </c>
      <c r="H186" s="101">
        <v>15.894209779791737</v>
      </c>
      <c r="I186" s="101">
        <v>90.07420977979174</v>
      </c>
      <c r="J186" s="101" t="s">
        <v>73</v>
      </c>
      <c r="K186" s="101">
        <v>0.4904131940680956</v>
      </c>
      <c r="M186" s="101" t="s">
        <v>68</v>
      </c>
      <c r="N186" s="101">
        <v>0.274220108382772</v>
      </c>
      <c r="X186" s="101">
        <v>67.5</v>
      </c>
    </row>
    <row r="187" spans="1:24" s="101" customFormat="1" ht="12.75" hidden="1">
      <c r="A187" s="101">
        <v>1742</v>
      </c>
      <c r="B187" s="101">
        <v>146.67999267578125</v>
      </c>
      <c r="C187" s="101">
        <v>151.17999267578125</v>
      </c>
      <c r="D187" s="101">
        <v>8.832404136657715</v>
      </c>
      <c r="E187" s="101">
        <v>9.228137969970703</v>
      </c>
      <c r="F187" s="101">
        <v>30.24921048883</v>
      </c>
      <c r="G187" s="101" t="s">
        <v>56</v>
      </c>
      <c r="H187" s="101">
        <v>2.4147519460584164</v>
      </c>
      <c r="I187" s="101">
        <v>81.59474462183967</v>
      </c>
      <c r="J187" s="101" t="s">
        <v>62</v>
      </c>
      <c r="K187" s="101">
        <v>0.6556584721674079</v>
      </c>
      <c r="L187" s="101">
        <v>0.17047350785885731</v>
      </c>
      <c r="M187" s="101">
        <v>0.15521800857702053</v>
      </c>
      <c r="N187" s="101">
        <v>0.08149865038046342</v>
      </c>
      <c r="O187" s="101">
        <v>0.026332315586637407</v>
      </c>
      <c r="P187" s="101">
        <v>0.004890273284370253</v>
      </c>
      <c r="Q187" s="101">
        <v>0.003205218978383521</v>
      </c>
      <c r="R187" s="101">
        <v>0.0012544818937111565</v>
      </c>
      <c r="S187" s="101">
        <v>0.0003454903229168479</v>
      </c>
      <c r="T187" s="101">
        <v>7.197006999374209E-05</v>
      </c>
      <c r="U187" s="101">
        <v>7.01085815496539E-05</v>
      </c>
      <c r="V187" s="101">
        <v>4.656094171892602E-05</v>
      </c>
      <c r="W187" s="101">
        <v>2.1544819852535957E-05</v>
      </c>
      <c r="X187" s="101">
        <v>67.5</v>
      </c>
    </row>
    <row r="188" spans="1:24" s="101" customFormat="1" ht="12.75" hidden="1">
      <c r="A188" s="101">
        <v>1732</v>
      </c>
      <c r="B188" s="101">
        <v>163.27999877929688</v>
      </c>
      <c r="C188" s="101">
        <v>158.67999267578125</v>
      </c>
      <c r="D188" s="101">
        <v>8.268807411193848</v>
      </c>
      <c r="E188" s="101">
        <v>9.14620304107666</v>
      </c>
      <c r="F188" s="101">
        <v>32.83499629311916</v>
      </c>
      <c r="G188" s="101" t="s">
        <v>57</v>
      </c>
      <c r="H188" s="101">
        <v>-1.1075385979912653</v>
      </c>
      <c r="I188" s="101">
        <v>94.67246018130561</v>
      </c>
      <c r="J188" s="101" t="s">
        <v>60</v>
      </c>
      <c r="K188" s="101">
        <v>0.6541035946117598</v>
      </c>
      <c r="L188" s="101">
        <v>0.0009285028237288185</v>
      </c>
      <c r="M188" s="101">
        <v>-0.154718431709082</v>
      </c>
      <c r="N188" s="101">
        <v>-0.0008426283029035328</v>
      </c>
      <c r="O188" s="101">
        <v>0.026287885208781326</v>
      </c>
      <c r="P188" s="101">
        <v>0.00010605719575377665</v>
      </c>
      <c r="Q188" s="101">
        <v>-0.003187064821790929</v>
      </c>
      <c r="R188" s="101">
        <v>-6.772402978098445E-05</v>
      </c>
      <c r="S188" s="101">
        <v>0.00034547488502760065</v>
      </c>
      <c r="T188" s="101">
        <v>7.5410576494274015E-06</v>
      </c>
      <c r="U188" s="101">
        <v>-6.890352213332013E-05</v>
      </c>
      <c r="V188" s="101">
        <v>-5.337435458382549E-06</v>
      </c>
      <c r="W188" s="101">
        <v>2.1525378830747023E-05</v>
      </c>
      <c r="X188" s="101">
        <v>67.5</v>
      </c>
    </row>
    <row r="189" spans="1:24" s="101" customFormat="1" ht="12.75" hidden="1">
      <c r="A189" s="101">
        <v>1734</v>
      </c>
      <c r="B189" s="101">
        <v>158.02000427246094</v>
      </c>
      <c r="C189" s="101">
        <v>168.22000122070312</v>
      </c>
      <c r="D189" s="101">
        <v>8.500264167785645</v>
      </c>
      <c r="E189" s="101">
        <v>8.977713584899902</v>
      </c>
      <c r="F189" s="101">
        <v>33.58388034870578</v>
      </c>
      <c r="G189" s="101" t="s">
        <v>58</v>
      </c>
      <c r="H189" s="101">
        <v>3.6542505520663724</v>
      </c>
      <c r="I189" s="101">
        <v>94.17425482452731</v>
      </c>
      <c r="J189" s="101" t="s">
        <v>61</v>
      </c>
      <c r="K189" s="101">
        <v>0.045127814492552536</v>
      </c>
      <c r="L189" s="101">
        <v>0.17047097924341906</v>
      </c>
      <c r="M189" s="101">
        <v>0.012443354696308816</v>
      </c>
      <c r="N189" s="101">
        <v>-0.08149429422591593</v>
      </c>
      <c r="O189" s="101">
        <v>0.0015290308709124615</v>
      </c>
      <c r="P189" s="101">
        <v>0.004889123097964937</v>
      </c>
      <c r="Q189" s="101">
        <v>0.00034065601578814884</v>
      </c>
      <c r="R189" s="101">
        <v>-0.001252652496680286</v>
      </c>
      <c r="S189" s="101">
        <v>-3.266044144518394E-06</v>
      </c>
      <c r="T189" s="101">
        <v>7.157390183881377E-05</v>
      </c>
      <c r="U189" s="101">
        <v>1.2942868481427745E-05</v>
      </c>
      <c r="V189" s="101">
        <v>-4.625400605872778E-05</v>
      </c>
      <c r="W189" s="101">
        <v>-9.150566490963689E-07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24.942334389799584</v>
      </c>
      <c r="G190" s="102"/>
      <c r="H190" s="102"/>
      <c r="I190" s="115"/>
      <c r="J190" s="115" t="s">
        <v>158</v>
      </c>
      <c r="K190" s="102">
        <f>AVERAGE(K188,K183,K178,K173,K168,K163)</f>
        <v>0.5597500846638318</v>
      </c>
      <c r="L190" s="102">
        <f>AVERAGE(L188,L183,L178,L173,L168,L163)</f>
        <v>-0.0013188828243056656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35.6331313554275</v>
      </c>
      <c r="G191" s="102"/>
      <c r="H191" s="102"/>
      <c r="I191" s="115"/>
      <c r="J191" s="115" t="s">
        <v>159</v>
      </c>
      <c r="K191" s="102">
        <f>AVERAGE(K189,K184,K179,K174,K169,K164)</f>
        <v>0.027887035563331445</v>
      </c>
      <c r="L191" s="102">
        <f>AVERAGE(L189,L184,L179,L174,L169,L164)</f>
        <v>-0.24255530200979714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0.34984380291489486</v>
      </c>
      <c r="L192" s="102">
        <f>ABS(L190/$H$33)</f>
        <v>0.0036635634008490713</v>
      </c>
      <c r="M192" s="115" t="s">
        <v>111</v>
      </c>
      <c r="N192" s="102">
        <f>K192+L192+L193+K193</f>
        <v>0.5209493366419418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0.015844906570074684</v>
      </c>
      <c r="L193" s="102">
        <f>ABS(L191/$H$34)</f>
        <v>0.1515970637561232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1743</v>
      </c>
      <c r="B196" s="101">
        <v>149.98</v>
      </c>
      <c r="C196" s="101">
        <v>151.78</v>
      </c>
      <c r="D196" s="101">
        <v>8.404944546019982</v>
      </c>
      <c r="E196" s="101">
        <v>8.742752295109876</v>
      </c>
      <c r="F196" s="101">
        <v>27.254077896046972</v>
      </c>
      <c r="G196" s="101" t="s">
        <v>59</v>
      </c>
      <c r="H196" s="101">
        <v>-5.21481169688785</v>
      </c>
      <c r="I196" s="101">
        <v>77.26518830311214</v>
      </c>
      <c r="J196" s="101" t="s">
        <v>73</v>
      </c>
      <c r="K196" s="101">
        <v>1.9791832058091865</v>
      </c>
      <c r="M196" s="101" t="s">
        <v>68</v>
      </c>
      <c r="N196" s="101">
        <v>1.0411676919511812</v>
      </c>
      <c r="X196" s="101">
        <v>67.5</v>
      </c>
    </row>
    <row r="197" spans="1:24" s="101" customFormat="1" ht="12.75" hidden="1">
      <c r="A197" s="101">
        <v>1732</v>
      </c>
      <c r="B197" s="101">
        <v>171.67999267578125</v>
      </c>
      <c r="C197" s="101">
        <v>171.77999877929688</v>
      </c>
      <c r="D197" s="101">
        <v>8.582489013671875</v>
      </c>
      <c r="E197" s="101">
        <v>9.019163131713867</v>
      </c>
      <c r="F197" s="101">
        <v>34.23720463422216</v>
      </c>
      <c r="G197" s="101" t="s">
        <v>56</v>
      </c>
      <c r="H197" s="101">
        <v>-9.039017479751365</v>
      </c>
      <c r="I197" s="101">
        <v>95.14097519602988</v>
      </c>
      <c r="J197" s="101" t="s">
        <v>62</v>
      </c>
      <c r="K197" s="101">
        <v>1.3566510622170536</v>
      </c>
      <c r="L197" s="101">
        <v>0.16476372751585866</v>
      </c>
      <c r="M197" s="101">
        <v>0.32116836526742765</v>
      </c>
      <c r="N197" s="101">
        <v>0.07313039107042378</v>
      </c>
      <c r="O197" s="101">
        <v>0.05448587377202174</v>
      </c>
      <c r="P197" s="101">
        <v>0.004726449231353902</v>
      </c>
      <c r="Q197" s="101">
        <v>0.0066321160639320085</v>
      </c>
      <c r="R197" s="101">
        <v>0.001125610448612941</v>
      </c>
      <c r="S197" s="101">
        <v>0.0007148470836130659</v>
      </c>
      <c r="T197" s="101">
        <v>6.955859049797795E-05</v>
      </c>
      <c r="U197" s="101">
        <v>0.00014505434379395596</v>
      </c>
      <c r="V197" s="101">
        <v>4.177146863017584E-05</v>
      </c>
      <c r="W197" s="101">
        <v>4.457766489219307E-05</v>
      </c>
      <c r="X197" s="101">
        <v>67.5</v>
      </c>
    </row>
    <row r="198" spans="1:24" s="101" customFormat="1" ht="12.75" hidden="1">
      <c r="A198" s="101">
        <v>1734</v>
      </c>
      <c r="B198" s="101">
        <v>153.3800048828125</v>
      </c>
      <c r="C198" s="101">
        <v>161.5800018310547</v>
      </c>
      <c r="D198" s="101">
        <v>8.795123100280762</v>
      </c>
      <c r="E198" s="101">
        <v>9.116008758544922</v>
      </c>
      <c r="F198" s="101">
        <v>35.517648624024076</v>
      </c>
      <c r="G198" s="101" t="s">
        <v>57</v>
      </c>
      <c r="H198" s="101">
        <v>10.359078025759942</v>
      </c>
      <c r="I198" s="101">
        <v>96.23908290857244</v>
      </c>
      <c r="J198" s="101" t="s">
        <v>60</v>
      </c>
      <c r="K198" s="101">
        <v>-0.5942642337159635</v>
      </c>
      <c r="L198" s="101">
        <v>-0.000896222600357889</v>
      </c>
      <c r="M198" s="101">
        <v>0.1439565157421759</v>
      </c>
      <c r="N198" s="101">
        <v>-0.0007566804167546871</v>
      </c>
      <c r="O198" s="101">
        <v>-0.02333697430685803</v>
      </c>
      <c r="P198" s="101">
        <v>-0.00010252147349734996</v>
      </c>
      <c r="Q198" s="101">
        <v>0.0031272592889120695</v>
      </c>
      <c r="R198" s="101">
        <v>-6.08452377987291E-05</v>
      </c>
      <c r="S198" s="101">
        <v>-0.00026184698987135333</v>
      </c>
      <c r="T198" s="101">
        <v>-7.295659705656125E-06</v>
      </c>
      <c r="U198" s="101">
        <v>7.831780864677189E-05</v>
      </c>
      <c r="V198" s="101">
        <v>-4.804935957893395E-06</v>
      </c>
      <c r="W198" s="101">
        <v>-1.4936821687355248E-05</v>
      </c>
      <c r="X198" s="101">
        <v>67.5</v>
      </c>
    </row>
    <row r="199" spans="1:24" s="101" customFormat="1" ht="12.75" hidden="1">
      <c r="A199" s="101">
        <v>1742</v>
      </c>
      <c r="B199" s="101">
        <v>117.16000366210938</v>
      </c>
      <c r="C199" s="101">
        <v>131.66000366210938</v>
      </c>
      <c r="D199" s="101">
        <v>8.998574256896973</v>
      </c>
      <c r="E199" s="101">
        <v>9.353687286376953</v>
      </c>
      <c r="F199" s="101">
        <v>27.32980773102047</v>
      </c>
      <c r="G199" s="101" t="s">
        <v>58</v>
      </c>
      <c r="H199" s="101">
        <v>22.608905752125565</v>
      </c>
      <c r="I199" s="101">
        <v>72.26890941423494</v>
      </c>
      <c r="J199" s="101" t="s">
        <v>61</v>
      </c>
      <c r="K199" s="101">
        <v>1.2195704674764136</v>
      </c>
      <c r="L199" s="101">
        <v>-0.1647612900227803</v>
      </c>
      <c r="M199" s="101">
        <v>0.28709865973899024</v>
      </c>
      <c r="N199" s="101">
        <v>-0.07312647627815809</v>
      </c>
      <c r="O199" s="101">
        <v>0.04923511014410078</v>
      </c>
      <c r="P199" s="101">
        <v>-0.004725337203209716</v>
      </c>
      <c r="Q199" s="101">
        <v>0.005848522277069497</v>
      </c>
      <c r="R199" s="101">
        <v>-0.0011239647410234196</v>
      </c>
      <c r="S199" s="101">
        <v>0.0006651635188774389</v>
      </c>
      <c r="T199" s="101">
        <v>-6.917492942912666E-05</v>
      </c>
      <c r="U199" s="101">
        <v>0.00012209456786549839</v>
      </c>
      <c r="V199" s="101">
        <v>-4.149419455733907E-05</v>
      </c>
      <c r="W199" s="101">
        <v>4.200070910259512E-05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1743</v>
      </c>
      <c r="B201" s="101">
        <v>149.44</v>
      </c>
      <c r="C201" s="101">
        <v>163.74</v>
      </c>
      <c r="D201" s="101">
        <v>8.304796853105136</v>
      </c>
      <c r="E201" s="101">
        <v>8.68287482570177</v>
      </c>
      <c r="F201" s="101">
        <v>26.681280385112423</v>
      </c>
      <c r="G201" s="101" t="s">
        <v>59</v>
      </c>
      <c r="H201" s="101">
        <v>-5.38826505157202</v>
      </c>
      <c r="I201" s="101">
        <v>76.55173494842798</v>
      </c>
      <c r="J201" s="101" t="s">
        <v>73</v>
      </c>
      <c r="K201" s="101">
        <v>0.941444573552784</v>
      </c>
      <c r="M201" s="101" t="s">
        <v>68</v>
      </c>
      <c r="N201" s="101">
        <v>0.5244309706986281</v>
      </c>
      <c r="X201" s="101">
        <v>67.5</v>
      </c>
    </row>
    <row r="202" spans="1:24" s="101" customFormat="1" ht="12.75" hidden="1">
      <c r="A202" s="101">
        <v>1732</v>
      </c>
      <c r="B202" s="101">
        <v>163.94000244140625</v>
      </c>
      <c r="C202" s="101">
        <v>168.33999633789062</v>
      </c>
      <c r="D202" s="101">
        <v>8.591595649719238</v>
      </c>
      <c r="E202" s="101">
        <v>8.943401336669922</v>
      </c>
      <c r="F202" s="101">
        <v>34.90032654036846</v>
      </c>
      <c r="G202" s="101" t="s">
        <v>56</v>
      </c>
      <c r="H202" s="101">
        <v>0.40946829320284905</v>
      </c>
      <c r="I202" s="101">
        <v>96.8494707346091</v>
      </c>
      <c r="J202" s="101" t="s">
        <v>62</v>
      </c>
      <c r="K202" s="101">
        <v>0.906336749949445</v>
      </c>
      <c r="L202" s="101">
        <v>0.25346217550682043</v>
      </c>
      <c r="M202" s="101">
        <v>0.21456266851855077</v>
      </c>
      <c r="N202" s="101">
        <v>0.09120501748225542</v>
      </c>
      <c r="O202" s="101">
        <v>0.03640026301504709</v>
      </c>
      <c r="P202" s="101">
        <v>0.007271002981646241</v>
      </c>
      <c r="Q202" s="101">
        <v>0.0044306836408937655</v>
      </c>
      <c r="R202" s="101">
        <v>0.0014038551441442773</v>
      </c>
      <c r="S202" s="101">
        <v>0.0004775513122980928</v>
      </c>
      <c r="T202" s="101">
        <v>0.00010700856359404738</v>
      </c>
      <c r="U202" s="101">
        <v>9.690115276560748E-05</v>
      </c>
      <c r="V202" s="101">
        <v>5.2096173577940945E-05</v>
      </c>
      <c r="W202" s="101">
        <v>2.9779564545203074E-05</v>
      </c>
      <c r="X202" s="101">
        <v>67.5</v>
      </c>
    </row>
    <row r="203" spans="1:24" s="101" customFormat="1" ht="12.75" hidden="1">
      <c r="A203" s="101">
        <v>1734</v>
      </c>
      <c r="B203" s="101">
        <v>150.94000244140625</v>
      </c>
      <c r="C203" s="101">
        <v>174.24000549316406</v>
      </c>
      <c r="D203" s="101">
        <v>8.579984664916992</v>
      </c>
      <c r="E203" s="101">
        <v>8.837539672851562</v>
      </c>
      <c r="F203" s="101">
        <v>33.852397787825645</v>
      </c>
      <c r="G203" s="101" t="s">
        <v>57</v>
      </c>
      <c r="H203" s="101">
        <v>10.577270004695677</v>
      </c>
      <c r="I203" s="101">
        <v>94.01727244610193</v>
      </c>
      <c r="J203" s="101" t="s">
        <v>60</v>
      </c>
      <c r="K203" s="101">
        <v>-0.6114697143835731</v>
      </c>
      <c r="L203" s="101">
        <v>-0.0013784485297353342</v>
      </c>
      <c r="M203" s="101">
        <v>0.1465480381497895</v>
      </c>
      <c r="N203" s="101">
        <v>-0.0009434801863089151</v>
      </c>
      <c r="O203" s="101">
        <v>-0.024266409717802757</v>
      </c>
      <c r="P203" s="101">
        <v>-0.00015769694118009515</v>
      </c>
      <c r="Q203" s="101">
        <v>0.003110102901791637</v>
      </c>
      <c r="R203" s="101">
        <v>-7.586344749137058E-05</v>
      </c>
      <c r="S203" s="101">
        <v>-0.0002935939534076485</v>
      </c>
      <c r="T203" s="101">
        <v>-1.122730480279156E-05</v>
      </c>
      <c r="U203" s="101">
        <v>7.327390871227063E-05</v>
      </c>
      <c r="V203" s="101">
        <v>-5.990902790186674E-06</v>
      </c>
      <c r="W203" s="101">
        <v>-1.751375743632441E-05</v>
      </c>
      <c r="X203" s="101">
        <v>67.5</v>
      </c>
    </row>
    <row r="204" spans="1:24" s="101" customFormat="1" ht="12.75" hidden="1">
      <c r="A204" s="101">
        <v>1742</v>
      </c>
      <c r="B204" s="101">
        <v>136.67999267578125</v>
      </c>
      <c r="C204" s="101">
        <v>129.0800018310547</v>
      </c>
      <c r="D204" s="101">
        <v>9.034573554992676</v>
      </c>
      <c r="E204" s="101">
        <v>9.485139846801758</v>
      </c>
      <c r="F204" s="101">
        <v>32.9752024935626</v>
      </c>
      <c r="G204" s="101" t="s">
        <v>58</v>
      </c>
      <c r="H204" s="101">
        <v>17.740977118516284</v>
      </c>
      <c r="I204" s="101">
        <v>86.92096979429753</v>
      </c>
      <c r="J204" s="101" t="s">
        <v>61</v>
      </c>
      <c r="K204" s="101">
        <v>0.6689925954004232</v>
      </c>
      <c r="L204" s="101">
        <v>-0.25345842714792716</v>
      </c>
      <c r="M204" s="101">
        <v>0.15671889240372183</v>
      </c>
      <c r="N204" s="101">
        <v>-0.09120013738518466</v>
      </c>
      <c r="O204" s="101">
        <v>0.027131540814563645</v>
      </c>
      <c r="P204" s="101">
        <v>-0.007269292677685427</v>
      </c>
      <c r="Q204" s="101">
        <v>0.003155664346211566</v>
      </c>
      <c r="R204" s="101">
        <v>-0.0014018038390142444</v>
      </c>
      <c r="S204" s="101">
        <v>0.00037664020815640235</v>
      </c>
      <c r="T204" s="101">
        <v>-0.00010641795106713199</v>
      </c>
      <c r="U204" s="101">
        <v>6.340952380620302E-05</v>
      </c>
      <c r="V204" s="101">
        <v>-5.175055927448017E-05</v>
      </c>
      <c r="W204" s="101">
        <v>2.4085073488854197E-05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1743</v>
      </c>
      <c r="B206" s="101">
        <v>143.04</v>
      </c>
      <c r="C206" s="101">
        <v>140.04</v>
      </c>
      <c r="D206" s="101">
        <v>8.388416798465343</v>
      </c>
      <c r="E206" s="101">
        <v>9.110892342408528</v>
      </c>
      <c r="F206" s="101">
        <v>27.789088967841643</v>
      </c>
      <c r="G206" s="101" t="s">
        <v>59</v>
      </c>
      <c r="H206" s="101">
        <v>3.3741760323140824</v>
      </c>
      <c r="I206" s="101">
        <v>78.91417603231407</v>
      </c>
      <c r="J206" s="101" t="s">
        <v>73</v>
      </c>
      <c r="K206" s="101">
        <v>0.19671618791597803</v>
      </c>
      <c r="M206" s="101" t="s">
        <v>68</v>
      </c>
      <c r="N206" s="101">
        <v>0.10415507619022538</v>
      </c>
      <c r="X206" s="101">
        <v>67.5</v>
      </c>
    </row>
    <row r="207" spans="1:24" s="101" customFormat="1" ht="12.75" hidden="1">
      <c r="A207" s="101">
        <v>1732</v>
      </c>
      <c r="B207" s="101">
        <v>152.9600067138672</v>
      </c>
      <c r="C207" s="101">
        <v>167.86000061035156</v>
      </c>
      <c r="D207" s="101">
        <v>8.364924430847168</v>
      </c>
      <c r="E207" s="101">
        <v>8.693771362304688</v>
      </c>
      <c r="F207" s="101">
        <v>28.921028797872356</v>
      </c>
      <c r="G207" s="101" t="s">
        <v>56</v>
      </c>
      <c r="H207" s="101">
        <v>-3.0664493861394817</v>
      </c>
      <c r="I207" s="101">
        <v>82.3935573277277</v>
      </c>
      <c r="J207" s="101" t="s">
        <v>62</v>
      </c>
      <c r="K207" s="101">
        <v>0.42880997228136813</v>
      </c>
      <c r="L207" s="101">
        <v>0.01968348354758214</v>
      </c>
      <c r="M207" s="101">
        <v>0.10151500637135112</v>
      </c>
      <c r="N207" s="101">
        <v>0.042937872144638435</v>
      </c>
      <c r="O207" s="101">
        <v>0.01722192358050301</v>
      </c>
      <c r="P207" s="101">
        <v>0.0005646732636060941</v>
      </c>
      <c r="Q207" s="101">
        <v>0.0020962697619780995</v>
      </c>
      <c r="R207" s="101">
        <v>0.0006609073929846142</v>
      </c>
      <c r="S207" s="101">
        <v>0.00022595608072450556</v>
      </c>
      <c r="T207" s="101">
        <v>8.310372677826484E-06</v>
      </c>
      <c r="U207" s="101">
        <v>4.584664187007992E-05</v>
      </c>
      <c r="V207" s="101">
        <v>2.4528514436332305E-05</v>
      </c>
      <c r="W207" s="101">
        <v>1.4092476861096678E-05</v>
      </c>
      <c r="X207" s="101">
        <v>67.5</v>
      </c>
    </row>
    <row r="208" spans="1:24" s="101" customFormat="1" ht="12.75" hidden="1">
      <c r="A208" s="101">
        <v>1734</v>
      </c>
      <c r="B208" s="101">
        <v>167.72000122070312</v>
      </c>
      <c r="C208" s="101">
        <v>145.1199951171875</v>
      </c>
      <c r="D208" s="101">
        <v>8.262081146240234</v>
      </c>
      <c r="E208" s="101">
        <v>8.988439559936523</v>
      </c>
      <c r="F208" s="101">
        <v>35.6331313554275</v>
      </c>
      <c r="G208" s="101" t="s">
        <v>57</v>
      </c>
      <c r="H208" s="101">
        <v>2.6230546666029397</v>
      </c>
      <c r="I208" s="101">
        <v>102.84305588730606</v>
      </c>
      <c r="J208" s="101" t="s">
        <v>60</v>
      </c>
      <c r="K208" s="101">
        <v>0.030554004142734494</v>
      </c>
      <c r="L208" s="101">
        <v>0.00010741001017449046</v>
      </c>
      <c r="M208" s="101">
        <v>-0.006081800354824084</v>
      </c>
      <c r="N208" s="101">
        <v>-0.0004441150991110162</v>
      </c>
      <c r="O208" s="101">
        <v>0.0014122923681497421</v>
      </c>
      <c r="P208" s="101">
        <v>1.2241795504273181E-05</v>
      </c>
      <c r="Q208" s="101">
        <v>-7.062481967395872E-05</v>
      </c>
      <c r="R208" s="101">
        <v>-3.570210160277922E-05</v>
      </c>
      <c r="S208" s="101">
        <v>3.370069089753902E-05</v>
      </c>
      <c r="T208" s="101">
        <v>8.700685584348031E-07</v>
      </c>
      <c r="U208" s="101">
        <v>2.088973133013626E-06</v>
      </c>
      <c r="V208" s="101">
        <v>-2.816161771965836E-06</v>
      </c>
      <c r="W208" s="101">
        <v>2.564853833110973E-06</v>
      </c>
      <c r="X208" s="101">
        <v>67.5</v>
      </c>
    </row>
    <row r="209" spans="1:24" s="101" customFormat="1" ht="12.75" hidden="1">
      <c r="A209" s="101">
        <v>1742</v>
      </c>
      <c r="B209" s="101">
        <v>129.8800048828125</v>
      </c>
      <c r="C209" s="101">
        <v>141.0800018310547</v>
      </c>
      <c r="D209" s="101">
        <v>8.871204376220703</v>
      </c>
      <c r="E209" s="101">
        <v>9.428142547607422</v>
      </c>
      <c r="F209" s="101">
        <v>26.24601272024155</v>
      </c>
      <c r="G209" s="101" t="s">
        <v>58</v>
      </c>
      <c r="H209" s="101">
        <v>8.057096434014724</v>
      </c>
      <c r="I209" s="101">
        <v>70.43710131682722</v>
      </c>
      <c r="J209" s="101" t="s">
        <v>61</v>
      </c>
      <c r="K209" s="101">
        <v>0.42772005466051444</v>
      </c>
      <c r="L209" s="101">
        <v>0.019683190484716933</v>
      </c>
      <c r="M209" s="101">
        <v>0.10133266118591537</v>
      </c>
      <c r="N209" s="101">
        <v>-0.042935575297043116</v>
      </c>
      <c r="O209" s="101">
        <v>0.0171639180282228</v>
      </c>
      <c r="P209" s="101">
        <v>0.0005645405504252011</v>
      </c>
      <c r="Q209" s="101">
        <v>0.0020950797239794334</v>
      </c>
      <c r="R209" s="101">
        <v>-0.0006599423778201125</v>
      </c>
      <c r="S209" s="101">
        <v>0.00022342876683499778</v>
      </c>
      <c r="T209" s="101">
        <v>8.26470052379323E-06</v>
      </c>
      <c r="U209" s="101">
        <v>4.579902577580568E-05</v>
      </c>
      <c r="V209" s="101">
        <v>-2.4366313905215135E-05</v>
      </c>
      <c r="W209" s="101">
        <v>1.3857107522687453E-05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1743</v>
      </c>
      <c r="B211" s="101">
        <v>151.78</v>
      </c>
      <c r="C211" s="101">
        <v>136.58</v>
      </c>
      <c r="D211" s="101">
        <v>7.965173390686239</v>
      </c>
      <c r="E211" s="101">
        <v>9.038930621731117</v>
      </c>
      <c r="F211" s="101">
        <v>29.005899750244943</v>
      </c>
      <c r="G211" s="101" t="s">
        <v>59</v>
      </c>
      <c r="H211" s="101">
        <v>2.4983004646985165</v>
      </c>
      <c r="I211" s="101">
        <v>86.77830046469852</v>
      </c>
      <c r="J211" s="101" t="s">
        <v>73</v>
      </c>
      <c r="K211" s="101">
        <v>0.135249619873571</v>
      </c>
      <c r="M211" s="101" t="s">
        <v>68</v>
      </c>
      <c r="N211" s="101">
        <v>0.0951500335588874</v>
      </c>
      <c r="X211" s="101">
        <v>67.5</v>
      </c>
    </row>
    <row r="212" spans="1:24" s="101" customFormat="1" ht="12.75" hidden="1">
      <c r="A212" s="101">
        <v>1732</v>
      </c>
      <c r="B212" s="101">
        <v>150.5800018310547</v>
      </c>
      <c r="C212" s="101">
        <v>161.5800018310547</v>
      </c>
      <c r="D212" s="101">
        <v>8.511884689331055</v>
      </c>
      <c r="E212" s="101">
        <v>8.99474048614502</v>
      </c>
      <c r="F212" s="101">
        <v>28.0008746654636</v>
      </c>
      <c r="G212" s="101" t="s">
        <v>56</v>
      </c>
      <c r="H212" s="101">
        <v>-4.693004539661587</v>
      </c>
      <c r="I212" s="101">
        <v>78.3869972913931</v>
      </c>
      <c r="J212" s="101" t="s">
        <v>62</v>
      </c>
      <c r="K212" s="101">
        <v>0.26950155538187515</v>
      </c>
      <c r="L212" s="101">
        <v>0.24073262878101492</v>
      </c>
      <c r="M212" s="101">
        <v>0.06380080331052716</v>
      </c>
      <c r="N212" s="101">
        <v>0.02071413139900434</v>
      </c>
      <c r="O212" s="101">
        <v>0.010823822172571633</v>
      </c>
      <c r="P212" s="101">
        <v>0.0069058783513850424</v>
      </c>
      <c r="Q212" s="101">
        <v>0.0013174783498786594</v>
      </c>
      <c r="R212" s="101">
        <v>0.00031881911785860566</v>
      </c>
      <c r="S212" s="101">
        <v>0.00014201167496429327</v>
      </c>
      <c r="T212" s="101">
        <v>0.00010161308445697851</v>
      </c>
      <c r="U212" s="101">
        <v>2.880768448271026E-05</v>
      </c>
      <c r="V212" s="101">
        <v>1.1828629166248647E-05</v>
      </c>
      <c r="W212" s="101">
        <v>8.855821137198909E-06</v>
      </c>
      <c r="X212" s="101">
        <v>67.5</v>
      </c>
    </row>
    <row r="213" spans="1:24" s="101" customFormat="1" ht="12.75" hidden="1">
      <c r="A213" s="101">
        <v>1734</v>
      </c>
      <c r="B213" s="101">
        <v>149.5399932861328</v>
      </c>
      <c r="C213" s="101">
        <v>140.0399932861328</v>
      </c>
      <c r="D213" s="101">
        <v>8.931719779968262</v>
      </c>
      <c r="E213" s="101">
        <v>9.259839057922363</v>
      </c>
      <c r="F213" s="101">
        <v>33.11687258341652</v>
      </c>
      <c r="G213" s="101" t="s">
        <v>57</v>
      </c>
      <c r="H213" s="101">
        <v>6.30733795277024</v>
      </c>
      <c r="I213" s="101">
        <v>88.34733123890305</v>
      </c>
      <c r="J213" s="101" t="s">
        <v>60</v>
      </c>
      <c r="K213" s="101">
        <v>-0.14562253528504762</v>
      </c>
      <c r="L213" s="101">
        <v>0.001309930302512925</v>
      </c>
      <c r="M213" s="101">
        <v>0.03508219569659258</v>
      </c>
      <c r="N213" s="101">
        <v>-0.00021439885978596148</v>
      </c>
      <c r="O213" s="101">
        <v>-0.005749943170048863</v>
      </c>
      <c r="P213" s="101">
        <v>0.00014988023629744133</v>
      </c>
      <c r="Q213" s="101">
        <v>0.0007530792414515589</v>
      </c>
      <c r="R213" s="101">
        <v>-1.7230959707635752E-05</v>
      </c>
      <c r="S213" s="101">
        <v>-6.713126785238443E-05</v>
      </c>
      <c r="T213" s="101">
        <v>1.0674420715861625E-05</v>
      </c>
      <c r="U213" s="101">
        <v>1.828544407299861E-05</v>
      </c>
      <c r="V213" s="101">
        <v>-1.3602002657490652E-06</v>
      </c>
      <c r="W213" s="101">
        <v>-3.921316674550744E-06</v>
      </c>
      <c r="X213" s="101">
        <v>67.5</v>
      </c>
    </row>
    <row r="214" spans="1:24" s="101" customFormat="1" ht="12.75" hidden="1">
      <c r="A214" s="101">
        <v>1742</v>
      </c>
      <c r="B214" s="101">
        <v>143.3000030517578</v>
      </c>
      <c r="C214" s="101">
        <v>144.39999389648438</v>
      </c>
      <c r="D214" s="101">
        <v>8.583094596862793</v>
      </c>
      <c r="E214" s="101">
        <v>9.287290573120117</v>
      </c>
      <c r="F214" s="101">
        <v>27.739745556815546</v>
      </c>
      <c r="G214" s="101" t="s">
        <v>58</v>
      </c>
      <c r="H214" s="101">
        <v>1.1881733524441103</v>
      </c>
      <c r="I214" s="101">
        <v>76.98817640420192</v>
      </c>
      <c r="J214" s="101" t="s">
        <v>61</v>
      </c>
      <c r="K214" s="101">
        <v>0.22677117446978345</v>
      </c>
      <c r="L214" s="101">
        <v>0.24072906480610207</v>
      </c>
      <c r="M214" s="101">
        <v>0.0532896054420987</v>
      </c>
      <c r="N214" s="101">
        <v>-0.02071302181585632</v>
      </c>
      <c r="O214" s="101">
        <v>0.009170238817209818</v>
      </c>
      <c r="P214" s="101">
        <v>0.006904251713176165</v>
      </c>
      <c r="Q214" s="101">
        <v>0.0010810276862753053</v>
      </c>
      <c r="R214" s="101">
        <v>-0.00031835314344245654</v>
      </c>
      <c r="S214" s="101">
        <v>0.00012514275329676705</v>
      </c>
      <c r="T214" s="101">
        <v>0.00010105085687534683</v>
      </c>
      <c r="U214" s="101">
        <v>2.2260395780592615E-05</v>
      </c>
      <c r="V214" s="101">
        <v>-1.1750162687796468E-05</v>
      </c>
      <c r="W214" s="101">
        <v>7.940330191619821E-06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1743</v>
      </c>
      <c r="B216" s="101">
        <v>162.76</v>
      </c>
      <c r="C216" s="101">
        <v>148.66</v>
      </c>
      <c r="D216" s="101">
        <v>8.13603012590352</v>
      </c>
      <c r="E216" s="101">
        <v>9.15944262401106</v>
      </c>
      <c r="F216" s="101">
        <v>31.23260037556593</v>
      </c>
      <c r="G216" s="101" t="s">
        <v>59</v>
      </c>
      <c r="H216" s="101">
        <v>-3.740067280099069</v>
      </c>
      <c r="I216" s="101">
        <v>91.51993271990092</v>
      </c>
      <c r="J216" s="101" t="s">
        <v>73</v>
      </c>
      <c r="K216" s="101">
        <v>1.2703456882311932</v>
      </c>
      <c r="M216" s="101" t="s">
        <v>68</v>
      </c>
      <c r="N216" s="101">
        <v>0.6845091752866741</v>
      </c>
      <c r="X216" s="101">
        <v>67.5</v>
      </c>
    </row>
    <row r="217" spans="1:24" s="101" customFormat="1" ht="12.75" hidden="1">
      <c r="A217" s="101">
        <v>1732</v>
      </c>
      <c r="B217" s="101">
        <v>158.24000549316406</v>
      </c>
      <c r="C217" s="101">
        <v>177.13999938964844</v>
      </c>
      <c r="D217" s="101">
        <v>8.287105560302734</v>
      </c>
      <c r="E217" s="101">
        <v>8.862536430358887</v>
      </c>
      <c r="F217" s="101">
        <v>31.382205484656158</v>
      </c>
      <c r="G217" s="101" t="s">
        <v>56</v>
      </c>
      <c r="H217" s="101">
        <v>-0.47522288713173566</v>
      </c>
      <c r="I217" s="101">
        <v>90.26478260603233</v>
      </c>
      <c r="J217" s="101" t="s">
        <v>62</v>
      </c>
      <c r="K217" s="101">
        <v>1.0801145461907486</v>
      </c>
      <c r="L217" s="101">
        <v>0.14645568184364216</v>
      </c>
      <c r="M217" s="101">
        <v>0.2557022123265403</v>
      </c>
      <c r="N217" s="101">
        <v>0.12220540940276893</v>
      </c>
      <c r="O217" s="101">
        <v>0.043379580615258415</v>
      </c>
      <c r="P217" s="101">
        <v>0.004201327624081857</v>
      </c>
      <c r="Q217" s="101">
        <v>0.005280201992080979</v>
      </c>
      <c r="R217" s="101">
        <v>0.0018810190828032754</v>
      </c>
      <c r="S217" s="101">
        <v>0.0005691159760104553</v>
      </c>
      <c r="T217" s="101">
        <v>6.184513690713251E-05</v>
      </c>
      <c r="U217" s="101">
        <v>0.000115474674970556</v>
      </c>
      <c r="V217" s="101">
        <v>6.980215028896708E-05</v>
      </c>
      <c r="W217" s="101">
        <v>3.548931285676695E-05</v>
      </c>
      <c r="X217" s="101">
        <v>67.5</v>
      </c>
    </row>
    <row r="218" spans="1:24" s="101" customFormat="1" ht="12.75" hidden="1">
      <c r="A218" s="101">
        <v>1734</v>
      </c>
      <c r="B218" s="101">
        <v>148.1999969482422</v>
      </c>
      <c r="C218" s="101">
        <v>169.39999389648438</v>
      </c>
      <c r="D218" s="101">
        <v>8.638304710388184</v>
      </c>
      <c r="E218" s="101">
        <v>9.130722999572754</v>
      </c>
      <c r="F218" s="101">
        <v>34.92549803784678</v>
      </c>
      <c r="G218" s="101" t="s">
        <v>57</v>
      </c>
      <c r="H218" s="101">
        <v>15.631624723085324</v>
      </c>
      <c r="I218" s="101">
        <v>96.33162167132751</v>
      </c>
      <c r="J218" s="101" t="s">
        <v>60</v>
      </c>
      <c r="K218" s="101">
        <v>-0.7420277777532054</v>
      </c>
      <c r="L218" s="101">
        <v>-0.0007959659210713611</v>
      </c>
      <c r="M218" s="101">
        <v>0.1777658209145292</v>
      </c>
      <c r="N218" s="101">
        <v>-0.00126418334914781</v>
      </c>
      <c r="O218" s="101">
        <v>-0.029459371625298082</v>
      </c>
      <c r="P218" s="101">
        <v>-9.105669790922244E-05</v>
      </c>
      <c r="Q218" s="101">
        <v>0.003769208003477485</v>
      </c>
      <c r="R218" s="101">
        <v>-0.0001016435580441311</v>
      </c>
      <c r="S218" s="101">
        <v>-0.00035738668496979406</v>
      </c>
      <c r="T218" s="101">
        <v>-6.481773026127379E-06</v>
      </c>
      <c r="U218" s="101">
        <v>8.857798866891833E-05</v>
      </c>
      <c r="V218" s="101">
        <v>-8.025878452730506E-06</v>
      </c>
      <c r="W218" s="101">
        <v>-2.1349895183110424E-05</v>
      </c>
      <c r="X218" s="101">
        <v>67.5</v>
      </c>
    </row>
    <row r="219" spans="1:24" s="101" customFormat="1" ht="12.75" hidden="1">
      <c r="A219" s="101">
        <v>1742</v>
      </c>
      <c r="B219" s="101">
        <v>133.10000610351562</v>
      </c>
      <c r="C219" s="101">
        <v>144.6999969482422</v>
      </c>
      <c r="D219" s="101">
        <v>8.752779960632324</v>
      </c>
      <c r="E219" s="101">
        <v>9.192541122436523</v>
      </c>
      <c r="F219" s="101">
        <v>31.413043525921843</v>
      </c>
      <c r="G219" s="101" t="s">
        <v>58</v>
      </c>
      <c r="H219" s="101">
        <v>19.856171734384873</v>
      </c>
      <c r="I219" s="101">
        <v>85.4561778379005</v>
      </c>
      <c r="J219" s="101" t="s">
        <v>61</v>
      </c>
      <c r="K219" s="101">
        <v>0.7848835645721514</v>
      </c>
      <c r="L219" s="101">
        <v>-0.14645351884655633</v>
      </c>
      <c r="M219" s="101">
        <v>0.18380134467209594</v>
      </c>
      <c r="N219" s="101">
        <v>-0.12219887040295463</v>
      </c>
      <c r="O219" s="101">
        <v>0.03184232148883441</v>
      </c>
      <c r="P219" s="101">
        <v>-0.00420034075791943</v>
      </c>
      <c r="Q219" s="101">
        <v>0.0036977836745403603</v>
      </c>
      <c r="R219" s="101">
        <v>-0.0018782708476090993</v>
      </c>
      <c r="S219" s="101">
        <v>0.0004429082879746487</v>
      </c>
      <c r="T219" s="101">
        <v>-6.150453298334791E-05</v>
      </c>
      <c r="U219" s="101">
        <v>7.40833347179008E-05</v>
      </c>
      <c r="V219" s="101">
        <v>-6.933920579315531E-05</v>
      </c>
      <c r="W219" s="101">
        <v>2.834913230974948E-05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1743</v>
      </c>
      <c r="B221" s="101">
        <v>141.68</v>
      </c>
      <c r="C221" s="101">
        <v>151.78</v>
      </c>
      <c r="D221" s="101">
        <v>8.445193058469554</v>
      </c>
      <c r="E221" s="101">
        <v>8.805104097987345</v>
      </c>
      <c r="F221" s="101">
        <v>29.218548964513225</v>
      </c>
      <c r="G221" s="101" t="s">
        <v>59</v>
      </c>
      <c r="H221" s="101">
        <v>8.230962257523785</v>
      </c>
      <c r="I221" s="101">
        <v>82.41096225752379</v>
      </c>
      <c r="J221" s="101" t="s">
        <v>73</v>
      </c>
      <c r="K221" s="101">
        <v>0.3661995564289243</v>
      </c>
      <c r="M221" s="101" t="s">
        <v>68</v>
      </c>
      <c r="N221" s="101">
        <v>0.19911027093886596</v>
      </c>
      <c r="X221" s="101">
        <v>67.5</v>
      </c>
    </row>
    <row r="222" spans="1:24" s="101" customFormat="1" ht="12.75" hidden="1">
      <c r="A222" s="101">
        <v>1732</v>
      </c>
      <c r="B222" s="101">
        <v>163.27999877929688</v>
      </c>
      <c r="C222" s="101">
        <v>158.67999267578125</v>
      </c>
      <c r="D222" s="101">
        <v>8.268807411193848</v>
      </c>
      <c r="E222" s="101">
        <v>9.14620304107666</v>
      </c>
      <c r="F222" s="101">
        <v>32.21317146832132</v>
      </c>
      <c r="G222" s="101" t="s">
        <v>56</v>
      </c>
      <c r="H222" s="101">
        <v>-2.900433149886126</v>
      </c>
      <c r="I222" s="101">
        <v>92.87956562941075</v>
      </c>
      <c r="J222" s="101" t="s">
        <v>62</v>
      </c>
      <c r="K222" s="101">
        <v>0.5798244313492327</v>
      </c>
      <c r="L222" s="101">
        <v>0.06496901625896068</v>
      </c>
      <c r="M222" s="101">
        <v>0.1372657195656467</v>
      </c>
      <c r="N222" s="101">
        <v>0.07990575751623931</v>
      </c>
      <c r="O222" s="101">
        <v>0.023286975374300006</v>
      </c>
      <c r="P222" s="101">
        <v>0.0018637551574954717</v>
      </c>
      <c r="Q222" s="101">
        <v>0.002834496863844943</v>
      </c>
      <c r="R222" s="101">
        <v>0.0012299356947786358</v>
      </c>
      <c r="S222" s="101">
        <v>0.0003055355794598896</v>
      </c>
      <c r="T222" s="101">
        <v>2.7427953652723844E-05</v>
      </c>
      <c r="U222" s="101">
        <v>6.19910731850662E-05</v>
      </c>
      <c r="V222" s="101">
        <v>4.564736030088401E-05</v>
      </c>
      <c r="W222" s="101">
        <v>1.905714859354287E-05</v>
      </c>
      <c r="X222" s="101">
        <v>67.5</v>
      </c>
    </row>
    <row r="223" spans="1:24" s="101" customFormat="1" ht="12.75" hidden="1">
      <c r="A223" s="101">
        <v>1734</v>
      </c>
      <c r="B223" s="101">
        <v>158.02000427246094</v>
      </c>
      <c r="C223" s="101">
        <v>168.22000122070312</v>
      </c>
      <c r="D223" s="101">
        <v>8.500264167785645</v>
      </c>
      <c r="E223" s="101">
        <v>8.977713584899902</v>
      </c>
      <c r="F223" s="101">
        <v>33.58388034870578</v>
      </c>
      <c r="G223" s="101" t="s">
        <v>57</v>
      </c>
      <c r="H223" s="101">
        <v>3.6542505520663724</v>
      </c>
      <c r="I223" s="101">
        <v>94.17425482452731</v>
      </c>
      <c r="J223" s="101" t="s">
        <v>60</v>
      </c>
      <c r="K223" s="101">
        <v>0.17817802276228792</v>
      </c>
      <c r="L223" s="101">
        <v>0.00035418174376378745</v>
      </c>
      <c r="M223" s="101">
        <v>-0.04069363132487893</v>
      </c>
      <c r="N223" s="101">
        <v>-0.0008263994736541451</v>
      </c>
      <c r="O223" s="101">
        <v>0.007394497642890779</v>
      </c>
      <c r="P223" s="101">
        <v>4.0419142743127296E-05</v>
      </c>
      <c r="Q223" s="101">
        <v>-0.0007689751889645163</v>
      </c>
      <c r="R223" s="101">
        <v>-6.643052197205621E-05</v>
      </c>
      <c r="S223" s="101">
        <v>0.00011637080331439692</v>
      </c>
      <c r="T223" s="101">
        <v>2.873251234064012E-06</v>
      </c>
      <c r="U223" s="101">
        <v>-1.2042726395049562E-05</v>
      </c>
      <c r="V223" s="101">
        <v>-5.239174467129721E-06</v>
      </c>
      <c r="W223" s="101">
        <v>7.840429812242949E-06</v>
      </c>
      <c r="X223" s="101">
        <v>67.5</v>
      </c>
    </row>
    <row r="224" spans="1:24" s="101" customFormat="1" ht="12.75" hidden="1">
      <c r="A224" s="101">
        <v>1742</v>
      </c>
      <c r="B224" s="101">
        <v>146.67999267578125</v>
      </c>
      <c r="C224" s="101">
        <v>151.17999267578125</v>
      </c>
      <c r="D224" s="101">
        <v>8.832404136657715</v>
      </c>
      <c r="E224" s="101">
        <v>9.228137969970703</v>
      </c>
      <c r="F224" s="101">
        <v>33.60371421517883</v>
      </c>
      <c r="G224" s="101" t="s">
        <v>58</v>
      </c>
      <c r="H224" s="101">
        <v>11.463248434438313</v>
      </c>
      <c r="I224" s="101">
        <v>90.64324111021956</v>
      </c>
      <c r="J224" s="101" t="s">
        <v>61</v>
      </c>
      <c r="K224" s="101">
        <v>0.551768940222248</v>
      </c>
      <c r="L224" s="101">
        <v>0.06496805083230896</v>
      </c>
      <c r="M224" s="101">
        <v>0.13109502712715534</v>
      </c>
      <c r="N224" s="101">
        <v>-0.07990148401721947</v>
      </c>
      <c r="O224" s="101">
        <v>0.022081771366730018</v>
      </c>
      <c r="P224" s="101">
        <v>0.0018633168222261295</v>
      </c>
      <c r="Q224" s="101">
        <v>0.00272819530640748</v>
      </c>
      <c r="R224" s="101">
        <v>-0.0012281403824649386</v>
      </c>
      <c r="S224" s="101">
        <v>0.0002825063299323618</v>
      </c>
      <c r="T224" s="101">
        <v>2.7277042891815032E-05</v>
      </c>
      <c r="U224" s="101">
        <v>6.0810080542704514E-05</v>
      </c>
      <c r="V224" s="101">
        <v>-4.534570049455292E-05</v>
      </c>
      <c r="W224" s="101">
        <v>1.736958758507711E-05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26.24601272024155</v>
      </c>
      <c r="G225" s="102"/>
      <c r="H225" s="102"/>
      <c r="I225" s="115"/>
      <c r="J225" s="115" t="s">
        <v>158</v>
      </c>
      <c r="K225" s="102">
        <f>AVERAGE(K223,K218,K213,K208,K203,K198)</f>
        <v>-0.31410870570546123</v>
      </c>
      <c r="L225" s="102">
        <f>AVERAGE(L223,L218,L213,L208,L203,L198)</f>
        <v>-0.00021651916578556356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35.6331313554275</v>
      </c>
      <c r="G226" s="102"/>
      <c r="H226" s="102"/>
      <c r="I226" s="115"/>
      <c r="J226" s="115" t="s">
        <v>159</v>
      </c>
      <c r="K226" s="102">
        <f>AVERAGE(K224,K219,K214,K209,K204,K199)</f>
        <v>0.6466177994669223</v>
      </c>
      <c r="L226" s="102">
        <f>AVERAGE(L224,L219,L214,L209,L204,L199)</f>
        <v>-0.03988215498235598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0.19631794106591327</v>
      </c>
      <c r="L227" s="102">
        <f>ABS(L225/$H$33)</f>
        <v>0.0006014421271821211</v>
      </c>
      <c r="M227" s="115" t="s">
        <v>111</v>
      </c>
      <c r="N227" s="102">
        <f>K227+L227+L228+K228</f>
        <v>0.5892422070269101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0.36739647696984223</v>
      </c>
      <c r="L228" s="102">
        <f>ABS(L226/$H$34)</f>
        <v>0.024926346863972486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1743</v>
      </c>
      <c r="B231" s="101">
        <v>149.98</v>
      </c>
      <c r="C231" s="101">
        <v>151.78</v>
      </c>
      <c r="D231" s="101">
        <v>8.404944546019982</v>
      </c>
      <c r="E231" s="101">
        <v>8.742752295109876</v>
      </c>
      <c r="F231" s="101">
        <v>32.39556372045779</v>
      </c>
      <c r="G231" s="101" t="s">
        <v>59</v>
      </c>
      <c r="H231" s="101">
        <v>9.361277499602735</v>
      </c>
      <c r="I231" s="101">
        <v>91.84127749960273</v>
      </c>
      <c r="J231" s="101" t="s">
        <v>73</v>
      </c>
      <c r="K231" s="101">
        <v>1.6354630479366339</v>
      </c>
      <c r="M231" s="101" t="s">
        <v>68</v>
      </c>
      <c r="N231" s="101">
        <v>1.3317392781972028</v>
      </c>
      <c r="X231" s="101">
        <v>67.5</v>
      </c>
    </row>
    <row r="232" spans="1:24" s="101" customFormat="1" ht="12.75" hidden="1">
      <c r="A232" s="101">
        <v>1732</v>
      </c>
      <c r="B232" s="101">
        <v>171.67999267578125</v>
      </c>
      <c r="C232" s="101">
        <v>171.77999877929688</v>
      </c>
      <c r="D232" s="101">
        <v>8.582489013671875</v>
      </c>
      <c r="E232" s="101">
        <v>9.019163131713867</v>
      </c>
      <c r="F232" s="101">
        <v>34.23720463422216</v>
      </c>
      <c r="G232" s="101" t="s">
        <v>56</v>
      </c>
      <c r="H232" s="101">
        <v>-9.039017479751365</v>
      </c>
      <c r="I232" s="101">
        <v>95.14097519602988</v>
      </c>
      <c r="J232" s="101" t="s">
        <v>62</v>
      </c>
      <c r="K232" s="101">
        <v>0.6906268368030529</v>
      </c>
      <c r="L232" s="101">
        <v>1.0604145657482942</v>
      </c>
      <c r="M232" s="101">
        <v>0.1634969105380909</v>
      </c>
      <c r="N232" s="101">
        <v>0.07469639600451106</v>
      </c>
      <c r="O232" s="101">
        <v>0.027737050645733986</v>
      </c>
      <c r="P232" s="101">
        <v>0.030419935256340694</v>
      </c>
      <c r="Q232" s="101">
        <v>0.0033762215561416804</v>
      </c>
      <c r="R232" s="101">
        <v>0.001149702409473047</v>
      </c>
      <c r="S232" s="101">
        <v>0.00036386484443310876</v>
      </c>
      <c r="T232" s="101">
        <v>0.0004475886071019463</v>
      </c>
      <c r="U232" s="101">
        <v>7.380891344836901E-05</v>
      </c>
      <c r="V232" s="101">
        <v>4.264928601896929E-05</v>
      </c>
      <c r="W232" s="101">
        <v>2.2677800932520864E-05</v>
      </c>
      <c r="X232" s="101">
        <v>67.5</v>
      </c>
    </row>
    <row r="233" spans="1:24" s="101" customFormat="1" ht="12.75" hidden="1">
      <c r="A233" s="101">
        <v>1742</v>
      </c>
      <c r="B233" s="101">
        <v>117.16000366210938</v>
      </c>
      <c r="C233" s="101">
        <v>131.66000366210938</v>
      </c>
      <c r="D233" s="101">
        <v>8.998574256896973</v>
      </c>
      <c r="E233" s="101">
        <v>9.353687286376953</v>
      </c>
      <c r="F233" s="101">
        <v>29.10750385207961</v>
      </c>
      <c r="G233" s="101" t="s">
        <v>57</v>
      </c>
      <c r="H233" s="101">
        <v>27.309713061246825</v>
      </c>
      <c r="I233" s="101">
        <v>76.9697167233562</v>
      </c>
      <c r="J233" s="101" t="s">
        <v>60</v>
      </c>
      <c r="K233" s="101">
        <v>-0.6902515236837132</v>
      </c>
      <c r="L233" s="101">
        <v>0.005770326281445416</v>
      </c>
      <c r="M233" s="101">
        <v>0.1634587719825246</v>
      </c>
      <c r="N233" s="101">
        <v>-0.0007731288140133382</v>
      </c>
      <c r="O233" s="101">
        <v>-0.027710484374860515</v>
      </c>
      <c r="P233" s="101">
        <v>0.0006602716046521027</v>
      </c>
      <c r="Q233" s="101">
        <v>0.0033761847210332942</v>
      </c>
      <c r="R233" s="101">
        <v>-6.213019427822854E-05</v>
      </c>
      <c r="S233" s="101">
        <v>-0.0003616071818727506</v>
      </c>
      <c r="T233" s="101">
        <v>4.702315108670087E-05</v>
      </c>
      <c r="U233" s="101">
        <v>7.35467723025366E-05</v>
      </c>
      <c r="V233" s="101">
        <v>-4.906670638205295E-06</v>
      </c>
      <c r="W233" s="101">
        <v>-2.2439495675206917E-05</v>
      </c>
      <c r="X233" s="101">
        <v>67.5</v>
      </c>
    </row>
    <row r="234" spans="1:24" s="101" customFormat="1" ht="12.75" hidden="1">
      <c r="A234" s="101">
        <v>1734</v>
      </c>
      <c r="B234" s="101">
        <v>153.3800048828125</v>
      </c>
      <c r="C234" s="101">
        <v>161.5800018310547</v>
      </c>
      <c r="D234" s="101">
        <v>8.795123100280762</v>
      </c>
      <c r="E234" s="101">
        <v>9.116008758544922</v>
      </c>
      <c r="F234" s="101">
        <v>28.55133068200437</v>
      </c>
      <c r="G234" s="101" t="s">
        <v>58</v>
      </c>
      <c r="H234" s="101">
        <v>-8.51694772376085</v>
      </c>
      <c r="I234" s="101">
        <v>77.36305715905165</v>
      </c>
      <c r="J234" s="101" t="s">
        <v>61</v>
      </c>
      <c r="K234" s="101">
        <v>0.022765363271931224</v>
      </c>
      <c r="L234" s="101">
        <v>1.06039886579803</v>
      </c>
      <c r="M234" s="101">
        <v>0.0035312345526085187</v>
      </c>
      <c r="N234" s="101">
        <v>-0.0746923948464613</v>
      </c>
      <c r="O234" s="101">
        <v>0.001213686217530467</v>
      </c>
      <c r="P234" s="101">
        <v>0.03041276873959439</v>
      </c>
      <c r="Q234" s="101">
        <v>-1.5771037286393996E-05</v>
      </c>
      <c r="R234" s="101">
        <v>-0.0011480224167267291</v>
      </c>
      <c r="S234" s="101">
        <v>4.047061937230389E-05</v>
      </c>
      <c r="T234" s="101">
        <v>0.0004451116539356589</v>
      </c>
      <c r="U234" s="101">
        <v>-6.21514185740471E-06</v>
      </c>
      <c r="V234" s="101">
        <v>-4.23660970727305E-05</v>
      </c>
      <c r="W234" s="101">
        <v>3.2789768186759347E-06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1743</v>
      </c>
      <c r="B236" s="101">
        <v>149.44</v>
      </c>
      <c r="C236" s="101">
        <v>163.74</v>
      </c>
      <c r="D236" s="101">
        <v>8.304796853105136</v>
      </c>
      <c r="E236" s="101">
        <v>8.68287482570177</v>
      </c>
      <c r="F236" s="101">
        <v>33.8859711993115</v>
      </c>
      <c r="G236" s="101" t="s">
        <v>59</v>
      </c>
      <c r="H236" s="101">
        <v>15.282841193452256</v>
      </c>
      <c r="I236" s="101">
        <v>97.22284119345225</v>
      </c>
      <c r="J236" s="101" t="s">
        <v>73</v>
      </c>
      <c r="K236" s="101">
        <v>0.6383668594004578</v>
      </c>
      <c r="M236" s="101" t="s">
        <v>68</v>
      </c>
      <c r="N236" s="101">
        <v>0.5698504195121862</v>
      </c>
      <c r="X236" s="101">
        <v>67.5</v>
      </c>
    </row>
    <row r="237" spans="1:24" s="101" customFormat="1" ht="12.75" hidden="1">
      <c r="A237" s="101">
        <v>1732</v>
      </c>
      <c r="B237" s="101">
        <v>163.94000244140625</v>
      </c>
      <c r="C237" s="101">
        <v>168.33999633789062</v>
      </c>
      <c r="D237" s="101">
        <v>8.591595649719238</v>
      </c>
      <c r="E237" s="101">
        <v>8.943401336669922</v>
      </c>
      <c r="F237" s="101">
        <v>34.90032654036846</v>
      </c>
      <c r="G237" s="101" t="s">
        <v>56</v>
      </c>
      <c r="H237" s="101">
        <v>0.40946829320284905</v>
      </c>
      <c r="I237" s="101">
        <v>96.8494707346091</v>
      </c>
      <c r="J237" s="101" t="s">
        <v>62</v>
      </c>
      <c r="K237" s="101">
        <v>0.29513636655318276</v>
      </c>
      <c r="L237" s="101">
        <v>0.7329147995981787</v>
      </c>
      <c r="M237" s="101">
        <v>0.0698694739800304</v>
      </c>
      <c r="N237" s="101">
        <v>0.09289104862266445</v>
      </c>
      <c r="O237" s="101">
        <v>0.011852984299068971</v>
      </c>
      <c r="P237" s="101">
        <v>0.02102492348127138</v>
      </c>
      <c r="Q237" s="101">
        <v>0.0014429023197102423</v>
      </c>
      <c r="R237" s="101">
        <v>0.0014298121832247853</v>
      </c>
      <c r="S237" s="101">
        <v>0.00015548625816155914</v>
      </c>
      <c r="T237" s="101">
        <v>0.0003093602282489388</v>
      </c>
      <c r="U237" s="101">
        <v>3.1579392465949466E-05</v>
      </c>
      <c r="V237" s="101">
        <v>5.305401473900271E-05</v>
      </c>
      <c r="W237" s="101">
        <v>9.687912083774027E-06</v>
      </c>
      <c r="X237" s="101">
        <v>67.5</v>
      </c>
    </row>
    <row r="238" spans="1:24" s="101" customFormat="1" ht="12.75" hidden="1">
      <c r="A238" s="101">
        <v>1742</v>
      </c>
      <c r="B238" s="101">
        <v>136.67999267578125</v>
      </c>
      <c r="C238" s="101">
        <v>129.0800018310547</v>
      </c>
      <c r="D238" s="101">
        <v>9.034573554992676</v>
      </c>
      <c r="E238" s="101">
        <v>9.485139846801758</v>
      </c>
      <c r="F238" s="101">
        <v>32.065261994148926</v>
      </c>
      <c r="G238" s="101" t="s">
        <v>57</v>
      </c>
      <c r="H238" s="101">
        <v>15.342419879039625</v>
      </c>
      <c r="I238" s="101">
        <v>84.52241255482087</v>
      </c>
      <c r="J238" s="101" t="s">
        <v>60</v>
      </c>
      <c r="K238" s="101">
        <v>-0.003439770696920927</v>
      </c>
      <c r="L238" s="101">
        <v>0.003988840135989756</v>
      </c>
      <c r="M238" s="101">
        <v>2.061789627985977E-05</v>
      </c>
      <c r="N238" s="101">
        <v>-0.0009608440841115015</v>
      </c>
      <c r="O238" s="101">
        <v>-0.0002661705302160361</v>
      </c>
      <c r="P238" s="101">
        <v>0.00045631624590462523</v>
      </c>
      <c r="Q238" s="101">
        <v>-3.7415090467264485E-05</v>
      </c>
      <c r="R238" s="101">
        <v>-7.721946274011975E-05</v>
      </c>
      <c r="S238" s="101">
        <v>-1.394694929059801E-05</v>
      </c>
      <c r="T238" s="101">
        <v>3.2489564429975916E-05</v>
      </c>
      <c r="U238" s="101">
        <v>-3.342951747668055E-06</v>
      </c>
      <c r="V238" s="101">
        <v>-6.092043027058422E-06</v>
      </c>
      <c r="W238" s="101">
        <v>-1.1819620300150662E-06</v>
      </c>
      <c r="X238" s="101">
        <v>67.5</v>
      </c>
    </row>
    <row r="239" spans="1:24" s="101" customFormat="1" ht="12.75" hidden="1">
      <c r="A239" s="101">
        <v>1734</v>
      </c>
      <c r="B239" s="101">
        <v>150.94000244140625</v>
      </c>
      <c r="C239" s="101">
        <v>174.24000549316406</v>
      </c>
      <c r="D239" s="101">
        <v>8.579984664916992</v>
      </c>
      <c r="E239" s="101">
        <v>8.837539672851562</v>
      </c>
      <c r="F239" s="101">
        <v>27.428480278438837</v>
      </c>
      <c r="G239" s="101" t="s">
        <v>58</v>
      </c>
      <c r="H239" s="101">
        <v>-7.263687862947791</v>
      </c>
      <c r="I239" s="101">
        <v>76.17631457845846</v>
      </c>
      <c r="J239" s="101" t="s">
        <v>61</v>
      </c>
      <c r="K239" s="101">
        <v>-0.29511632086309164</v>
      </c>
      <c r="L239" s="101">
        <v>0.7329039450189964</v>
      </c>
      <c r="M239" s="101">
        <v>-0.06986947093794613</v>
      </c>
      <c r="N239" s="101">
        <v>-0.09288607911234191</v>
      </c>
      <c r="O239" s="101">
        <v>-0.011849995360455634</v>
      </c>
      <c r="P239" s="101">
        <v>0.021019971048434873</v>
      </c>
      <c r="Q239" s="101">
        <v>-0.0014424171432808625</v>
      </c>
      <c r="R239" s="101">
        <v>-0.0014277254756682584</v>
      </c>
      <c r="S239" s="101">
        <v>-0.00015485948173285516</v>
      </c>
      <c r="T239" s="101">
        <v>0.00030764944177649007</v>
      </c>
      <c r="U239" s="101">
        <v>-3.1401953794807566E-05</v>
      </c>
      <c r="V239" s="101">
        <v>-5.270308806590735E-05</v>
      </c>
      <c r="W239" s="101">
        <v>-9.615539834171428E-06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1743</v>
      </c>
      <c r="B241" s="101">
        <v>143.04</v>
      </c>
      <c r="C241" s="101">
        <v>140.04</v>
      </c>
      <c r="D241" s="101">
        <v>8.388416798465343</v>
      </c>
      <c r="E241" s="101">
        <v>9.110892342408528</v>
      </c>
      <c r="F241" s="101">
        <v>27.89712268887669</v>
      </c>
      <c r="G241" s="101" t="s">
        <v>59</v>
      </c>
      <c r="H241" s="101">
        <v>3.680965221734837</v>
      </c>
      <c r="I241" s="101">
        <v>79.22096522173483</v>
      </c>
      <c r="J241" s="101" t="s">
        <v>73</v>
      </c>
      <c r="K241" s="101">
        <v>0.760339216736703</v>
      </c>
      <c r="M241" s="101" t="s">
        <v>68</v>
      </c>
      <c r="N241" s="101">
        <v>0.5664629174268485</v>
      </c>
      <c r="X241" s="101">
        <v>67.5</v>
      </c>
    </row>
    <row r="242" spans="1:24" s="101" customFormat="1" ht="12.75" hidden="1">
      <c r="A242" s="101">
        <v>1732</v>
      </c>
      <c r="B242" s="101">
        <v>152.9600067138672</v>
      </c>
      <c r="C242" s="101">
        <v>167.86000061035156</v>
      </c>
      <c r="D242" s="101">
        <v>8.364924430847168</v>
      </c>
      <c r="E242" s="101">
        <v>8.693771362304688</v>
      </c>
      <c r="F242" s="101">
        <v>28.921028797872356</v>
      </c>
      <c r="G242" s="101" t="s">
        <v>56</v>
      </c>
      <c r="H242" s="101">
        <v>-3.0664493861394817</v>
      </c>
      <c r="I242" s="101">
        <v>82.3935573277277</v>
      </c>
      <c r="J242" s="101" t="s">
        <v>62</v>
      </c>
      <c r="K242" s="101">
        <v>0.580822956225037</v>
      </c>
      <c r="L242" s="101">
        <v>0.6334723991673447</v>
      </c>
      <c r="M242" s="101">
        <v>0.1375023199535564</v>
      </c>
      <c r="N242" s="101">
        <v>0.0436655369422293</v>
      </c>
      <c r="O242" s="101">
        <v>0.02332693628030414</v>
      </c>
      <c r="P242" s="101">
        <v>0.018172301849396076</v>
      </c>
      <c r="Q242" s="101">
        <v>0.002839445865540451</v>
      </c>
      <c r="R242" s="101">
        <v>0.0006720897121039227</v>
      </c>
      <c r="S242" s="101">
        <v>0.00030601506151316037</v>
      </c>
      <c r="T242" s="101">
        <v>0.0002673750600737279</v>
      </c>
      <c r="U242" s="101">
        <v>6.208680420160268E-05</v>
      </c>
      <c r="V242" s="101">
        <v>2.4929364922401353E-05</v>
      </c>
      <c r="W242" s="101">
        <v>1.9073445809442383E-05</v>
      </c>
      <c r="X242" s="101">
        <v>67.5</v>
      </c>
    </row>
    <row r="243" spans="1:24" s="101" customFormat="1" ht="12.75" hidden="1">
      <c r="A243" s="101">
        <v>1742</v>
      </c>
      <c r="B243" s="101">
        <v>129.8800048828125</v>
      </c>
      <c r="C243" s="101">
        <v>141.0800018310547</v>
      </c>
      <c r="D243" s="101">
        <v>8.871204376220703</v>
      </c>
      <c r="E243" s="101">
        <v>9.428142547607422</v>
      </c>
      <c r="F243" s="101">
        <v>29.989351839285934</v>
      </c>
      <c r="G243" s="101" t="s">
        <v>57</v>
      </c>
      <c r="H243" s="101">
        <v>18.103192182037574</v>
      </c>
      <c r="I243" s="101">
        <v>80.48319706485007</v>
      </c>
      <c r="J243" s="101" t="s">
        <v>60</v>
      </c>
      <c r="K243" s="101">
        <v>-0.5553750649241455</v>
      </c>
      <c r="L243" s="101">
        <v>0.0034471157584472435</v>
      </c>
      <c r="M243" s="101">
        <v>0.13101172333999508</v>
      </c>
      <c r="N243" s="101">
        <v>-0.0004519844011980509</v>
      </c>
      <c r="O243" s="101">
        <v>-0.022377336683131542</v>
      </c>
      <c r="P243" s="101">
        <v>0.0003944659910763898</v>
      </c>
      <c r="Q243" s="101">
        <v>0.002681840142644808</v>
      </c>
      <c r="R243" s="101">
        <v>-3.6323716825236644E-05</v>
      </c>
      <c r="S243" s="101">
        <v>-0.0002987257023507199</v>
      </c>
      <c r="T243" s="101">
        <v>2.809409979093383E-05</v>
      </c>
      <c r="U243" s="101">
        <v>5.6831399084844434E-05</v>
      </c>
      <c r="V243" s="101">
        <v>-2.8701951902572644E-06</v>
      </c>
      <c r="W243" s="101">
        <v>-1.874684270761018E-05</v>
      </c>
      <c r="X243" s="101">
        <v>67.5</v>
      </c>
    </row>
    <row r="244" spans="1:24" s="101" customFormat="1" ht="12.75" hidden="1">
      <c r="A244" s="101">
        <v>1734</v>
      </c>
      <c r="B244" s="101">
        <v>167.72000122070312</v>
      </c>
      <c r="C244" s="101">
        <v>145.1199951171875</v>
      </c>
      <c r="D244" s="101">
        <v>8.262081146240234</v>
      </c>
      <c r="E244" s="101">
        <v>8.988439559936523</v>
      </c>
      <c r="F244" s="101">
        <v>32.11058905900353</v>
      </c>
      <c r="G244" s="101" t="s">
        <v>58</v>
      </c>
      <c r="H244" s="101">
        <v>-7.543579599777658</v>
      </c>
      <c r="I244" s="101">
        <v>92.67642162092547</v>
      </c>
      <c r="J244" s="101" t="s">
        <v>61</v>
      </c>
      <c r="K244" s="101">
        <v>-0.17004071200301546</v>
      </c>
      <c r="L244" s="101">
        <v>0.6334630201517525</v>
      </c>
      <c r="M244" s="101">
        <v>-0.04174705187309377</v>
      </c>
      <c r="N244" s="101">
        <v>-0.04366319762173019</v>
      </c>
      <c r="O244" s="101">
        <v>-0.006587925257252464</v>
      </c>
      <c r="P244" s="101">
        <v>0.01816802001010149</v>
      </c>
      <c r="Q244" s="101">
        <v>-0.0009328377525773895</v>
      </c>
      <c r="R244" s="101">
        <v>-0.0006711074196519761</v>
      </c>
      <c r="S244" s="101">
        <v>-6.639407072903747E-05</v>
      </c>
      <c r="T244" s="101">
        <v>0.0002658949873660025</v>
      </c>
      <c r="U244" s="101">
        <v>-2.4999266669790348E-05</v>
      </c>
      <c r="V244" s="101">
        <v>-2.476358647296629E-05</v>
      </c>
      <c r="W244" s="101">
        <v>-3.5145730241180435E-06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1743</v>
      </c>
      <c r="B246" s="101">
        <v>151.78</v>
      </c>
      <c r="C246" s="101">
        <v>136.58</v>
      </c>
      <c r="D246" s="101">
        <v>7.965173390686239</v>
      </c>
      <c r="E246" s="101">
        <v>9.038930621731117</v>
      </c>
      <c r="F246" s="101">
        <v>28.185093293516523</v>
      </c>
      <c r="G246" s="101" t="s">
        <v>59</v>
      </c>
      <c r="H246" s="101">
        <v>0.04265558077307219</v>
      </c>
      <c r="I246" s="101">
        <v>84.32265558077307</v>
      </c>
      <c r="J246" s="101" t="s">
        <v>73</v>
      </c>
      <c r="K246" s="101">
        <v>0.3214244764804989</v>
      </c>
      <c r="M246" s="101" t="s">
        <v>68</v>
      </c>
      <c r="N246" s="101">
        <v>0.21293835630753355</v>
      </c>
      <c r="X246" s="101">
        <v>67.5</v>
      </c>
    </row>
    <row r="247" spans="1:24" s="101" customFormat="1" ht="12.75" hidden="1">
      <c r="A247" s="101">
        <v>1732</v>
      </c>
      <c r="B247" s="101">
        <v>150.5800018310547</v>
      </c>
      <c r="C247" s="101">
        <v>161.5800018310547</v>
      </c>
      <c r="D247" s="101">
        <v>8.511884689331055</v>
      </c>
      <c r="E247" s="101">
        <v>8.99474048614502</v>
      </c>
      <c r="F247" s="101">
        <v>28.0008746654636</v>
      </c>
      <c r="G247" s="101" t="s">
        <v>56</v>
      </c>
      <c r="H247" s="101">
        <v>-4.693004539661587</v>
      </c>
      <c r="I247" s="101">
        <v>78.3869972913931</v>
      </c>
      <c r="J247" s="101" t="s">
        <v>62</v>
      </c>
      <c r="K247" s="101">
        <v>0.44813070179970305</v>
      </c>
      <c r="L247" s="101">
        <v>0.3293616870114597</v>
      </c>
      <c r="M247" s="101">
        <v>0.10608884946118434</v>
      </c>
      <c r="N247" s="101">
        <v>0.021241651052489187</v>
      </c>
      <c r="O247" s="101">
        <v>0.017997845401784465</v>
      </c>
      <c r="P247" s="101">
        <v>0.009448367535287506</v>
      </c>
      <c r="Q247" s="101">
        <v>0.002190727209430231</v>
      </c>
      <c r="R247" s="101">
        <v>0.00032693200036315264</v>
      </c>
      <c r="S247" s="101">
        <v>0.00023611960150284267</v>
      </c>
      <c r="T247" s="101">
        <v>0.00013901559551608687</v>
      </c>
      <c r="U247" s="101">
        <v>4.7901892141854736E-05</v>
      </c>
      <c r="V247" s="101">
        <v>1.2125507795586236E-05</v>
      </c>
      <c r="W247" s="101">
        <v>1.4720312012204452E-05</v>
      </c>
      <c r="X247" s="101">
        <v>67.5</v>
      </c>
    </row>
    <row r="248" spans="1:24" s="101" customFormat="1" ht="12.75" hidden="1">
      <c r="A248" s="101">
        <v>1742</v>
      </c>
      <c r="B248" s="101">
        <v>143.3000030517578</v>
      </c>
      <c r="C248" s="101">
        <v>144.39999389648438</v>
      </c>
      <c r="D248" s="101">
        <v>8.583094596862793</v>
      </c>
      <c r="E248" s="101">
        <v>9.287290573120117</v>
      </c>
      <c r="F248" s="101">
        <v>31.30986936900474</v>
      </c>
      <c r="G248" s="101" t="s">
        <v>57</v>
      </c>
      <c r="H248" s="101">
        <v>11.096603163911226</v>
      </c>
      <c r="I248" s="101">
        <v>86.89660621566904</v>
      </c>
      <c r="J248" s="101" t="s">
        <v>60</v>
      </c>
      <c r="K248" s="101">
        <v>-0.4246039140567179</v>
      </c>
      <c r="L248" s="101">
        <v>0.0017921414915656332</v>
      </c>
      <c r="M248" s="101">
        <v>0.10089838081743233</v>
      </c>
      <c r="N248" s="101">
        <v>-0.00021998278860165457</v>
      </c>
      <c r="O248" s="101">
        <v>-0.016989844055867745</v>
      </c>
      <c r="P248" s="101">
        <v>0.000205101340867194</v>
      </c>
      <c r="Q248" s="101">
        <v>0.0021005952809301396</v>
      </c>
      <c r="R248" s="101">
        <v>-1.7681049636798644E-05</v>
      </c>
      <c r="S248" s="101">
        <v>-0.00021711907253917675</v>
      </c>
      <c r="T248" s="101">
        <v>1.4609594966244242E-05</v>
      </c>
      <c r="U248" s="101">
        <v>4.686488462886924E-05</v>
      </c>
      <c r="V248" s="101">
        <v>-1.3981699613423563E-06</v>
      </c>
      <c r="W248" s="101">
        <v>-1.3334293168253445E-05</v>
      </c>
      <c r="X248" s="101">
        <v>67.5</v>
      </c>
    </row>
    <row r="249" spans="1:24" s="101" customFormat="1" ht="12.75" hidden="1">
      <c r="A249" s="101">
        <v>1734</v>
      </c>
      <c r="B249" s="101">
        <v>149.5399932861328</v>
      </c>
      <c r="C249" s="101">
        <v>140.0399932861328</v>
      </c>
      <c r="D249" s="101">
        <v>8.931719779968262</v>
      </c>
      <c r="E249" s="101">
        <v>9.259839057922363</v>
      </c>
      <c r="F249" s="101">
        <v>30.373807573501505</v>
      </c>
      <c r="G249" s="101" t="s">
        <v>58</v>
      </c>
      <c r="H249" s="101">
        <v>-1.0104566979891985</v>
      </c>
      <c r="I249" s="101">
        <v>81.02953658814361</v>
      </c>
      <c r="J249" s="101" t="s">
        <v>61</v>
      </c>
      <c r="K249" s="101">
        <v>0.14329215632130646</v>
      </c>
      <c r="L249" s="101">
        <v>0.3293568112244059</v>
      </c>
      <c r="M249" s="101">
        <v>0.03277744237151881</v>
      </c>
      <c r="N249" s="101">
        <v>-0.0212405119290575</v>
      </c>
      <c r="O249" s="101">
        <v>0.0059386562506875</v>
      </c>
      <c r="P249" s="101">
        <v>0.00944614114450178</v>
      </c>
      <c r="Q249" s="101">
        <v>0.0006219205510931392</v>
      </c>
      <c r="R249" s="101">
        <v>-0.0003264535393362944</v>
      </c>
      <c r="S249" s="101">
        <v>9.279964737858077E-05</v>
      </c>
      <c r="T249" s="101">
        <v>0.00013824577943508644</v>
      </c>
      <c r="U249" s="101">
        <v>9.913317279935104E-06</v>
      </c>
      <c r="V249" s="101">
        <v>-1.20446278506238E-05</v>
      </c>
      <c r="W249" s="101">
        <v>6.23572060308351E-06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1743</v>
      </c>
      <c r="B251" s="101">
        <v>162.76</v>
      </c>
      <c r="C251" s="101">
        <v>148.66</v>
      </c>
      <c r="D251" s="101">
        <v>8.13603012590352</v>
      </c>
      <c r="E251" s="101">
        <v>9.15944262401106</v>
      </c>
      <c r="F251" s="101">
        <v>35.5753142811291</v>
      </c>
      <c r="G251" s="101" t="s">
        <v>59</v>
      </c>
      <c r="H251" s="101">
        <v>8.98525432872384</v>
      </c>
      <c r="I251" s="101">
        <v>104.24525432872383</v>
      </c>
      <c r="J251" s="101" t="s">
        <v>73</v>
      </c>
      <c r="K251" s="101">
        <v>0.6761033412820915</v>
      </c>
      <c r="M251" s="101" t="s">
        <v>68</v>
      </c>
      <c r="N251" s="101">
        <v>0.5278756345808046</v>
      </c>
      <c r="X251" s="101">
        <v>67.5</v>
      </c>
    </row>
    <row r="252" spans="1:24" s="101" customFormat="1" ht="12.75" hidden="1">
      <c r="A252" s="101">
        <v>1732</v>
      </c>
      <c r="B252" s="101">
        <v>158.24000549316406</v>
      </c>
      <c r="C252" s="101">
        <v>177.13999938964844</v>
      </c>
      <c r="D252" s="101">
        <v>8.287105560302734</v>
      </c>
      <c r="E252" s="101">
        <v>8.862536430358887</v>
      </c>
      <c r="F252" s="101">
        <v>31.382205484656158</v>
      </c>
      <c r="G252" s="101" t="s">
        <v>56</v>
      </c>
      <c r="H252" s="101">
        <v>-0.47522288713173566</v>
      </c>
      <c r="I252" s="101">
        <v>90.26478260603233</v>
      </c>
      <c r="J252" s="101" t="s">
        <v>62</v>
      </c>
      <c r="K252" s="101">
        <v>0.5212245206800169</v>
      </c>
      <c r="L252" s="101">
        <v>0.6108167489303816</v>
      </c>
      <c r="M252" s="101">
        <v>0.12339325671099131</v>
      </c>
      <c r="N252" s="101">
        <v>0.12389439362083786</v>
      </c>
      <c r="O252" s="101">
        <v>0.020933480430591303</v>
      </c>
      <c r="P252" s="101">
        <v>0.017522347931461034</v>
      </c>
      <c r="Q252" s="101">
        <v>0.002548080819791589</v>
      </c>
      <c r="R252" s="101">
        <v>0.001907015044916299</v>
      </c>
      <c r="S252" s="101">
        <v>0.0002746057759820367</v>
      </c>
      <c r="T252" s="101">
        <v>0.00025780722966902195</v>
      </c>
      <c r="U252" s="101">
        <v>5.570149074250368E-05</v>
      </c>
      <c r="V252" s="101">
        <v>7.075999244651911E-05</v>
      </c>
      <c r="W252" s="101">
        <v>1.711520702431924E-05</v>
      </c>
      <c r="X252" s="101">
        <v>67.5</v>
      </c>
    </row>
    <row r="253" spans="1:24" s="101" customFormat="1" ht="12.75" hidden="1">
      <c r="A253" s="101">
        <v>1742</v>
      </c>
      <c r="B253" s="101">
        <v>133.10000610351562</v>
      </c>
      <c r="C253" s="101">
        <v>144.6999969482422</v>
      </c>
      <c r="D253" s="101">
        <v>8.752779960632324</v>
      </c>
      <c r="E253" s="101">
        <v>9.192541122436523</v>
      </c>
      <c r="F253" s="101">
        <v>32.3793744831902</v>
      </c>
      <c r="G253" s="101" t="s">
        <v>57</v>
      </c>
      <c r="H253" s="101">
        <v>22.484982599732888</v>
      </c>
      <c r="I253" s="101">
        <v>88.08498870324851</v>
      </c>
      <c r="J253" s="101" t="s">
        <v>60</v>
      </c>
      <c r="K253" s="101">
        <v>-0.5190466639687318</v>
      </c>
      <c r="L253" s="101">
        <v>0.0033246291064088357</v>
      </c>
      <c r="M253" s="101">
        <v>0.12299784696595609</v>
      </c>
      <c r="N253" s="101">
        <v>-0.0012816933844431349</v>
      </c>
      <c r="O253" s="101">
        <v>-0.020824144614537073</v>
      </c>
      <c r="P253" s="101">
        <v>0.00038037704459646654</v>
      </c>
      <c r="Q253" s="101">
        <v>0.002544395977073842</v>
      </c>
      <c r="R253" s="101">
        <v>-0.00010302407560705335</v>
      </c>
      <c r="S253" s="101">
        <v>-0.0002706514443122598</v>
      </c>
      <c r="T253" s="101">
        <v>2.708620132438694E-05</v>
      </c>
      <c r="U253" s="101">
        <v>5.568283524985837E-05</v>
      </c>
      <c r="V253" s="101">
        <v>-8.132490366459723E-06</v>
      </c>
      <c r="W253" s="101">
        <v>-1.676127692597289E-05</v>
      </c>
      <c r="X253" s="101">
        <v>67.5</v>
      </c>
    </row>
    <row r="254" spans="1:24" s="101" customFormat="1" ht="12.75" hidden="1">
      <c r="A254" s="101">
        <v>1734</v>
      </c>
      <c r="B254" s="101">
        <v>148.1999969482422</v>
      </c>
      <c r="C254" s="101">
        <v>169.39999389648438</v>
      </c>
      <c r="D254" s="101">
        <v>8.638304710388184</v>
      </c>
      <c r="E254" s="101">
        <v>9.130722999572754</v>
      </c>
      <c r="F254" s="101">
        <v>29.515516937598672</v>
      </c>
      <c r="G254" s="101" t="s">
        <v>58</v>
      </c>
      <c r="H254" s="101">
        <v>0.7097973511924351</v>
      </c>
      <c r="I254" s="101">
        <v>81.40979429943462</v>
      </c>
      <c r="J254" s="101" t="s">
        <v>61</v>
      </c>
      <c r="K254" s="101">
        <v>0.047597915721634715</v>
      </c>
      <c r="L254" s="101">
        <v>0.6108077010116897</v>
      </c>
      <c r="M254" s="101">
        <v>0.009870432791111543</v>
      </c>
      <c r="N254" s="101">
        <v>-0.12388776385399561</v>
      </c>
      <c r="O254" s="101">
        <v>0.0021367274067591586</v>
      </c>
      <c r="P254" s="101">
        <v>0.01751821881171487</v>
      </c>
      <c r="Q254" s="101">
        <v>0.00013698531322818897</v>
      </c>
      <c r="R254" s="101">
        <v>-0.001904230138765382</v>
      </c>
      <c r="S254" s="101">
        <v>4.643412424482957E-05</v>
      </c>
      <c r="T254" s="101">
        <v>0.0002563803919324382</v>
      </c>
      <c r="U254" s="101">
        <v>-1.4415025058434078E-06</v>
      </c>
      <c r="V254" s="101">
        <v>-7.029110279025989E-05</v>
      </c>
      <c r="W254" s="101">
        <v>3.4626445523841175E-06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1743</v>
      </c>
      <c r="B256" s="101">
        <v>141.68</v>
      </c>
      <c r="C256" s="101">
        <v>151.78</v>
      </c>
      <c r="D256" s="101">
        <v>8.445193058469554</v>
      </c>
      <c r="E256" s="101">
        <v>8.805104097987345</v>
      </c>
      <c r="F256" s="101">
        <v>31.93552941011078</v>
      </c>
      <c r="G256" s="101" t="s">
        <v>59</v>
      </c>
      <c r="H256" s="101">
        <v>15.894209779791737</v>
      </c>
      <c r="I256" s="101">
        <v>90.07420977979174</v>
      </c>
      <c r="J256" s="101" t="s">
        <v>73</v>
      </c>
      <c r="K256" s="101">
        <v>0.3929376245210002</v>
      </c>
      <c r="M256" s="101" t="s">
        <v>68</v>
      </c>
      <c r="N256" s="101">
        <v>0.3222752553249073</v>
      </c>
      <c r="X256" s="101">
        <v>67.5</v>
      </c>
    </row>
    <row r="257" spans="1:24" s="101" customFormat="1" ht="12.75" hidden="1">
      <c r="A257" s="101">
        <v>1732</v>
      </c>
      <c r="B257" s="101">
        <v>163.27999877929688</v>
      </c>
      <c r="C257" s="101">
        <v>158.67999267578125</v>
      </c>
      <c r="D257" s="101">
        <v>8.268807411193848</v>
      </c>
      <c r="E257" s="101">
        <v>9.14620304107666</v>
      </c>
      <c r="F257" s="101">
        <v>32.21317146832132</v>
      </c>
      <c r="G257" s="101" t="s">
        <v>56</v>
      </c>
      <c r="H257" s="101">
        <v>-2.900433149886126</v>
      </c>
      <c r="I257" s="101">
        <v>92.87956562941075</v>
      </c>
      <c r="J257" s="101" t="s">
        <v>62</v>
      </c>
      <c r="K257" s="101">
        <v>0.3450137874627132</v>
      </c>
      <c r="L257" s="101">
        <v>0.5102192971185044</v>
      </c>
      <c r="M257" s="101">
        <v>0.08167714659692668</v>
      </c>
      <c r="N257" s="101">
        <v>0.08060726932060605</v>
      </c>
      <c r="O257" s="101">
        <v>0.013856281833156027</v>
      </c>
      <c r="P257" s="101">
        <v>0.014636532664375049</v>
      </c>
      <c r="Q257" s="101">
        <v>0.001686587620637939</v>
      </c>
      <c r="R257" s="101">
        <v>0.0012407330651262973</v>
      </c>
      <c r="S257" s="101">
        <v>0.00018182194744123151</v>
      </c>
      <c r="T257" s="101">
        <v>0.00021537305782302156</v>
      </c>
      <c r="U257" s="101">
        <v>3.689776348708598E-05</v>
      </c>
      <c r="V257" s="101">
        <v>4.604417496544945E-05</v>
      </c>
      <c r="W257" s="101">
        <v>1.1344200127217265E-05</v>
      </c>
      <c r="X257" s="101">
        <v>67.5</v>
      </c>
    </row>
    <row r="258" spans="1:24" s="101" customFormat="1" ht="12.75" hidden="1">
      <c r="A258" s="101">
        <v>1742</v>
      </c>
      <c r="B258" s="101">
        <v>146.67999267578125</v>
      </c>
      <c r="C258" s="101">
        <v>151.17999267578125</v>
      </c>
      <c r="D258" s="101">
        <v>8.832404136657715</v>
      </c>
      <c r="E258" s="101">
        <v>9.228137969970703</v>
      </c>
      <c r="F258" s="101">
        <v>32.12157229279865</v>
      </c>
      <c r="G258" s="101" t="s">
        <v>57</v>
      </c>
      <c r="H258" s="101">
        <v>7.4652931259984285</v>
      </c>
      <c r="I258" s="101">
        <v>86.64528580177968</v>
      </c>
      <c r="J258" s="101" t="s">
        <v>60</v>
      </c>
      <c r="K258" s="101">
        <v>0.32465055209757965</v>
      </c>
      <c r="L258" s="101">
        <v>0.002776950803954616</v>
      </c>
      <c r="M258" s="101">
        <v>-0.07653710421107145</v>
      </c>
      <c r="N258" s="101">
        <v>-0.0008336731975596363</v>
      </c>
      <c r="O258" s="101">
        <v>0.013088208034131717</v>
      </c>
      <c r="P258" s="101">
        <v>0.00031760371224371996</v>
      </c>
      <c r="Q258" s="101">
        <v>-0.0015644686451224876</v>
      </c>
      <c r="R258" s="101">
        <v>-6.69990930854525E-05</v>
      </c>
      <c r="S258" s="101">
        <v>0.0001753787425737846</v>
      </c>
      <c r="T258" s="101">
        <v>2.2609755942730142E-05</v>
      </c>
      <c r="U258" s="101">
        <v>-3.303432843265119E-05</v>
      </c>
      <c r="V258" s="101">
        <v>-5.282539582659855E-06</v>
      </c>
      <c r="W258" s="101">
        <v>1.1034614712347405E-05</v>
      </c>
      <c r="X258" s="101">
        <v>67.5</v>
      </c>
    </row>
    <row r="259" spans="1:24" s="101" customFormat="1" ht="12.75" hidden="1">
      <c r="A259" s="101">
        <v>1734</v>
      </c>
      <c r="B259" s="101">
        <v>158.02000427246094</v>
      </c>
      <c r="C259" s="101">
        <v>168.22000122070312</v>
      </c>
      <c r="D259" s="101">
        <v>8.500264167785645</v>
      </c>
      <c r="E259" s="101">
        <v>8.977713584899902</v>
      </c>
      <c r="F259" s="101">
        <v>32.340823022216675</v>
      </c>
      <c r="G259" s="101" t="s">
        <v>58</v>
      </c>
      <c r="H259" s="101">
        <v>0.1685307302116712</v>
      </c>
      <c r="I259" s="101">
        <v>90.68853500267261</v>
      </c>
      <c r="J259" s="101" t="s">
        <v>61</v>
      </c>
      <c r="K259" s="101">
        <v>0.11677556491879193</v>
      </c>
      <c r="L259" s="101">
        <v>0.5102117400612545</v>
      </c>
      <c r="M259" s="101">
        <v>0.028517151947546268</v>
      </c>
      <c r="N259" s="101">
        <v>-0.08060295811150102</v>
      </c>
      <c r="O259" s="101">
        <v>0.004549214953718904</v>
      </c>
      <c r="P259" s="101">
        <v>0.014633086356517097</v>
      </c>
      <c r="Q259" s="101">
        <v>0.0006300917873752622</v>
      </c>
      <c r="R259" s="101">
        <v>-0.0012389227822682993</v>
      </c>
      <c r="S259" s="101">
        <v>4.797413078483189E-05</v>
      </c>
      <c r="T259" s="101">
        <v>0.00021418298945585939</v>
      </c>
      <c r="U259" s="101">
        <v>1.6437095100797726E-05</v>
      </c>
      <c r="V259" s="101">
        <v>-4.57401445538441E-05</v>
      </c>
      <c r="W259" s="101">
        <v>2.6321388026474645E-06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27.428480278438837</v>
      </c>
      <c r="G260" s="102"/>
      <c r="H260" s="102"/>
      <c r="I260" s="115"/>
      <c r="J260" s="115" t="s">
        <v>158</v>
      </c>
      <c r="K260" s="102">
        <f>AVERAGE(K258,K253,K248,K243,K238,K233)</f>
        <v>-0.31134439753877496</v>
      </c>
      <c r="L260" s="102">
        <f>AVERAGE(L258,L253,L248,L243,L238,L233)</f>
        <v>0.0035166672629685833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35.5753142811291</v>
      </c>
      <c r="G261" s="102"/>
      <c r="H261" s="102"/>
      <c r="I261" s="115"/>
      <c r="J261" s="115" t="s">
        <v>159</v>
      </c>
      <c r="K261" s="102">
        <f>AVERAGE(K259,K254,K249,K244,K239,K234)</f>
        <v>-0.022454338772073795</v>
      </c>
      <c r="L261" s="102">
        <f>AVERAGE(L259,L254,L249,L244,L239,L234)</f>
        <v>0.6461903472110215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0.19459024846173434</v>
      </c>
      <c r="L262" s="102">
        <f>ABS(L260/$H$33)</f>
        <v>0.009768520174912731</v>
      </c>
      <c r="M262" s="115" t="s">
        <v>111</v>
      </c>
      <c r="N262" s="102">
        <f>K262+L262+L263+K263</f>
        <v>0.6209858826731228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0.012758147029587384</v>
      </c>
      <c r="L263" s="102">
        <f>ABS(L261/$H$34)</f>
        <v>0.40386896700688846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2004-11-10T15:47:45Z</cp:lastPrinted>
  <dcterms:created xsi:type="dcterms:W3CDTF">2003-07-09T12:58:06Z</dcterms:created>
  <dcterms:modified xsi:type="dcterms:W3CDTF">2004-11-30T08:00:37Z</dcterms:modified>
  <cp:category/>
  <cp:version/>
  <cp:contentType/>
  <cp:contentStatus/>
</cp:coreProperties>
</file>