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<sst xmlns="http://schemas.openxmlformats.org/spreadsheetml/2006/main" count="711" uniqueCount="166">
  <si>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</si>
  <si>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</si>
  <si>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</si>
  <si>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</si>
  <si>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</si>
  <si>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</si>
  <si>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</si>
  <si>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</si>
  <si>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</si>
  <si>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</si>
  <si>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</si>
  <si>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</si>
  <si>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</si>
  <si>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</si>
  <si>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</si>
  <si>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</si>
  <si>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</si>
  <si>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</si>
  <si>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</si>
  <si>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</si>
  <si>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</si>
  <si>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</si>
  <si>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</si>
  <si>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</si>
  <si>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</si>
  <si>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</si>
  <si>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</si>
  <si>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</si>
  <si>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</si>
  <si>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</si>
  <si>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</si>
  <si>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</si>
  <si>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</si>
  <si>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</si>
  <si>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</si>
  <si>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</si>
  <si>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</si>
  <si>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</si>
  <si>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</si>
  <si>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</si>
  <si>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</si>
  <si>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</si>
  <si>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</si>
  <si>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</si>
  <si>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</si>
  <si>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</si>
  <si>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</si>
  <si>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</si>
  <si>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</si>
  <si>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</si>
  <si>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</si>
  <si>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</si>
  <si>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</si>
  <si>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</si>
  <si>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</si>
  <si>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</si>
  <si>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</si>
  <si>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</si>
  <si>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</si>
  <si>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</si>
  <si>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</si>
  <si>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</si>
  <si>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</si>
  <si>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</si>
  <si>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</si>
  <si>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</si>
  <si>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</si>
  <si>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</si>
  <si>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</si>
  <si>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</si>
  <si>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</si>
  <si>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</si>
  <si>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</si>
  <si>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</si>
  <si>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</si>
  <si>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</si>
  <si>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</si>
  <si>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</si>
  <si>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</si>
  <si>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</si>
  <si>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</si>
  <si>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</si>
  <si>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</si>
  <si>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</si>
  <si>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</si>
  <si>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</si>
  <si>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</si>
  <si>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</si>
  <si>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</si>
  <si>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</si>
  <si>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</si>
  <si>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</si>
  <si>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</si>
  <si>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</si>
  <si>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</si>
  <si>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</si>
  <si>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</si>
  <si>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</si>
  <si>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</si>
  <si>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</si>
  <si>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</si>
  <si>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</si>
  <si>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</si>
  <si>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</si>
  <si>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</si>
  <si>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</si>
  <si>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</si>
  <si>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</si>
  <si>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</si>
  <si>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</si>
  <si>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</si>
  <si>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</si>
  <si>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</si>
  <si>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</si>
  <si>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</si>
  <si>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</si>
  <si>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</si>
  <si>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</si>
  <si>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</si>
  <si>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</si>
  <si>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</si>
  <si>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</si>
  <si>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</si>
  <si>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</si>
  <si>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</si>
  <si>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</si>
  <si>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</si>
  <si>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</si>
  <si>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</si>
  <si>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</si>
  <si>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</si>
  <si>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</si>
  <si>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</si>
  <si>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</si>
  <si>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</si>
  <si>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</si>
  <si>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</si>
  <si>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</si>
  <si>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</si>
  <si>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</si>
  <si>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</si>
  <si>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</si>
  <si>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</si>
  <si>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</si>
  <si>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</si>
  <si>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</si>
  <si>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</si>
  <si>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</si>
  <si>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</si>
  <si>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</si>
  <si>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</si>
  <si>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</si>
  <si>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</si>
  <si>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</si>
  <si>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</si>
  <si>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</si>
  <si>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</si>
  <si>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</si>
  <si>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</si>
  <si>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</si>
  <si>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</si>
  <si>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</si>
  <si>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Cas 4</t>
  </si>
  <si>
    <t>AP 417</t>
  </si>
  <si>
    <t>made with heads -1 mm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</si>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</sst>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135.8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106.2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106.6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14.139281955988771</v>
      </c>
      <c r="C41" s="2">
        <f aca="true" t="shared" si="0" ref="C41:C55">($B$41*H41+$B$42*J41+$B$43*L41+$B$44*N41+$B$45*P41+$B$46*R41+$B$47*T41+$B$48*V41)/100</f>
        <v>-1.5707983037455705E-09</v>
      </c>
      <c r="D41" s="2">
        <f aca="true" t="shared" si="1" ref="D41:D55">($B$41*I41+$B$42*K41+$B$43*M41+$B$44*O41+$B$45*Q41+$B$46*S41+$B$47*U41+$B$48*W41)/100</f>
        <v>-9.152090717458332E-09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2.0016564659559606</v>
      </c>
      <c r="C42" s="2">
        <f t="shared" si="0"/>
        <v>-1.740788801557986E-10</v>
      </c>
      <c r="D42" s="2">
        <f t="shared" si="1"/>
        <v>-6.48838528680349E-08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11.272001502588274</v>
      </c>
      <c r="C43" s="2">
        <f t="shared" si="0"/>
        <v>0.018342893176884815</v>
      </c>
      <c r="D43" s="2">
        <f t="shared" si="1"/>
        <v>-0.11035427279156965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2.489710956301991</v>
      </c>
      <c r="C44" s="2">
        <f t="shared" si="0"/>
        <v>-0.002224570672855844</v>
      </c>
      <c r="D44" s="2">
        <f t="shared" si="1"/>
        <v>-0.4090859525782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14.139281955988771</v>
      </c>
      <c r="C45" s="2">
        <f t="shared" si="0"/>
        <v>-0.004638805409584914</v>
      </c>
      <c r="D45" s="2">
        <f t="shared" si="1"/>
        <v>-0.026073813739300674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2.0016564659559606</v>
      </c>
      <c r="C46" s="2">
        <f t="shared" si="0"/>
        <v>-0.0012082705203592685</v>
      </c>
      <c r="D46" s="2">
        <f t="shared" si="1"/>
        <v>-0.11684619908904756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11.272001502588274</v>
      </c>
      <c r="C47" s="2">
        <f t="shared" si="0"/>
        <v>0.0006889182497194417</v>
      </c>
      <c r="D47" s="2">
        <f t="shared" si="1"/>
        <v>-0.00443968393207261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2.489710956301991</v>
      </c>
      <c r="C48" s="2">
        <f t="shared" si="0"/>
        <v>-0.00025461998446229937</v>
      </c>
      <c r="D48" s="2">
        <f t="shared" si="1"/>
        <v>-0.011732898619136201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-0.00010987350761026529</v>
      </c>
      <c r="D49" s="2">
        <f t="shared" si="1"/>
        <v>-0.0005358180260652373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-9.714340515853929E-05</v>
      </c>
      <c r="D50" s="2">
        <f t="shared" si="1"/>
        <v>-0.0017960678188470543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5.095609366949725E-06</v>
      </c>
      <c r="D51" s="2">
        <f t="shared" si="1"/>
        <v>-5.8748091109914806E-05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-1.813985270442765E-05</v>
      </c>
      <c r="D52" s="2">
        <f t="shared" si="1"/>
        <v>-0.00017174097784867552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-3.3269634444658E-06</v>
      </c>
      <c r="D53" s="2">
        <f t="shared" si="1"/>
        <v>-1.1497451143613695E-05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-7.665543439179108E-06</v>
      </c>
      <c r="D54" s="2">
        <f t="shared" si="1"/>
        <v>-6.631324043605358E-05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1.9578778278302577E-07</v>
      </c>
      <c r="D55" s="2">
        <f t="shared" si="1"/>
        <v>-3.668324419833663E-06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K1" sqref="K1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1764</v>
      </c>
      <c r="B3" s="31">
        <v>114.11333333333334</v>
      </c>
      <c r="C3" s="31">
        <v>135.88</v>
      </c>
      <c r="D3" s="31">
        <v>9.228547806376023</v>
      </c>
      <c r="E3" s="31">
        <v>9.390773775199749</v>
      </c>
      <c r="F3" s="32" t="s">
        <v>69</v>
      </c>
      <c r="H3" s="34">
        <v>0.0625</v>
      </c>
      <c r="I3" s="33" t="s">
        <v>164</v>
      </c>
    </row>
    <row r="4" spans="1:9" ht="16.5" customHeight="1">
      <c r="A4" s="35">
        <v>1762</v>
      </c>
      <c r="B4" s="36">
        <v>106.64</v>
      </c>
      <c r="C4" s="36">
        <v>106.25666666666667</v>
      </c>
      <c r="D4" s="36">
        <v>9.548493722842926</v>
      </c>
      <c r="E4" s="36">
        <v>9.961124904656621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1733</v>
      </c>
      <c r="B5" s="41">
        <v>104.04666666666667</v>
      </c>
      <c r="C5" s="41">
        <v>128.51333333333332</v>
      </c>
      <c r="D5" s="41">
        <v>9.496839246298011</v>
      </c>
      <c r="E5" s="41">
        <v>9.903740773654413</v>
      </c>
      <c r="F5" s="37" t="s">
        <v>71</v>
      </c>
      <c r="I5" s="42">
        <v>2895</v>
      </c>
    </row>
    <row r="6" spans="1:6" s="33" customFormat="1" ht="13.5" thickBot="1">
      <c r="A6" s="43">
        <v>1736</v>
      </c>
      <c r="B6" s="44">
        <v>110.18666666666667</v>
      </c>
      <c r="C6" s="44">
        <v>117.53666666666668</v>
      </c>
      <c r="D6" s="44">
        <v>9.122649639567664</v>
      </c>
      <c r="E6" s="44">
        <v>9.531945556752728</v>
      </c>
      <c r="F6" s="45" t="s">
        <v>72</v>
      </c>
    </row>
    <row r="7" spans="1:6" s="33" customFormat="1" ht="12.75">
      <c r="A7" s="46" t="s">
        <v>162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163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2902</v>
      </c>
      <c r="K15" s="42">
        <v>2878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14.139281955988771</v>
      </c>
      <c r="C19" s="62">
        <v>53.27928195598877</v>
      </c>
      <c r="D19" s="63">
        <v>21.38930374032725</v>
      </c>
      <c r="K19" s="64" t="s">
        <v>93</v>
      </c>
    </row>
    <row r="20" spans="1:11" ht="12.75">
      <c r="A20" s="61" t="s">
        <v>57</v>
      </c>
      <c r="B20" s="62">
        <v>2.0016564659559606</v>
      </c>
      <c r="C20" s="62">
        <v>38.54832313262262</v>
      </c>
      <c r="D20" s="63">
        <v>15.393428208093725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11.272001502588274</v>
      </c>
      <c r="C21" s="62">
        <v>53.95866816925494</v>
      </c>
      <c r="D21" s="63">
        <v>20.692877167286035</v>
      </c>
      <c r="F21" s="39" t="s">
        <v>96</v>
      </c>
    </row>
    <row r="22" spans="1:11" ht="16.5" thickBot="1">
      <c r="A22" s="67" t="s">
        <v>59</v>
      </c>
      <c r="B22" s="68">
        <v>2.489710956301991</v>
      </c>
      <c r="C22" s="68">
        <v>49.10304428963533</v>
      </c>
      <c r="D22" s="69">
        <v>19.04621860684502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12.939298489991355</v>
      </c>
      <c r="I23" s="42">
        <v>2940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0.018342893176884815</v>
      </c>
      <c r="C27" s="78">
        <v>-0.002224570672855844</v>
      </c>
      <c r="D27" s="78">
        <v>-0.004638805409584914</v>
      </c>
      <c r="E27" s="78">
        <v>-0.0012082705203592685</v>
      </c>
      <c r="F27" s="78">
        <v>0.0006889182497194417</v>
      </c>
      <c r="G27" s="78">
        <v>-0.00025461998446229937</v>
      </c>
      <c r="H27" s="78">
        <v>-0.00010987350761026529</v>
      </c>
      <c r="I27" s="79">
        <v>-9.714340515853929E-05</v>
      </c>
    </row>
    <row r="28" spans="1:9" ht="13.5" thickBot="1">
      <c r="A28" s="80" t="s">
        <v>61</v>
      </c>
      <c r="B28" s="81">
        <v>-0.11035427279156965</v>
      </c>
      <c r="C28" s="81">
        <v>-0.4090859525782</v>
      </c>
      <c r="D28" s="81">
        <v>-0.026073813739300674</v>
      </c>
      <c r="E28" s="81">
        <v>-0.11684619908904756</v>
      </c>
      <c r="F28" s="81">
        <v>-0.00443968393207261</v>
      </c>
      <c r="G28" s="81">
        <v>-0.011732898619136201</v>
      </c>
      <c r="H28" s="81">
        <v>-0.0005358180260652373</v>
      </c>
      <c r="I28" s="82">
        <v>-0.0017960678188470543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1764</v>
      </c>
      <c r="B39" s="89">
        <v>114.11333333333334</v>
      </c>
      <c r="C39" s="89">
        <v>135.88</v>
      </c>
      <c r="D39" s="89">
        <v>9.228547806376023</v>
      </c>
      <c r="E39" s="89">
        <v>9.390773775199749</v>
      </c>
      <c r="F39" s="90">
        <f>I39*D39/(23678+B39)*1000</f>
        <v>19.04621860684502</v>
      </c>
      <c r="G39" s="91" t="s">
        <v>59</v>
      </c>
      <c r="H39" s="92">
        <f>I39-B39+X39</f>
        <v>2.489710956301991</v>
      </c>
      <c r="I39" s="92">
        <f>(B39+C42-2*X39)*(23678+B39)*E42/((23678+C42)*D39+E42*(23678+B39))</f>
        <v>49.10304428963533</v>
      </c>
      <c r="J39" s="39" t="s">
        <v>73</v>
      </c>
      <c r="K39" s="39">
        <f>(K40*K40+L40*L40+M40*M40+N40*N40+O40*O40+P40*P40+Q40*Q40+R40*R40+S40*S40+T40*T40+U40*U40+V40*V40+W40*W40)</f>
        <v>0.19438813252968734</v>
      </c>
      <c r="M39" s="39" t="s">
        <v>68</v>
      </c>
      <c r="N39" s="39">
        <f>(K44*K44+L44*L44+M44*M44+N44*N44+O44*O44+P44*P44+Q44*Q44+R44*R44+S44*S44+T44*T44+U44*U44+V44*V44+W44*W44)</f>
        <v>0.1890554955131044</v>
      </c>
      <c r="X39" s="28">
        <f>(1-$H$2)*1000</f>
        <v>67.5</v>
      </c>
    </row>
    <row r="40" spans="1:24" ht="12.75">
      <c r="A40" s="86">
        <v>1762</v>
      </c>
      <c r="B40" s="89">
        <v>106.64</v>
      </c>
      <c r="C40" s="89">
        <v>106.25666666666667</v>
      </c>
      <c r="D40" s="89">
        <v>9.548493722842926</v>
      </c>
      <c r="E40" s="89">
        <v>9.961124904656621</v>
      </c>
      <c r="F40" s="90">
        <f>I40*D40/(23678+B40)*1000</f>
        <v>21.38930374032725</v>
      </c>
      <c r="G40" s="91" t="s">
        <v>56</v>
      </c>
      <c r="H40" s="92">
        <f>I40-B40+X40</f>
        <v>14.139281955988771</v>
      </c>
      <c r="I40" s="92">
        <f>(B40+C39-2*X40)*(23678+B40)*E39/((23678+C39)*D40+E39*(23678+B40))</f>
        <v>53.27928195598877</v>
      </c>
      <c r="J40" s="39" t="s">
        <v>62</v>
      </c>
      <c r="K40" s="73">
        <f aca="true" t="shared" si="0" ref="K40:W40">SQRT(K41*K41+K42*K42)</f>
        <v>0.11186834786236353</v>
      </c>
      <c r="L40" s="73">
        <f t="shared" si="0"/>
        <v>0.4090920010358206</v>
      </c>
      <c r="M40" s="73">
        <f t="shared" si="0"/>
        <v>0.026483245241845622</v>
      </c>
      <c r="N40" s="73">
        <f t="shared" si="0"/>
        <v>0.11685244609852079</v>
      </c>
      <c r="O40" s="73">
        <f t="shared" si="0"/>
        <v>0.004492816685721799</v>
      </c>
      <c r="P40" s="73">
        <f t="shared" si="0"/>
        <v>0.01173566109528627</v>
      </c>
      <c r="Q40" s="73">
        <f t="shared" si="0"/>
        <v>0.0005469672245491774</v>
      </c>
      <c r="R40" s="73">
        <f t="shared" si="0"/>
        <v>0.0017986929841036828</v>
      </c>
      <c r="S40" s="73">
        <f t="shared" si="0"/>
        <v>5.8968664932143385E-05</v>
      </c>
      <c r="T40" s="73">
        <f t="shared" si="0"/>
        <v>0.0001726963164880988</v>
      </c>
      <c r="U40" s="73">
        <f t="shared" si="0"/>
        <v>1.1969129816348204E-05</v>
      </c>
      <c r="V40" s="73">
        <f t="shared" si="0"/>
        <v>6.675482314670449E-05</v>
      </c>
      <c r="W40" s="73">
        <f t="shared" si="0"/>
        <v>3.673545549606684E-06</v>
      </c>
      <c r="X40" s="28">
        <f>(1-$H$2)*1000</f>
        <v>67.5</v>
      </c>
    </row>
    <row r="41" spans="1:24" ht="12.75">
      <c r="A41" s="86">
        <v>1733</v>
      </c>
      <c r="B41" s="89">
        <v>104.04666666666667</v>
      </c>
      <c r="C41" s="89">
        <v>128.51333333333332</v>
      </c>
      <c r="D41" s="89">
        <v>9.496839246298011</v>
      </c>
      <c r="E41" s="89">
        <v>9.903740773654413</v>
      </c>
      <c r="F41" s="90">
        <f>I41*D41/(23678+B41)*1000</f>
        <v>15.393428208093725</v>
      </c>
      <c r="G41" s="91" t="s">
        <v>57</v>
      </c>
      <c r="H41" s="92">
        <f>I41-B41+X41</f>
        <v>2.0016564659559606</v>
      </c>
      <c r="I41" s="92">
        <f>(B41+C40-2*X41)*(23678+B41)*E40/((23678+C40)*D41+E40*(23678+B41))</f>
        <v>38.54832313262262</v>
      </c>
      <c r="J41" s="39" t="s">
        <v>60</v>
      </c>
      <c r="K41" s="73">
        <f>'calcul config'!C43</f>
        <v>0.018342893176884815</v>
      </c>
      <c r="L41" s="73">
        <f>'calcul config'!C44</f>
        <v>-0.002224570672855844</v>
      </c>
      <c r="M41" s="73">
        <f>'calcul config'!C45</f>
        <v>-0.004638805409584914</v>
      </c>
      <c r="N41" s="73">
        <f>'calcul config'!C46</f>
        <v>-0.0012082705203592685</v>
      </c>
      <c r="O41" s="73">
        <f>'calcul config'!C47</f>
        <v>0.0006889182497194417</v>
      </c>
      <c r="P41" s="73">
        <f>'calcul config'!C48</f>
        <v>-0.00025461998446229937</v>
      </c>
      <c r="Q41" s="73">
        <f>'calcul config'!C49</f>
        <v>-0.00010987350761026529</v>
      </c>
      <c r="R41" s="73">
        <f>'calcul config'!C50</f>
        <v>-9.714340515853929E-05</v>
      </c>
      <c r="S41" s="73">
        <f>'calcul config'!C51</f>
        <v>5.095609366949725E-06</v>
      </c>
      <c r="T41" s="73">
        <f>'calcul config'!C52</f>
        <v>-1.813985270442765E-05</v>
      </c>
      <c r="U41" s="73">
        <f>'calcul config'!C53</f>
        <v>-3.3269634444658E-06</v>
      </c>
      <c r="V41" s="73">
        <f>'calcul config'!C54</f>
        <v>-7.665543439179108E-06</v>
      </c>
      <c r="W41" s="73">
        <f>'calcul config'!C55</f>
        <v>1.9578778278302577E-07</v>
      </c>
      <c r="X41" s="28">
        <f>(1-$H$2)*1000</f>
        <v>67.5</v>
      </c>
    </row>
    <row r="42" spans="1:24" ht="12.75">
      <c r="A42" s="86">
        <v>1736</v>
      </c>
      <c r="B42" s="89">
        <v>110.18666666666667</v>
      </c>
      <c r="C42" s="89">
        <v>117.53666666666668</v>
      </c>
      <c r="D42" s="89">
        <v>9.122649639567664</v>
      </c>
      <c r="E42" s="89">
        <v>9.531945556752728</v>
      </c>
      <c r="F42" s="90">
        <f>I42*D42/(23678+B42)*1000</f>
        <v>20.692877167286035</v>
      </c>
      <c r="G42" s="91" t="s">
        <v>58</v>
      </c>
      <c r="H42" s="92">
        <f>I42-B42+X42</f>
        <v>11.272001502588274</v>
      </c>
      <c r="I42" s="92">
        <f>(B42+C41-2*X42)*(23678+B42)*E41/((23678+C41)*D42+E41*(23678+B42))</f>
        <v>53.95866816925494</v>
      </c>
      <c r="J42" s="39" t="s">
        <v>61</v>
      </c>
      <c r="K42" s="73">
        <f>'calcul config'!D43</f>
        <v>-0.11035427279156965</v>
      </c>
      <c r="L42" s="73">
        <f>'calcul config'!D44</f>
        <v>-0.4090859525782</v>
      </c>
      <c r="M42" s="73">
        <f>'calcul config'!D45</f>
        <v>-0.026073813739300674</v>
      </c>
      <c r="N42" s="73">
        <f>'calcul config'!D46</f>
        <v>-0.11684619908904756</v>
      </c>
      <c r="O42" s="73">
        <f>'calcul config'!D47</f>
        <v>-0.00443968393207261</v>
      </c>
      <c r="P42" s="73">
        <f>'calcul config'!D48</f>
        <v>-0.011732898619136201</v>
      </c>
      <c r="Q42" s="73">
        <f>'calcul config'!D49</f>
        <v>-0.0005358180260652373</v>
      </c>
      <c r="R42" s="73">
        <f>'calcul config'!D50</f>
        <v>-0.0017960678188470543</v>
      </c>
      <c r="S42" s="73">
        <f>'calcul config'!D51</f>
        <v>-5.8748091109914806E-05</v>
      </c>
      <c r="T42" s="73">
        <f>'calcul config'!D52</f>
        <v>-0.00017174097784867552</v>
      </c>
      <c r="U42" s="73">
        <f>'calcul config'!D53</f>
        <v>-1.1497451143613695E-05</v>
      </c>
      <c r="V42" s="73">
        <f>'calcul config'!D54</f>
        <v>-6.631324043605358E-05</v>
      </c>
      <c r="W42" s="73">
        <f>'calcul config'!D55</f>
        <v>-3.668324419833663E-06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0</v>
      </c>
      <c r="J44" s="39" t="s">
        <v>67</v>
      </c>
      <c r="K44" s="73">
        <f>K40/(K43*1.5)</f>
        <v>0.07457889857490903</v>
      </c>
      <c r="L44" s="73">
        <f>L40/(L43*1.5)</f>
        <v>0.38961142955792444</v>
      </c>
      <c r="M44" s="73">
        <f aca="true" t="shared" si="1" ref="M44:W44">M40/(M43*1.5)</f>
        <v>0.02942582804649514</v>
      </c>
      <c r="N44" s="73">
        <f t="shared" si="1"/>
        <v>0.1558032614646944</v>
      </c>
      <c r="O44" s="73">
        <f t="shared" si="1"/>
        <v>0.019968074158763553</v>
      </c>
      <c r="P44" s="73">
        <f t="shared" si="1"/>
        <v>0.07823774063524179</v>
      </c>
      <c r="Q44" s="73">
        <f t="shared" si="1"/>
        <v>0.0036464481636611823</v>
      </c>
      <c r="R44" s="73">
        <f t="shared" si="1"/>
        <v>0.0039970955202304065</v>
      </c>
      <c r="S44" s="73">
        <f t="shared" si="1"/>
        <v>0.0007862488657619117</v>
      </c>
      <c r="T44" s="73">
        <f t="shared" si="1"/>
        <v>0.00230261755317465</v>
      </c>
      <c r="U44" s="73">
        <f t="shared" si="1"/>
        <v>0.00015958839755130937</v>
      </c>
      <c r="V44" s="73">
        <f t="shared" si="1"/>
        <v>0.0008900643086227264</v>
      </c>
      <c r="W44" s="73">
        <f t="shared" si="1"/>
        <v>4.8980607328089114E-05</v>
      </c>
      <c r="X44" s="73"/>
      <c r="Y44" s="73"/>
    </row>
    <row r="45" s="101" customFormat="1" ht="12.75"/>
    <row r="46" spans="1:24" s="101" customFormat="1" ht="12.75">
      <c r="A46" s="101">
        <v>1764</v>
      </c>
      <c r="B46" s="101">
        <v>123.42</v>
      </c>
      <c r="C46" s="101">
        <v>128.02</v>
      </c>
      <c r="D46" s="101">
        <v>9.070027673613641</v>
      </c>
      <c r="E46" s="101">
        <v>9.492813201865008</v>
      </c>
      <c r="F46" s="101">
        <v>22.645273747537814</v>
      </c>
      <c r="G46" s="101" t="s">
        <v>59</v>
      </c>
      <c r="H46" s="101">
        <v>3.5053612972031303</v>
      </c>
      <c r="I46" s="101">
        <v>59.42536129720313</v>
      </c>
      <c r="J46" s="101" t="s">
        <v>73</v>
      </c>
      <c r="K46" s="101">
        <v>0.5963829656439683</v>
      </c>
      <c r="M46" s="101" t="s">
        <v>68</v>
      </c>
      <c r="N46" s="101">
        <v>0.3372333518310527</v>
      </c>
      <c r="X46" s="101">
        <v>67.5</v>
      </c>
    </row>
    <row r="47" spans="1:24" s="101" customFormat="1" ht="12.75">
      <c r="A47" s="101">
        <v>1733</v>
      </c>
      <c r="B47" s="101">
        <v>104.4000015258789</v>
      </c>
      <c r="C47" s="101">
        <v>131.6999969482422</v>
      </c>
      <c r="D47" s="101">
        <v>9.380216598510742</v>
      </c>
      <c r="E47" s="101">
        <v>9.983241081237793</v>
      </c>
      <c r="F47" s="101">
        <v>19.317205677978574</v>
      </c>
      <c r="G47" s="101" t="s">
        <v>56</v>
      </c>
      <c r="H47" s="101">
        <v>12.076427485192312</v>
      </c>
      <c r="I47" s="101">
        <v>48.97642901107122</v>
      </c>
      <c r="J47" s="101" t="s">
        <v>62</v>
      </c>
      <c r="K47" s="101">
        <v>0.7222866286704195</v>
      </c>
      <c r="L47" s="101">
        <v>0.18047698305695428</v>
      </c>
      <c r="M47" s="101">
        <v>0.1709921055868139</v>
      </c>
      <c r="N47" s="101">
        <v>0.10950341404857483</v>
      </c>
      <c r="O47" s="101">
        <v>0.029008245849946684</v>
      </c>
      <c r="P47" s="101">
        <v>0.005177191346309354</v>
      </c>
      <c r="Q47" s="101">
        <v>0.0035310932424143637</v>
      </c>
      <c r="R47" s="101">
        <v>0.001685551255826367</v>
      </c>
      <c r="S47" s="101">
        <v>0.0003805718494501298</v>
      </c>
      <c r="T47" s="101">
        <v>7.615077252958122E-05</v>
      </c>
      <c r="U47" s="101">
        <v>7.723192342006E-05</v>
      </c>
      <c r="V47" s="101">
        <v>6.254390683713047E-05</v>
      </c>
      <c r="W47" s="101">
        <v>2.372359594188206E-05</v>
      </c>
      <c r="X47" s="101">
        <v>67.5</v>
      </c>
    </row>
    <row r="48" spans="1:24" s="101" customFormat="1" ht="12.75">
      <c r="A48" s="101">
        <v>1762</v>
      </c>
      <c r="B48" s="101">
        <v>105.68000030517578</v>
      </c>
      <c r="C48" s="101">
        <v>113.08000183105469</v>
      </c>
      <c r="D48" s="101">
        <v>9.182687759399414</v>
      </c>
      <c r="E48" s="101">
        <v>9.890472412109375</v>
      </c>
      <c r="F48" s="101">
        <v>20.578796988849053</v>
      </c>
      <c r="G48" s="101" t="s">
        <v>57</v>
      </c>
      <c r="H48" s="101">
        <v>15.120246332638786</v>
      </c>
      <c r="I48" s="101">
        <v>53.30024663781457</v>
      </c>
      <c r="J48" s="101" t="s">
        <v>60</v>
      </c>
      <c r="K48" s="101">
        <v>-0.4489373394799488</v>
      </c>
      <c r="L48" s="101">
        <v>0.0009832420942812044</v>
      </c>
      <c r="M48" s="101">
        <v>0.10475087079294075</v>
      </c>
      <c r="N48" s="101">
        <v>-0.0011325827497750299</v>
      </c>
      <c r="O48" s="101">
        <v>-0.018274202740334644</v>
      </c>
      <c r="P48" s="101">
        <v>0.00011249723059777394</v>
      </c>
      <c r="Q48" s="101">
        <v>0.0020891316426245683</v>
      </c>
      <c r="R48" s="101">
        <v>-9.104728091261452E-05</v>
      </c>
      <c r="S48" s="101">
        <v>-0.0002591381900351797</v>
      </c>
      <c r="T48" s="101">
        <v>8.007976664539105E-06</v>
      </c>
      <c r="U48" s="101">
        <v>4.059400565550823E-05</v>
      </c>
      <c r="V48" s="101">
        <v>-7.188327546964988E-06</v>
      </c>
      <c r="W48" s="101">
        <v>-1.6721968407515292E-05</v>
      </c>
      <c r="X48" s="101">
        <v>67.5</v>
      </c>
    </row>
    <row r="49" spans="1:24" s="101" customFormat="1" ht="12.75">
      <c r="A49" s="101">
        <v>1736</v>
      </c>
      <c r="B49" s="101">
        <v>123.5199966430664</v>
      </c>
      <c r="C49" s="101">
        <v>130.02000427246094</v>
      </c>
      <c r="D49" s="101">
        <v>8.952438354492188</v>
      </c>
      <c r="E49" s="101">
        <v>9.1356840133667</v>
      </c>
      <c r="F49" s="101">
        <v>20.06272438741327</v>
      </c>
      <c r="G49" s="101" t="s">
        <v>58</v>
      </c>
      <c r="H49" s="101">
        <v>-2.679966051898802</v>
      </c>
      <c r="I49" s="101">
        <v>53.340030591167604</v>
      </c>
      <c r="J49" s="101" t="s">
        <v>61</v>
      </c>
      <c r="K49" s="101">
        <v>-0.5658208543141068</v>
      </c>
      <c r="L49" s="101">
        <v>0.18047430467610673</v>
      </c>
      <c r="M49" s="101">
        <v>-0.13515012112881272</v>
      </c>
      <c r="N49" s="101">
        <v>-0.10949755679743968</v>
      </c>
      <c r="O49" s="101">
        <v>-0.022528467357902864</v>
      </c>
      <c r="P49" s="101">
        <v>0.0051759689536750786</v>
      </c>
      <c r="Q49" s="101">
        <v>-0.0028467786121174152</v>
      </c>
      <c r="R49" s="101">
        <v>-0.0016830904398327092</v>
      </c>
      <c r="S49" s="101">
        <v>-0.0002787155020073038</v>
      </c>
      <c r="T49" s="101">
        <v>7.572854459576138E-05</v>
      </c>
      <c r="U49" s="101">
        <v>-6.570309505649317E-05</v>
      </c>
      <c r="V49" s="101">
        <v>-6.21294473621744E-05</v>
      </c>
      <c r="W49" s="101">
        <v>-1.6828094871129753E-05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1764</v>
      </c>
      <c r="B56" s="101">
        <v>107.3</v>
      </c>
      <c r="C56" s="101">
        <v>134.8</v>
      </c>
      <c r="D56" s="101">
        <v>9.140785373233845</v>
      </c>
      <c r="E56" s="101">
        <v>9.167076766644488</v>
      </c>
      <c r="F56" s="101">
        <v>18.484744749246854</v>
      </c>
      <c r="G56" s="101" t="s">
        <v>59</v>
      </c>
      <c r="H56" s="101">
        <v>8.29928045917083</v>
      </c>
      <c r="I56" s="101">
        <v>48.09928045917083</v>
      </c>
      <c r="J56" s="101" t="s">
        <v>73</v>
      </c>
      <c r="K56" s="101">
        <v>0.10424663251060871</v>
      </c>
      <c r="M56" s="101" t="s">
        <v>68</v>
      </c>
      <c r="N56" s="101">
        <v>0.0912390526800441</v>
      </c>
      <c r="X56" s="101">
        <v>67.5</v>
      </c>
    </row>
    <row r="57" spans="1:24" s="101" customFormat="1" ht="12.75" hidden="1">
      <c r="A57" s="101">
        <v>1736</v>
      </c>
      <c r="B57" s="101">
        <v>119.30000305175781</v>
      </c>
      <c r="C57" s="101">
        <v>129.5</v>
      </c>
      <c r="D57" s="101">
        <v>9.232185363769531</v>
      </c>
      <c r="E57" s="101">
        <v>9.632719039916992</v>
      </c>
      <c r="F57" s="101">
        <v>23.013207397019727</v>
      </c>
      <c r="G57" s="101" t="s">
        <v>56</v>
      </c>
      <c r="H57" s="101">
        <v>7.519884805836078</v>
      </c>
      <c r="I57" s="101">
        <v>59.31988785759389</v>
      </c>
      <c r="J57" s="101" t="s">
        <v>62</v>
      </c>
      <c r="K57" s="101">
        <v>0.23558600031745633</v>
      </c>
      <c r="L57" s="101">
        <v>0.15503119676473295</v>
      </c>
      <c r="M57" s="101">
        <v>0.055772249321762425</v>
      </c>
      <c r="N57" s="101">
        <v>0.14657731419096842</v>
      </c>
      <c r="O57" s="101">
        <v>0.009461593868666757</v>
      </c>
      <c r="P57" s="101">
        <v>0.004447259984767491</v>
      </c>
      <c r="Q57" s="101">
        <v>0.0011517265919139907</v>
      </c>
      <c r="R57" s="101">
        <v>0.0022561973241098632</v>
      </c>
      <c r="S57" s="101">
        <v>0.00012410231832807284</v>
      </c>
      <c r="T57" s="101">
        <v>6.541887248397775E-05</v>
      </c>
      <c r="U57" s="101">
        <v>2.517282911774111E-05</v>
      </c>
      <c r="V57" s="101">
        <v>8.372562082625004E-05</v>
      </c>
      <c r="W57" s="101">
        <v>7.733006402455786E-06</v>
      </c>
      <c r="X57" s="101">
        <v>67.5</v>
      </c>
    </row>
    <row r="58" spans="1:24" s="101" customFormat="1" ht="12.75" hidden="1">
      <c r="A58" s="101">
        <v>1762</v>
      </c>
      <c r="B58" s="101">
        <v>100.13999938964844</v>
      </c>
      <c r="C58" s="101">
        <v>117.44000244140625</v>
      </c>
      <c r="D58" s="101">
        <v>9.727407455444336</v>
      </c>
      <c r="E58" s="101">
        <v>9.990629196166992</v>
      </c>
      <c r="F58" s="101">
        <v>19.251532625654725</v>
      </c>
      <c r="G58" s="101" t="s">
        <v>57</v>
      </c>
      <c r="H58" s="101">
        <v>14.41936766908708</v>
      </c>
      <c r="I58" s="101">
        <v>47.05936705873552</v>
      </c>
      <c r="J58" s="101" t="s">
        <v>60</v>
      </c>
      <c r="K58" s="101">
        <v>-0.23542662698403952</v>
      </c>
      <c r="L58" s="101">
        <v>0.000845031729100344</v>
      </c>
      <c r="M58" s="101">
        <v>0.05570759996992191</v>
      </c>
      <c r="N58" s="101">
        <v>-0.001515988420571498</v>
      </c>
      <c r="O58" s="101">
        <v>-0.009458402888733156</v>
      </c>
      <c r="P58" s="101">
        <v>9.660737031171733E-05</v>
      </c>
      <c r="Q58" s="101">
        <v>0.0011485313748121782</v>
      </c>
      <c r="R58" s="101">
        <v>-0.0001218680080117667</v>
      </c>
      <c r="S58" s="101">
        <v>-0.00012399495028557532</v>
      </c>
      <c r="T58" s="101">
        <v>6.873464149251217E-06</v>
      </c>
      <c r="U58" s="101">
        <v>2.4872872024741243E-05</v>
      </c>
      <c r="V58" s="101">
        <v>-9.617609242125888E-06</v>
      </c>
      <c r="W58" s="101">
        <v>-7.71079127588863E-06</v>
      </c>
      <c r="X58" s="101">
        <v>67.5</v>
      </c>
    </row>
    <row r="59" spans="1:24" s="101" customFormat="1" ht="12.75" hidden="1">
      <c r="A59" s="101">
        <v>1733</v>
      </c>
      <c r="B59" s="101">
        <v>106.16000366210938</v>
      </c>
      <c r="C59" s="101">
        <v>120.66000366210938</v>
      </c>
      <c r="D59" s="101">
        <v>9.276774406433105</v>
      </c>
      <c r="E59" s="101">
        <v>9.80617618560791</v>
      </c>
      <c r="F59" s="101">
        <v>17.91485991431061</v>
      </c>
      <c r="G59" s="101" t="s">
        <v>58</v>
      </c>
      <c r="H59" s="101">
        <v>7.270820563785158</v>
      </c>
      <c r="I59" s="101">
        <v>45.93082422589453</v>
      </c>
      <c r="J59" s="101" t="s">
        <v>61</v>
      </c>
      <c r="K59" s="101">
        <v>-0.008664112908685217</v>
      </c>
      <c r="L59" s="101">
        <v>0.15502889373172396</v>
      </c>
      <c r="M59" s="101">
        <v>-0.0026846042538865456</v>
      </c>
      <c r="N59" s="101">
        <v>-0.14656947436129586</v>
      </c>
      <c r="O59" s="101">
        <v>-0.000245709849205658</v>
      </c>
      <c r="P59" s="101">
        <v>0.004446210564977282</v>
      </c>
      <c r="Q59" s="101">
        <v>-8.573111216975864E-05</v>
      </c>
      <c r="R59" s="101">
        <v>-0.0022529035829222145</v>
      </c>
      <c r="S59" s="101">
        <v>5.161174098984458E-06</v>
      </c>
      <c r="T59" s="101">
        <v>6.505677803014764E-05</v>
      </c>
      <c r="U59" s="101">
        <v>-3.874475839625178E-06</v>
      </c>
      <c r="V59" s="101">
        <v>-8.317139637643923E-05</v>
      </c>
      <c r="W59" s="101">
        <v>5.857353669550316E-07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1764</v>
      </c>
      <c r="B61" s="101">
        <v>107.1</v>
      </c>
      <c r="C61" s="101">
        <v>138.4</v>
      </c>
      <c r="D61" s="101">
        <v>9.437113253324585</v>
      </c>
      <c r="E61" s="101">
        <v>9.472496174724276</v>
      </c>
      <c r="F61" s="101">
        <v>19.167571305403637</v>
      </c>
      <c r="G61" s="101" t="s">
        <v>59</v>
      </c>
      <c r="H61" s="101">
        <v>8.709540006372912</v>
      </c>
      <c r="I61" s="101">
        <v>48.309540006372906</v>
      </c>
      <c r="J61" s="101" t="s">
        <v>73</v>
      </c>
      <c r="K61" s="101">
        <v>0.07304190905149109</v>
      </c>
      <c r="M61" s="101" t="s">
        <v>68</v>
      </c>
      <c r="N61" s="101">
        <v>0.066442969546266</v>
      </c>
      <c r="X61" s="101">
        <v>67.5</v>
      </c>
    </row>
    <row r="62" spans="1:24" s="101" customFormat="1" ht="12.75" hidden="1">
      <c r="A62" s="101">
        <v>1736</v>
      </c>
      <c r="B62" s="101">
        <v>116.33999633789062</v>
      </c>
      <c r="C62" s="101">
        <v>117.94000244140625</v>
      </c>
      <c r="D62" s="101">
        <v>9.019551277160645</v>
      </c>
      <c r="E62" s="101">
        <v>9.56135368347168</v>
      </c>
      <c r="F62" s="101">
        <v>23.239865205076878</v>
      </c>
      <c r="G62" s="101" t="s">
        <v>56</v>
      </c>
      <c r="H62" s="101">
        <v>12.468735900143656</v>
      </c>
      <c r="I62" s="101">
        <v>61.30873223803428</v>
      </c>
      <c r="J62" s="101" t="s">
        <v>62</v>
      </c>
      <c r="K62" s="101">
        <v>0.21796028064206713</v>
      </c>
      <c r="L62" s="101">
        <v>0.008975535196144111</v>
      </c>
      <c r="M62" s="101">
        <v>0.05159928951549676</v>
      </c>
      <c r="N62" s="101">
        <v>0.15069489087601565</v>
      </c>
      <c r="O62" s="101">
        <v>0.008753532399267653</v>
      </c>
      <c r="P62" s="101">
        <v>0.00025760915538010506</v>
      </c>
      <c r="Q62" s="101">
        <v>0.001065658376388033</v>
      </c>
      <c r="R62" s="101">
        <v>0.0023195988427451224</v>
      </c>
      <c r="S62" s="101">
        <v>0.00011484473058319663</v>
      </c>
      <c r="T62" s="101">
        <v>3.808625767735725E-06</v>
      </c>
      <c r="U62" s="101">
        <v>2.331830336147173E-05</v>
      </c>
      <c r="V62" s="101">
        <v>8.608125585898751E-05</v>
      </c>
      <c r="W62" s="101">
        <v>7.153660360256081E-06</v>
      </c>
      <c r="X62" s="101">
        <v>67.5</v>
      </c>
    </row>
    <row r="63" spans="1:24" s="101" customFormat="1" ht="12.75" hidden="1">
      <c r="A63" s="101">
        <v>1762</v>
      </c>
      <c r="B63" s="101">
        <v>96.94000244140625</v>
      </c>
      <c r="C63" s="101">
        <v>105.23999786376953</v>
      </c>
      <c r="D63" s="101">
        <v>9.628555297851562</v>
      </c>
      <c r="E63" s="101">
        <v>10.024788856506348</v>
      </c>
      <c r="F63" s="101">
        <v>16.111419998227092</v>
      </c>
      <c r="G63" s="101" t="s">
        <v>57</v>
      </c>
      <c r="H63" s="101">
        <v>10.342501990744026</v>
      </c>
      <c r="I63" s="101">
        <v>39.782504432150276</v>
      </c>
      <c r="J63" s="101" t="s">
        <v>60</v>
      </c>
      <c r="K63" s="101">
        <v>-0.06361828401464546</v>
      </c>
      <c r="L63" s="101">
        <v>-4.717808879131556E-05</v>
      </c>
      <c r="M63" s="101">
        <v>0.014499314642863597</v>
      </c>
      <c r="N63" s="101">
        <v>-0.001558409480745376</v>
      </c>
      <c r="O63" s="101">
        <v>-0.0026451962552441312</v>
      </c>
      <c r="P63" s="101">
        <v>-5.5040988993104095E-06</v>
      </c>
      <c r="Q63" s="101">
        <v>0.0002724946873059989</v>
      </c>
      <c r="R63" s="101">
        <v>-0.00012528005948607605</v>
      </c>
      <c r="S63" s="101">
        <v>-4.199000937090107E-05</v>
      </c>
      <c r="T63" s="101">
        <v>-4.008596291063291E-07</v>
      </c>
      <c r="U63" s="101">
        <v>4.139370646326164E-06</v>
      </c>
      <c r="V63" s="101">
        <v>-9.885809826040581E-06</v>
      </c>
      <c r="W63" s="101">
        <v>-2.8341653465110236E-06</v>
      </c>
      <c r="X63" s="101">
        <v>67.5</v>
      </c>
    </row>
    <row r="64" spans="1:24" s="101" customFormat="1" ht="12.75" hidden="1">
      <c r="A64" s="101">
        <v>1733</v>
      </c>
      <c r="B64" s="101">
        <v>91.36000061035156</v>
      </c>
      <c r="C64" s="101">
        <v>121.36000061035156</v>
      </c>
      <c r="D64" s="101">
        <v>9.952635765075684</v>
      </c>
      <c r="E64" s="101">
        <v>10.103461265563965</v>
      </c>
      <c r="F64" s="101">
        <v>12.939298489991355</v>
      </c>
      <c r="G64" s="101" t="s">
        <v>58</v>
      </c>
      <c r="H64" s="101">
        <v>7.042249931479617</v>
      </c>
      <c r="I64" s="101">
        <v>30.902250541831183</v>
      </c>
      <c r="J64" s="101" t="s">
        <v>61</v>
      </c>
      <c r="K64" s="101">
        <v>-0.20846917728191994</v>
      </c>
      <c r="L64" s="101">
        <v>-0.008975411204237926</v>
      </c>
      <c r="M64" s="101">
        <v>-0.049520264068271036</v>
      </c>
      <c r="N64" s="101">
        <v>-0.1506868325236966</v>
      </c>
      <c r="O64" s="101">
        <v>-0.008344295430788087</v>
      </c>
      <c r="P64" s="101">
        <v>-0.00025755034814761507</v>
      </c>
      <c r="Q64" s="101">
        <v>-0.0010302302754996015</v>
      </c>
      <c r="R64" s="101">
        <v>-0.0023162132237684154</v>
      </c>
      <c r="S64" s="101">
        <v>-0.0001068931768437942</v>
      </c>
      <c r="T64" s="101">
        <v>-3.7874716891896734E-06</v>
      </c>
      <c r="U64" s="101">
        <v>-2.294796030827047E-05</v>
      </c>
      <c r="V64" s="101">
        <v>-8.55117148368797E-05</v>
      </c>
      <c r="W64" s="101">
        <v>-6.568284657240063E-06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1764</v>
      </c>
      <c r="B66" s="101">
        <v>114.18</v>
      </c>
      <c r="C66" s="101">
        <v>141.18</v>
      </c>
      <c r="D66" s="101">
        <v>9.250097446550626</v>
      </c>
      <c r="E66" s="101">
        <v>9.404205117071168</v>
      </c>
      <c r="F66" s="101">
        <v>22.91249025932397</v>
      </c>
      <c r="G66" s="101" t="s">
        <v>59</v>
      </c>
      <c r="H66" s="101">
        <v>12.253226990096756</v>
      </c>
      <c r="I66" s="101">
        <v>58.93322699009676</v>
      </c>
      <c r="J66" s="101" t="s">
        <v>73</v>
      </c>
      <c r="K66" s="101">
        <v>1.036076507217288</v>
      </c>
      <c r="M66" s="101" t="s">
        <v>68</v>
      </c>
      <c r="N66" s="101">
        <v>0.5917983576098076</v>
      </c>
      <c r="X66" s="101">
        <v>67.5</v>
      </c>
    </row>
    <row r="67" spans="1:24" s="101" customFormat="1" ht="12.75" hidden="1">
      <c r="A67" s="101">
        <v>1736</v>
      </c>
      <c r="B67" s="101">
        <v>97.83999633789062</v>
      </c>
      <c r="C67" s="101">
        <v>109.94000244140625</v>
      </c>
      <c r="D67" s="101">
        <v>9.220686912536621</v>
      </c>
      <c r="E67" s="101">
        <v>9.747213363647461</v>
      </c>
      <c r="F67" s="101">
        <v>20.35076868853767</v>
      </c>
      <c r="G67" s="101" t="s">
        <v>56</v>
      </c>
      <c r="H67" s="101">
        <v>22.13512018334101</v>
      </c>
      <c r="I67" s="101">
        <v>52.475116521231634</v>
      </c>
      <c r="J67" s="101" t="s">
        <v>62</v>
      </c>
      <c r="K67" s="101">
        <v>0.9425191755766623</v>
      </c>
      <c r="L67" s="101">
        <v>0.27962714881783657</v>
      </c>
      <c r="M67" s="101">
        <v>0.2231279949774799</v>
      </c>
      <c r="N67" s="101">
        <v>0.13503188549235365</v>
      </c>
      <c r="O67" s="101">
        <v>0.037853372794954245</v>
      </c>
      <c r="P67" s="101">
        <v>0.008021825921804813</v>
      </c>
      <c r="Q67" s="101">
        <v>0.004607678032156715</v>
      </c>
      <c r="R67" s="101">
        <v>0.0020785562898992566</v>
      </c>
      <c r="S67" s="101">
        <v>0.0004966594118046829</v>
      </c>
      <c r="T67" s="101">
        <v>0.00011804214185347345</v>
      </c>
      <c r="U67" s="101">
        <v>0.00010078997842822662</v>
      </c>
      <c r="V67" s="101">
        <v>7.714337808331516E-05</v>
      </c>
      <c r="W67" s="101">
        <v>3.096583544391208E-05</v>
      </c>
      <c r="X67" s="101">
        <v>67.5</v>
      </c>
    </row>
    <row r="68" spans="1:24" s="101" customFormat="1" ht="12.75" hidden="1">
      <c r="A68" s="101">
        <v>1762</v>
      </c>
      <c r="B68" s="101">
        <v>115.62000274658203</v>
      </c>
      <c r="C68" s="101">
        <v>104.22000122070312</v>
      </c>
      <c r="D68" s="101">
        <v>9.446632385253906</v>
      </c>
      <c r="E68" s="101">
        <v>9.837200164794922</v>
      </c>
      <c r="F68" s="101">
        <v>18.260910732592247</v>
      </c>
      <c r="G68" s="101" t="s">
        <v>57</v>
      </c>
      <c r="H68" s="101">
        <v>-2.125498762959694</v>
      </c>
      <c r="I68" s="101">
        <v>45.99450398362234</v>
      </c>
      <c r="J68" s="101" t="s">
        <v>60</v>
      </c>
      <c r="K68" s="101">
        <v>0.5500631210917762</v>
      </c>
      <c r="L68" s="101">
        <v>-0.0015196455999363632</v>
      </c>
      <c r="M68" s="101">
        <v>-0.13227051795303443</v>
      </c>
      <c r="N68" s="101">
        <v>-0.001395990251480481</v>
      </c>
      <c r="O68" s="101">
        <v>0.021758709759190187</v>
      </c>
      <c r="P68" s="101">
        <v>-0.0001740589103194111</v>
      </c>
      <c r="Q68" s="101">
        <v>-0.0028277960684837955</v>
      </c>
      <c r="R68" s="101">
        <v>-0.00011222108395304003</v>
      </c>
      <c r="S68" s="101">
        <v>0.00025739196482469734</v>
      </c>
      <c r="T68" s="101">
        <v>-1.2411311411955922E-05</v>
      </c>
      <c r="U68" s="101">
        <v>-6.796589293146678E-05</v>
      </c>
      <c r="V68" s="101">
        <v>-8.851062571436832E-06</v>
      </c>
      <c r="W68" s="101">
        <v>1.5160215682507718E-05</v>
      </c>
      <c r="X68" s="101">
        <v>67.5</v>
      </c>
    </row>
    <row r="69" spans="1:24" s="101" customFormat="1" ht="12.75" hidden="1">
      <c r="A69" s="101">
        <v>1733</v>
      </c>
      <c r="B69" s="101">
        <v>100.76000213623047</v>
      </c>
      <c r="C69" s="101">
        <v>136.36000061035156</v>
      </c>
      <c r="D69" s="101">
        <v>9.524820327758789</v>
      </c>
      <c r="E69" s="101">
        <v>9.639240264892578</v>
      </c>
      <c r="F69" s="101">
        <v>14.240698593847291</v>
      </c>
      <c r="G69" s="101" t="s">
        <v>58</v>
      </c>
      <c r="H69" s="101">
        <v>2.291970759150445</v>
      </c>
      <c r="I69" s="101">
        <v>35.55197289538091</v>
      </c>
      <c r="J69" s="101" t="s">
        <v>61</v>
      </c>
      <c r="K69" s="101">
        <v>-0.7653580594365522</v>
      </c>
      <c r="L69" s="101">
        <v>-0.27962301949811486</v>
      </c>
      <c r="M69" s="101">
        <v>-0.17969588816416</v>
      </c>
      <c r="N69" s="101">
        <v>-0.13502466926764856</v>
      </c>
      <c r="O69" s="101">
        <v>-0.030974770080972415</v>
      </c>
      <c r="P69" s="101">
        <v>-0.008019937319922024</v>
      </c>
      <c r="Q69" s="101">
        <v>-0.003637893104956105</v>
      </c>
      <c r="R69" s="101">
        <v>-0.002075524675496817</v>
      </c>
      <c r="S69" s="101">
        <v>-0.0004247586935871418</v>
      </c>
      <c r="T69" s="101">
        <v>-0.00011738784691096008</v>
      </c>
      <c r="U69" s="101">
        <v>-7.442618591323071E-05</v>
      </c>
      <c r="V69" s="101">
        <v>-7.663393160644846E-05</v>
      </c>
      <c r="W69" s="101">
        <v>-2.7000941190989785E-05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1764</v>
      </c>
      <c r="B71" s="101">
        <v>117.4</v>
      </c>
      <c r="C71" s="101">
        <v>141.6</v>
      </c>
      <c r="D71" s="101">
        <v>9.24119430124154</v>
      </c>
      <c r="E71" s="101">
        <v>9.298009504951851</v>
      </c>
      <c r="F71" s="101">
        <v>21.54153048555077</v>
      </c>
      <c r="G71" s="101" t="s">
        <v>59</v>
      </c>
      <c r="H71" s="101">
        <v>5.567866793690207</v>
      </c>
      <c r="I71" s="101">
        <v>55.46786679369021</v>
      </c>
      <c r="J71" s="101" t="s">
        <v>73</v>
      </c>
      <c r="K71" s="101">
        <v>0.6054454422418626</v>
      </c>
      <c r="M71" s="101" t="s">
        <v>68</v>
      </c>
      <c r="N71" s="101">
        <v>0.34767810150221734</v>
      </c>
      <c r="X71" s="101">
        <v>67.5</v>
      </c>
    </row>
    <row r="72" spans="1:24" s="101" customFormat="1" ht="12.75" hidden="1">
      <c r="A72" s="101">
        <v>1736</v>
      </c>
      <c r="B72" s="101">
        <v>105.83999633789062</v>
      </c>
      <c r="C72" s="101">
        <v>106.54000091552734</v>
      </c>
      <c r="D72" s="101">
        <v>8.997636795043945</v>
      </c>
      <c r="E72" s="101">
        <v>9.644535064697266</v>
      </c>
      <c r="F72" s="101">
        <v>21.60172959557815</v>
      </c>
      <c r="G72" s="101" t="s">
        <v>56</v>
      </c>
      <c r="H72" s="101">
        <v>18.76078379455283</v>
      </c>
      <c r="I72" s="101">
        <v>57.100780132443454</v>
      </c>
      <c r="J72" s="101" t="s">
        <v>62</v>
      </c>
      <c r="K72" s="101">
        <v>0.7182507712595663</v>
      </c>
      <c r="L72" s="101">
        <v>0.2205270561850815</v>
      </c>
      <c r="M72" s="101">
        <v>0.17003598066767805</v>
      </c>
      <c r="N72" s="101">
        <v>0.10549688184145982</v>
      </c>
      <c r="O72" s="101">
        <v>0.028846328090287338</v>
      </c>
      <c r="P72" s="101">
        <v>0.006326387507006914</v>
      </c>
      <c r="Q72" s="101">
        <v>0.003511348873583834</v>
      </c>
      <c r="R72" s="101">
        <v>0.0016239199478331136</v>
      </c>
      <c r="S72" s="101">
        <v>0.00037848424052721295</v>
      </c>
      <c r="T72" s="101">
        <v>9.310360208801484E-05</v>
      </c>
      <c r="U72" s="101">
        <v>7.681004361153374E-05</v>
      </c>
      <c r="V72" s="101">
        <v>6.02662728544729E-05</v>
      </c>
      <c r="W72" s="101">
        <v>2.359777448373273E-05</v>
      </c>
      <c r="X72" s="101">
        <v>67.5</v>
      </c>
    </row>
    <row r="73" spans="1:24" s="101" customFormat="1" ht="12.75" hidden="1">
      <c r="A73" s="101">
        <v>1762</v>
      </c>
      <c r="B73" s="101">
        <v>101.66000366210938</v>
      </c>
      <c r="C73" s="101">
        <v>108.05999755859375</v>
      </c>
      <c r="D73" s="101">
        <v>9.720893859863281</v>
      </c>
      <c r="E73" s="101">
        <v>9.935863494873047</v>
      </c>
      <c r="F73" s="101">
        <v>14.90119536132702</v>
      </c>
      <c r="G73" s="101" t="s">
        <v>57</v>
      </c>
      <c r="H73" s="101">
        <v>2.291928068527497</v>
      </c>
      <c r="I73" s="101">
        <v>36.45193173063687</v>
      </c>
      <c r="J73" s="101" t="s">
        <v>60</v>
      </c>
      <c r="K73" s="101">
        <v>0.12324798217745243</v>
      </c>
      <c r="L73" s="101">
        <v>-0.0011984936550896122</v>
      </c>
      <c r="M73" s="101">
        <v>-0.031079028425723795</v>
      </c>
      <c r="N73" s="101">
        <v>-0.001090754284523503</v>
      </c>
      <c r="O73" s="101">
        <v>0.004643090012707834</v>
      </c>
      <c r="P73" s="101">
        <v>-0.0001372187292173923</v>
      </c>
      <c r="Q73" s="101">
        <v>-0.0007321365800596693</v>
      </c>
      <c r="R73" s="101">
        <v>-8.768791103862505E-05</v>
      </c>
      <c r="S73" s="101">
        <v>3.556817083654992E-05</v>
      </c>
      <c r="T73" s="101">
        <v>-9.781364749672482E-06</v>
      </c>
      <c r="U73" s="101">
        <v>-2.1922750389978857E-05</v>
      </c>
      <c r="V73" s="101">
        <v>-6.918974619341442E-06</v>
      </c>
      <c r="W73" s="101">
        <v>1.436180300057165E-06</v>
      </c>
      <c r="X73" s="101">
        <v>67.5</v>
      </c>
    </row>
    <row r="74" spans="1:24" s="101" customFormat="1" ht="12.75" hidden="1">
      <c r="A74" s="101">
        <v>1733</v>
      </c>
      <c r="B74" s="101">
        <v>108.76000213623047</v>
      </c>
      <c r="C74" s="101">
        <v>124.55999755859375</v>
      </c>
      <c r="D74" s="101">
        <v>9.589559555053711</v>
      </c>
      <c r="E74" s="101">
        <v>9.957707405090332</v>
      </c>
      <c r="F74" s="101">
        <v>16.785500075888073</v>
      </c>
      <c r="G74" s="101" t="s">
        <v>58</v>
      </c>
      <c r="H74" s="101">
        <v>0.3761814161801169</v>
      </c>
      <c r="I74" s="101">
        <v>41.63618355241058</v>
      </c>
      <c r="J74" s="101" t="s">
        <v>61</v>
      </c>
      <c r="K74" s="101">
        <v>-0.7075974175363758</v>
      </c>
      <c r="L74" s="101">
        <v>-0.2205237994471726</v>
      </c>
      <c r="M74" s="101">
        <v>-0.1671715547386338</v>
      </c>
      <c r="N74" s="101">
        <v>-0.10549124292263187</v>
      </c>
      <c r="O74" s="101">
        <v>-0.028470201253703725</v>
      </c>
      <c r="P74" s="101">
        <v>-0.006324899201502354</v>
      </c>
      <c r="Q74" s="101">
        <v>-0.003434173399838306</v>
      </c>
      <c r="R74" s="101">
        <v>-0.001621550747657311</v>
      </c>
      <c r="S74" s="101">
        <v>-0.00037680926945976687</v>
      </c>
      <c r="T74" s="101">
        <v>-9.258836657700181E-05</v>
      </c>
      <c r="U74" s="101">
        <v>-7.361505155159777E-05</v>
      </c>
      <c r="V74" s="101">
        <v>-5.986778293862806E-05</v>
      </c>
      <c r="W74" s="101">
        <v>-2.3554030371272664E-05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1764</v>
      </c>
      <c r="B76" s="101">
        <v>115.28</v>
      </c>
      <c r="C76" s="101">
        <v>131.28</v>
      </c>
      <c r="D76" s="101">
        <v>9.232068790291903</v>
      </c>
      <c r="E76" s="101">
        <v>9.51004188594171</v>
      </c>
      <c r="F76" s="101">
        <v>23.462053396767118</v>
      </c>
      <c r="G76" s="101" t="s">
        <v>59</v>
      </c>
      <c r="H76" s="101">
        <v>12.687401026220094</v>
      </c>
      <c r="I76" s="101">
        <v>60.467401026220095</v>
      </c>
      <c r="J76" s="101" t="s">
        <v>73</v>
      </c>
      <c r="K76" s="101">
        <v>1.6234642062630247</v>
      </c>
      <c r="M76" s="101" t="s">
        <v>68</v>
      </c>
      <c r="N76" s="101">
        <v>0.8436019222837124</v>
      </c>
      <c r="X76" s="101">
        <v>67.5</v>
      </c>
    </row>
    <row r="77" spans="1:24" s="101" customFormat="1" ht="12.75" hidden="1">
      <c r="A77" s="101">
        <v>1736</v>
      </c>
      <c r="B77" s="101">
        <v>98.27999877929688</v>
      </c>
      <c r="C77" s="101">
        <v>111.27999877929688</v>
      </c>
      <c r="D77" s="101">
        <v>9.313399314880371</v>
      </c>
      <c r="E77" s="101">
        <v>9.470168113708496</v>
      </c>
      <c r="F77" s="101">
        <v>18.700664861978225</v>
      </c>
      <c r="G77" s="101" t="s">
        <v>56</v>
      </c>
      <c r="H77" s="101">
        <v>16.961135138511402</v>
      </c>
      <c r="I77" s="101">
        <v>47.74113391780828</v>
      </c>
      <c r="J77" s="101" t="s">
        <v>62</v>
      </c>
      <c r="K77" s="101">
        <v>1.2373435374773372</v>
      </c>
      <c r="L77" s="101">
        <v>0.027247783784411905</v>
      </c>
      <c r="M77" s="101">
        <v>0.29292368243357836</v>
      </c>
      <c r="N77" s="101">
        <v>0.05822798206663424</v>
      </c>
      <c r="O77" s="101">
        <v>0.04969410425362361</v>
      </c>
      <c r="P77" s="101">
        <v>0.0007814715910985333</v>
      </c>
      <c r="Q77" s="101">
        <v>0.006048930574971048</v>
      </c>
      <c r="R77" s="101">
        <v>0.0008963411871902587</v>
      </c>
      <c r="S77" s="101">
        <v>0.0006519945302851167</v>
      </c>
      <c r="T77" s="101">
        <v>1.1501602426983671E-05</v>
      </c>
      <c r="U77" s="101">
        <v>0.00013231117588678327</v>
      </c>
      <c r="V77" s="101">
        <v>3.326768444701218E-05</v>
      </c>
      <c r="W77" s="101">
        <v>4.065401976801272E-05</v>
      </c>
      <c r="X77" s="101">
        <v>67.5</v>
      </c>
    </row>
    <row r="78" spans="1:24" s="101" customFormat="1" ht="12.75" hidden="1">
      <c r="A78" s="101">
        <v>1762</v>
      </c>
      <c r="B78" s="101">
        <v>119.80000305175781</v>
      </c>
      <c r="C78" s="101">
        <v>89.5</v>
      </c>
      <c r="D78" s="101">
        <v>9.584784507751465</v>
      </c>
      <c r="E78" s="101">
        <v>10.087794303894043</v>
      </c>
      <c r="F78" s="101">
        <v>19.23563722059788</v>
      </c>
      <c r="G78" s="101" t="s">
        <v>57</v>
      </c>
      <c r="H78" s="101">
        <v>-4.540364101415264</v>
      </c>
      <c r="I78" s="101">
        <v>47.759638950342556</v>
      </c>
      <c r="J78" s="101" t="s">
        <v>60</v>
      </c>
      <c r="K78" s="101">
        <v>0.6585458823102548</v>
      </c>
      <c r="L78" s="101">
        <v>0.0001493490243520641</v>
      </c>
      <c r="M78" s="101">
        <v>-0.15871009711045672</v>
      </c>
      <c r="N78" s="101">
        <v>-0.0006017295436480997</v>
      </c>
      <c r="O78" s="101">
        <v>0.02599301580341445</v>
      </c>
      <c r="P78" s="101">
        <v>1.694809915220058E-05</v>
      </c>
      <c r="Q78" s="101">
        <v>-0.0034096327081863183</v>
      </c>
      <c r="R78" s="101">
        <v>-4.835984986808044E-05</v>
      </c>
      <c r="S78" s="101">
        <v>0.0003027303979261669</v>
      </c>
      <c r="T78" s="101">
        <v>1.1936325992370319E-06</v>
      </c>
      <c r="U78" s="101">
        <v>-8.30060354106234E-05</v>
      </c>
      <c r="V78" s="101">
        <v>-3.8111020841415906E-06</v>
      </c>
      <c r="W78" s="101">
        <v>1.766904888912218E-05</v>
      </c>
      <c r="X78" s="101">
        <v>67.5</v>
      </c>
    </row>
    <row r="79" spans="1:24" s="101" customFormat="1" ht="12.75" hidden="1">
      <c r="A79" s="101">
        <v>1733</v>
      </c>
      <c r="B79" s="101">
        <v>112.83999633789062</v>
      </c>
      <c r="C79" s="101">
        <v>136.44000244140625</v>
      </c>
      <c r="D79" s="101">
        <v>9.257028579711914</v>
      </c>
      <c r="E79" s="101">
        <v>9.932619094848633</v>
      </c>
      <c r="F79" s="101">
        <v>13.67005646858295</v>
      </c>
      <c r="G79" s="101" t="s">
        <v>58</v>
      </c>
      <c r="H79" s="101">
        <v>-10.207542831402492</v>
      </c>
      <c r="I79" s="101">
        <v>35.13245350648814</v>
      </c>
      <c r="J79" s="101" t="s">
        <v>61</v>
      </c>
      <c r="K79" s="101">
        <v>-1.047538233492763</v>
      </c>
      <c r="L79" s="101">
        <v>0.027247374479589505</v>
      </c>
      <c r="M79" s="101">
        <v>-0.2462019268926165</v>
      </c>
      <c r="N79" s="101">
        <v>-0.05822487283892151</v>
      </c>
      <c r="O79" s="101">
        <v>-0.04235406860047165</v>
      </c>
      <c r="P79" s="101">
        <v>0.0007812877892487507</v>
      </c>
      <c r="Q79" s="101">
        <v>-0.004996395290215298</v>
      </c>
      <c r="R79" s="101">
        <v>-0.0008950356689955875</v>
      </c>
      <c r="S79" s="101">
        <v>-0.0005774523129169842</v>
      </c>
      <c r="T79" s="101">
        <v>1.1439497349378395E-05</v>
      </c>
      <c r="U79" s="101">
        <v>-0.00010303516559871019</v>
      </c>
      <c r="V79" s="101">
        <v>-3.304866607550489E-05</v>
      </c>
      <c r="W79" s="101">
        <v>-3.6613577190050404E-05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1764</v>
      </c>
      <c r="B81" s="101">
        <v>123.42</v>
      </c>
      <c r="C81" s="101">
        <v>128.02</v>
      </c>
      <c r="D81" s="101">
        <v>9.070027673613641</v>
      </c>
      <c r="E81" s="101">
        <v>9.492813201865008</v>
      </c>
      <c r="F81" s="101">
        <v>23.980112039051043</v>
      </c>
      <c r="G81" s="101" t="s">
        <v>59</v>
      </c>
      <c r="H81" s="101">
        <v>7.008222363527828</v>
      </c>
      <c r="I81" s="101">
        <v>62.92822236352783</v>
      </c>
      <c r="J81" s="101" t="s">
        <v>73</v>
      </c>
      <c r="K81" s="101">
        <v>0.09055577097919214</v>
      </c>
      <c r="M81" s="101" t="s">
        <v>68</v>
      </c>
      <c r="N81" s="101">
        <v>0.07751891832375002</v>
      </c>
      <c r="X81" s="101">
        <v>67.5</v>
      </c>
    </row>
    <row r="82" spans="1:24" s="101" customFormat="1" ht="12.75" hidden="1">
      <c r="A82" s="101">
        <v>1736</v>
      </c>
      <c r="B82" s="101">
        <v>123.5199966430664</v>
      </c>
      <c r="C82" s="101">
        <v>130.02000427246094</v>
      </c>
      <c r="D82" s="101">
        <v>8.952438354492188</v>
      </c>
      <c r="E82" s="101">
        <v>9.1356840133667</v>
      </c>
      <c r="F82" s="101">
        <v>22.557042107418628</v>
      </c>
      <c r="G82" s="101" t="s">
        <v>56</v>
      </c>
      <c r="H82" s="101">
        <v>3.9515851233068346</v>
      </c>
      <c r="I82" s="101">
        <v>59.97158176637324</v>
      </c>
      <c r="J82" s="101" t="s">
        <v>62</v>
      </c>
      <c r="K82" s="101">
        <v>0.20073257354458404</v>
      </c>
      <c r="L82" s="101">
        <v>0.18865252061785634</v>
      </c>
      <c r="M82" s="101">
        <v>0.047521016988358575</v>
      </c>
      <c r="N82" s="101">
        <v>0.11097747414900849</v>
      </c>
      <c r="O82" s="101">
        <v>0.008061895089382749</v>
      </c>
      <c r="P82" s="101">
        <v>0.005411781578195201</v>
      </c>
      <c r="Q82" s="101">
        <v>0.0009813013554230924</v>
      </c>
      <c r="R82" s="101">
        <v>0.0017082184577183925</v>
      </c>
      <c r="S82" s="101">
        <v>0.00010574709109603866</v>
      </c>
      <c r="T82" s="101">
        <v>7.961661649858679E-05</v>
      </c>
      <c r="U82" s="101">
        <v>2.1444501852111852E-05</v>
      </c>
      <c r="V82" s="101">
        <v>6.33899840868477E-05</v>
      </c>
      <c r="W82" s="101">
        <v>6.591393626543747E-06</v>
      </c>
      <c r="X82" s="101">
        <v>67.5</v>
      </c>
    </row>
    <row r="83" spans="1:24" s="101" customFormat="1" ht="12.75" hidden="1">
      <c r="A83" s="101">
        <v>1762</v>
      </c>
      <c r="B83" s="101">
        <v>105.68000030517578</v>
      </c>
      <c r="C83" s="101">
        <v>113.08000183105469</v>
      </c>
      <c r="D83" s="101">
        <v>9.182687759399414</v>
      </c>
      <c r="E83" s="101">
        <v>9.890472412109375</v>
      </c>
      <c r="F83" s="101">
        <v>19.379908210624162</v>
      </c>
      <c r="G83" s="101" t="s">
        <v>57</v>
      </c>
      <c r="H83" s="101">
        <v>12.015056675278316</v>
      </c>
      <c r="I83" s="101">
        <v>50.1950569804541</v>
      </c>
      <c r="J83" s="101" t="s">
        <v>60</v>
      </c>
      <c r="K83" s="101">
        <v>-0.1923513518814223</v>
      </c>
      <c r="L83" s="101">
        <v>0.001027571428270268</v>
      </c>
      <c r="M83" s="101">
        <v>0.045688424557325566</v>
      </c>
      <c r="N83" s="101">
        <v>-0.0011478356516096454</v>
      </c>
      <c r="O83" s="101">
        <v>-0.007699912926579506</v>
      </c>
      <c r="P83" s="101">
        <v>0.00011751271517351407</v>
      </c>
      <c r="Q83" s="101">
        <v>0.0009502395986875367</v>
      </c>
      <c r="R83" s="101">
        <v>-9.227103820284769E-05</v>
      </c>
      <c r="S83" s="101">
        <v>-9.864864971443692E-05</v>
      </c>
      <c r="T83" s="101">
        <v>8.36405801183004E-06</v>
      </c>
      <c r="U83" s="101">
        <v>2.1126074335614027E-05</v>
      </c>
      <c r="V83" s="101">
        <v>-7.281798192684942E-06</v>
      </c>
      <c r="W83" s="101">
        <v>-6.063760675424556E-06</v>
      </c>
      <c r="X83" s="101">
        <v>67.5</v>
      </c>
    </row>
    <row r="84" spans="1:24" s="101" customFormat="1" ht="12.75" hidden="1">
      <c r="A84" s="101">
        <v>1733</v>
      </c>
      <c r="B84" s="101">
        <v>104.4000015258789</v>
      </c>
      <c r="C84" s="101">
        <v>131.6999969482422</v>
      </c>
      <c r="D84" s="101">
        <v>9.380216598510742</v>
      </c>
      <c r="E84" s="101">
        <v>9.983241081237793</v>
      </c>
      <c r="F84" s="101">
        <v>16.693542314796545</v>
      </c>
      <c r="G84" s="101" t="s">
        <v>58</v>
      </c>
      <c r="H84" s="101">
        <v>5.424447659646475</v>
      </c>
      <c r="I84" s="101">
        <v>42.32444918552538</v>
      </c>
      <c r="J84" s="101" t="s">
        <v>61</v>
      </c>
      <c r="K84" s="101">
        <v>0.05739793995624837</v>
      </c>
      <c r="L84" s="101">
        <v>0.18864972205765507</v>
      </c>
      <c r="M84" s="101">
        <v>0.013069618092256345</v>
      </c>
      <c r="N84" s="101">
        <v>-0.11097153798073965</v>
      </c>
      <c r="O84" s="101">
        <v>0.0023886174568790823</v>
      </c>
      <c r="P84" s="101">
        <v>0.005410505578212215</v>
      </c>
      <c r="Q84" s="101">
        <v>0.00024494296324113415</v>
      </c>
      <c r="R84" s="101">
        <v>-0.001705724583512465</v>
      </c>
      <c r="S84" s="101">
        <v>3.8090565561464485E-05</v>
      </c>
      <c r="T84" s="101">
        <v>7.917605797371946E-05</v>
      </c>
      <c r="U84" s="101">
        <v>3.6817988607933274E-06</v>
      </c>
      <c r="V84" s="101">
        <v>-6.2970354116932E-05</v>
      </c>
      <c r="W84" s="101">
        <v>2.584042648877196E-06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12.939298489991355</v>
      </c>
      <c r="G85" s="102"/>
      <c r="H85" s="102"/>
      <c r="I85" s="115"/>
      <c r="J85" s="115" t="s">
        <v>158</v>
      </c>
      <c r="K85" s="102">
        <f>AVERAGE(K83,K78,K73,K68,K63,K58)</f>
        <v>0.1400767871165627</v>
      </c>
      <c r="L85" s="102">
        <f>AVERAGE(L83,L78,L73,L68,L63,L58)</f>
        <v>-0.00012389419368243583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23.980112039051043</v>
      </c>
      <c r="G86" s="102"/>
      <c r="H86" s="102"/>
      <c r="I86" s="115"/>
      <c r="J86" s="115" t="s">
        <v>159</v>
      </c>
      <c r="K86" s="102">
        <f>AVERAGE(K84,K79,K74,K69,K64,K59)</f>
        <v>-0.4467048434500079</v>
      </c>
      <c r="L86" s="102">
        <f>AVERAGE(L84,L79,L74,L69,L64,L59)</f>
        <v>-0.023032706646759483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0.08754799194785169</v>
      </c>
      <c r="L87" s="102">
        <f>ABS(L85/$H$33)</f>
        <v>0.0003441505380067662</v>
      </c>
      <c r="M87" s="115" t="s">
        <v>111</v>
      </c>
      <c r="N87" s="102">
        <f>K87+L87+L88+K88</f>
        <v>0.35609715428213307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0.2538095701420499</v>
      </c>
      <c r="L88" s="102">
        <f>ABS(L86/$H$34)</f>
        <v>0.014395441654224676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1764</v>
      </c>
      <c r="B91" s="101">
        <v>107.3</v>
      </c>
      <c r="C91" s="101">
        <v>134.8</v>
      </c>
      <c r="D91" s="101">
        <v>9.140785373233845</v>
      </c>
      <c r="E91" s="101">
        <v>9.167076766644488</v>
      </c>
      <c r="F91" s="101">
        <v>18.006042100251936</v>
      </c>
      <c r="G91" s="101" t="s">
        <v>59</v>
      </c>
      <c r="H91" s="101">
        <v>7.053645029366322</v>
      </c>
      <c r="I91" s="101">
        <v>46.85364502936632</v>
      </c>
      <c r="J91" s="101" t="s">
        <v>73</v>
      </c>
      <c r="K91" s="101">
        <v>0.0838092528965259</v>
      </c>
      <c r="M91" s="101" t="s">
        <v>68</v>
      </c>
      <c r="N91" s="101">
        <v>0.07100964081515661</v>
      </c>
      <c r="X91" s="101">
        <v>67.5</v>
      </c>
    </row>
    <row r="92" spans="1:24" s="101" customFormat="1" ht="12.75" hidden="1">
      <c r="A92" s="101">
        <v>1736</v>
      </c>
      <c r="B92" s="101">
        <v>119.30000305175781</v>
      </c>
      <c r="C92" s="101">
        <v>129.5</v>
      </c>
      <c r="D92" s="101">
        <v>9.232185363769531</v>
      </c>
      <c r="E92" s="101">
        <v>9.632719039916992</v>
      </c>
      <c r="F92" s="101">
        <v>23.013207397019727</v>
      </c>
      <c r="G92" s="101" t="s">
        <v>56</v>
      </c>
      <c r="H92" s="101">
        <v>7.519884805836078</v>
      </c>
      <c r="I92" s="101">
        <v>59.31988785759389</v>
      </c>
      <c r="J92" s="101" t="s">
        <v>62</v>
      </c>
      <c r="K92" s="101">
        <v>0.2403802905241743</v>
      </c>
      <c r="L92" s="101">
        <v>0.033477368098089356</v>
      </c>
      <c r="M92" s="101">
        <v>0.05690708711246337</v>
      </c>
      <c r="N92" s="101">
        <v>0.1468563140297888</v>
      </c>
      <c r="O92" s="101">
        <v>0.009654237738854229</v>
      </c>
      <c r="P92" s="101">
        <v>0.0009602750462291023</v>
      </c>
      <c r="Q92" s="101">
        <v>0.001175098336063756</v>
      </c>
      <c r="R92" s="101">
        <v>0.0022604933505285286</v>
      </c>
      <c r="S92" s="101">
        <v>0.00012663504575758497</v>
      </c>
      <c r="T92" s="101">
        <v>1.4111417631102744E-05</v>
      </c>
      <c r="U92" s="101">
        <v>2.568151724611276E-05</v>
      </c>
      <c r="V92" s="101">
        <v>8.388681891890764E-05</v>
      </c>
      <c r="W92" s="101">
        <v>7.896040658983344E-06</v>
      </c>
      <c r="X92" s="101">
        <v>67.5</v>
      </c>
    </row>
    <row r="93" spans="1:24" s="101" customFormat="1" ht="12.75" hidden="1">
      <c r="A93" s="101">
        <v>1733</v>
      </c>
      <c r="B93" s="101">
        <v>106.16000366210938</v>
      </c>
      <c r="C93" s="101">
        <v>120.66000366210938</v>
      </c>
      <c r="D93" s="101">
        <v>9.276774406433105</v>
      </c>
      <c r="E93" s="101">
        <v>9.80617618560791</v>
      </c>
      <c r="F93" s="101">
        <v>19.990611874022633</v>
      </c>
      <c r="G93" s="101" t="s">
        <v>57</v>
      </c>
      <c r="H93" s="101">
        <v>12.592715284375714</v>
      </c>
      <c r="I93" s="101">
        <v>51.25271894648509</v>
      </c>
      <c r="J93" s="101" t="s">
        <v>60</v>
      </c>
      <c r="K93" s="101">
        <v>-0.21260921522338186</v>
      </c>
      <c r="L93" s="101">
        <v>0.00018362849796899034</v>
      </c>
      <c r="M93" s="101">
        <v>0.050631313318887025</v>
      </c>
      <c r="N93" s="101">
        <v>-0.0015188435836397363</v>
      </c>
      <c r="O93" s="101">
        <v>-0.008489702480513448</v>
      </c>
      <c r="P93" s="101">
        <v>2.09263069171211E-05</v>
      </c>
      <c r="Q93" s="101">
        <v>0.001059274300559185</v>
      </c>
      <c r="R93" s="101">
        <v>-0.0001221010496218013</v>
      </c>
      <c r="S93" s="101">
        <v>-0.00010702797473276459</v>
      </c>
      <c r="T93" s="101">
        <v>1.4840237082683541E-06</v>
      </c>
      <c r="U93" s="101">
        <v>2.3960584024943476E-05</v>
      </c>
      <c r="V93" s="101">
        <v>-9.635840805571014E-06</v>
      </c>
      <c r="W93" s="101">
        <v>-6.524741427950855E-06</v>
      </c>
      <c r="X93" s="101">
        <v>67.5</v>
      </c>
    </row>
    <row r="94" spans="1:24" s="101" customFormat="1" ht="12.75" hidden="1">
      <c r="A94" s="101">
        <v>1762</v>
      </c>
      <c r="B94" s="101">
        <v>100.13999938964844</v>
      </c>
      <c r="C94" s="101">
        <v>117.44000244140625</v>
      </c>
      <c r="D94" s="101">
        <v>9.727407455444336</v>
      </c>
      <c r="E94" s="101">
        <v>9.990629196166992</v>
      </c>
      <c r="F94" s="101">
        <v>17.613176987951515</v>
      </c>
      <c r="G94" s="101" t="s">
        <v>58</v>
      </c>
      <c r="H94" s="101">
        <v>10.414492793583399</v>
      </c>
      <c r="I94" s="101">
        <v>43.05449218323184</v>
      </c>
      <c r="J94" s="101" t="s">
        <v>61</v>
      </c>
      <c r="K94" s="101">
        <v>0.1121606244391682</v>
      </c>
      <c r="L94" s="101">
        <v>0.03347686447906531</v>
      </c>
      <c r="M94" s="101">
        <v>0.025978581085775027</v>
      </c>
      <c r="N94" s="101">
        <v>-0.14684845959214002</v>
      </c>
      <c r="O94" s="101">
        <v>0.004596657275747347</v>
      </c>
      <c r="P94" s="101">
        <v>0.000960047006187257</v>
      </c>
      <c r="Q94" s="101">
        <v>0.0005087180511783101</v>
      </c>
      <c r="R94" s="101">
        <v>-0.002257193284028851</v>
      </c>
      <c r="S94" s="101">
        <v>6.768639035011648E-05</v>
      </c>
      <c r="T94" s="101">
        <v>1.4033167183237532E-05</v>
      </c>
      <c r="U94" s="101">
        <v>9.242875161226114E-06</v>
      </c>
      <c r="V94" s="101">
        <v>-8.333156040962687E-05</v>
      </c>
      <c r="W94" s="101">
        <v>4.446932356883785E-06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1764</v>
      </c>
      <c r="B96" s="101">
        <v>107.1</v>
      </c>
      <c r="C96" s="101">
        <v>138.4</v>
      </c>
      <c r="D96" s="101">
        <v>9.437113253324585</v>
      </c>
      <c r="E96" s="101">
        <v>9.472496174724276</v>
      </c>
      <c r="F96" s="101">
        <v>15.806829179532818</v>
      </c>
      <c r="G96" s="101" t="s">
        <v>59</v>
      </c>
      <c r="H96" s="101">
        <v>0.23919686305103482</v>
      </c>
      <c r="I96" s="101">
        <v>39.83919686305102</v>
      </c>
      <c r="J96" s="101" t="s">
        <v>73</v>
      </c>
      <c r="K96" s="101">
        <v>0.3231636358517415</v>
      </c>
      <c r="M96" s="101" t="s">
        <v>68</v>
      </c>
      <c r="N96" s="101">
        <v>0.22258358075646706</v>
      </c>
      <c r="X96" s="101">
        <v>67.5</v>
      </c>
    </row>
    <row r="97" spans="1:24" s="101" customFormat="1" ht="12.75" hidden="1">
      <c r="A97" s="101">
        <v>1736</v>
      </c>
      <c r="B97" s="101">
        <v>116.33999633789062</v>
      </c>
      <c r="C97" s="101">
        <v>117.94000244140625</v>
      </c>
      <c r="D97" s="101">
        <v>9.019551277160645</v>
      </c>
      <c r="E97" s="101">
        <v>9.56135368347168</v>
      </c>
      <c r="F97" s="101">
        <v>23.239865205076878</v>
      </c>
      <c r="G97" s="101" t="s">
        <v>56</v>
      </c>
      <c r="H97" s="101">
        <v>12.468735900143656</v>
      </c>
      <c r="I97" s="101">
        <v>61.30873223803428</v>
      </c>
      <c r="J97" s="101" t="s">
        <v>62</v>
      </c>
      <c r="K97" s="101">
        <v>0.4733280631975833</v>
      </c>
      <c r="L97" s="101">
        <v>0.2521879201564062</v>
      </c>
      <c r="M97" s="101">
        <v>0.11205435462501405</v>
      </c>
      <c r="N97" s="101">
        <v>0.15014915863928335</v>
      </c>
      <c r="O97" s="101">
        <v>0.019009645031143278</v>
      </c>
      <c r="P97" s="101">
        <v>0.007234567205127119</v>
      </c>
      <c r="Q97" s="101">
        <v>0.0023139314879886347</v>
      </c>
      <c r="R97" s="101">
        <v>0.00231119177345785</v>
      </c>
      <c r="S97" s="101">
        <v>0.00024937677952699514</v>
      </c>
      <c r="T97" s="101">
        <v>0.00010648065105026452</v>
      </c>
      <c r="U97" s="101">
        <v>5.059750092559593E-05</v>
      </c>
      <c r="V97" s="101">
        <v>8.57677195859247E-05</v>
      </c>
      <c r="W97" s="101">
        <v>1.5547431302788923E-05</v>
      </c>
      <c r="X97" s="101">
        <v>67.5</v>
      </c>
    </row>
    <row r="98" spans="1:24" s="101" customFormat="1" ht="12.75" hidden="1">
      <c r="A98" s="101">
        <v>1733</v>
      </c>
      <c r="B98" s="101">
        <v>91.36000061035156</v>
      </c>
      <c r="C98" s="101">
        <v>121.36000061035156</v>
      </c>
      <c r="D98" s="101">
        <v>9.952635765075684</v>
      </c>
      <c r="E98" s="101">
        <v>10.103461265563965</v>
      </c>
      <c r="F98" s="101">
        <v>15.234743582809989</v>
      </c>
      <c r="G98" s="101" t="s">
        <v>57</v>
      </c>
      <c r="H98" s="101">
        <v>12.524341516132885</v>
      </c>
      <c r="I98" s="101">
        <v>36.38434212648445</v>
      </c>
      <c r="J98" s="101" t="s">
        <v>60</v>
      </c>
      <c r="K98" s="101">
        <v>-0.47240034606672915</v>
      </c>
      <c r="L98" s="101">
        <v>-0.001370645741629339</v>
      </c>
      <c r="M98" s="101">
        <v>0.11190722749197896</v>
      </c>
      <c r="N98" s="101">
        <v>-0.0015528879975274922</v>
      </c>
      <c r="O98" s="101">
        <v>-0.0189584364784378</v>
      </c>
      <c r="P98" s="101">
        <v>-0.00015686339147803072</v>
      </c>
      <c r="Q98" s="101">
        <v>0.0023132112766939845</v>
      </c>
      <c r="R98" s="101">
        <v>-0.00012484972517253664</v>
      </c>
      <c r="S98" s="101">
        <v>-0.0002469043264823134</v>
      </c>
      <c r="T98" s="101">
        <v>-1.1174684045947092E-05</v>
      </c>
      <c r="U98" s="101">
        <v>5.052212731731986E-05</v>
      </c>
      <c r="V98" s="101">
        <v>-9.855615011530472E-06</v>
      </c>
      <c r="W98" s="101">
        <v>-1.5311112051877606E-05</v>
      </c>
      <c r="X98" s="101">
        <v>67.5</v>
      </c>
    </row>
    <row r="99" spans="1:24" s="101" customFormat="1" ht="12.75" hidden="1">
      <c r="A99" s="101">
        <v>1762</v>
      </c>
      <c r="B99" s="101">
        <v>96.94000244140625</v>
      </c>
      <c r="C99" s="101">
        <v>105.23999786376953</v>
      </c>
      <c r="D99" s="101">
        <v>9.628555297851562</v>
      </c>
      <c r="E99" s="101">
        <v>10.024788856506348</v>
      </c>
      <c r="F99" s="101">
        <v>17.265048784043262</v>
      </c>
      <c r="G99" s="101" t="s">
        <v>58</v>
      </c>
      <c r="H99" s="101">
        <v>13.191055519224939</v>
      </c>
      <c r="I99" s="101">
        <v>42.63105796063119</v>
      </c>
      <c r="J99" s="101" t="s">
        <v>61</v>
      </c>
      <c r="K99" s="101">
        <v>0.02962040591230913</v>
      </c>
      <c r="L99" s="101">
        <v>-0.2521841953871512</v>
      </c>
      <c r="M99" s="101">
        <v>0.0057402809588797035</v>
      </c>
      <c r="N99" s="101">
        <v>-0.15014112820593767</v>
      </c>
      <c r="O99" s="101">
        <v>0.0013943781779378723</v>
      </c>
      <c r="P99" s="101">
        <v>-0.007232866411175781</v>
      </c>
      <c r="Q99" s="101">
        <v>5.7727986982771436E-05</v>
      </c>
      <c r="R99" s="101">
        <v>-0.002307817141764829</v>
      </c>
      <c r="S99" s="101">
        <v>3.502901271190392E-05</v>
      </c>
      <c r="T99" s="101">
        <v>-0.00010589266020155247</v>
      </c>
      <c r="U99" s="101">
        <v>-2.7607519352890806E-06</v>
      </c>
      <c r="V99" s="101">
        <v>-8.519958084236274E-05</v>
      </c>
      <c r="W99" s="101">
        <v>2.7004569705494688E-06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1764</v>
      </c>
      <c r="B101" s="101">
        <v>114.18</v>
      </c>
      <c r="C101" s="101">
        <v>141.18</v>
      </c>
      <c r="D101" s="101">
        <v>9.250097446550626</v>
      </c>
      <c r="E101" s="101">
        <v>9.404205117071168</v>
      </c>
      <c r="F101" s="101">
        <v>16.714496837943813</v>
      </c>
      <c r="G101" s="101" t="s">
        <v>59</v>
      </c>
      <c r="H101" s="101">
        <v>-3.688634808914003</v>
      </c>
      <c r="I101" s="101">
        <v>42.991365191086004</v>
      </c>
      <c r="J101" s="101" t="s">
        <v>73</v>
      </c>
      <c r="K101" s="101">
        <v>0.718546614444398</v>
      </c>
      <c r="M101" s="101" t="s">
        <v>68</v>
      </c>
      <c r="N101" s="101">
        <v>0.5584148323170653</v>
      </c>
      <c r="X101" s="101">
        <v>67.5</v>
      </c>
    </row>
    <row r="102" spans="1:24" s="101" customFormat="1" ht="12.75" hidden="1">
      <c r="A102" s="101">
        <v>1736</v>
      </c>
      <c r="B102" s="101">
        <v>97.83999633789062</v>
      </c>
      <c r="C102" s="101">
        <v>109.94000244140625</v>
      </c>
      <c r="D102" s="101">
        <v>9.220686912536621</v>
      </c>
      <c r="E102" s="101">
        <v>9.747213363647461</v>
      </c>
      <c r="F102" s="101">
        <v>20.35076868853767</v>
      </c>
      <c r="G102" s="101" t="s">
        <v>56</v>
      </c>
      <c r="H102" s="101">
        <v>22.13512018334101</v>
      </c>
      <c r="I102" s="101">
        <v>52.475116521231634</v>
      </c>
      <c r="J102" s="101" t="s">
        <v>62</v>
      </c>
      <c r="K102" s="101">
        <v>0.545672348718773</v>
      </c>
      <c r="L102" s="101">
        <v>0.6206611684806244</v>
      </c>
      <c r="M102" s="101">
        <v>0.1291809710477665</v>
      </c>
      <c r="N102" s="101">
        <v>0.13443007804509993</v>
      </c>
      <c r="O102" s="101">
        <v>0.021915093096058304</v>
      </c>
      <c r="P102" s="101">
        <v>0.017804951833555394</v>
      </c>
      <c r="Q102" s="101">
        <v>0.002667692998613159</v>
      </c>
      <c r="R102" s="101">
        <v>0.0020692763802897716</v>
      </c>
      <c r="S102" s="101">
        <v>0.00028754377829419913</v>
      </c>
      <c r="T102" s="101">
        <v>0.00026201848046155946</v>
      </c>
      <c r="U102" s="101">
        <v>5.835003489380328E-05</v>
      </c>
      <c r="V102" s="101">
        <v>7.679334013854379E-05</v>
      </c>
      <c r="W102" s="101">
        <v>1.792810995925211E-05</v>
      </c>
      <c r="X102" s="101">
        <v>67.5</v>
      </c>
    </row>
    <row r="103" spans="1:24" s="101" customFormat="1" ht="12.75" hidden="1">
      <c r="A103" s="101">
        <v>1733</v>
      </c>
      <c r="B103" s="101">
        <v>100.76000213623047</v>
      </c>
      <c r="C103" s="101">
        <v>136.36000061035156</v>
      </c>
      <c r="D103" s="101">
        <v>9.524820327758789</v>
      </c>
      <c r="E103" s="101">
        <v>9.639240264892578</v>
      </c>
      <c r="F103" s="101">
        <v>15.333226973032547</v>
      </c>
      <c r="G103" s="101" t="s">
        <v>57</v>
      </c>
      <c r="H103" s="101">
        <v>5.019473140319455</v>
      </c>
      <c r="I103" s="101">
        <v>38.279475276549924</v>
      </c>
      <c r="J103" s="101" t="s">
        <v>60</v>
      </c>
      <c r="K103" s="101">
        <v>-0.3366049006020971</v>
      </c>
      <c r="L103" s="101">
        <v>-0.0033754754960391414</v>
      </c>
      <c r="M103" s="101">
        <v>0.07852617749320073</v>
      </c>
      <c r="N103" s="101">
        <v>-0.0013900647547887496</v>
      </c>
      <c r="O103" s="101">
        <v>-0.013703751303266945</v>
      </c>
      <c r="P103" s="101">
        <v>-0.0003862488650105829</v>
      </c>
      <c r="Q103" s="101">
        <v>0.0015654294221450137</v>
      </c>
      <c r="R103" s="101">
        <v>-0.00011176820673069988</v>
      </c>
      <c r="S103" s="101">
        <v>-0.00019452034943267404</v>
      </c>
      <c r="T103" s="101">
        <v>-2.751178295832357E-05</v>
      </c>
      <c r="U103" s="101">
        <v>3.0383077102569328E-05</v>
      </c>
      <c r="V103" s="101">
        <v>-8.82340460031045E-06</v>
      </c>
      <c r="W103" s="101">
        <v>-1.2561947819854466E-05</v>
      </c>
      <c r="X103" s="101">
        <v>67.5</v>
      </c>
    </row>
    <row r="104" spans="1:24" s="101" customFormat="1" ht="12.75" hidden="1">
      <c r="A104" s="101">
        <v>1762</v>
      </c>
      <c r="B104" s="101">
        <v>115.62000274658203</v>
      </c>
      <c r="C104" s="101">
        <v>104.22000122070312</v>
      </c>
      <c r="D104" s="101">
        <v>9.446632385253906</v>
      </c>
      <c r="E104" s="101">
        <v>9.837200164794922</v>
      </c>
      <c r="F104" s="101">
        <v>23.446152131473358</v>
      </c>
      <c r="G104" s="101" t="s">
        <v>58</v>
      </c>
      <c r="H104" s="101">
        <v>10.93478117977159</v>
      </c>
      <c r="I104" s="101">
        <v>59.05478392635362</v>
      </c>
      <c r="J104" s="101" t="s">
        <v>61</v>
      </c>
      <c r="K104" s="101">
        <v>-0.42948277386516287</v>
      </c>
      <c r="L104" s="101">
        <v>-0.6206519896245477</v>
      </c>
      <c r="M104" s="101">
        <v>-0.10257369413816693</v>
      </c>
      <c r="N104" s="101">
        <v>-0.1344228909196241</v>
      </c>
      <c r="O104" s="101">
        <v>-0.01710200297120521</v>
      </c>
      <c r="P104" s="101">
        <v>-0.01780076182666084</v>
      </c>
      <c r="Q104" s="101">
        <v>-0.002160096446720006</v>
      </c>
      <c r="R104" s="101">
        <v>-0.0020662556971462517</v>
      </c>
      <c r="S104" s="101">
        <v>-0.0002117622678672807</v>
      </c>
      <c r="T104" s="101">
        <v>-0.0002605701170545823</v>
      </c>
      <c r="U104" s="101">
        <v>-4.981561198948968E-05</v>
      </c>
      <c r="V104" s="101">
        <v>-7.62847600828193E-05</v>
      </c>
      <c r="W104" s="101">
        <v>-1.2791192035236135E-05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1764</v>
      </c>
      <c r="B106" s="101">
        <v>117.4</v>
      </c>
      <c r="C106" s="101">
        <v>141.6</v>
      </c>
      <c r="D106" s="101">
        <v>9.24119430124154</v>
      </c>
      <c r="E106" s="101">
        <v>9.298009504951851</v>
      </c>
      <c r="F106" s="101">
        <v>18.205283911896032</v>
      </c>
      <c r="G106" s="101" t="s">
        <v>59</v>
      </c>
      <c r="H106" s="101">
        <v>-3.022724328074048</v>
      </c>
      <c r="I106" s="101">
        <v>46.87727567192596</v>
      </c>
      <c r="J106" s="101" t="s">
        <v>73</v>
      </c>
      <c r="K106" s="101">
        <v>0.551613916407092</v>
      </c>
      <c r="M106" s="101" t="s">
        <v>68</v>
      </c>
      <c r="N106" s="101">
        <v>0.49578497631937357</v>
      </c>
      <c r="X106" s="101">
        <v>67.5</v>
      </c>
    </row>
    <row r="107" spans="1:24" s="101" customFormat="1" ht="12.75" hidden="1">
      <c r="A107" s="101">
        <v>1736</v>
      </c>
      <c r="B107" s="101">
        <v>105.83999633789062</v>
      </c>
      <c r="C107" s="101">
        <v>106.54000091552734</v>
      </c>
      <c r="D107" s="101">
        <v>8.997636795043945</v>
      </c>
      <c r="E107" s="101">
        <v>9.644535064697266</v>
      </c>
      <c r="F107" s="101">
        <v>21.60172959557815</v>
      </c>
      <c r="G107" s="101" t="s">
        <v>56</v>
      </c>
      <c r="H107" s="101">
        <v>18.76078379455283</v>
      </c>
      <c r="I107" s="101">
        <v>57.100780132443454</v>
      </c>
      <c r="J107" s="101" t="s">
        <v>62</v>
      </c>
      <c r="K107" s="101">
        <v>0.27234619492595413</v>
      </c>
      <c r="L107" s="101">
        <v>0.6796148769365815</v>
      </c>
      <c r="M107" s="101">
        <v>0.06447441813532331</v>
      </c>
      <c r="N107" s="101">
        <v>0.10442190481167409</v>
      </c>
      <c r="O107" s="101">
        <v>0.010937929100870599</v>
      </c>
      <c r="P107" s="101">
        <v>0.019496117018017855</v>
      </c>
      <c r="Q107" s="101">
        <v>0.0013314836345003132</v>
      </c>
      <c r="R107" s="101">
        <v>0.0016073729337158684</v>
      </c>
      <c r="S107" s="101">
        <v>0.00014353637277183368</v>
      </c>
      <c r="T107" s="101">
        <v>0.0002868911341674706</v>
      </c>
      <c r="U107" s="101">
        <v>2.9124175480707843E-05</v>
      </c>
      <c r="V107" s="101">
        <v>5.965562712035433E-05</v>
      </c>
      <c r="W107" s="101">
        <v>8.949688840492283E-06</v>
      </c>
      <c r="X107" s="101">
        <v>67.5</v>
      </c>
    </row>
    <row r="108" spans="1:24" s="101" customFormat="1" ht="12.75" hidden="1">
      <c r="A108" s="101">
        <v>1733</v>
      </c>
      <c r="B108" s="101">
        <v>108.76000213623047</v>
      </c>
      <c r="C108" s="101">
        <v>124.55999755859375</v>
      </c>
      <c r="D108" s="101">
        <v>9.589559555053711</v>
      </c>
      <c r="E108" s="101">
        <v>9.957707405090332</v>
      </c>
      <c r="F108" s="101">
        <v>16.233370044458415</v>
      </c>
      <c r="G108" s="101" t="s">
        <v>57</v>
      </c>
      <c r="H108" s="101">
        <v>-0.9933689236650594</v>
      </c>
      <c r="I108" s="101">
        <v>40.26663321256542</v>
      </c>
      <c r="J108" s="101" t="s">
        <v>60</v>
      </c>
      <c r="K108" s="101">
        <v>-0.0790671909544092</v>
      </c>
      <c r="L108" s="101">
        <v>-0.003696570143917404</v>
      </c>
      <c r="M108" s="101">
        <v>0.018015828264746642</v>
      </c>
      <c r="N108" s="101">
        <v>-0.0010796381571667973</v>
      </c>
      <c r="O108" s="101">
        <v>-0.0032880299817299135</v>
      </c>
      <c r="P108" s="101">
        <v>-0.0004230100220526536</v>
      </c>
      <c r="Q108" s="101">
        <v>0.00033835880518910504</v>
      </c>
      <c r="R108" s="101">
        <v>-8.681168463753493E-05</v>
      </c>
      <c r="S108" s="101">
        <v>-5.2279318511766216E-05</v>
      </c>
      <c r="T108" s="101">
        <v>-3.013013959094316E-05</v>
      </c>
      <c r="U108" s="101">
        <v>5.1483774784252516E-06</v>
      </c>
      <c r="V108" s="101">
        <v>-6.851842119017077E-06</v>
      </c>
      <c r="W108" s="101">
        <v>-3.537444270232824E-06</v>
      </c>
      <c r="X108" s="101">
        <v>67.5</v>
      </c>
    </row>
    <row r="109" spans="1:24" s="101" customFormat="1" ht="12.75" hidden="1">
      <c r="A109" s="101">
        <v>1762</v>
      </c>
      <c r="B109" s="101">
        <v>101.66000366210938</v>
      </c>
      <c r="C109" s="101">
        <v>108.05999755859375</v>
      </c>
      <c r="D109" s="101">
        <v>9.720893859863281</v>
      </c>
      <c r="E109" s="101">
        <v>9.935863494873047</v>
      </c>
      <c r="F109" s="101">
        <v>18.860327082118268</v>
      </c>
      <c r="G109" s="101" t="s">
        <v>58</v>
      </c>
      <c r="H109" s="101">
        <v>11.976922842398388</v>
      </c>
      <c r="I109" s="101">
        <v>46.13692650450776</v>
      </c>
      <c r="J109" s="101" t="s">
        <v>61</v>
      </c>
      <c r="K109" s="101">
        <v>-0.2606162489278533</v>
      </c>
      <c r="L109" s="101">
        <v>-0.679604823645842</v>
      </c>
      <c r="M109" s="101">
        <v>-0.06190622364369889</v>
      </c>
      <c r="N109" s="101">
        <v>-0.10441632336923147</v>
      </c>
      <c r="O109" s="101">
        <v>-0.010432025299764044</v>
      </c>
      <c r="P109" s="101">
        <v>-0.019491527423511183</v>
      </c>
      <c r="Q109" s="101">
        <v>-0.0012877740438031686</v>
      </c>
      <c r="R109" s="101">
        <v>-0.0016050269404133848</v>
      </c>
      <c r="S109" s="101">
        <v>-0.00013367708541272172</v>
      </c>
      <c r="T109" s="101">
        <v>-0.0002853045698058969</v>
      </c>
      <c r="U109" s="101">
        <v>-2.866551598647245E-05</v>
      </c>
      <c r="V109" s="101">
        <v>-5.926083113405362E-05</v>
      </c>
      <c r="W109" s="101">
        <v>-8.220913475802374E-06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1764</v>
      </c>
      <c r="B111" s="101">
        <v>115.28</v>
      </c>
      <c r="C111" s="101">
        <v>131.28</v>
      </c>
      <c r="D111" s="101">
        <v>9.232068790291903</v>
      </c>
      <c r="E111" s="101">
        <v>9.51004188594171</v>
      </c>
      <c r="F111" s="101">
        <v>14.144668418653042</v>
      </c>
      <c r="G111" s="101" t="s">
        <v>59</v>
      </c>
      <c r="H111" s="101">
        <v>-11.325759478517938</v>
      </c>
      <c r="I111" s="101">
        <v>36.45424052148207</v>
      </c>
      <c r="J111" s="101" t="s">
        <v>73</v>
      </c>
      <c r="K111" s="101">
        <v>0.8352916642389917</v>
      </c>
      <c r="M111" s="101" t="s">
        <v>68</v>
      </c>
      <c r="N111" s="101">
        <v>0.6705526609267123</v>
      </c>
      <c r="X111" s="101">
        <v>67.5</v>
      </c>
    </row>
    <row r="112" spans="1:24" s="101" customFormat="1" ht="12.75" hidden="1">
      <c r="A112" s="101">
        <v>1736</v>
      </c>
      <c r="B112" s="101">
        <v>98.27999877929688</v>
      </c>
      <c r="C112" s="101">
        <v>111.27999877929688</v>
      </c>
      <c r="D112" s="101">
        <v>9.313399314880371</v>
      </c>
      <c r="E112" s="101">
        <v>9.470168113708496</v>
      </c>
      <c r="F112" s="101">
        <v>18.700664861978225</v>
      </c>
      <c r="G112" s="101" t="s">
        <v>56</v>
      </c>
      <c r="H112" s="101">
        <v>16.961135138511402</v>
      </c>
      <c r="I112" s="101">
        <v>47.74113391780828</v>
      </c>
      <c r="J112" s="101" t="s">
        <v>62</v>
      </c>
      <c r="K112" s="101">
        <v>0.5155711903792113</v>
      </c>
      <c r="L112" s="101">
        <v>0.7418708691637315</v>
      </c>
      <c r="M112" s="101">
        <v>0.1220547664225977</v>
      </c>
      <c r="N112" s="101">
        <v>0.05761315564581903</v>
      </c>
      <c r="O112" s="101">
        <v>0.02070614538834267</v>
      </c>
      <c r="P112" s="101">
        <v>0.02128200351651123</v>
      </c>
      <c r="Q112" s="101">
        <v>0.002520458934852642</v>
      </c>
      <c r="R112" s="101">
        <v>0.0008868601821439407</v>
      </c>
      <c r="S112" s="101">
        <v>0.00027168510894868956</v>
      </c>
      <c r="T112" s="101">
        <v>0.0003131757035550457</v>
      </c>
      <c r="U112" s="101">
        <v>5.512989025489015E-05</v>
      </c>
      <c r="V112" s="101">
        <v>3.291329190372308E-05</v>
      </c>
      <c r="W112" s="101">
        <v>1.6944203416727546E-05</v>
      </c>
      <c r="X112" s="101">
        <v>67.5</v>
      </c>
    </row>
    <row r="113" spans="1:24" s="101" customFormat="1" ht="12.75" hidden="1">
      <c r="A113" s="101">
        <v>1733</v>
      </c>
      <c r="B113" s="101">
        <v>112.83999633789062</v>
      </c>
      <c r="C113" s="101">
        <v>136.44000244140625</v>
      </c>
      <c r="D113" s="101">
        <v>9.257028579711914</v>
      </c>
      <c r="E113" s="101">
        <v>9.932619094848633</v>
      </c>
      <c r="F113" s="101">
        <v>17.53621962208778</v>
      </c>
      <c r="G113" s="101" t="s">
        <v>57</v>
      </c>
      <c r="H113" s="101">
        <v>-0.27138802829901465</v>
      </c>
      <c r="I113" s="101">
        <v>45.0686083095916</v>
      </c>
      <c r="J113" s="101" t="s">
        <v>60</v>
      </c>
      <c r="K113" s="101">
        <v>-0.4263051443862396</v>
      </c>
      <c r="L113" s="101">
        <v>-0.004035849787523117</v>
      </c>
      <c r="M113" s="101">
        <v>0.10013527384484874</v>
      </c>
      <c r="N113" s="101">
        <v>-0.0005956748924019113</v>
      </c>
      <c r="O113" s="101">
        <v>-0.017245578078356368</v>
      </c>
      <c r="P113" s="101">
        <v>-0.00046173149419934903</v>
      </c>
      <c r="Q113" s="101">
        <v>0.0020292556520934836</v>
      </c>
      <c r="R113" s="101">
        <v>-4.791295467056919E-05</v>
      </c>
      <c r="S113" s="101">
        <v>-0.00023590067717632027</v>
      </c>
      <c r="T113" s="101">
        <v>-3.288125158401537E-05</v>
      </c>
      <c r="U113" s="101">
        <v>4.165901797303077E-05</v>
      </c>
      <c r="V113" s="101">
        <v>-3.7858642860270876E-06</v>
      </c>
      <c r="W113" s="101">
        <v>-1.4984023621770234E-05</v>
      </c>
      <c r="X113" s="101">
        <v>67.5</v>
      </c>
    </row>
    <row r="114" spans="1:24" s="101" customFormat="1" ht="12.75" hidden="1">
      <c r="A114" s="101">
        <v>1762</v>
      </c>
      <c r="B114" s="101">
        <v>119.80000305175781</v>
      </c>
      <c r="C114" s="101">
        <v>89.5</v>
      </c>
      <c r="D114" s="101">
        <v>9.584784507751465</v>
      </c>
      <c r="E114" s="101">
        <v>10.087794303894043</v>
      </c>
      <c r="F114" s="101">
        <v>24.841860870647157</v>
      </c>
      <c r="G114" s="101" t="s">
        <v>58</v>
      </c>
      <c r="H114" s="101">
        <v>9.379175674189987</v>
      </c>
      <c r="I114" s="101">
        <v>61.6791787259478</v>
      </c>
      <c r="J114" s="101" t="s">
        <v>61</v>
      </c>
      <c r="K114" s="101">
        <v>-0.28996133573092864</v>
      </c>
      <c r="L114" s="101">
        <v>-0.7418598913745391</v>
      </c>
      <c r="M114" s="101">
        <v>-0.06978748411063428</v>
      </c>
      <c r="N114" s="101">
        <v>-0.05761007615766474</v>
      </c>
      <c r="O114" s="101">
        <v>-0.011460126246534053</v>
      </c>
      <c r="P114" s="101">
        <v>-0.02127699409465681</v>
      </c>
      <c r="Q114" s="101">
        <v>-0.001494936366781264</v>
      </c>
      <c r="R114" s="101">
        <v>-0.0008855649786701818</v>
      </c>
      <c r="S114" s="101">
        <v>-0.0001347726564708689</v>
      </c>
      <c r="T114" s="101">
        <v>-0.0003114447697288663</v>
      </c>
      <c r="U114" s="101">
        <v>-3.610860037496513E-05</v>
      </c>
      <c r="V114" s="101">
        <v>-3.269483163356966E-05</v>
      </c>
      <c r="W114" s="101">
        <v>-7.911072337532576E-06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1764</v>
      </c>
      <c r="B116" s="101">
        <v>123.42</v>
      </c>
      <c r="C116" s="101">
        <v>128.02</v>
      </c>
      <c r="D116" s="101">
        <v>9.070027673613641</v>
      </c>
      <c r="E116" s="101">
        <v>9.492813201865008</v>
      </c>
      <c r="F116" s="101">
        <v>20.180378363819433</v>
      </c>
      <c r="G116" s="101" t="s">
        <v>59</v>
      </c>
      <c r="H116" s="101">
        <v>-2.9629773226026543</v>
      </c>
      <c r="I116" s="101">
        <v>52.95702267739735</v>
      </c>
      <c r="J116" s="101" t="s">
        <v>73</v>
      </c>
      <c r="K116" s="101">
        <v>0.6011974489194993</v>
      </c>
      <c r="M116" s="101" t="s">
        <v>68</v>
      </c>
      <c r="N116" s="101">
        <v>0.3420716582919144</v>
      </c>
      <c r="X116" s="101">
        <v>67.5</v>
      </c>
    </row>
    <row r="117" spans="1:24" s="101" customFormat="1" ht="12.75" hidden="1">
      <c r="A117" s="101">
        <v>1736</v>
      </c>
      <c r="B117" s="101">
        <v>123.5199966430664</v>
      </c>
      <c r="C117" s="101">
        <v>130.02000427246094</v>
      </c>
      <c r="D117" s="101">
        <v>8.952438354492188</v>
      </c>
      <c r="E117" s="101">
        <v>9.1356840133667</v>
      </c>
      <c r="F117" s="101">
        <v>22.557042107418628</v>
      </c>
      <c r="G117" s="101" t="s">
        <v>56</v>
      </c>
      <c r="H117" s="101">
        <v>3.9515851233068346</v>
      </c>
      <c r="I117" s="101">
        <v>59.97158176637324</v>
      </c>
      <c r="J117" s="101" t="s">
        <v>62</v>
      </c>
      <c r="K117" s="101">
        <v>0.7220632284821406</v>
      </c>
      <c r="L117" s="101">
        <v>0.1937532235555072</v>
      </c>
      <c r="M117" s="101">
        <v>0.17093858617659546</v>
      </c>
      <c r="N117" s="101">
        <v>0.11033794824030492</v>
      </c>
      <c r="O117" s="101">
        <v>0.028999460856758957</v>
      </c>
      <c r="P117" s="101">
        <v>0.005558182120369613</v>
      </c>
      <c r="Q117" s="101">
        <v>0.0035298421298106297</v>
      </c>
      <c r="R117" s="101">
        <v>0.001698369367046039</v>
      </c>
      <c r="S117" s="101">
        <v>0.00038044788620693315</v>
      </c>
      <c r="T117" s="101">
        <v>8.180853749633639E-05</v>
      </c>
      <c r="U117" s="101">
        <v>7.719291265277668E-05</v>
      </c>
      <c r="V117" s="101">
        <v>6.302491012770142E-05</v>
      </c>
      <c r="W117" s="101">
        <v>2.3723691114822373E-05</v>
      </c>
      <c r="X117" s="101">
        <v>67.5</v>
      </c>
    </row>
    <row r="118" spans="1:24" s="101" customFormat="1" ht="12.75" hidden="1">
      <c r="A118" s="101">
        <v>1733</v>
      </c>
      <c r="B118" s="101">
        <v>104.4000015258789</v>
      </c>
      <c r="C118" s="101">
        <v>131.6999969482422</v>
      </c>
      <c r="D118" s="101">
        <v>9.380216598510742</v>
      </c>
      <c r="E118" s="101">
        <v>9.983241081237793</v>
      </c>
      <c r="F118" s="101">
        <v>19.3370513272304</v>
      </c>
      <c r="G118" s="101" t="s">
        <v>57</v>
      </c>
      <c r="H118" s="101">
        <v>12.12674371870785</v>
      </c>
      <c r="I118" s="101">
        <v>49.026745244586756</v>
      </c>
      <c r="J118" s="101" t="s">
        <v>60</v>
      </c>
      <c r="K118" s="101">
        <v>-0.5787064570105066</v>
      </c>
      <c r="L118" s="101">
        <v>-0.0010532846697831049</v>
      </c>
      <c r="M118" s="101">
        <v>0.13815421885256493</v>
      </c>
      <c r="N118" s="101">
        <v>-0.0011413108213013056</v>
      </c>
      <c r="O118" s="101">
        <v>-0.023053408468792745</v>
      </c>
      <c r="P118" s="101">
        <v>-0.00012050974822122919</v>
      </c>
      <c r="Q118" s="101">
        <v>0.0029064581115481936</v>
      </c>
      <c r="R118" s="101">
        <v>-9.176412124304659E-05</v>
      </c>
      <c r="S118" s="101">
        <v>-0.000286161613102837</v>
      </c>
      <c r="T118" s="101">
        <v>-8.581212346736133E-06</v>
      </c>
      <c r="U118" s="101">
        <v>6.683204621901315E-05</v>
      </c>
      <c r="V118" s="101">
        <v>-7.245417674231097E-06</v>
      </c>
      <c r="W118" s="101">
        <v>-1.731080182943112E-05</v>
      </c>
      <c r="X118" s="101">
        <v>67.5</v>
      </c>
    </row>
    <row r="119" spans="1:24" s="101" customFormat="1" ht="12.75" hidden="1">
      <c r="A119" s="101">
        <v>1762</v>
      </c>
      <c r="B119" s="101">
        <v>105.68000030517578</v>
      </c>
      <c r="C119" s="101">
        <v>113.08000183105469</v>
      </c>
      <c r="D119" s="101">
        <v>9.182687759399414</v>
      </c>
      <c r="E119" s="101">
        <v>9.890472412109375</v>
      </c>
      <c r="F119" s="101">
        <v>20.578796988849053</v>
      </c>
      <c r="G119" s="101" t="s">
        <v>58</v>
      </c>
      <c r="H119" s="101">
        <v>15.120246332638786</v>
      </c>
      <c r="I119" s="101">
        <v>53.30024663781457</v>
      </c>
      <c r="J119" s="101" t="s">
        <v>61</v>
      </c>
      <c r="K119" s="101">
        <v>0.4318265190332788</v>
      </c>
      <c r="L119" s="101">
        <v>-0.1937503605920638</v>
      </c>
      <c r="M119" s="101">
        <v>0.10066485015779313</v>
      </c>
      <c r="N119" s="101">
        <v>-0.1103320453516991</v>
      </c>
      <c r="O119" s="101">
        <v>0.01759287037278709</v>
      </c>
      <c r="P119" s="101">
        <v>-0.0055568755505031875</v>
      </c>
      <c r="Q119" s="101">
        <v>0.002003069321616641</v>
      </c>
      <c r="R119" s="101">
        <v>-0.0016958885143112607</v>
      </c>
      <c r="S119" s="101">
        <v>0.00025070326145805477</v>
      </c>
      <c r="T119" s="101">
        <v>-8.135723447825462E-05</v>
      </c>
      <c r="U119" s="101">
        <v>3.8629307034930086E-05</v>
      </c>
      <c r="V119" s="101">
        <v>-6.260705407005492E-05</v>
      </c>
      <c r="W119" s="101">
        <v>1.622188830357509E-05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14.144668418653042</v>
      </c>
      <c r="G120" s="102"/>
      <c r="H120" s="102"/>
      <c r="I120" s="115"/>
      <c r="J120" s="115" t="s">
        <v>158</v>
      </c>
      <c r="K120" s="102">
        <f>AVERAGE(K118,K113,K108,K103,K98,K93)</f>
        <v>-0.35094887570722727</v>
      </c>
      <c r="L120" s="102">
        <f>AVERAGE(L118,L113,L108,L103,L98,L93)</f>
        <v>-0.0022246995568205195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24.841860870647157</v>
      </c>
      <c r="G121" s="102"/>
      <c r="H121" s="102"/>
      <c r="I121" s="115"/>
      <c r="J121" s="115" t="s">
        <v>159</v>
      </c>
      <c r="K121" s="102">
        <f>AVERAGE(K119,K114,K109,K104,K99,K94)</f>
        <v>-0.06774213485653147</v>
      </c>
      <c r="L121" s="102">
        <f>AVERAGE(L119,L114,L109,L104,L99,L94)</f>
        <v>-0.40909573269084637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0.21934304731701704</v>
      </c>
      <c r="L122" s="102">
        <f>ABS(L120/$H$33)</f>
        <v>0.00617972099116811</v>
      </c>
      <c r="M122" s="115" t="s">
        <v>111</v>
      </c>
      <c r="N122" s="102">
        <f>K122+L122+L123+K123</f>
        <v>0.5196974505902661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0.03848984935030197</v>
      </c>
      <c r="L123" s="102">
        <f>ABS(L121/$H$34)</f>
        <v>0.25568483293177896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1764</v>
      </c>
      <c r="B126" s="101">
        <v>107.3</v>
      </c>
      <c r="C126" s="101">
        <v>134.8</v>
      </c>
      <c r="D126" s="101">
        <v>9.140785373233845</v>
      </c>
      <c r="E126" s="101">
        <v>9.167076766644488</v>
      </c>
      <c r="F126" s="101">
        <v>18.484744749246854</v>
      </c>
      <c r="G126" s="101" t="s">
        <v>59</v>
      </c>
      <c r="H126" s="101">
        <v>8.29928045917083</v>
      </c>
      <c r="I126" s="101">
        <v>48.09928045917083</v>
      </c>
      <c r="J126" s="101" t="s">
        <v>73</v>
      </c>
      <c r="K126" s="101">
        <v>0.25812782697724035</v>
      </c>
      <c r="M126" s="101" t="s">
        <v>68</v>
      </c>
      <c r="N126" s="101">
        <v>0.21994021561703062</v>
      </c>
      <c r="X126" s="101">
        <v>67.5</v>
      </c>
    </row>
    <row r="127" spans="1:24" s="101" customFormat="1" ht="12.75" hidden="1">
      <c r="A127" s="101">
        <v>1762</v>
      </c>
      <c r="B127" s="101">
        <v>100.13999938964844</v>
      </c>
      <c r="C127" s="101">
        <v>117.44000244140625</v>
      </c>
      <c r="D127" s="101">
        <v>9.727407455444336</v>
      </c>
      <c r="E127" s="101">
        <v>9.990629196166992</v>
      </c>
      <c r="F127" s="101">
        <v>19.821139140859664</v>
      </c>
      <c r="G127" s="101" t="s">
        <v>56</v>
      </c>
      <c r="H127" s="101">
        <v>15.81174107640507</v>
      </c>
      <c r="I127" s="101">
        <v>48.45174046605351</v>
      </c>
      <c r="J127" s="101" t="s">
        <v>62</v>
      </c>
      <c r="K127" s="101">
        <v>0.3040545025929943</v>
      </c>
      <c r="L127" s="101">
        <v>0.37205868549669086</v>
      </c>
      <c r="M127" s="101">
        <v>0.07198031815884881</v>
      </c>
      <c r="N127" s="101">
        <v>0.147646142791193</v>
      </c>
      <c r="O127" s="101">
        <v>0.012211399018826717</v>
      </c>
      <c r="P127" s="101">
        <v>0.010673324304997204</v>
      </c>
      <c r="Q127" s="101">
        <v>0.0014864136915770476</v>
      </c>
      <c r="R127" s="101">
        <v>0.0022726933067752026</v>
      </c>
      <c r="S127" s="101">
        <v>0.00016023558836633292</v>
      </c>
      <c r="T127" s="101">
        <v>0.00015706000101838434</v>
      </c>
      <c r="U127" s="101">
        <v>3.2517376165860383E-05</v>
      </c>
      <c r="V127" s="101">
        <v>8.434793932159237E-05</v>
      </c>
      <c r="W127" s="101">
        <v>9.989346432861016E-06</v>
      </c>
      <c r="X127" s="101">
        <v>67.5</v>
      </c>
    </row>
    <row r="128" spans="1:24" s="101" customFormat="1" ht="12.75" hidden="1">
      <c r="A128" s="101">
        <v>1736</v>
      </c>
      <c r="B128" s="101">
        <v>119.30000305175781</v>
      </c>
      <c r="C128" s="101">
        <v>129.5</v>
      </c>
      <c r="D128" s="101">
        <v>9.232185363769531</v>
      </c>
      <c r="E128" s="101">
        <v>9.632719039916992</v>
      </c>
      <c r="F128" s="101">
        <v>20.514491370864125</v>
      </c>
      <c r="G128" s="101" t="s">
        <v>57</v>
      </c>
      <c r="H128" s="101">
        <v>1.079080970786194</v>
      </c>
      <c r="I128" s="101">
        <v>52.879084022544006</v>
      </c>
      <c r="J128" s="101" t="s">
        <v>60</v>
      </c>
      <c r="K128" s="101">
        <v>0.2772207981218622</v>
      </c>
      <c r="L128" s="101">
        <v>-0.0020226967433274513</v>
      </c>
      <c r="M128" s="101">
        <v>-0.0659596852965855</v>
      </c>
      <c r="N128" s="101">
        <v>-0.0015266319824705906</v>
      </c>
      <c r="O128" s="101">
        <v>0.011078982526155808</v>
      </c>
      <c r="P128" s="101">
        <v>-0.0002315911061004169</v>
      </c>
      <c r="Q128" s="101">
        <v>-0.0013771905406472623</v>
      </c>
      <c r="R128" s="101">
        <v>-0.00012273142493181532</v>
      </c>
      <c r="S128" s="101">
        <v>0.0001404886956507587</v>
      </c>
      <c r="T128" s="101">
        <v>-1.6504496818520443E-05</v>
      </c>
      <c r="U128" s="101">
        <v>-3.1000752872623187E-05</v>
      </c>
      <c r="V128" s="101">
        <v>-9.682153929929073E-06</v>
      </c>
      <c r="W128" s="101">
        <v>8.596083982031172E-06</v>
      </c>
      <c r="X128" s="101">
        <v>67.5</v>
      </c>
    </row>
    <row r="129" spans="1:24" s="101" customFormat="1" ht="12.75" hidden="1">
      <c r="A129" s="101">
        <v>1733</v>
      </c>
      <c r="B129" s="101">
        <v>106.16000366210938</v>
      </c>
      <c r="C129" s="101">
        <v>120.66000366210938</v>
      </c>
      <c r="D129" s="101">
        <v>9.276774406433105</v>
      </c>
      <c r="E129" s="101">
        <v>9.80617618560791</v>
      </c>
      <c r="F129" s="101">
        <v>19.990611874022633</v>
      </c>
      <c r="G129" s="101" t="s">
        <v>58</v>
      </c>
      <c r="H129" s="101">
        <v>12.592715284375714</v>
      </c>
      <c r="I129" s="101">
        <v>51.25271894648509</v>
      </c>
      <c r="J129" s="101" t="s">
        <v>61</v>
      </c>
      <c r="K129" s="101">
        <v>-0.12489103104607197</v>
      </c>
      <c r="L129" s="101">
        <v>-0.3720531872614587</v>
      </c>
      <c r="M129" s="101">
        <v>-0.02881815604483574</v>
      </c>
      <c r="N129" s="101">
        <v>-0.14763825004350145</v>
      </c>
      <c r="O129" s="101">
        <v>-0.005135602416672887</v>
      </c>
      <c r="P129" s="101">
        <v>-0.010670811463015325</v>
      </c>
      <c r="Q129" s="101">
        <v>-0.000559260115920497</v>
      </c>
      <c r="R129" s="101">
        <v>-0.002269376977056701</v>
      </c>
      <c r="S129" s="101">
        <v>-7.706082126121795E-05</v>
      </c>
      <c r="T129" s="101">
        <v>-0.00015619041425344368</v>
      </c>
      <c r="U129" s="101">
        <v>-9.814941367252783E-06</v>
      </c>
      <c r="V129" s="101">
        <v>-8.379039779757695E-05</v>
      </c>
      <c r="W129" s="101">
        <v>-5.0886523097555235E-06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1764</v>
      </c>
      <c r="B131" s="101">
        <v>107.1</v>
      </c>
      <c r="C131" s="101">
        <v>138.4</v>
      </c>
      <c r="D131" s="101">
        <v>9.437113253324585</v>
      </c>
      <c r="E131" s="101">
        <v>9.472496174724276</v>
      </c>
      <c r="F131" s="101">
        <v>19.167571305403637</v>
      </c>
      <c r="G131" s="101" t="s">
        <v>59</v>
      </c>
      <c r="H131" s="101">
        <v>8.709540006372912</v>
      </c>
      <c r="I131" s="101">
        <v>48.309540006372906</v>
      </c>
      <c r="J131" s="101" t="s">
        <v>73</v>
      </c>
      <c r="K131" s="101">
        <v>0.6265618467274935</v>
      </c>
      <c r="M131" s="101" t="s">
        <v>68</v>
      </c>
      <c r="N131" s="101">
        <v>0.4739513582777715</v>
      </c>
      <c r="X131" s="101">
        <v>67.5</v>
      </c>
    </row>
    <row r="132" spans="1:24" s="101" customFormat="1" ht="12.75" hidden="1">
      <c r="A132" s="101">
        <v>1762</v>
      </c>
      <c r="B132" s="101">
        <v>96.94000244140625</v>
      </c>
      <c r="C132" s="101">
        <v>105.23999786376953</v>
      </c>
      <c r="D132" s="101">
        <v>9.628555297851562</v>
      </c>
      <c r="E132" s="101">
        <v>10.024788856506348</v>
      </c>
      <c r="F132" s="101">
        <v>20.134524201455285</v>
      </c>
      <c r="G132" s="101" t="s">
        <v>56</v>
      </c>
      <c r="H132" s="101">
        <v>20.276397377590108</v>
      </c>
      <c r="I132" s="101">
        <v>49.71639981899636</v>
      </c>
      <c r="J132" s="101" t="s">
        <v>62</v>
      </c>
      <c r="K132" s="101">
        <v>0.5483290231438716</v>
      </c>
      <c r="L132" s="101">
        <v>0.5347576410053659</v>
      </c>
      <c r="M132" s="101">
        <v>0.12980891586647553</v>
      </c>
      <c r="N132" s="101">
        <v>0.14949284303880184</v>
      </c>
      <c r="O132" s="101">
        <v>0.02202196976447387</v>
      </c>
      <c r="P132" s="101">
        <v>0.015340673385629033</v>
      </c>
      <c r="Q132" s="101">
        <v>0.0026805922353220395</v>
      </c>
      <c r="R132" s="101">
        <v>0.0023011391199821126</v>
      </c>
      <c r="S132" s="101">
        <v>0.00028895117164082</v>
      </c>
      <c r="T132" s="101">
        <v>0.00022573464498715424</v>
      </c>
      <c r="U132" s="101">
        <v>5.863282236336506E-05</v>
      </c>
      <c r="V132" s="101">
        <v>8.540651648877242E-05</v>
      </c>
      <c r="W132" s="101">
        <v>1.8013872086737303E-05</v>
      </c>
      <c r="X132" s="101">
        <v>67.5</v>
      </c>
    </row>
    <row r="133" spans="1:24" s="101" customFormat="1" ht="12.75" hidden="1">
      <c r="A133" s="101">
        <v>1736</v>
      </c>
      <c r="B133" s="101">
        <v>116.33999633789062</v>
      </c>
      <c r="C133" s="101">
        <v>117.94000244140625</v>
      </c>
      <c r="D133" s="101">
        <v>9.019551277160645</v>
      </c>
      <c r="E133" s="101">
        <v>9.56135368347168</v>
      </c>
      <c r="F133" s="101">
        <v>17.279616057343027</v>
      </c>
      <c r="G133" s="101" t="s">
        <v>57</v>
      </c>
      <c r="H133" s="101">
        <v>-3.254906033483394</v>
      </c>
      <c r="I133" s="101">
        <v>45.58509030440724</v>
      </c>
      <c r="J133" s="101" t="s">
        <v>60</v>
      </c>
      <c r="K133" s="101">
        <v>0.45901490755360674</v>
      </c>
      <c r="L133" s="101">
        <v>-0.0029078218228623344</v>
      </c>
      <c r="M133" s="101">
        <v>-0.1094652356929189</v>
      </c>
      <c r="N133" s="101">
        <v>-0.001545569359716594</v>
      </c>
      <c r="O133" s="101">
        <v>0.018303930586834258</v>
      </c>
      <c r="P133" s="101">
        <v>-0.000332892311087329</v>
      </c>
      <c r="Q133" s="101">
        <v>-0.0022974605253249986</v>
      </c>
      <c r="R133" s="101">
        <v>-0.00012425551884395286</v>
      </c>
      <c r="S133" s="101">
        <v>0.00022875942191869593</v>
      </c>
      <c r="T133" s="101">
        <v>-2.3721020914915537E-05</v>
      </c>
      <c r="U133" s="101">
        <v>-5.2485566473796225E-05</v>
      </c>
      <c r="V133" s="101">
        <v>-9.801266714345732E-06</v>
      </c>
      <c r="W133" s="101">
        <v>1.3889221187641767E-05</v>
      </c>
      <c r="X133" s="101">
        <v>67.5</v>
      </c>
    </row>
    <row r="134" spans="1:24" s="101" customFormat="1" ht="12.75" hidden="1">
      <c r="A134" s="101">
        <v>1733</v>
      </c>
      <c r="B134" s="101">
        <v>91.36000061035156</v>
      </c>
      <c r="C134" s="101">
        <v>121.36000061035156</v>
      </c>
      <c r="D134" s="101">
        <v>9.952635765075684</v>
      </c>
      <c r="E134" s="101">
        <v>10.103461265563965</v>
      </c>
      <c r="F134" s="101">
        <v>15.234743582809989</v>
      </c>
      <c r="G134" s="101" t="s">
        <v>58</v>
      </c>
      <c r="H134" s="101">
        <v>12.524341516132885</v>
      </c>
      <c r="I134" s="101">
        <v>36.38434212648445</v>
      </c>
      <c r="J134" s="101" t="s">
        <v>61</v>
      </c>
      <c r="K134" s="101">
        <v>-0.29995004961737587</v>
      </c>
      <c r="L134" s="101">
        <v>-0.5347497350965873</v>
      </c>
      <c r="M134" s="101">
        <v>-0.06976902473966105</v>
      </c>
      <c r="N134" s="101">
        <v>-0.14948485319649663</v>
      </c>
      <c r="O134" s="101">
        <v>-0.012244724471369478</v>
      </c>
      <c r="P134" s="101">
        <v>-0.015337061082025</v>
      </c>
      <c r="Q134" s="101">
        <v>-0.0013810321743689354</v>
      </c>
      <c r="R134" s="101">
        <v>-0.002297781933854662</v>
      </c>
      <c r="S134" s="101">
        <v>-0.00017652735333660528</v>
      </c>
      <c r="T134" s="101">
        <v>-0.00022448483938616144</v>
      </c>
      <c r="U134" s="101">
        <v>-2.6135668543556316E-05</v>
      </c>
      <c r="V134" s="101">
        <v>-8.484225497675797E-05</v>
      </c>
      <c r="W134" s="101">
        <v>-1.1471230202471591E-05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1764</v>
      </c>
      <c r="B136" s="101">
        <v>114.18</v>
      </c>
      <c r="C136" s="101">
        <v>141.18</v>
      </c>
      <c r="D136" s="101">
        <v>9.250097446550626</v>
      </c>
      <c r="E136" s="101">
        <v>9.404205117071168</v>
      </c>
      <c r="F136" s="101">
        <v>22.91249025932397</v>
      </c>
      <c r="G136" s="101" t="s">
        <v>59</v>
      </c>
      <c r="H136" s="101">
        <v>12.253226990096756</v>
      </c>
      <c r="I136" s="101">
        <v>58.93322699009676</v>
      </c>
      <c r="J136" s="101" t="s">
        <v>73</v>
      </c>
      <c r="K136" s="101">
        <v>0.20815576326382912</v>
      </c>
      <c r="M136" s="101" t="s">
        <v>68</v>
      </c>
      <c r="N136" s="101">
        <v>0.13025474224191635</v>
      </c>
      <c r="X136" s="101">
        <v>67.5</v>
      </c>
    </row>
    <row r="137" spans="1:24" s="101" customFormat="1" ht="12.75" hidden="1">
      <c r="A137" s="101">
        <v>1762</v>
      </c>
      <c r="B137" s="101">
        <v>115.62000274658203</v>
      </c>
      <c r="C137" s="101">
        <v>104.22000122070312</v>
      </c>
      <c r="D137" s="101">
        <v>9.446632385253906</v>
      </c>
      <c r="E137" s="101">
        <v>9.837200164794922</v>
      </c>
      <c r="F137" s="101">
        <v>24.111348781962818</v>
      </c>
      <c r="G137" s="101" t="s">
        <v>56</v>
      </c>
      <c r="H137" s="101">
        <v>12.610239235443629</v>
      </c>
      <c r="I137" s="101">
        <v>60.73024198202566</v>
      </c>
      <c r="J137" s="101" t="s">
        <v>62</v>
      </c>
      <c r="K137" s="101">
        <v>0.42369367924274537</v>
      </c>
      <c r="L137" s="101">
        <v>0.021635013975570754</v>
      </c>
      <c r="M137" s="101">
        <v>0.10030321760783083</v>
      </c>
      <c r="N137" s="101">
        <v>0.1334620323699451</v>
      </c>
      <c r="O137" s="101">
        <v>0.0170162267840648</v>
      </c>
      <c r="P137" s="101">
        <v>0.0006207797180476522</v>
      </c>
      <c r="Q137" s="101">
        <v>0.002071317885698488</v>
      </c>
      <c r="R137" s="101">
        <v>0.002054352357655075</v>
      </c>
      <c r="S137" s="101">
        <v>0.0002232716684195855</v>
      </c>
      <c r="T137" s="101">
        <v>9.141081773835856E-06</v>
      </c>
      <c r="U137" s="101">
        <v>4.5319871087929E-05</v>
      </c>
      <c r="V137" s="101">
        <v>7.624165213439796E-05</v>
      </c>
      <c r="W137" s="101">
        <v>1.3919620943426614E-05</v>
      </c>
      <c r="X137" s="101">
        <v>67.5</v>
      </c>
    </row>
    <row r="138" spans="1:24" s="101" customFormat="1" ht="12.75" hidden="1">
      <c r="A138" s="101">
        <v>1736</v>
      </c>
      <c r="B138" s="101">
        <v>97.83999633789062</v>
      </c>
      <c r="C138" s="101">
        <v>109.94000244140625</v>
      </c>
      <c r="D138" s="101">
        <v>9.220686912536621</v>
      </c>
      <c r="E138" s="101">
        <v>9.747213363647461</v>
      </c>
      <c r="F138" s="101">
        <v>13.422435267385145</v>
      </c>
      <c r="G138" s="101" t="s">
        <v>57</v>
      </c>
      <c r="H138" s="101">
        <v>4.270187947258158</v>
      </c>
      <c r="I138" s="101">
        <v>34.61018428514878</v>
      </c>
      <c r="J138" s="101" t="s">
        <v>60</v>
      </c>
      <c r="K138" s="101">
        <v>0.30590664287152136</v>
      </c>
      <c r="L138" s="101">
        <v>-0.00011614536898987168</v>
      </c>
      <c r="M138" s="101">
        <v>-0.07320293731728275</v>
      </c>
      <c r="N138" s="101">
        <v>-0.0013800262483301918</v>
      </c>
      <c r="O138" s="101">
        <v>0.012158019365444653</v>
      </c>
      <c r="P138" s="101">
        <v>-1.3442676279684098E-05</v>
      </c>
      <c r="Q138" s="101">
        <v>-0.0015482530820459845</v>
      </c>
      <c r="R138" s="101">
        <v>-0.00011093483970142672</v>
      </c>
      <c r="S138" s="101">
        <v>0.00014862183185580615</v>
      </c>
      <c r="T138" s="101">
        <v>-9.69299331549723E-07</v>
      </c>
      <c r="U138" s="101">
        <v>-3.615302156120993E-05</v>
      </c>
      <c r="V138" s="101">
        <v>-8.750748497546488E-06</v>
      </c>
      <c r="W138" s="101">
        <v>8.919494141436449E-06</v>
      </c>
      <c r="X138" s="101">
        <v>67.5</v>
      </c>
    </row>
    <row r="139" spans="1:24" s="101" customFormat="1" ht="12.75" hidden="1">
      <c r="A139" s="101">
        <v>1733</v>
      </c>
      <c r="B139" s="101">
        <v>100.76000213623047</v>
      </c>
      <c r="C139" s="101">
        <v>136.36000061035156</v>
      </c>
      <c r="D139" s="101">
        <v>9.524820327758789</v>
      </c>
      <c r="E139" s="101">
        <v>9.639240264892578</v>
      </c>
      <c r="F139" s="101">
        <v>15.333226973032547</v>
      </c>
      <c r="G139" s="101" t="s">
        <v>58</v>
      </c>
      <c r="H139" s="101">
        <v>5.019473140319455</v>
      </c>
      <c r="I139" s="101">
        <v>38.279475276549924</v>
      </c>
      <c r="J139" s="101" t="s">
        <v>61</v>
      </c>
      <c r="K139" s="101">
        <v>-0.29315091621437905</v>
      </c>
      <c r="L139" s="101">
        <v>-0.02163470221603256</v>
      </c>
      <c r="M139" s="101">
        <v>-0.06857160805031363</v>
      </c>
      <c r="N139" s="101">
        <v>-0.13345489729444251</v>
      </c>
      <c r="O139" s="101">
        <v>-0.01190523158431608</v>
      </c>
      <c r="P139" s="101">
        <v>-0.0006206341537441862</v>
      </c>
      <c r="Q139" s="101">
        <v>-0.0013759615465373898</v>
      </c>
      <c r="R139" s="101">
        <v>-0.0020513549353399045</v>
      </c>
      <c r="S139" s="101">
        <v>-0.0001666186934731209</v>
      </c>
      <c r="T139" s="101">
        <v>-9.08954535726685E-06</v>
      </c>
      <c r="U139" s="101">
        <v>-2.7328551872010943E-05</v>
      </c>
      <c r="V139" s="101">
        <v>-7.573779717495906E-05</v>
      </c>
      <c r="W139" s="101">
        <v>-1.0686368488385644E-05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1764</v>
      </c>
      <c r="B141" s="101">
        <v>117.4</v>
      </c>
      <c r="C141" s="101">
        <v>141.6</v>
      </c>
      <c r="D141" s="101">
        <v>9.24119430124154</v>
      </c>
      <c r="E141" s="101">
        <v>9.298009504951851</v>
      </c>
      <c r="F141" s="101">
        <v>21.54153048555077</v>
      </c>
      <c r="G141" s="101" t="s">
        <v>59</v>
      </c>
      <c r="H141" s="101">
        <v>5.567866793690207</v>
      </c>
      <c r="I141" s="101">
        <v>55.46786679369021</v>
      </c>
      <c r="J141" s="101" t="s">
        <v>73</v>
      </c>
      <c r="K141" s="101">
        <v>0.6602205069432903</v>
      </c>
      <c r="M141" s="101" t="s">
        <v>68</v>
      </c>
      <c r="N141" s="101">
        <v>0.3680857520068325</v>
      </c>
      <c r="X141" s="101">
        <v>67.5</v>
      </c>
    </row>
    <row r="142" spans="1:24" s="101" customFormat="1" ht="12.75" hidden="1">
      <c r="A142" s="101">
        <v>1762</v>
      </c>
      <c r="B142" s="101">
        <v>101.66000366210938</v>
      </c>
      <c r="C142" s="101">
        <v>108.05999755859375</v>
      </c>
      <c r="D142" s="101">
        <v>9.720893859863281</v>
      </c>
      <c r="E142" s="101">
        <v>9.935863494873047</v>
      </c>
      <c r="F142" s="101">
        <v>21.61724997702101</v>
      </c>
      <c r="G142" s="101" t="s">
        <v>56</v>
      </c>
      <c r="H142" s="101">
        <v>18.72102374939268</v>
      </c>
      <c r="I142" s="101">
        <v>52.88102741150205</v>
      </c>
      <c r="J142" s="101" t="s">
        <v>62</v>
      </c>
      <c r="K142" s="101">
        <v>0.7643549612544018</v>
      </c>
      <c r="L142" s="101">
        <v>0.17788818477219673</v>
      </c>
      <c r="M142" s="101">
        <v>0.18095056507737134</v>
      </c>
      <c r="N142" s="101">
        <v>0.10300302880316495</v>
      </c>
      <c r="O142" s="101">
        <v>0.03069795348408171</v>
      </c>
      <c r="P142" s="101">
        <v>0.005103215126974313</v>
      </c>
      <c r="Q142" s="101">
        <v>0.003736738366133829</v>
      </c>
      <c r="R142" s="101">
        <v>0.0015855323777811555</v>
      </c>
      <c r="S142" s="101">
        <v>0.00040277598459226657</v>
      </c>
      <c r="T142" s="101">
        <v>7.510636367649637E-05</v>
      </c>
      <c r="U142" s="101">
        <v>8.174022150333332E-05</v>
      </c>
      <c r="V142" s="101">
        <v>5.884077955951391E-05</v>
      </c>
      <c r="W142" s="101">
        <v>2.511250000898714E-05</v>
      </c>
      <c r="X142" s="101">
        <v>67.5</v>
      </c>
    </row>
    <row r="143" spans="1:24" s="101" customFormat="1" ht="12.75" hidden="1">
      <c r="A143" s="101">
        <v>1736</v>
      </c>
      <c r="B143" s="101">
        <v>105.83999633789062</v>
      </c>
      <c r="C143" s="101">
        <v>106.54000091552734</v>
      </c>
      <c r="D143" s="101">
        <v>8.997636795043945</v>
      </c>
      <c r="E143" s="101">
        <v>9.644535064697266</v>
      </c>
      <c r="F143" s="101">
        <v>15.663142352791835</v>
      </c>
      <c r="G143" s="101" t="s">
        <v>57</v>
      </c>
      <c r="H143" s="101">
        <v>3.0630609364216923</v>
      </c>
      <c r="I143" s="101">
        <v>41.40305727431232</v>
      </c>
      <c r="J143" s="101" t="s">
        <v>60</v>
      </c>
      <c r="K143" s="101">
        <v>0.09338981281081374</v>
      </c>
      <c r="L143" s="101">
        <v>-0.0009665117377117685</v>
      </c>
      <c r="M143" s="101">
        <v>-0.024148275520968442</v>
      </c>
      <c r="N143" s="101">
        <v>-0.001064981762793207</v>
      </c>
      <c r="O143" s="101">
        <v>0.0034218894878647577</v>
      </c>
      <c r="P143" s="101">
        <v>-0.00011066838765959407</v>
      </c>
      <c r="Q143" s="101">
        <v>-0.0005956562427196014</v>
      </c>
      <c r="R143" s="101">
        <v>-8.561513530797878E-05</v>
      </c>
      <c r="S143" s="101">
        <v>1.77794862471448E-05</v>
      </c>
      <c r="T143" s="101">
        <v>-7.890297533311905E-06</v>
      </c>
      <c r="U143" s="101">
        <v>-1.9389866158343844E-05</v>
      </c>
      <c r="V143" s="101">
        <v>-6.7556876697838956E-06</v>
      </c>
      <c r="W143" s="101">
        <v>2.748854412545835E-07</v>
      </c>
      <c r="X143" s="101">
        <v>67.5</v>
      </c>
    </row>
    <row r="144" spans="1:24" s="101" customFormat="1" ht="12.75" hidden="1">
      <c r="A144" s="101">
        <v>1733</v>
      </c>
      <c r="B144" s="101">
        <v>108.76000213623047</v>
      </c>
      <c r="C144" s="101">
        <v>124.55999755859375</v>
      </c>
      <c r="D144" s="101">
        <v>9.589559555053711</v>
      </c>
      <c r="E144" s="101">
        <v>9.957707405090332</v>
      </c>
      <c r="F144" s="101">
        <v>16.233370044458415</v>
      </c>
      <c r="G144" s="101" t="s">
        <v>58</v>
      </c>
      <c r="H144" s="101">
        <v>-0.9933689236650594</v>
      </c>
      <c r="I144" s="101">
        <v>40.26663321256542</v>
      </c>
      <c r="J144" s="101" t="s">
        <v>61</v>
      </c>
      <c r="K144" s="101">
        <v>-0.7586282684275477</v>
      </c>
      <c r="L144" s="101">
        <v>-0.17788555910081086</v>
      </c>
      <c r="M144" s="101">
        <v>-0.17933200436950286</v>
      </c>
      <c r="N144" s="101">
        <v>-0.10299752305988016</v>
      </c>
      <c r="O144" s="101">
        <v>-0.030506638956851427</v>
      </c>
      <c r="P144" s="101">
        <v>-0.005102015007832914</v>
      </c>
      <c r="Q144" s="101">
        <v>-0.003688957475689532</v>
      </c>
      <c r="R144" s="101">
        <v>-0.0015832191792669015</v>
      </c>
      <c r="S144" s="101">
        <v>-0.00040238337892246163</v>
      </c>
      <c r="T144" s="101">
        <v>-7.469075625230974E-05</v>
      </c>
      <c r="U144" s="101">
        <v>-7.94071590083382E-05</v>
      </c>
      <c r="V144" s="101">
        <v>-5.8451672544758206E-05</v>
      </c>
      <c r="W144" s="101">
        <v>-2.5110995493917905E-05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1764</v>
      </c>
      <c r="B146" s="101">
        <v>115.28</v>
      </c>
      <c r="C146" s="101">
        <v>131.28</v>
      </c>
      <c r="D146" s="101">
        <v>9.232068790291903</v>
      </c>
      <c r="E146" s="101">
        <v>9.51004188594171</v>
      </c>
      <c r="F146" s="101">
        <v>23.462053396767118</v>
      </c>
      <c r="G146" s="101" t="s">
        <v>59</v>
      </c>
      <c r="H146" s="101">
        <v>12.687401026220094</v>
      </c>
      <c r="I146" s="101">
        <v>60.467401026220095</v>
      </c>
      <c r="J146" s="101" t="s">
        <v>73</v>
      </c>
      <c r="K146" s="101">
        <v>0.4633819179119134</v>
      </c>
      <c r="M146" s="101" t="s">
        <v>68</v>
      </c>
      <c r="N146" s="101">
        <v>0.24635297096203657</v>
      </c>
      <c r="X146" s="101">
        <v>67.5</v>
      </c>
    </row>
    <row r="147" spans="1:24" s="101" customFormat="1" ht="12.75" hidden="1">
      <c r="A147" s="101">
        <v>1762</v>
      </c>
      <c r="B147" s="101">
        <v>119.80000305175781</v>
      </c>
      <c r="C147" s="101">
        <v>89.5</v>
      </c>
      <c r="D147" s="101">
        <v>9.584784507751465</v>
      </c>
      <c r="E147" s="101">
        <v>10.087794303894043</v>
      </c>
      <c r="F147" s="101">
        <v>23.279010736901373</v>
      </c>
      <c r="G147" s="101" t="s">
        <v>56</v>
      </c>
      <c r="H147" s="101">
        <v>5.498817708129671</v>
      </c>
      <c r="I147" s="101">
        <v>57.798820759887484</v>
      </c>
      <c r="J147" s="101" t="s">
        <v>62</v>
      </c>
      <c r="K147" s="101">
        <v>0.6548845171066534</v>
      </c>
      <c r="L147" s="101">
        <v>0.08072598507699405</v>
      </c>
      <c r="M147" s="101">
        <v>0.15503462849528907</v>
      </c>
      <c r="N147" s="101">
        <v>0.05698685196671244</v>
      </c>
      <c r="O147" s="101">
        <v>0.026301279099754188</v>
      </c>
      <c r="P147" s="101">
        <v>0.002315687616339267</v>
      </c>
      <c r="Q147" s="101">
        <v>0.0032014587902371846</v>
      </c>
      <c r="R147" s="101">
        <v>0.0008771966695972684</v>
      </c>
      <c r="S147" s="101">
        <v>0.0003450756336421608</v>
      </c>
      <c r="T147" s="101">
        <v>3.408450048500524E-05</v>
      </c>
      <c r="U147" s="101">
        <v>7.002644227966372E-05</v>
      </c>
      <c r="V147" s="101">
        <v>3.2559000818886664E-05</v>
      </c>
      <c r="W147" s="101">
        <v>2.1516502852937687E-05</v>
      </c>
      <c r="X147" s="101">
        <v>67.5</v>
      </c>
    </row>
    <row r="148" spans="1:24" s="101" customFormat="1" ht="12.75" hidden="1">
      <c r="A148" s="101">
        <v>1736</v>
      </c>
      <c r="B148" s="101">
        <v>98.27999877929688</v>
      </c>
      <c r="C148" s="101">
        <v>111.27999877929688</v>
      </c>
      <c r="D148" s="101">
        <v>9.313399314880371</v>
      </c>
      <c r="E148" s="101">
        <v>9.470168113708496</v>
      </c>
      <c r="F148" s="101">
        <v>10.751732601124495</v>
      </c>
      <c r="G148" s="101" t="s">
        <v>57</v>
      </c>
      <c r="H148" s="101">
        <v>-3.331781844380316</v>
      </c>
      <c r="I148" s="101">
        <v>27.44821693491655</v>
      </c>
      <c r="J148" s="101" t="s">
        <v>60</v>
      </c>
      <c r="K148" s="101">
        <v>0.6152634636084872</v>
      </c>
      <c r="L148" s="101">
        <v>0.00044001695829002404</v>
      </c>
      <c r="M148" s="101">
        <v>-0.14624926352657625</v>
      </c>
      <c r="N148" s="101">
        <v>-0.0005890747779546574</v>
      </c>
      <c r="O148" s="101">
        <v>0.02461139483232377</v>
      </c>
      <c r="P148" s="101">
        <v>5.0198161161768395E-05</v>
      </c>
      <c r="Q148" s="101">
        <v>-0.0030468658363241707</v>
      </c>
      <c r="R148" s="101">
        <v>-4.734357992419647E-05</v>
      </c>
      <c r="S148" s="101">
        <v>0.0003139513485524737</v>
      </c>
      <c r="T148" s="101">
        <v>3.5642741173302547E-06</v>
      </c>
      <c r="U148" s="101">
        <v>-6.813778381175288E-05</v>
      </c>
      <c r="V148" s="101">
        <v>-3.7301885099717514E-06</v>
      </c>
      <c r="W148" s="101">
        <v>1.9269302176770376E-05</v>
      </c>
      <c r="X148" s="101">
        <v>67.5</v>
      </c>
    </row>
    <row r="149" spans="1:24" s="101" customFormat="1" ht="12.75" hidden="1">
      <c r="A149" s="101">
        <v>1733</v>
      </c>
      <c r="B149" s="101">
        <v>112.83999633789062</v>
      </c>
      <c r="C149" s="101">
        <v>136.44000244140625</v>
      </c>
      <c r="D149" s="101">
        <v>9.257028579711914</v>
      </c>
      <c r="E149" s="101">
        <v>9.932619094848633</v>
      </c>
      <c r="F149" s="101">
        <v>17.53621962208778</v>
      </c>
      <c r="G149" s="101" t="s">
        <v>58</v>
      </c>
      <c r="H149" s="101">
        <v>-0.27138802829901465</v>
      </c>
      <c r="I149" s="101">
        <v>45.0686083095916</v>
      </c>
      <c r="J149" s="101" t="s">
        <v>61</v>
      </c>
      <c r="K149" s="101">
        <v>-0.22433145364505258</v>
      </c>
      <c r="L149" s="101">
        <v>0.08072478585742723</v>
      </c>
      <c r="M149" s="101">
        <v>-0.05144792464819499</v>
      </c>
      <c r="N149" s="101">
        <v>-0.05698380724365453</v>
      </c>
      <c r="O149" s="101">
        <v>-0.00927558767359963</v>
      </c>
      <c r="P149" s="101">
        <v>0.002315143468790436</v>
      </c>
      <c r="Q149" s="101">
        <v>-0.0009828260075046592</v>
      </c>
      <c r="R149" s="101">
        <v>-0.0008759181369240509</v>
      </c>
      <c r="S149" s="101">
        <v>-0.0001432192154552662</v>
      </c>
      <c r="T149" s="101">
        <v>3.389762710469351E-05</v>
      </c>
      <c r="U149" s="101">
        <v>-1.6153793225428558E-05</v>
      </c>
      <c r="V149" s="101">
        <v>-3.234461667734427E-05</v>
      </c>
      <c r="W149" s="101">
        <v>-9.57360374366874E-06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1764</v>
      </c>
      <c r="B151" s="101">
        <v>123.42</v>
      </c>
      <c r="C151" s="101">
        <v>128.02</v>
      </c>
      <c r="D151" s="101">
        <v>9.070027673613641</v>
      </c>
      <c r="E151" s="101">
        <v>9.492813201865008</v>
      </c>
      <c r="F151" s="101">
        <v>23.980112039051043</v>
      </c>
      <c r="G151" s="101" t="s">
        <v>59</v>
      </c>
      <c r="H151" s="101">
        <v>7.008222363527828</v>
      </c>
      <c r="I151" s="101">
        <v>62.92822236352783</v>
      </c>
      <c r="J151" s="101" t="s">
        <v>73</v>
      </c>
      <c r="K151" s="101">
        <v>0.3087483364861948</v>
      </c>
      <c r="M151" s="101" t="s">
        <v>68</v>
      </c>
      <c r="N151" s="101">
        <v>0.2388289563103429</v>
      </c>
      <c r="X151" s="101">
        <v>67.5</v>
      </c>
    </row>
    <row r="152" spans="1:24" s="101" customFormat="1" ht="12.75" hidden="1">
      <c r="A152" s="101">
        <v>1762</v>
      </c>
      <c r="B152" s="101">
        <v>105.68000030517578</v>
      </c>
      <c r="C152" s="101">
        <v>113.08000183105469</v>
      </c>
      <c r="D152" s="101">
        <v>9.182687759399414</v>
      </c>
      <c r="E152" s="101">
        <v>9.890472412109375</v>
      </c>
      <c r="F152" s="101">
        <v>19.361101416363592</v>
      </c>
      <c r="G152" s="101" t="s">
        <v>56</v>
      </c>
      <c r="H152" s="101">
        <v>11.966346015802046</v>
      </c>
      <c r="I152" s="101">
        <v>50.14634632097783</v>
      </c>
      <c r="J152" s="101" t="s">
        <v>62</v>
      </c>
      <c r="K152" s="101">
        <v>0.37267958055552847</v>
      </c>
      <c r="L152" s="101">
        <v>0.386504718425212</v>
      </c>
      <c r="M152" s="101">
        <v>0.08822657341843457</v>
      </c>
      <c r="N152" s="101">
        <v>0.11106378519700111</v>
      </c>
      <c r="O152" s="101">
        <v>0.014967526993955524</v>
      </c>
      <c r="P152" s="101">
        <v>0.011087698166817121</v>
      </c>
      <c r="Q152" s="101">
        <v>0.0018218542243436326</v>
      </c>
      <c r="R152" s="101">
        <v>0.0017095917490399374</v>
      </c>
      <c r="S152" s="101">
        <v>0.00019638070445079497</v>
      </c>
      <c r="T152" s="101">
        <v>0.00016314977970721274</v>
      </c>
      <c r="U152" s="101">
        <v>3.9845830561870306E-05</v>
      </c>
      <c r="V152" s="101">
        <v>6.345232019889991E-05</v>
      </c>
      <c r="W152" s="101">
        <v>1.2244124566962612E-05</v>
      </c>
      <c r="X152" s="101">
        <v>67.5</v>
      </c>
    </row>
    <row r="153" spans="1:24" s="101" customFormat="1" ht="12.75" hidden="1">
      <c r="A153" s="101">
        <v>1736</v>
      </c>
      <c r="B153" s="101">
        <v>123.5199966430664</v>
      </c>
      <c r="C153" s="101">
        <v>130.02000427246094</v>
      </c>
      <c r="D153" s="101">
        <v>8.952438354492188</v>
      </c>
      <c r="E153" s="101">
        <v>9.1356840133667</v>
      </c>
      <c r="F153" s="101">
        <v>20.06272438741327</v>
      </c>
      <c r="G153" s="101" t="s">
        <v>57</v>
      </c>
      <c r="H153" s="101">
        <v>-2.679966051898802</v>
      </c>
      <c r="I153" s="101">
        <v>53.340030591167604</v>
      </c>
      <c r="J153" s="101" t="s">
        <v>60</v>
      </c>
      <c r="K153" s="101">
        <v>0.37264970582779516</v>
      </c>
      <c r="L153" s="101">
        <v>-0.0021017122387498506</v>
      </c>
      <c r="M153" s="101">
        <v>-0.08820109722749128</v>
      </c>
      <c r="N153" s="101">
        <v>-0.0011482918108502186</v>
      </c>
      <c r="O153" s="101">
        <v>0.014967500649175774</v>
      </c>
      <c r="P153" s="101">
        <v>-0.00024062102138876505</v>
      </c>
      <c r="Q153" s="101">
        <v>-0.0018195558347035975</v>
      </c>
      <c r="R153" s="101">
        <v>-9.23163058489259E-05</v>
      </c>
      <c r="S153" s="101">
        <v>0.0001959559011802098</v>
      </c>
      <c r="T153" s="101">
        <v>-1.7146017858521595E-05</v>
      </c>
      <c r="U153" s="101">
        <v>-3.95124245969779E-05</v>
      </c>
      <c r="V153" s="101">
        <v>-7.281319245779128E-06</v>
      </c>
      <c r="W153" s="101">
        <v>1.2184473667846588E-05</v>
      </c>
      <c r="X153" s="101">
        <v>67.5</v>
      </c>
    </row>
    <row r="154" spans="1:24" s="101" customFormat="1" ht="12.75" hidden="1">
      <c r="A154" s="101">
        <v>1733</v>
      </c>
      <c r="B154" s="101">
        <v>104.4000015258789</v>
      </c>
      <c r="C154" s="101">
        <v>131.6999969482422</v>
      </c>
      <c r="D154" s="101">
        <v>9.380216598510742</v>
      </c>
      <c r="E154" s="101">
        <v>9.983241081237793</v>
      </c>
      <c r="F154" s="101">
        <v>19.3370513272304</v>
      </c>
      <c r="G154" s="101" t="s">
        <v>58</v>
      </c>
      <c r="H154" s="101">
        <v>12.12674371870785</v>
      </c>
      <c r="I154" s="101">
        <v>49.026745244586756</v>
      </c>
      <c r="J154" s="101" t="s">
        <v>61</v>
      </c>
      <c r="K154" s="101">
        <v>0.004718740245270643</v>
      </c>
      <c r="L154" s="101">
        <v>-0.3864990041004219</v>
      </c>
      <c r="M154" s="101">
        <v>0.002120071938650867</v>
      </c>
      <c r="N154" s="101">
        <v>-0.11105784892659652</v>
      </c>
      <c r="O154" s="101">
        <v>2.8082587311344336E-05</v>
      </c>
      <c r="P154" s="101">
        <v>-0.01108508692624941</v>
      </c>
      <c r="Q154" s="101">
        <v>9.148431097643644E-05</v>
      </c>
      <c r="R154" s="101">
        <v>-0.0017070974336750202</v>
      </c>
      <c r="S154" s="101">
        <v>-1.2909913758129288E-05</v>
      </c>
      <c r="T154" s="101">
        <v>-0.00016224630871026713</v>
      </c>
      <c r="U154" s="101">
        <v>5.143784174458848E-06</v>
      </c>
      <c r="V154" s="101">
        <v>-6.303316054795894E-05</v>
      </c>
      <c r="W154" s="101">
        <v>-1.2071403600453846E-06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10.751732601124495</v>
      </c>
      <c r="G155" s="102"/>
      <c r="H155" s="102"/>
      <c r="I155" s="115"/>
      <c r="J155" s="115" t="s">
        <v>158</v>
      </c>
      <c r="K155" s="102">
        <f>AVERAGE(K153,K148,K143,K138,K133,K128)</f>
        <v>0.3539075551323478</v>
      </c>
      <c r="L155" s="102">
        <f>AVERAGE(L153,L148,L143,L138,L133,L128)</f>
        <v>-0.0012791451588918753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24.111348781962818</v>
      </c>
      <c r="G156" s="102"/>
      <c r="H156" s="102"/>
      <c r="I156" s="115"/>
      <c r="J156" s="115" t="s">
        <v>159</v>
      </c>
      <c r="K156" s="102">
        <f>AVERAGE(K154,K149,K144,K139,K134,K129)</f>
        <v>-0.28270549645085946</v>
      </c>
      <c r="L156" s="102">
        <f>AVERAGE(L154,L149,L144,L139,L134,L129)</f>
        <v>-0.23534956698631404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0.22119222195771734</v>
      </c>
      <c r="L157" s="102">
        <f>ABS(L155/$H$33)</f>
        <v>0.003553180996921876</v>
      </c>
      <c r="M157" s="115" t="s">
        <v>111</v>
      </c>
      <c r="N157" s="102">
        <f>K157+L157+L158+K158</f>
        <v>0.5324670053045284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0.16062812298344287</v>
      </c>
      <c r="L158" s="102">
        <f>ABS(L156/$H$34)</f>
        <v>0.14709347936644626</v>
      </c>
      <c r="M158" s="102"/>
      <c r="N158" s="102"/>
    </row>
    <row r="159" s="101" customFormat="1" ht="12.75"/>
    <row r="160" s="116" customFormat="1" ht="12.75">
      <c r="A160" s="116" t="s">
        <v>119</v>
      </c>
    </row>
    <row r="161" spans="1:24" s="116" customFormat="1" ht="12.75">
      <c r="A161" s="116">
        <v>1764</v>
      </c>
      <c r="B161" s="116">
        <v>107.3</v>
      </c>
      <c r="C161" s="116">
        <v>134.8</v>
      </c>
      <c r="D161" s="116">
        <v>9.140785373233845</v>
      </c>
      <c r="E161" s="116">
        <v>9.167076766644488</v>
      </c>
      <c r="F161" s="116">
        <v>20.064524952787767</v>
      </c>
      <c r="G161" s="116" t="s">
        <v>59</v>
      </c>
      <c r="H161" s="116">
        <v>12.410037307844995</v>
      </c>
      <c r="I161" s="116">
        <v>52.21003730784499</v>
      </c>
      <c r="J161" s="116" t="s">
        <v>73</v>
      </c>
      <c r="K161" s="116">
        <v>0.3514070741553236</v>
      </c>
      <c r="M161" s="116" t="s">
        <v>68</v>
      </c>
      <c r="N161" s="116">
        <v>0.20949847764080842</v>
      </c>
      <c r="X161" s="116">
        <v>67.5</v>
      </c>
    </row>
    <row r="162" spans="1:24" s="116" customFormat="1" ht="12.75">
      <c r="A162" s="116">
        <v>1762</v>
      </c>
      <c r="B162" s="116">
        <v>100.13999938964844</v>
      </c>
      <c r="C162" s="116">
        <v>117.44000244140625</v>
      </c>
      <c r="D162" s="116">
        <v>9.727407455444336</v>
      </c>
      <c r="E162" s="116">
        <v>9.990629196166992</v>
      </c>
      <c r="F162" s="116">
        <v>19.821139140859664</v>
      </c>
      <c r="G162" s="116" t="s">
        <v>56</v>
      </c>
      <c r="H162" s="116">
        <v>15.81174107640507</v>
      </c>
      <c r="I162" s="116">
        <v>48.45174046605351</v>
      </c>
      <c r="J162" s="116" t="s">
        <v>62</v>
      </c>
      <c r="K162" s="116">
        <v>0.5574260071678755</v>
      </c>
      <c r="L162" s="116">
        <v>0.03145101679127052</v>
      </c>
      <c r="M162" s="116">
        <v>0.13196268827434196</v>
      </c>
      <c r="N162" s="116">
        <v>0.14753075483532055</v>
      </c>
      <c r="O162" s="116">
        <v>0.022387158840573407</v>
      </c>
      <c r="P162" s="116">
        <v>0.0009020598622990752</v>
      </c>
      <c r="Q162" s="116">
        <v>0.0027251475521000183</v>
      </c>
      <c r="R162" s="116">
        <v>0.0022709119458066886</v>
      </c>
      <c r="S162" s="116">
        <v>0.0002937351393671249</v>
      </c>
      <c r="T162" s="116">
        <v>1.3259863454491925E-05</v>
      </c>
      <c r="U162" s="116">
        <v>5.962426580552545E-05</v>
      </c>
      <c r="V162" s="116">
        <v>8.427590931036544E-05</v>
      </c>
      <c r="W162" s="116">
        <v>1.831106781767511E-05</v>
      </c>
      <c r="X162" s="116">
        <v>67.5</v>
      </c>
    </row>
    <row r="163" spans="1:24" s="116" customFormat="1" ht="12.75">
      <c r="A163" s="116">
        <v>1733</v>
      </c>
      <c r="B163" s="116">
        <v>106.16000366210938</v>
      </c>
      <c r="C163" s="116">
        <v>120.66000366210938</v>
      </c>
      <c r="D163" s="116">
        <v>9.276774406433105</v>
      </c>
      <c r="E163" s="116">
        <v>9.80617618560791</v>
      </c>
      <c r="F163" s="116">
        <v>17.91485991431061</v>
      </c>
      <c r="G163" s="116" t="s">
        <v>57</v>
      </c>
      <c r="H163" s="116">
        <v>7.270820563785158</v>
      </c>
      <c r="I163" s="116">
        <v>45.93082422589453</v>
      </c>
      <c r="J163" s="116" t="s">
        <v>60</v>
      </c>
      <c r="K163" s="116">
        <v>0.19563626197135914</v>
      </c>
      <c r="L163" s="116">
        <v>0.0001729014839743938</v>
      </c>
      <c r="M163" s="116">
        <v>-0.047715226414709766</v>
      </c>
      <c r="N163" s="116">
        <v>-0.0015255417883430547</v>
      </c>
      <c r="O163" s="116">
        <v>0.007630497919808359</v>
      </c>
      <c r="P163" s="116">
        <v>1.9640488385999836E-05</v>
      </c>
      <c r="Q163" s="116">
        <v>-0.0010516263977084395</v>
      </c>
      <c r="R163" s="116">
        <v>-0.00012263220273702748</v>
      </c>
      <c r="S163" s="116">
        <v>8.126318273646162E-05</v>
      </c>
      <c r="T163" s="116">
        <v>1.38636639473495E-06</v>
      </c>
      <c r="U163" s="116">
        <v>-2.730221793240725E-05</v>
      </c>
      <c r="V163" s="116">
        <v>-9.674890482492735E-06</v>
      </c>
      <c r="W163" s="116">
        <v>4.482931222929551E-06</v>
      </c>
      <c r="X163" s="116">
        <v>67.5</v>
      </c>
    </row>
    <row r="164" spans="1:24" s="116" customFormat="1" ht="12.75">
      <c r="A164" s="116">
        <v>1736</v>
      </c>
      <c r="B164" s="116">
        <v>119.30000305175781</v>
      </c>
      <c r="C164" s="116">
        <v>129.5</v>
      </c>
      <c r="D164" s="116">
        <v>9.232185363769531</v>
      </c>
      <c r="E164" s="116">
        <v>9.632719039916992</v>
      </c>
      <c r="F164" s="116">
        <v>20.972913523189114</v>
      </c>
      <c r="G164" s="116" t="s">
        <v>58</v>
      </c>
      <c r="H164" s="116">
        <v>2.2607307164394967</v>
      </c>
      <c r="I164" s="116">
        <v>54.060733768197316</v>
      </c>
      <c r="J164" s="116" t="s">
        <v>61</v>
      </c>
      <c r="K164" s="116">
        <v>-0.5219676297137535</v>
      </c>
      <c r="L164" s="116">
        <v>0.031450541526047204</v>
      </c>
      <c r="M164" s="116">
        <v>-0.1230341751904085</v>
      </c>
      <c r="N164" s="116">
        <v>-0.1475228671919424</v>
      </c>
      <c r="O164" s="116">
        <v>-0.021046624015477265</v>
      </c>
      <c r="P164" s="116">
        <v>0.0009018460214399052</v>
      </c>
      <c r="Q164" s="116">
        <v>-0.00251406266834371</v>
      </c>
      <c r="R164" s="116">
        <v>-0.0022675983790035187</v>
      </c>
      <c r="S164" s="116">
        <v>-0.0002822704859360339</v>
      </c>
      <c r="T164" s="116">
        <v>1.3187189505399555E-05</v>
      </c>
      <c r="U164" s="116">
        <v>-5.3006055963628256E-05</v>
      </c>
      <c r="V164" s="116">
        <v>-8.37187277987471E-05</v>
      </c>
      <c r="W164" s="116">
        <v>-1.7753831481513515E-05</v>
      </c>
      <c r="X164" s="116">
        <v>67.5</v>
      </c>
    </row>
    <row r="165" s="116" customFormat="1" ht="12.75">
      <c r="A165" s="116" t="s">
        <v>125</v>
      </c>
    </row>
    <row r="166" spans="1:24" s="116" customFormat="1" ht="12.75">
      <c r="A166" s="116">
        <v>1764</v>
      </c>
      <c r="B166" s="116">
        <v>107.1</v>
      </c>
      <c r="C166" s="116">
        <v>138.4</v>
      </c>
      <c r="D166" s="116">
        <v>9.437113253324585</v>
      </c>
      <c r="E166" s="116">
        <v>9.472496174724276</v>
      </c>
      <c r="F166" s="116">
        <v>17.97513676595175</v>
      </c>
      <c r="G166" s="116" t="s">
        <v>59</v>
      </c>
      <c r="H166" s="116">
        <v>5.704153295100227</v>
      </c>
      <c r="I166" s="116">
        <v>45.30415329510022</v>
      </c>
      <c r="J166" s="116" t="s">
        <v>73</v>
      </c>
      <c r="K166" s="116">
        <v>0.4350713504817768</v>
      </c>
      <c r="M166" s="116" t="s">
        <v>68</v>
      </c>
      <c r="N166" s="116">
        <v>0.2806454375596059</v>
      </c>
      <c r="X166" s="116">
        <v>67.5</v>
      </c>
    </row>
    <row r="167" spans="1:24" s="116" customFormat="1" ht="12.75">
      <c r="A167" s="116">
        <v>1762</v>
      </c>
      <c r="B167" s="116">
        <v>96.94000244140625</v>
      </c>
      <c r="C167" s="116">
        <v>105.23999786376953</v>
      </c>
      <c r="D167" s="116">
        <v>9.628555297851562</v>
      </c>
      <c r="E167" s="116">
        <v>10.024788856506348</v>
      </c>
      <c r="F167" s="116">
        <v>20.134524201455285</v>
      </c>
      <c r="G167" s="116" t="s">
        <v>56</v>
      </c>
      <c r="H167" s="116">
        <v>20.276397377590108</v>
      </c>
      <c r="I167" s="116">
        <v>49.71639981899636</v>
      </c>
      <c r="J167" s="116" t="s">
        <v>62</v>
      </c>
      <c r="K167" s="116">
        <v>0.5739080346663888</v>
      </c>
      <c r="L167" s="116">
        <v>0.2531448774212519</v>
      </c>
      <c r="M167" s="116">
        <v>0.13586502962263364</v>
      </c>
      <c r="N167" s="116">
        <v>0.15020635458602716</v>
      </c>
      <c r="O167" s="116">
        <v>0.02304915245582292</v>
      </c>
      <c r="P167" s="116">
        <v>0.007262101047451967</v>
      </c>
      <c r="Q167" s="116">
        <v>0.0028057579403089144</v>
      </c>
      <c r="R167" s="116">
        <v>0.0023121080516919855</v>
      </c>
      <c r="S167" s="116">
        <v>0.00030242318107698193</v>
      </c>
      <c r="T167" s="116">
        <v>0.00010688003046757243</v>
      </c>
      <c r="U167" s="116">
        <v>6.137903702233506E-05</v>
      </c>
      <c r="V167" s="116">
        <v>8.580438739421361E-05</v>
      </c>
      <c r="W167" s="116">
        <v>1.8852550970514277E-05</v>
      </c>
      <c r="X167" s="116">
        <v>67.5</v>
      </c>
    </row>
    <row r="168" spans="1:24" s="116" customFormat="1" ht="12.75">
      <c r="A168" s="116">
        <v>1733</v>
      </c>
      <c r="B168" s="116">
        <v>91.36000061035156</v>
      </c>
      <c r="C168" s="116">
        <v>121.36000061035156</v>
      </c>
      <c r="D168" s="116">
        <v>9.952635765075684</v>
      </c>
      <c r="E168" s="116">
        <v>10.103461265563965</v>
      </c>
      <c r="F168" s="116">
        <v>12.939298489991355</v>
      </c>
      <c r="G168" s="116" t="s">
        <v>57</v>
      </c>
      <c r="H168" s="116">
        <v>7.042249931479617</v>
      </c>
      <c r="I168" s="116">
        <v>30.902250541831183</v>
      </c>
      <c r="J168" s="116" t="s">
        <v>60</v>
      </c>
      <c r="K168" s="116">
        <v>-0.053688843420002706</v>
      </c>
      <c r="L168" s="116">
        <v>-0.001375570318367141</v>
      </c>
      <c r="M168" s="116">
        <v>0.011172262398598358</v>
      </c>
      <c r="N168" s="116">
        <v>-0.0015532048784917681</v>
      </c>
      <c r="O168" s="116">
        <v>-0.0024035821059847575</v>
      </c>
      <c r="P168" s="116">
        <v>-0.00015748722407167877</v>
      </c>
      <c r="Q168" s="116">
        <v>0.0001572702357937053</v>
      </c>
      <c r="R168" s="116">
        <v>-0.0001248677869956337</v>
      </c>
      <c r="S168" s="116">
        <v>-5.174954156873102E-05</v>
      </c>
      <c r="T168" s="116">
        <v>-1.1225181909587965E-05</v>
      </c>
      <c r="U168" s="116">
        <v>-1.4386723905746376E-06</v>
      </c>
      <c r="V168" s="116">
        <v>-9.854043537234325E-06</v>
      </c>
      <c r="W168" s="116">
        <v>-3.840549479949276E-06</v>
      </c>
      <c r="X168" s="116">
        <v>67.5</v>
      </c>
    </row>
    <row r="169" spans="1:24" s="116" customFormat="1" ht="12.75">
      <c r="A169" s="116">
        <v>1736</v>
      </c>
      <c r="B169" s="116">
        <v>116.33999633789062</v>
      </c>
      <c r="C169" s="116">
        <v>117.94000244140625</v>
      </c>
      <c r="D169" s="116">
        <v>9.019551277160645</v>
      </c>
      <c r="E169" s="116">
        <v>9.56135368347168</v>
      </c>
      <c r="F169" s="116">
        <v>20.56611959212233</v>
      </c>
      <c r="G169" s="116" t="s">
        <v>58</v>
      </c>
      <c r="H169" s="116">
        <v>5.41516857474285</v>
      </c>
      <c r="I169" s="116">
        <v>54.255164912633475</v>
      </c>
      <c r="J169" s="116" t="s">
        <v>61</v>
      </c>
      <c r="K169" s="116">
        <v>-0.5713912322978534</v>
      </c>
      <c r="L169" s="116">
        <v>-0.25314114002058197</v>
      </c>
      <c r="M169" s="116">
        <v>-0.13540489956887078</v>
      </c>
      <c r="N169" s="116">
        <v>-0.15019832393415297</v>
      </c>
      <c r="O169" s="116">
        <v>-0.022923486253001696</v>
      </c>
      <c r="P169" s="116">
        <v>-0.007260393198557303</v>
      </c>
      <c r="Q169" s="116">
        <v>-0.0028013467640654404</v>
      </c>
      <c r="R169" s="116">
        <v>-0.0023087337825028077</v>
      </c>
      <c r="S169" s="116">
        <v>-0.00029796269128893834</v>
      </c>
      <c r="T169" s="116">
        <v>-0.00010628892794569841</v>
      </c>
      <c r="U169" s="116">
        <v>-6.136217407769852E-05</v>
      </c>
      <c r="V169" s="116">
        <v>-8.523667474780192E-05</v>
      </c>
      <c r="W169" s="116">
        <v>-1.8457216956732673E-05</v>
      </c>
      <c r="X169" s="116">
        <v>67.5</v>
      </c>
    </row>
    <row r="170" s="116" customFormat="1" ht="12.75">
      <c r="A170" s="116" t="s">
        <v>131</v>
      </c>
    </row>
    <row r="171" spans="1:24" s="116" customFormat="1" ht="12.75">
      <c r="A171" s="116">
        <v>1764</v>
      </c>
      <c r="B171" s="116">
        <v>114.18</v>
      </c>
      <c r="C171" s="116">
        <v>141.18</v>
      </c>
      <c r="D171" s="116">
        <v>9.250097446550626</v>
      </c>
      <c r="E171" s="116">
        <v>9.404205117071168</v>
      </c>
      <c r="F171" s="116">
        <v>17.77924407930874</v>
      </c>
      <c r="G171" s="116" t="s">
        <v>59</v>
      </c>
      <c r="H171" s="116">
        <v>-0.9499979277961472</v>
      </c>
      <c r="I171" s="116">
        <v>45.73000207220387</v>
      </c>
      <c r="J171" s="116" t="s">
        <v>73</v>
      </c>
      <c r="K171" s="116">
        <v>0.5093050362472971</v>
      </c>
      <c r="M171" s="116" t="s">
        <v>68</v>
      </c>
      <c r="N171" s="116">
        <v>0.4485589361363242</v>
      </c>
      <c r="X171" s="116">
        <v>67.5</v>
      </c>
    </row>
    <row r="172" spans="1:24" s="116" customFormat="1" ht="12.75">
      <c r="A172" s="116">
        <v>1762</v>
      </c>
      <c r="B172" s="116">
        <v>115.62000274658203</v>
      </c>
      <c r="C172" s="116">
        <v>104.22000122070312</v>
      </c>
      <c r="D172" s="116">
        <v>9.446632385253906</v>
      </c>
      <c r="E172" s="116">
        <v>9.837200164794922</v>
      </c>
      <c r="F172" s="116">
        <v>24.111348781962818</v>
      </c>
      <c r="G172" s="116" t="s">
        <v>56</v>
      </c>
      <c r="H172" s="116">
        <v>12.610239235443629</v>
      </c>
      <c r="I172" s="116">
        <v>60.73024198202566</v>
      </c>
      <c r="J172" s="116" t="s">
        <v>62</v>
      </c>
      <c r="K172" s="116">
        <v>0.32170689881432013</v>
      </c>
      <c r="L172" s="116">
        <v>0.6177251154086179</v>
      </c>
      <c r="M172" s="116">
        <v>0.07615976056279473</v>
      </c>
      <c r="N172" s="116">
        <v>0.1339301889135207</v>
      </c>
      <c r="O172" s="116">
        <v>0.012920377359170085</v>
      </c>
      <c r="P172" s="116">
        <v>0.01772065147385555</v>
      </c>
      <c r="Q172" s="116">
        <v>0.001572624472240867</v>
      </c>
      <c r="R172" s="116">
        <v>0.0020615540518341036</v>
      </c>
      <c r="S172" s="116">
        <v>0.00016948556150728973</v>
      </c>
      <c r="T172" s="116">
        <v>0.0002607640645260966</v>
      </c>
      <c r="U172" s="116">
        <v>3.439392498817148E-05</v>
      </c>
      <c r="V172" s="116">
        <v>7.65115409946786E-05</v>
      </c>
      <c r="W172" s="116">
        <v>1.0572356447283819E-05</v>
      </c>
      <c r="X172" s="116">
        <v>67.5</v>
      </c>
    </row>
    <row r="173" spans="1:24" s="116" customFormat="1" ht="12.75">
      <c r="A173" s="116">
        <v>1733</v>
      </c>
      <c r="B173" s="116">
        <v>100.76000213623047</v>
      </c>
      <c r="C173" s="116">
        <v>136.36000061035156</v>
      </c>
      <c r="D173" s="116">
        <v>9.524820327758789</v>
      </c>
      <c r="E173" s="116">
        <v>9.639240264892578</v>
      </c>
      <c r="F173" s="116">
        <v>14.240698593847291</v>
      </c>
      <c r="G173" s="116" t="s">
        <v>57</v>
      </c>
      <c r="H173" s="116">
        <v>2.291970759150445</v>
      </c>
      <c r="I173" s="116">
        <v>35.55197289538091</v>
      </c>
      <c r="J173" s="116" t="s">
        <v>60</v>
      </c>
      <c r="K173" s="116">
        <v>-0.12353766519550068</v>
      </c>
      <c r="L173" s="116">
        <v>-0.0033597182004588898</v>
      </c>
      <c r="M173" s="116">
        <v>0.030043491597346407</v>
      </c>
      <c r="N173" s="116">
        <v>-0.0013849377585187575</v>
      </c>
      <c r="O173" s="116">
        <v>-0.004832397121091301</v>
      </c>
      <c r="P173" s="116">
        <v>-0.00038449536091004295</v>
      </c>
      <c r="Q173" s="116">
        <v>0.0006581218008336832</v>
      </c>
      <c r="R173" s="116">
        <v>-0.0001113546637508841</v>
      </c>
      <c r="S173" s="116">
        <v>-5.263012005169557E-05</v>
      </c>
      <c r="T173" s="116">
        <v>-2.7387138121384912E-05</v>
      </c>
      <c r="U173" s="116">
        <v>1.6825664061416166E-05</v>
      </c>
      <c r="V173" s="116">
        <v>-8.787956677191184E-06</v>
      </c>
      <c r="W173" s="116">
        <v>-2.9465879367223897E-06</v>
      </c>
      <c r="X173" s="116">
        <v>67.5</v>
      </c>
    </row>
    <row r="174" spans="1:24" s="116" customFormat="1" ht="12.75">
      <c r="A174" s="116">
        <v>1736</v>
      </c>
      <c r="B174" s="116">
        <v>97.83999633789062</v>
      </c>
      <c r="C174" s="116">
        <v>109.94000244140625</v>
      </c>
      <c r="D174" s="116">
        <v>9.220686912536621</v>
      </c>
      <c r="E174" s="116">
        <v>9.747213363647461</v>
      </c>
      <c r="F174" s="116">
        <v>19.647079193878078</v>
      </c>
      <c r="G174" s="116" t="s">
        <v>58</v>
      </c>
      <c r="H174" s="116">
        <v>20.320634018608224</v>
      </c>
      <c r="I174" s="116">
        <v>50.66063035649885</v>
      </c>
      <c r="J174" s="116" t="s">
        <v>61</v>
      </c>
      <c r="K174" s="116">
        <v>0.29704170418103176</v>
      </c>
      <c r="L174" s="116">
        <v>-0.617715978828623</v>
      </c>
      <c r="M174" s="116">
        <v>0.0699835533652186</v>
      </c>
      <c r="N174" s="116">
        <v>-0.1339230280788796</v>
      </c>
      <c r="O174" s="116">
        <v>0.011982657850720075</v>
      </c>
      <c r="P174" s="116">
        <v>-0.017716479672194967</v>
      </c>
      <c r="Q174" s="116">
        <v>0.0014282938864107397</v>
      </c>
      <c r="R174" s="116">
        <v>-0.002058544448753667</v>
      </c>
      <c r="S174" s="116">
        <v>0.00016110687763961352</v>
      </c>
      <c r="T174" s="116">
        <v>-0.000259321888805574</v>
      </c>
      <c r="U174" s="116">
        <v>2.999731829654669E-05</v>
      </c>
      <c r="V174" s="116">
        <v>-7.600518221029534E-05</v>
      </c>
      <c r="W174" s="116">
        <v>1.0153439829909163E-05</v>
      </c>
      <c r="X174" s="116">
        <v>67.5</v>
      </c>
    </row>
    <row r="175" s="116" customFormat="1" ht="12.75">
      <c r="A175" s="116" t="s">
        <v>137</v>
      </c>
    </row>
    <row r="176" spans="1:24" s="116" customFormat="1" ht="12.75">
      <c r="A176" s="116">
        <v>1764</v>
      </c>
      <c r="B176" s="116">
        <v>117.4</v>
      </c>
      <c r="C176" s="116">
        <v>141.6</v>
      </c>
      <c r="D176" s="116">
        <v>9.24119430124154</v>
      </c>
      <c r="E176" s="116">
        <v>9.298009504951851</v>
      </c>
      <c r="F176" s="116">
        <v>17.64317550461898</v>
      </c>
      <c r="G176" s="116" t="s">
        <v>59</v>
      </c>
      <c r="H176" s="116">
        <v>-4.470112399194193</v>
      </c>
      <c r="I176" s="116">
        <v>45.42988760080582</v>
      </c>
      <c r="J176" s="116" t="s">
        <v>73</v>
      </c>
      <c r="K176" s="116">
        <v>0.5806965876214475</v>
      </c>
      <c r="M176" s="116" t="s">
        <v>68</v>
      </c>
      <c r="N176" s="116">
        <v>0.5084167053069777</v>
      </c>
      <c r="X176" s="116">
        <v>67.5</v>
      </c>
    </row>
    <row r="177" spans="1:24" s="116" customFormat="1" ht="12.75">
      <c r="A177" s="116">
        <v>1762</v>
      </c>
      <c r="B177" s="116">
        <v>101.66000366210938</v>
      </c>
      <c r="C177" s="116">
        <v>108.05999755859375</v>
      </c>
      <c r="D177" s="116">
        <v>9.720893859863281</v>
      </c>
      <c r="E177" s="116">
        <v>9.935863494873047</v>
      </c>
      <c r="F177" s="116">
        <v>21.61724997702101</v>
      </c>
      <c r="G177" s="116" t="s">
        <v>56</v>
      </c>
      <c r="H177" s="116">
        <v>18.72102374939268</v>
      </c>
      <c r="I177" s="116">
        <v>52.88102741150205</v>
      </c>
      <c r="J177" s="116" t="s">
        <v>62</v>
      </c>
      <c r="K177" s="116">
        <v>0.3263180087005596</v>
      </c>
      <c r="L177" s="116">
        <v>0.6760634883780735</v>
      </c>
      <c r="M177" s="116">
        <v>0.0772516342102149</v>
      </c>
      <c r="N177" s="116">
        <v>0.10310392933899132</v>
      </c>
      <c r="O177" s="116">
        <v>0.013105464656414805</v>
      </c>
      <c r="P177" s="116">
        <v>0.019394234865949253</v>
      </c>
      <c r="Q177" s="116">
        <v>0.0015953239571407133</v>
      </c>
      <c r="R177" s="116">
        <v>0.0015870835564600464</v>
      </c>
      <c r="S177" s="116">
        <v>0.00017196772293808665</v>
      </c>
      <c r="T177" s="116">
        <v>0.00028539508265663157</v>
      </c>
      <c r="U177" s="116">
        <v>3.4895213971342994E-05</v>
      </c>
      <c r="V177" s="116">
        <v>5.8901405791172004E-05</v>
      </c>
      <c r="W177" s="116">
        <v>1.0723287963253605E-05</v>
      </c>
      <c r="X177" s="116">
        <v>67.5</v>
      </c>
    </row>
    <row r="178" spans="1:24" s="116" customFormat="1" ht="12.75">
      <c r="A178" s="116">
        <v>1733</v>
      </c>
      <c r="B178" s="116">
        <v>108.76000213623047</v>
      </c>
      <c r="C178" s="116">
        <v>124.55999755859375</v>
      </c>
      <c r="D178" s="116">
        <v>9.589559555053711</v>
      </c>
      <c r="E178" s="116">
        <v>9.957707405090332</v>
      </c>
      <c r="F178" s="116">
        <v>16.785500075888073</v>
      </c>
      <c r="G178" s="116" t="s">
        <v>57</v>
      </c>
      <c r="H178" s="116">
        <v>0.3761814161801169</v>
      </c>
      <c r="I178" s="116">
        <v>41.63618355241058</v>
      </c>
      <c r="J178" s="116" t="s">
        <v>60</v>
      </c>
      <c r="K178" s="116">
        <v>-0.18743866701977896</v>
      </c>
      <c r="L178" s="116">
        <v>-0.003677278228655717</v>
      </c>
      <c r="M178" s="116">
        <v>0.04365215601354081</v>
      </c>
      <c r="N178" s="116">
        <v>-0.0010660519837624722</v>
      </c>
      <c r="O178" s="116">
        <v>-0.007642976506602277</v>
      </c>
      <c r="P178" s="116">
        <v>-0.00042078306190056723</v>
      </c>
      <c r="Q178" s="116">
        <v>0.0008665727188488162</v>
      </c>
      <c r="R178" s="116">
        <v>-8.572093404293918E-05</v>
      </c>
      <c r="S178" s="116">
        <v>-0.00010947411463324885</v>
      </c>
      <c r="T178" s="116">
        <v>-2.9970344727302272E-05</v>
      </c>
      <c r="U178" s="116">
        <v>1.657460757627491E-05</v>
      </c>
      <c r="V178" s="116">
        <v>-6.766751000722899E-06</v>
      </c>
      <c r="W178" s="116">
        <v>-7.0993994798816085E-06</v>
      </c>
      <c r="X178" s="116">
        <v>67.5</v>
      </c>
    </row>
    <row r="179" spans="1:24" s="116" customFormat="1" ht="12.75">
      <c r="A179" s="116">
        <v>1736</v>
      </c>
      <c r="B179" s="116">
        <v>105.83999633789062</v>
      </c>
      <c r="C179" s="116">
        <v>106.54000091552734</v>
      </c>
      <c r="D179" s="116">
        <v>8.997636795043945</v>
      </c>
      <c r="E179" s="116">
        <v>9.644535064697266</v>
      </c>
      <c r="F179" s="116">
        <v>18.95222873332589</v>
      </c>
      <c r="G179" s="116" t="s">
        <v>58</v>
      </c>
      <c r="H179" s="116">
        <v>11.75724430819826</v>
      </c>
      <c r="I179" s="116">
        <v>50.097240646088885</v>
      </c>
      <c r="J179" s="116" t="s">
        <v>61</v>
      </c>
      <c r="K179" s="116">
        <v>-0.26711456139294787</v>
      </c>
      <c r="L179" s="116">
        <v>-0.6760534874865735</v>
      </c>
      <c r="M179" s="116">
        <v>-0.06373620841812241</v>
      </c>
      <c r="N179" s="116">
        <v>-0.10309841792339798</v>
      </c>
      <c r="O179" s="116">
        <v>-0.010646037477862986</v>
      </c>
      <c r="P179" s="116">
        <v>-0.019389669611688056</v>
      </c>
      <c r="Q179" s="116">
        <v>-0.0013394440082265756</v>
      </c>
      <c r="R179" s="116">
        <v>-0.0015847669029395697</v>
      </c>
      <c r="S179" s="116">
        <v>-0.0001326209484122958</v>
      </c>
      <c r="T179" s="116">
        <v>-0.00028381707426001037</v>
      </c>
      <c r="U179" s="116">
        <v>-3.0707626769229524E-05</v>
      </c>
      <c r="V179" s="116">
        <v>-5.851142354336054E-05</v>
      </c>
      <c r="W179" s="116">
        <v>-8.036630622836688E-06</v>
      </c>
      <c r="X179" s="116">
        <v>67.5</v>
      </c>
    </row>
    <row r="180" s="116" customFormat="1" ht="12.75">
      <c r="A180" s="116" t="s">
        <v>143</v>
      </c>
    </row>
    <row r="181" spans="1:24" s="116" customFormat="1" ht="12.75">
      <c r="A181" s="116">
        <v>1764</v>
      </c>
      <c r="B181" s="116">
        <v>115.28</v>
      </c>
      <c r="C181" s="116">
        <v>131.28</v>
      </c>
      <c r="D181" s="116">
        <v>9.232068790291903</v>
      </c>
      <c r="E181" s="116">
        <v>9.51004188594171</v>
      </c>
      <c r="F181" s="116">
        <v>17.99080812290924</v>
      </c>
      <c r="G181" s="116" t="s">
        <v>59</v>
      </c>
      <c r="H181" s="116">
        <v>-1.4133247922950858</v>
      </c>
      <c r="I181" s="116">
        <v>46.366675207704915</v>
      </c>
      <c r="J181" s="116" t="s">
        <v>73</v>
      </c>
      <c r="K181" s="116">
        <v>1.0289404929708552</v>
      </c>
      <c r="M181" s="116" t="s">
        <v>68</v>
      </c>
      <c r="N181" s="116">
        <v>0.7683645715719556</v>
      </c>
      <c r="X181" s="116">
        <v>67.5</v>
      </c>
    </row>
    <row r="182" spans="1:24" s="116" customFormat="1" ht="12.75">
      <c r="A182" s="116">
        <v>1762</v>
      </c>
      <c r="B182" s="116">
        <v>119.80000305175781</v>
      </c>
      <c r="C182" s="116">
        <v>89.5</v>
      </c>
      <c r="D182" s="116">
        <v>9.584784507751465</v>
      </c>
      <c r="E182" s="116">
        <v>10.087794303894043</v>
      </c>
      <c r="F182" s="116">
        <v>23.279010736901373</v>
      </c>
      <c r="G182" s="116" t="s">
        <v>56</v>
      </c>
      <c r="H182" s="116">
        <v>5.498817708129671</v>
      </c>
      <c r="I182" s="116">
        <v>57.798820759887484</v>
      </c>
      <c r="J182" s="116" t="s">
        <v>62</v>
      </c>
      <c r="K182" s="116">
        <v>0.6736070780670212</v>
      </c>
      <c r="L182" s="116">
        <v>0.7384788883071868</v>
      </c>
      <c r="M182" s="116">
        <v>0.15946760814750066</v>
      </c>
      <c r="N182" s="116">
        <v>0.05674947812599917</v>
      </c>
      <c r="O182" s="116">
        <v>0.02705332447892308</v>
      </c>
      <c r="P182" s="116">
        <v>0.021184626761187306</v>
      </c>
      <c r="Q182" s="116">
        <v>0.003292999616728672</v>
      </c>
      <c r="R182" s="116">
        <v>0.0008735438778740131</v>
      </c>
      <c r="S182" s="116">
        <v>0.00035491302448761934</v>
      </c>
      <c r="T182" s="116">
        <v>0.000311711203698821</v>
      </c>
      <c r="U182" s="116">
        <v>7.202289878043019E-05</v>
      </c>
      <c r="V182" s="116">
        <v>3.243055071325317E-05</v>
      </c>
      <c r="W182" s="116">
        <v>2.2128389517888585E-05</v>
      </c>
      <c r="X182" s="116">
        <v>67.5</v>
      </c>
    </row>
    <row r="183" spans="1:24" s="116" customFormat="1" ht="12.75">
      <c r="A183" s="116">
        <v>1733</v>
      </c>
      <c r="B183" s="116">
        <v>112.83999633789062</v>
      </c>
      <c r="C183" s="116">
        <v>136.44000244140625</v>
      </c>
      <c r="D183" s="116">
        <v>9.257028579711914</v>
      </c>
      <c r="E183" s="116">
        <v>9.932619094848633</v>
      </c>
      <c r="F183" s="116">
        <v>13.67005646858295</v>
      </c>
      <c r="G183" s="116" t="s">
        <v>57</v>
      </c>
      <c r="H183" s="116">
        <v>-10.207542831402492</v>
      </c>
      <c r="I183" s="116">
        <v>35.13245350648814</v>
      </c>
      <c r="J183" s="116" t="s">
        <v>60</v>
      </c>
      <c r="K183" s="116">
        <v>0.3405082481091081</v>
      </c>
      <c r="L183" s="116">
        <v>-0.004017566904434977</v>
      </c>
      <c r="M183" s="116">
        <v>-0.07904163142020497</v>
      </c>
      <c r="N183" s="116">
        <v>-0.0005865880675945529</v>
      </c>
      <c r="O183" s="116">
        <v>0.01392653174444072</v>
      </c>
      <c r="P183" s="116">
        <v>-0.00045978588498015756</v>
      </c>
      <c r="Q183" s="116">
        <v>-0.0015565847515912486</v>
      </c>
      <c r="R183" s="116">
        <v>-4.7173492028627616E-05</v>
      </c>
      <c r="S183" s="116">
        <v>0.00020283380130470843</v>
      </c>
      <c r="T183" s="116">
        <v>-3.274835542746779E-05</v>
      </c>
      <c r="U183" s="116">
        <v>-2.8892055077402373E-05</v>
      </c>
      <c r="V183" s="116">
        <v>-3.7195626622368865E-06</v>
      </c>
      <c r="W183" s="116">
        <v>1.3239626600223236E-05</v>
      </c>
      <c r="X183" s="116">
        <v>67.5</v>
      </c>
    </row>
    <row r="184" spans="1:24" s="116" customFormat="1" ht="12.75">
      <c r="A184" s="116">
        <v>1736</v>
      </c>
      <c r="B184" s="116">
        <v>98.27999877929688</v>
      </c>
      <c r="C184" s="116">
        <v>111.27999877929688</v>
      </c>
      <c r="D184" s="116">
        <v>9.313399314880371</v>
      </c>
      <c r="E184" s="116">
        <v>9.470168113708496</v>
      </c>
      <c r="F184" s="116">
        <v>20.14337824074825</v>
      </c>
      <c r="G184" s="116" t="s">
        <v>58</v>
      </c>
      <c r="H184" s="116">
        <v>20.64425406124618</v>
      </c>
      <c r="I184" s="116">
        <v>51.424252840543055</v>
      </c>
      <c r="J184" s="116" t="s">
        <v>61</v>
      </c>
      <c r="K184" s="116">
        <v>0.5812061842338363</v>
      </c>
      <c r="L184" s="116">
        <v>-0.7384679597867376</v>
      </c>
      <c r="M184" s="116">
        <v>0.1385003196773108</v>
      </c>
      <c r="N184" s="116">
        <v>-0.05674644642629364</v>
      </c>
      <c r="O184" s="116">
        <v>0.023193405936450636</v>
      </c>
      <c r="P184" s="116">
        <v>-0.021179636634059293</v>
      </c>
      <c r="Q184" s="116">
        <v>0.002901877045446411</v>
      </c>
      <c r="R184" s="116">
        <v>-0.0008722692062780812</v>
      </c>
      <c r="S184" s="116">
        <v>0.0002912416591067142</v>
      </c>
      <c r="T184" s="116">
        <v>-0.00030998616054295734</v>
      </c>
      <c r="U184" s="116">
        <v>6.597383649705724E-05</v>
      </c>
      <c r="V184" s="116">
        <v>-3.2216540366193555E-05</v>
      </c>
      <c r="W184" s="116">
        <v>1.773070529172663E-05</v>
      </c>
      <c r="X184" s="116">
        <v>67.5</v>
      </c>
    </row>
    <row r="185" s="116" customFormat="1" ht="12.75">
      <c r="A185" s="116" t="s">
        <v>149</v>
      </c>
    </row>
    <row r="186" spans="1:24" s="116" customFormat="1" ht="12.75">
      <c r="A186" s="116">
        <v>1764</v>
      </c>
      <c r="B186" s="116">
        <v>123.42</v>
      </c>
      <c r="C186" s="116">
        <v>128.02</v>
      </c>
      <c r="D186" s="116">
        <v>9.070027673613641</v>
      </c>
      <c r="E186" s="116">
        <v>9.492813201865008</v>
      </c>
      <c r="F186" s="116">
        <v>22.645273747537814</v>
      </c>
      <c r="G186" s="116" t="s">
        <v>59</v>
      </c>
      <c r="H186" s="116">
        <v>3.5053612972031303</v>
      </c>
      <c r="I186" s="116">
        <v>59.42536129720313</v>
      </c>
      <c r="J186" s="116" t="s">
        <v>73</v>
      </c>
      <c r="K186" s="116">
        <v>0.09257014067313585</v>
      </c>
      <c r="M186" s="116" t="s">
        <v>68</v>
      </c>
      <c r="N186" s="116">
        <v>0.08081661780887142</v>
      </c>
      <c r="X186" s="116">
        <v>67.5</v>
      </c>
    </row>
    <row r="187" spans="1:24" s="116" customFormat="1" ht="12.75">
      <c r="A187" s="116">
        <v>1762</v>
      </c>
      <c r="B187" s="116">
        <v>105.68000030517578</v>
      </c>
      <c r="C187" s="116">
        <v>113.08000183105469</v>
      </c>
      <c r="D187" s="116">
        <v>9.182687759399414</v>
      </c>
      <c r="E187" s="116">
        <v>9.890472412109375</v>
      </c>
      <c r="F187" s="116">
        <v>19.361101416363592</v>
      </c>
      <c r="G187" s="116" t="s">
        <v>56</v>
      </c>
      <c r="H187" s="116">
        <v>11.966346015802046</v>
      </c>
      <c r="I187" s="116">
        <v>50.14634632097783</v>
      </c>
      <c r="J187" s="116" t="s">
        <v>62</v>
      </c>
      <c r="K187" s="116">
        <v>0.1922180799159047</v>
      </c>
      <c r="L187" s="116">
        <v>0.2031478841220875</v>
      </c>
      <c r="M187" s="116">
        <v>0.04550518772373695</v>
      </c>
      <c r="N187" s="116">
        <v>0.11038666464519793</v>
      </c>
      <c r="O187" s="116">
        <v>0.0077197458641430974</v>
      </c>
      <c r="P187" s="116">
        <v>0.005827771011440027</v>
      </c>
      <c r="Q187" s="116">
        <v>0.0009397762253772294</v>
      </c>
      <c r="R187" s="116">
        <v>0.0016991577903370466</v>
      </c>
      <c r="S187" s="116">
        <v>0.00010128899385410407</v>
      </c>
      <c r="T187" s="116">
        <v>8.576724438496429E-05</v>
      </c>
      <c r="U187" s="116">
        <v>2.055979787498019E-05</v>
      </c>
      <c r="V187" s="116">
        <v>6.305783644104676E-05</v>
      </c>
      <c r="W187" s="116">
        <v>6.311748911441563E-06</v>
      </c>
      <c r="X187" s="116">
        <v>67.5</v>
      </c>
    </row>
    <row r="188" spans="1:24" s="116" customFormat="1" ht="12.75">
      <c r="A188" s="116">
        <v>1733</v>
      </c>
      <c r="B188" s="116">
        <v>104.4000015258789</v>
      </c>
      <c r="C188" s="116">
        <v>131.6999969482422</v>
      </c>
      <c r="D188" s="116">
        <v>9.380216598510742</v>
      </c>
      <c r="E188" s="116">
        <v>9.983241081237793</v>
      </c>
      <c r="F188" s="116">
        <v>16.693542314796545</v>
      </c>
      <c r="G188" s="116" t="s">
        <v>57</v>
      </c>
      <c r="H188" s="116">
        <v>5.424447659646475</v>
      </c>
      <c r="I188" s="116">
        <v>42.32444918552538</v>
      </c>
      <c r="J188" s="116" t="s">
        <v>60</v>
      </c>
      <c r="K188" s="116">
        <v>-0.07450164062449138</v>
      </c>
      <c r="L188" s="116">
        <v>-0.0011041005014882864</v>
      </c>
      <c r="M188" s="116">
        <v>0.017159634422387757</v>
      </c>
      <c r="N188" s="116">
        <v>-0.0011415012149971343</v>
      </c>
      <c r="O188" s="116">
        <v>-0.003068662441425132</v>
      </c>
      <c r="P188" s="116">
        <v>-0.00012639867933540155</v>
      </c>
      <c r="Q188" s="116">
        <v>0.0003313990119127456</v>
      </c>
      <c r="R188" s="116">
        <v>-9.177101840344684E-05</v>
      </c>
      <c r="S188" s="116">
        <v>-4.642842755893493E-05</v>
      </c>
      <c r="T188" s="116">
        <v>-9.007580583741504E-06</v>
      </c>
      <c r="U188" s="116">
        <v>5.693507419322428E-06</v>
      </c>
      <c r="V188" s="116">
        <v>-7.2422238257003135E-06</v>
      </c>
      <c r="W188" s="116">
        <v>-3.0784079466089196E-06</v>
      </c>
      <c r="X188" s="116">
        <v>67.5</v>
      </c>
    </row>
    <row r="189" spans="1:24" s="116" customFormat="1" ht="12.75">
      <c r="A189" s="116">
        <v>1736</v>
      </c>
      <c r="B189" s="116">
        <v>123.5199966430664</v>
      </c>
      <c r="C189" s="116">
        <v>130.02000427246094</v>
      </c>
      <c r="D189" s="116">
        <v>8.952438354492188</v>
      </c>
      <c r="E189" s="116">
        <v>9.1356840133667</v>
      </c>
      <c r="F189" s="116">
        <v>23.83600419915092</v>
      </c>
      <c r="G189" s="116" t="s">
        <v>58</v>
      </c>
      <c r="H189" s="116">
        <v>7.351914798410348</v>
      </c>
      <c r="I189" s="116">
        <v>63.371911441476755</v>
      </c>
      <c r="J189" s="116" t="s">
        <v>61</v>
      </c>
      <c r="K189" s="116">
        <v>-0.1771928209347553</v>
      </c>
      <c r="L189" s="116">
        <v>-0.20314488372923328</v>
      </c>
      <c r="M189" s="116">
        <v>-0.04214580710180486</v>
      </c>
      <c r="N189" s="116">
        <v>-0.11038076239303456</v>
      </c>
      <c r="O189" s="116">
        <v>-0.007083628097771735</v>
      </c>
      <c r="P189" s="116">
        <v>-0.005826400118052568</v>
      </c>
      <c r="Q189" s="116">
        <v>-0.0008794055086747689</v>
      </c>
      <c r="R189" s="116">
        <v>-0.0016966777173771893</v>
      </c>
      <c r="S189" s="116">
        <v>-9.00214496127532E-05</v>
      </c>
      <c r="T189" s="116">
        <v>-8.529292878907132E-05</v>
      </c>
      <c r="U189" s="116">
        <v>-1.9755739974148284E-05</v>
      </c>
      <c r="V189" s="116">
        <v>-6.264056936749748E-05</v>
      </c>
      <c r="W189" s="116">
        <v>-5.510134193950162E-06</v>
      </c>
      <c r="X189" s="116">
        <v>67.5</v>
      </c>
    </row>
    <row r="190" spans="1:14" s="116" customFormat="1" ht="12.75">
      <c r="A190" s="116" t="s">
        <v>155</v>
      </c>
      <c r="E190" s="117" t="s">
        <v>106</v>
      </c>
      <c r="F190" s="117">
        <f>MIN(F161:F189)</f>
        <v>12.939298489991355</v>
      </c>
      <c r="G190" s="117"/>
      <c r="H190" s="117"/>
      <c r="I190" s="118"/>
      <c r="J190" s="118" t="s">
        <v>158</v>
      </c>
      <c r="K190" s="117">
        <f>AVERAGE(K188,K183,K178,K173,K168,K163)</f>
        <v>0.016162948970115592</v>
      </c>
      <c r="L190" s="117">
        <f>AVERAGE(L188,L183,L178,L173,L168,L163)</f>
        <v>-0.0022268887782384366</v>
      </c>
      <c r="M190" s="118" t="s">
        <v>108</v>
      </c>
      <c r="N190" s="117" t="e">
        <f>Mittelwert(K186,K181,K176,K171,K166,K161)</f>
        <v>#NAME?</v>
      </c>
    </row>
    <row r="191" spans="5:14" s="116" customFormat="1" ht="12.75">
      <c r="E191" s="117" t="s">
        <v>107</v>
      </c>
      <c r="F191" s="117">
        <f>MAX(F161:F189)</f>
        <v>24.111348781962818</v>
      </c>
      <c r="G191" s="117"/>
      <c r="H191" s="117"/>
      <c r="I191" s="118"/>
      <c r="J191" s="118" t="s">
        <v>159</v>
      </c>
      <c r="K191" s="117">
        <f>AVERAGE(K189,K184,K179,K174,K169,K164)</f>
        <v>-0.10990305932074033</v>
      </c>
      <c r="L191" s="117">
        <f>AVERAGE(L189,L184,L179,L174,L169,L164)</f>
        <v>-0.40951215138761704</v>
      </c>
      <c r="M191" s="117"/>
      <c r="N191" s="117"/>
    </row>
    <row r="192" spans="5:14" s="116" customFormat="1" ht="12.75">
      <c r="E192" s="117"/>
      <c r="F192" s="117"/>
      <c r="G192" s="117"/>
      <c r="H192" s="117"/>
      <c r="I192" s="117"/>
      <c r="J192" s="118" t="s">
        <v>112</v>
      </c>
      <c r="K192" s="117">
        <f>ABS(K190/$G$33)</f>
        <v>0.010101843106322244</v>
      </c>
      <c r="L192" s="117">
        <f>ABS(L190/$H$33)</f>
        <v>0.006185802161773436</v>
      </c>
      <c r="M192" s="118" t="s">
        <v>111</v>
      </c>
      <c r="N192" s="117">
        <f>K192+L192+L193+K193</f>
        <v>0.33467765995395876</v>
      </c>
    </row>
    <row r="193" spans="5:14" s="116" customFormat="1" ht="12.75">
      <c r="E193" s="117"/>
      <c r="F193" s="117"/>
      <c r="G193" s="117"/>
      <c r="H193" s="117"/>
      <c r="I193" s="117"/>
      <c r="J193" s="117"/>
      <c r="K193" s="117">
        <f>ABS(K191/$G$34)</f>
        <v>0.062444920068602465</v>
      </c>
      <c r="L193" s="117">
        <f>ABS(L191/$H$34)</f>
        <v>0.2559450946172606</v>
      </c>
      <c r="M193" s="117"/>
      <c r="N193" s="117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1764</v>
      </c>
      <c r="B196" s="101">
        <v>107.3</v>
      </c>
      <c r="C196" s="101">
        <v>134.8</v>
      </c>
      <c r="D196" s="101">
        <v>9.140785373233845</v>
      </c>
      <c r="E196" s="101">
        <v>9.167076766644488</v>
      </c>
      <c r="F196" s="101">
        <v>18.006042100251936</v>
      </c>
      <c r="G196" s="101" t="s">
        <v>59</v>
      </c>
      <c r="H196" s="101">
        <v>7.053645029366322</v>
      </c>
      <c r="I196" s="101">
        <v>46.85364502936632</v>
      </c>
      <c r="J196" s="101" t="s">
        <v>73</v>
      </c>
      <c r="K196" s="101">
        <v>0.1972707643150121</v>
      </c>
      <c r="M196" s="101" t="s">
        <v>68</v>
      </c>
      <c r="N196" s="101">
        <v>0.18870113731459898</v>
      </c>
      <c r="X196" s="101">
        <v>67.5</v>
      </c>
    </row>
    <row r="197" spans="1:24" s="101" customFormat="1" ht="12.75" hidden="1">
      <c r="A197" s="101">
        <v>1733</v>
      </c>
      <c r="B197" s="101">
        <v>106.16000366210938</v>
      </c>
      <c r="C197" s="101">
        <v>120.66000366210938</v>
      </c>
      <c r="D197" s="101">
        <v>9.276774406433105</v>
      </c>
      <c r="E197" s="101">
        <v>9.80617618560791</v>
      </c>
      <c r="F197" s="101">
        <v>20.528983478385342</v>
      </c>
      <c r="G197" s="101" t="s">
        <v>56</v>
      </c>
      <c r="H197" s="101">
        <v>13.973013631472668</v>
      </c>
      <c r="I197" s="101">
        <v>52.63301729358204</v>
      </c>
      <c r="J197" s="101" t="s">
        <v>62</v>
      </c>
      <c r="K197" s="101">
        <v>0.18514369146237292</v>
      </c>
      <c r="L197" s="101">
        <v>0.3730736867242168</v>
      </c>
      <c r="M197" s="101">
        <v>0.04382990645717114</v>
      </c>
      <c r="N197" s="101">
        <v>0.14734891834621983</v>
      </c>
      <c r="O197" s="101">
        <v>0.007435761039392073</v>
      </c>
      <c r="P197" s="101">
        <v>0.010702422269612145</v>
      </c>
      <c r="Q197" s="101">
        <v>0.0009050509682371417</v>
      </c>
      <c r="R197" s="101">
        <v>0.002268109991343061</v>
      </c>
      <c r="S197" s="101">
        <v>9.75720459992632E-05</v>
      </c>
      <c r="T197" s="101">
        <v>0.00015748932975232923</v>
      </c>
      <c r="U197" s="101">
        <v>1.9797948379418153E-05</v>
      </c>
      <c r="V197" s="101">
        <v>8.417729587108493E-05</v>
      </c>
      <c r="W197" s="101">
        <v>6.08476050665449E-06</v>
      </c>
      <c r="X197" s="101">
        <v>67.5</v>
      </c>
    </row>
    <row r="198" spans="1:24" s="101" customFormat="1" ht="12.75" hidden="1">
      <c r="A198" s="101">
        <v>1736</v>
      </c>
      <c r="B198" s="101">
        <v>119.30000305175781</v>
      </c>
      <c r="C198" s="101">
        <v>129.5</v>
      </c>
      <c r="D198" s="101">
        <v>9.232185363769531</v>
      </c>
      <c r="E198" s="101">
        <v>9.632719039916992</v>
      </c>
      <c r="F198" s="101">
        <v>20.972913523189114</v>
      </c>
      <c r="G198" s="101" t="s">
        <v>57</v>
      </c>
      <c r="H198" s="101">
        <v>2.2607307164394967</v>
      </c>
      <c r="I198" s="101">
        <v>54.060733768197316</v>
      </c>
      <c r="J198" s="101" t="s">
        <v>60</v>
      </c>
      <c r="K198" s="101">
        <v>0.1844114703816195</v>
      </c>
      <c r="L198" s="101">
        <v>-0.002028287677726514</v>
      </c>
      <c r="M198" s="101">
        <v>-0.04360946019597561</v>
      </c>
      <c r="N198" s="101">
        <v>-0.0015236200818280379</v>
      </c>
      <c r="O198" s="101">
        <v>0.007413042359065967</v>
      </c>
      <c r="P198" s="101">
        <v>-0.00023221733220525406</v>
      </c>
      <c r="Q198" s="101">
        <v>-0.000897823019227271</v>
      </c>
      <c r="R198" s="101">
        <v>-0.00012249099878415323</v>
      </c>
      <c r="S198" s="101">
        <v>9.756675738908474E-05</v>
      </c>
      <c r="T198" s="101">
        <v>-1.654770731338407E-05</v>
      </c>
      <c r="U198" s="101">
        <v>-1.9381964609978532E-05</v>
      </c>
      <c r="V198" s="101">
        <v>-9.663839684245985E-06</v>
      </c>
      <c r="W198" s="101">
        <v>6.083291492410016E-06</v>
      </c>
      <c r="X198" s="101">
        <v>67.5</v>
      </c>
    </row>
    <row r="199" spans="1:24" s="101" customFormat="1" ht="12.75" hidden="1">
      <c r="A199" s="101">
        <v>1762</v>
      </c>
      <c r="B199" s="101">
        <v>100.13999938964844</v>
      </c>
      <c r="C199" s="101">
        <v>117.44000244140625</v>
      </c>
      <c r="D199" s="101">
        <v>9.727407455444336</v>
      </c>
      <c r="E199" s="101">
        <v>9.990629196166992</v>
      </c>
      <c r="F199" s="101">
        <v>19.251532625654725</v>
      </c>
      <c r="G199" s="101" t="s">
        <v>58</v>
      </c>
      <c r="H199" s="101">
        <v>14.41936766908708</v>
      </c>
      <c r="I199" s="101">
        <v>47.05936705873552</v>
      </c>
      <c r="J199" s="101" t="s">
        <v>61</v>
      </c>
      <c r="K199" s="101">
        <v>0.016449804862167933</v>
      </c>
      <c r="L199" s="101">
        <v>-0.37306817309319684</v>
      </c>
      <c r="M199" s="101">
        <v>0.00439040789221127</v>
      </c>
      <c r="N199" s="101">
        <v>-0.1473410408530061</v>
      </c>
      <c r="O199" s="101">
        <v>0.00058081427120445</v>
      </c>
      <c r="P199" s="101">
        <v>-0.01069990268870299</v>
      </c>
      <c r="Q199" s="101">
        <v>0.00011415376144751025</v>
      </c>
      <c r="R199" s="101">
        <v>-0.0022647999664533467</v>
      </c>
      <c r="S199" s="101">
        <v>1.015880436770787E-06</v>
      </c>
      <c r="T199" s="101">
        <v>-0.00015661756724106164</v>
      </c>
      <c r="U199" s="101">
        <v>4.037103899040197E-06</v>
      </c>
      <c r="V199" s="101">
        <v>-8.362073512428221E-05</v>
      </c>
      <c r="W199" s="101">
        <v>-1.3369757557308508E-07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1764</v>
      </c>
      <c r="B201" s="101">
        <v>107.1</v>
      </c>
      <c r="C201" s="101">
        <v>138.4</v>
      </c>
      <c r="D201" s="101">
        <v>9.437113253324585</v>
      </c>
      <c r="E201" s="101">
        <v>9.472496174724276</v>
      </c>
      <c r="F201" s="101">
        <v>15.806829179532818</v>
      </c>
      <c r="G201" s="101" t="s">
        <v>59</v>
      </c>
      <c r="H201" s="101">
        <v>0.23919686305103482</v>
      </c>
      <c r="I201" s="101">
        <v>39.83919686305102</v>
      </c>
      <c r="J201" s="101" t="s">
        <v>73</v>
      </c>
      <c r="K201" s="101">
        <v>0.5669188828162601</v>
      </c>
      <c r="M201" s="101" t="s">
        <v>68</v>
      </c>
      <c r="N201" s="101">
        <v>0.44003862515543946</v>
      </c>
      <c r="X201" s="101">
        <v>67.5</v>
      </c>
    </row>
    <row r="202" spans="1:24" s="101" customFormat="1" ht="12.75" hidden="1">
      <c r="A202" s="101">
        <v>1733</v>
      </c>
      <c r="B202" s="101">
        <v>91.36000061035156</v>
      </c>
      <c r="C202" s="101">
        <v>121.36000061035156</v>
      </c>
      <c r="D202" s="101">
        <v>9.952635765075684</v>
      </c>
      <c r="E202" s="101">
        <v>10.103461265563965</v>
      </c>
      <c r="F202" s="101">
        <v>19.32884934384971</v>
      </c>
      <c r="G202" s="101" t="s">
        <v>56</v>
      </c>
      <c r="H202" s="101">
        <v>22.30208039975674</v>
      </c>
      <c r="I202" s="101">
        <v>46.1620810101083</v>
      </c>
      <c r="J202" s="101" t="s">
        <v>62</v>
      </c>
      <c r="K202" s="101">
        <v>0.5012227320886897</v>
      </c>
      <c r="L202" s="101">
        <v>0.5277972504796579</v>
      </c>
      <c r="M202" s="101">
        <v>0.11865800856052658</v>
      </c>
      <c r="N202" s="101">
        <v>0.14966325038922013</v>
      </c>
      <c r="O202" s="101">
        <v>0.02012995365742123</v>
      </c>
      <c r="P202" s="101">
        <v>0.015140996730234679</v>
      </c>
      <c r="Q202" s="101">
        <v>0.002450420958455481</v>
      </c>
      <c r="R202" s="101">
        <v>0.0023037543904776262</v>
      </c>
      <c r="S202" s="101">
        <v>0.0002641261436797336</v>
      </c>
      <c r="T202" s="101">
        <v>0.00022281738847002673</v>
      </c>
      <c r="U202" s="101">
        <v>5.360097774124014E-05</v>
      </c>
      <c r="V202" s="101">
        <v>8.549561526040363E-05</v>
      </c>
      <c r="W202" s="101">
        <v>1.6466117847992047E-05</v>
      </c>
      <c r="X202" s="101">
        <v>67.5</v>
      </c>
    </row>
    <row r="203" spans="1:24" s="101" customFormat="1" ht="12.75" hidden="1">
      <c r="A203" s="101">
        <v>1736</v>
      </c>
      <c r="B203" s="101">
        <v>116.33999633789062</v>
      </c>
      <c r="C203" s="101">
        <v>117.94000244140625</v>
      </c>
      <c r="D203" s="101">
        <v>9.019551277160645</v>
      </c>
      <c r="E203" s="101">
        <v>9.56135368347168</v>
      </c>
      <c r="F203" s="101">
        <v>20.56611959212233</v>
      </c>
      <c r="G203" s="101" t="s">
        <v>57</v>
      </c>
      <c r="H203" s="101">
        <v>5.41516857474285</v>
      </c>
      <c r="I203" s="101">
        <v>54.255164912633475</v>
      </c>
      <c r="J203" s="101" t="s">
        <v>60</v>
      </c>
      <c r="K203" s="101">
        <v>-0.20086616116515268</v>
      </c>
      <c r="L203" s="101">
        <v>-0.0028700114821040763</v>
      </c>
      <c r="M203" s="101">
        <v>0.046314019757979524</v>
      </c>
      <c r="N203" s="101">
        <v>-0.0015475721130171238</v>
      </c>
      <c r="O203" s="101">
        <v>-0.008265471908476249</v>
      </c>
      <c r="P203" s="101">
        <v>-0.0003284508307636137</v>
      </c>
      <c r="Q203" s="101">
        <v>0.0008968675259757579</v>
      </c>
      <c r="R203" s="101">
        <v>-0.0001244253779985543</v>
      </c>
      <c r="S203" s="101">
        <v>-0.0001244395079839561</v>
      </c>
      <c r="T203" s="101">
        <v>-2.3398206140903326E-05</v>
      </c>
      <c r="U203" s="101">
        <v>1.5595281786554437E-05</v>
      </c>
      <c r="V203" s="101">
        <v>-9.82076288692421E-06</v>
      </c>
      <c r="W203" s="101">
        <v>-8.237650478132717E-06</v>
      </c>
      <c r="X203" s="101">
        <v>67.5</v>
      </c>
    </row>
    <row r="204" spans="1:24" s="101" customFormat="1" ht="12.75" hidden="1">
      <c r="A204" s="101">
        <v>1762</v>
      </c>
      <c r="B204" s="101">
        <v>96.94000244140625</v>
      </c>
      <c r="C204" s="101">
        <v>105.23999786376953</v>
      </c>
      <c r="D204" s="101">
        <v>9.628555297851562</v>
      </c>
      <c r="E204" s="101">
        <v>10.024788856506348</v>
      </c>
      <c r="F204" s="101">
        <v>16.111419998227092</v>
      </c>
      <c r="G204" s="101" t="s">
        <v>58</v>
      </c>
      <c r="H204" s="101">
        <v>10.342501990744026</v>
      </c>
      <c r="I204" s="101">
        <v>39.782504432150276</v>
      </c>
      <c r="J204" s="101" t="s">
        <v>61</v>
      </c>
      <c r="K204" s="101">
        <v>-0.45921347155895303</v>
      </c>
      <c r="L204" s="101">
        <v>-0.5277894472684911</v>
      </c>
      <c r="M204" s="101">
        <v>-0.10924621077825758</v>
      </c>
      <c r="N204" s="101">
        <v>-0.149655248947778</v>
      </c>
      <c r="O204" s="101">
        <v>-0.01835475438081688</v>
      </c>
      <c r="P204" s="101">
        <v>-0.015137433799582673</v>
      </c>
      <c r="Q204" s="101">
        <v>-0.00228039284214102</v>
      </c>
      <c r="R204" s="101">
        <v>-0.002300391839873124</v>
      </c>
      <c r="S204" s="101">
        <v>-0.00023297516740596668</v>
      </c>
      <c r="T204" s="101">
        <v>-0.00022158545203598224</v>
      </c>
      <c r="U204" s="101">
        <v>-5.128208264896117E-05</v>
      </c>
      <c r="V204" s="101">
        <v>-8.492969354162167E-05</v>
      </c>
      <c r="W204" s="101">
        <v>-1.4257424437256614E-05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1764</v>
      </c>
      <c r="B206" s="101">
        <v>114.18</v>
      </c>
      <c r="C206" s="101">
        <v>141.18</v>
      </c>
      <c r="D206" s="101">
        <v>9.250097446550626</v>
      </c>
      <c r="E206" s="101">
        <v>9.404205117071168</v>
      </c>
      <c r="F206" s="101">
        <v>16.714496837943813</v>
      </c>
      <c r="G206" s="101" t="s">
        <v>59</v>
      </c>
      <c r="H206" s="101">
        <v>-3.688634808914003</v>
      </c>
      <c r="I206" s="101">
        <v>42.991365191086004</v>
      </c>
      <c r="J206" s="101" t="s">
        <v>73</v>
      </c>
      <c r="K206" s="101">
        <v>1.674197013150451</v>
      </c>
      <c r="M206" s="101" t="s">
        <v>68</v>
      </c>
      <c r="N206" s="101">
        <v>0.888124932179586</v>
      </c>
      <c r="X206" s="101">
        <v>67.5</v>
      </c>
    </row>
    <row r="207" spans="1:24" s="101" customFormat="1" ht="12.75" hidden="1">
      <c r="A207" s="101">
        <v>1733</v>
      </c>
      <c r="B207" s="101">
        <v>100.76000213623047</v>
      </c>
      <c r="C207" s="101">
        <v>136.36000061035156</v>
      </c>
      <c r="D207" s="101">
        <v>9.524820327758789</v>
      </c>
      <c r="E207" s="101">
        <v>9.639240264892578</v>
      </c>
      <c r="F207" s="101">
        <v>21.263282392367362</v>
      </c>
      <c r="G207" s="101" t="s">
        <v>56</v>
      </c>
      <c r="H207" s="101">
        <v>19.82388516736603</v>
      </c>
      <c r="I207" s="101">
        <v>53.0838873035965</v>
      </c>
      <c r="J207" s="101" t="s">
        <v>62</v>
      </c>
      <c r="K207" s="101">
        <v>1.2511840862836725</v>
      </c>
      <c r="L207" s="101">
        <v>0.020852737954408864</v>
      </c>
      <c r="M207" s="101">
        <v>0.29620174386498527</v>
      </c>
      <c r="N207" s="101">
        <v>0.1341549834700205</v>
      </c>
      <c r="O207" s="101">
        <v>0.050249674317656486</v>
      </c>
      <c r="P207" s="101">
        <v>0.0005983577590535855</v>
      </c>
      <c r="Q207" s="101">
        <v>0.006116681442596815</v>
      </c>
      <c r="R207" s="101">
        <v>0.0020650159549853164</v>
      </c>
      <c r="S207" s="101">
        <v>0.000659259677547418</v>
      </c>
      <c r="T207" s="101">
        <v>8.852900370204211E-06</v>
      </c>
      <c r="U207" s="101">
        <v>0.00013377796104638702</v>
      </c>
      <c r="V207" s="101">
        <v>7.662180135645938E-05</v>
      </c>
      <c r="W207" s="101">
        <v>4.1101159190273E-05</v>
      </c>
      <c r="X207" s="101">
        <v>67.5</v>
      </c>
    </row>
    <row r="208" spans="1:24" s="101" customFormat="1" ht="12.75" hidden="1">
      <c r="A208" s="101">
        <v>1736</v>
      </c>
      <c r="B208" s="101">
        <v>97.83999633789062</v>
      </c>
      <c r="C208" s="101">
        <v>109.94000244140625</v>
      </c>
      <c r="D208" s="101">
        <v>9.220686912536621</v>
      </c>
      <c r="E208" s="101">
        <v>9.747213363647461</v>
      </c>
      <c r="F208" s="101">
        <v>19.647079193878078</v>
      </c>
      <c r="G208" s="101" t="s">
        <v>57</v>
      </c>
      <c r="H208" s="101">
        <v>20.320634018608224</v>
      </c>
      <c r="I208" s="101">
        <v>50.66063035649885</v>
      </c>
      <c r="J208" s="101" t="s">
        <v>60</v>
      </c>
      <c r="K208" s="101">
        <v>-0.9267239141097744</v>
      </c>
      <c r="L208" s="101">
        <v>-0.00011191256312849979</v>
      </c>
      <c r="M208" s="101">
        <v>0.217113679649605</v>
      </c>
      <c r="N208" s="101">
        <v>-0.0013875935370838285</v>
      </c>
      <c r="O208" s="101">
        <v>-0.03758080353923915</v>
      </c>
      <c r="P208" s="101">
        <v>-1.2738507897027257E-05</v>
      </c>
      <c r="Q208" s="101">
        <v>0.004372668228413219</v>
      </c>
      <c r="R208" s="101">
        <v>-0.00011155947290714693</v>
      </c>
      <c r="S208" s="101">
        <v>-0.000521450330344333</v>
      </c>
      <c r="T208" s="101">
        <v>-9.076790263604416E-07</v>
      </c>
      <c r="U208" s="101">
        <v>8.789981676850616E-05</v>
      </c>
      <c r="V208" s="101">
        <v>-8.811748625447128E-06</v>
      </c>
      <c r="W208" s="101">
        <v>-3.332757820309541E-05</v>
      </c>
      <c r="X208" s="101">
        <v>67.5</v>
      </c>
    </row>
    <row r="209" spans="1:24" s="101" customFormat="1" ht="12.75" hidden="1">
      <c r="A209" s="101">
        <v>1762</v>
      </c>
      <c r="B209" s="101">
        <v>115.62000274658203</v>
      </c>
      <c r="C209" s="101">
        <v>104.22000122070312</v>
      </c>
      <c r="D209" s="101">
        <v>9.446632385253906</v>
      </c>
      <c r="E209" s="101">
        <v>9.837200164794922</v>
      </c>
      <c r="F209" s="101">
        <v>18.260910732592247</v>
      </c>
      <c r="G209" s="101" t="s">
        <v>58</v>
      </c>
      <c r="H209" s="101">
        <v>-2.125498762959694</v>
      </c>
      <c r="I209" s="101">
        <v>45.99450398362234</v>
      </c>
      <c r="J209" s="101" t="s">
        <v>61</v>
      </c>
      <c r="K209" s="101">
        <v>-0.8406214396424636</v>
      </c>
      <c r="L209" s="101">
        <v>-0.02085243764583551</v>
      </c>
      <c r="M209" s="101">
        <v>-0.2014872779548799</v>
      </c>
      <c r="N209" s="101">
        <v>-0.13414780719049163</v>
      </c>
      <c r="O209" s="101">
        <v>-0.033357352628403475</v>
      </c>
      <c r="P209" s="101">
        <v>-0.000598222147898409</v>
      </c>
      <c r="Q209" s="101">
        <v>-0.004277097664822942</v>
      </c>
      <c r="R209" s="101">
        <v>-0.002062000334226112</v>
      </c>
      <c r="S209" s="101">
        <v>-0.00040337684046522985</v>
      </c>
      <c r="T209" s="101">
        <v>-8.806245723909095E-06</v>
      </c>
      <c r="U209" s="101">
        <v>-0.00010084723632203158</v>
      </c>
      <c r="V209" s="101">
        <v>-7.61134254206881E-05</v>
      </c>
      <c r="W209" s="101">
        <v>-2.4053644586646793E-05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1764</v>
      </c>
      <c r="B211" s="101">
        <v>117.4</v>
      </c>
      <c r="C211" s="101">
        <v>141.6</v>
      </c>
      <c r="D211" s="101">
        <v>9.24119430124154</v>
      </c>
      <c r="E211" s="101">
        <v>9.298009504951851</v>
      </c>
      <c r="F211" s="101">
        <v>18.205283911896032</v>
      </c>
      <c r="G211" s="101" t="s">
        <v>59</v>
      </c>
      <c r="H211" s="101">
        <v>-3.022724328074048</v>
      </c>
      <c r="I211" s="101">
        <v>46.87727567192596</v>
      </c>
      <c r="J211" s="101" t="s">
        <v>73</v>
      </c>
      <c r="K211" s="101">
        <v>0.6564048537227154</v>
      </c>
      <c r="M211" s="101" t="s">
        <v>68</v>
      </c>
      <c r="N211" s="101">
        <v>0.3661280587995463</v>
      </c>
      <c r="X211" s="101">
        <v>67.5</v>
      </c>
    </row>
    <row r="212" spans="1:24" s="101" customFormat="1" ht="12.75" hidden="1">
      <c r="A212" s="101">
        <v>1733</v>
      </c>
      <c r="B212" s="101">
        <v>108.76000213623047</v>
      </c>
      <c r="C212" s="101">
        <v>124.55999755859375</v>
      </c>
      <c r="D212" s="101">
        <v>9.589559555053711</v>
      </c>
      <c r="E212" s="101">
        <v>9.957707405090332</v>
      </c>
      <c r="F212" s="101">
        <v>22.878536048213036</v>
      </c>
      <c r="G212" s="101" t="s">
        <v>56</v>
      </c>
      <c r="H212" s="101">
        <v>15.489866619969945</v>
      </c>
      <c r="I212" s="101">
        <v>56.749868756200414</v>
      </c>
      <c r="J212" s="101" t="s">
        <v>62</v>
      </c>
      <c r="K212" s="101">
        <v>0.762125478444362</v>
      </c>
      <c r="L212" s="101">
        <v>0.17692022485695802</v>
      </c>
      <c r="M212" s="101">
        <v>0.18042343573926745</v>
      </c>
      <c r="N212" s="101">
        <v>0.10361949622490438</v>
      </c>
      <c r="O212" s="101">
        <v>0.03060822855966848</v>
      </c>
      <c r="P212" s="101">
        <v>0.0050753965400684884</v>
      </c>
      <c r="Q212" s="101">
        <v>0.003725825088512871</v>
      </c>
      <c r="R212" s="101">
        <v>0.0015949956117730538</v>
      </c>
      <c r="S212" s="101">
        <v>0.0004015743740475901</v>
      </c>
      <c r="T212" s="101">
        <v>7.471368568797098E-05</v>
      </c>
      <c r="U212" s="101">
        <v>8.148825893964424E-05</v>
      </c>
      <c r="V212" s="101">
        <v>5.918540668206236E-05</v>
      </c>
      <c r="W212" s="101">
        <v>2.5036246461743743E-05</v>
      </c>
      <c r="X212" s="101">
        <v>67.5</v>
      </c>
    </row>
    <row r="213" spans="1:24" s="101" customFormat="1" ht="12.75" hidden="1">
      <c r="A213" s="101">
        <v>1736</v>
      </c>
      <c r="B213" s="101">
        <v>105.83999633789062</v>
      </c>
      <c r="C213" s="101">
        <v>106.54000091552734</v>
      </c>
      <c r="D213" s="101">
        <v>8.997636795043945</v>
      </c>
      <c r="E213" s="101">
        <v>9.644535064697266</v>
      </c>
      <c r="F213" s="101">
        <v>18.95222873332589</v>
      </c>
      <c r="G213" s="101" t="s">
        <v>57</v>
      </c>
      <c r="H213" s="101">
        <v>11.75724430819826</v>
      </c>
      <c r="I213" s="101">
        <v>50.097240646088885</v>
      </c>
      <c r="J213" s="101" t="s">
        <v>60</v>
      </c>
      <c r="K213" s="101">
        <v>-0.5704388364130454</v>
      </c>
      <c r="L213" s="101">
        <v>-0.0009614439937324913</v>
      </c>
      <c r="M213" s="101">
        <v>0.13367531364717544</v>
      </c>
      <c r="N213" s="101">
        <v>-0.0010716693975038726</v>
      </c>
      <c r="O213" s="101">
        <v>-0.023127368108752603</v>
      </c>
      <c r="P213" s="101">
        <v>-0.00010998046839659094</v>
      </c>
      <c r="Q213" s="101">
        <v>0.0026937816071240226</v>
      </c>
      <c r="R213" s="101">
        <v>-8.616283287991608E-05</v>
      </c>
      <c r="S213" s="101">
        <v>-0.0003204787752652883</v>
      </c>
      <c r="T213" s="101">
        <v>-7.833641125835873E-06</v>
      </c>
      <c r="U213" s="101">
        <v>5.425797746665454E-05</v>
      </c>
      <c r="V213" s="101">
        <v>-6.804527033147742E-06</v>
      </c>
      <c r="W213" s="101">
        <v>-2.0471221904549797E-05</v>
      </c>
      <c r="X213" s="101">
        <v>67.5</v>
      </c>
    </row>
    <row r="214" spans="1:24" s="101" customFormat="1" ht="12.75" hidden="1">
      <c r="A214" s="101">
        <v>1762</v>
      </c>
      <c r="B214" s="101">
        <v>101.66000366210938</v>
      </c>
      <c r="C214" s="101">
        <v>108.05999755859375</v>
      </c>
      <c r="D214" s="101">
        <v>9.720893859863281</v>
      </c>
      <c r="E214" s="101">
        <v>9.935863494873047</v>
      </c>
      <c r="F214" s="101">
        <v>14.90119536132702</v>
      </c>
      <c r="G214" s="101" t="s">
        <v>58</v>
      </c>
      <c r="H214" s="101">
        <v>2.291928068527497</v>
      </c>
      <c r="I214" s="101">
        <v>36.45193173063687</v>
      </c>
      <c r="J214" s="101" t="s">
        <v>61</v>
      </c>
      <c r="K214" s="101">
        <v>-0.5054055587404818</v>
      </c>
      <c r="L214" s="101">
        <v>-0.17691761243269</v>
      </c>
      <c r="M214" s="101">
        <v>-0.1211756026817727</v>
      </c>
      <c r="N214" s="101">
        <v>-0.10361395428515131</v>
      </c>
      <c r="O214" s="101">
        <v>-0.02004965086786197</v>
      </c>
      <c r="P214" s="101">
        <v>-0.005074204798341357</v>
      </c>
      <c r="Q214" s="101">
        <v>-0.002573968384287628</v>
      </c>
      <c r="R214" s="101">
        <v>-0.0015926666216774324</v>
      </c>
      <c r="S214" s="101">
        <v>-0.00024198209127159528</v>
      </c>
      <c r="T214" s="101">
        <v>-7.430187679858788E-05</v>
      </c>
      <c r="U214" s="101">
        <v>-6.079809393593287E-05</v>
      </c>
      <c r="V214" s="101">
        <v>-5.879294835247058E-05</v>
      </c>
      <c r="W214" s="101">
        <v>-1.4413282437663418E-05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1764</v>
      </c>
      <c r="B216" s="101">
        <v>115.28</v>
      </c>
      <c r="C216" s="101">
        <v>131.28</v>
      </c>
      <c r="D216" s="101">
        <v>9.232068790291903</v>
      </c>
      <c r="E216" s="101">
        <v>9.51004188594171</v>
      </c>
      <c r="F216" s="101">
        <v>14.144668418653042</v>
      </c>
      <c r="G216" s="101" t="s">
        <v>59</v>
      </c>
      <c r="H216" s="101">
        <v>-11.325759478517938</v>
      </c>
      <c r="I216" s="101">
        <v>36.45424052148207</v>
      </c>
      <c r="J216" s="101" t="s">
        <v>73</v>
      </c>
      <c r="K216" s="101">
        <v>1.9362417563490013</v>
      </c>
      <c r="M216" s="101" t="s">
        <v>68</v>
      </c>
      <c r="N216" s="101">
        <v>1.0073328183095767</v>
      </c>
      <c r="X216" s="101">
        <v>67.5</v>
      </c>
    </row>
    <row r="217" spans="1:24" s="101" customFormat="1" ht="12.75" hidden="1">
      <c r="A217" s="101">
        <v>1733</v>
      </c>
      <c r="B217" s="101">
        <v>112.83999633789062</v>
      </c>
      <c r="C217" s="101">
        <v>136.44000244140625</v>
      </c>
      <c r="D217" s="101">
        <v>9.257028579711914</v>
      </c>
      <c r="E217" s="101">
        <v>9.932619094848633</v>
      </c>
      <c r="F217" s="101">
        <v>21.507310681513896</v>
      </c>
      <c r="G217" s="101" t="s">
        <v>56</v>
      </c>
      <c r="H217" s="101">
        <v>9.93443462766114</v>
      </c>
      <c r="I217" s="101">
        <v>55.274430965551765</v>
      </c>
      <c r="J217" s="101" t="s">
        <v>62</v>
      </c>
      <c r="K217" s="101">
        <v>1.3497956388360333</v>
      </c>
      <c r="L217" s="101">
        <v>0.07674400806909124</v>
      </c>
      <c r="M217" s="101">
        <v>0.31954644089931206</v>
      </c>
      <c r="N217" s="101">
        <v>0.05749332564178202</v>
      </c>
      <c r="O217" s="101">
        <v>0.05421008921834172</v>
      </c>
      <c r="P217" s="101">
        <v>0.0022014841810686675</v>
      </c>
      <c r="Q217" s="101">
        <v>0.00659866321505505</v>
      </c>
      <c r="R217" s="101">
        <v>0.0008849669307963884</v>
      </c>
      <c r="S217" s="101">
        <v>0.0007112134778753451</v>
      </c>
      <c r="T217" s="101">
        <v>3.2346831807766856E-05</v>
      </c>
      <c r="U217" s="101">
        <v>0.0001443117887096775</v>
      </c>
      <c r="V217" s="101">
        <v>3.2825706083322234E-05</v>
      </c>
      <c r="W217" s="101">
        <v>4.4342368975419185E-05</v>
      </c>
      <c r="X217" s="101">
        <v>67.5</v>
      </c>
    </row>
    <row r="218" spans="1:24" s="101" customFormat="1" ht="12.75" hidden="1">
      <c r="A218" s="101">
        <v>1736</v>
      </c>
      <c r="B218" s="101">
        <v>98.27999877929688</v>
      </c>
      <c r="C218" s="101">
        <v>111.27999877929688</v>
      </c>
      <c r="D218" s="101">
        <v>9.313399314880371</v>
      </c>
      <c r="E218" s="101">
        <v>9.470168113708496</v>
      </c>
      <c r="F218" s="101">
        <v>20.14337824074825</v>
      </c>
      <c r="G218" s="101" t="s">
        <v>57</v>
      </c>
      <c r="H218" s="101">
        <v>20.64425406124618</v>
      </c>
      <c r="I218" s="101">
        <v>51.424252840543055</v>
      </c>
      <c r="J218" s="101" t="s">
        <v>60</v>
      </c>
      <c r="K218" s="101">
        <v>-1.231790362926608</v>
      </c>
      <c r="L218" s="101">
        <v>0.00041814058876050585</v>
      </c>
      <c r="M218" s="101">
        <v>0.2901058735161169</v>
      </c>
      <c r="N218" s="101">
        <v>-0.0005949982216003759</v>
      </c>
      <c r="O218" s="101">
        <v>-0.04970704681717415</v>
      </c>
      <c r="P218" s="101">
        <v>4.8015960024031395E-05</v>
      </c>
      <c r="Q218" s="101">
        <v>0.005916008338301518</v>
      </c>
      <c r="R218" s="101">
        <v>-4.7845529233731045E-05</v>
      </c>
      <c r="S218" s="101">
        <v>-0.0006698033174994387</v>
      </c>
      <c r="T218" s="101">
        <v>3.4274479322193775E-06</v>
      </c>
      <c r="U218" s="101">
        <v>0.0001239006896801247</v>
      </c>
      <c r="V218" s="101">
        <v>-3.78674169976834E-06</v>
      </c>
      <c r="W218" s="101">
        <v>-4.2233065987968725E-05</v>
      </c>
      <c r="X218" s="101">
        <v>67.5</v>
      </c>
    </row>
    <row r="219" spans="1:24" s="101" customFormat="1" ht="12.75" hidden="1">
      <c r="A219" s="101">
        <v>1762</v>
      </c>
      <c r="B219" s="101">
        <v>119.80000305175781</v>
      </c>
      <c r="C219" s="101">
        <v>89.5</v>
      </c>
      <c r="D219" s="101">
        <v>9.584784507751465</v>
      </c>
      <c r="E219" s="101">
        <v>10.087794303894043</v>
      </c>
      <c r="F219" s="101">
        <v>19.23563722059788</v>
      </c>
      <c r="G219" s="101" t="s">
        <v>58</v>
      </c>
      <c r="H219" s="101">
        <v>-4.540364101415264</v>
      </c>
      <c r="I219" s="101">
        <v>47.759638950342556</v>
      </c>
      <c r="J219" s="101" t="s">
        <v>61</v>
      </c>
      <c r="K219" s="101">
        <v>-0.5519427220481399</v>
      </c>
      <c r="L219" s="101">
        <v>0.07674286893879308</v>
      </c>
      <c r="M219" s="101">
        <v>-0.13397204948372007</v>
      </c>
      <c r="N219" s="101">
        <v>-0.05749024674210646</v>
      </c>
      <c r="O219" s="101">
        <v>-0.021631996435276756</v>
      </c>
      <c r="P219" s="101">
        <v>0.002200960487396026</v>
      </c>
      <c r="Q219" s="101">
        <v>-0.0029228755647251843</v>
      </c>
      <c r="R219" s="101">
        <v>-0.0008836726056269505</v>
      </c>
      <c r="S219" s="101">
        <v>-0.00023914039177497836</v>
      </c>
      <c r="T219" s="101">
        <v>3.2164734239099234E-05</v>
      </c>
      <c r="U219" s="101">
        <v>-7.398994159597674E-05</v>
      </c>
      <c r="V219" s="101">
        <v>-3.260655711920371E-05</v>
      </c>
      <c r="W219" s="101">
        <v>-1.3513468230180481E-05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1764</v>
      </c>
      <c r="B221" s="101">
        <v>123.42</v>
      </c>
      <c r="C221" s="101">
        <v>128.02</v>
      </c>
      <c r="D221" s="101">
        <v>9.070027673613641</v>
      </c>
      <c r="E221" s="101">
        <v>9.492813201865008</v>
      </c>
      <c r="F221" s="101">
        <v>20.180378363819433</v>
      </c>
      <c r="G221" s="101" t="s">
        <v>59</v>
      </c>
      <c r="H221" s="101">
        <v>-2.9629773226026543</v>
      </c>
      <c r="I221" s="101">
        <v>52.95702267739735</v>
      </c>
      <c r="J221" s="101" t="s">
        <v>73</v>
      </c>
      <c r="K221" s="101">
        <v>0.32743766367747956</v>
      </c>
      <c r="M221" s="101" t="s">
        <v>68</v>
      </c>
      <c r="N221" s="101">
        <v>0.24815116386370625</v>
      </c>
      <c r="X221" s="101">
        <v>67.5</v>
      </c>
    </row>
    <row r="222" spans="1:24" s="101" customFormat="1" ht="12.75" hidden="1">
      <c r="A222" s="101">
        <v>1733</v>
      </c>
      <c r="B222" s="101">
        <v>104.4000015258789</v>
      </c>
      <c r="C222" s="101">
        <v>131.6999969482422</v>
      </c>
      <c r="D222" s="101">
        <v>9.380216598510742</v>
      </c>
      <c r="E222" s="101">
        <v>9.983241081237793</v>
      </c>
      <c r="F222" s="101">
        <v>19.317205677978574</v>
      </c>
      <c r="G222" s="101" t="s">
        <v>56</v>
      </c>
      <c r="H222" s="101">
        <v>12.076427485192312</v>
      </c>
      <c r="I222" s="101">
        <v>48.97642901107122</v>
      </c>
      <c r="J222" s="101" t="s">
        <v>62</v>
      </c>
      <c r="K222" s="101">
        <v>0.39673900073210744</v>
      </c>
      <c r="L222" s="101">
        <v>0.38528559534522977</v>
      </c>
      <c r="M222" s="101">
        <v>0.09392282452677315</v>
      </c>
      <c r="N222" s="101">
        <v>0.11129477159062669</v>
      </c>
      <c r="O222" s="101">
        <v>0.015933642942062426</v>
      </c>
      <c r="P222" s="101">
        <v>0.011052699498814971</v>
      </c>
      <c r="Q222" s="101">
        <v>0.0019395159564285843</v>
      </c>
      <c r="R222" s="101">
        <v>0.001713130572170125</v>
      </c>
      <c r="S222" s="101">
        <v>0.00020903180260597635</v>
      </c>
      <c r="T222" s="101">
        <v>0.00016265723647215143</v>
      </c>
      <c r="U222" s="101">
        <v>4.241577950549658E-05</v>
      </c>
      <c r="V222" s="101">
        <v>6.357503946588159E-05</v>
      </c>
      <c r="W222" s="101">
        <v>1.303340532488105E-05</v>
      </c>
      <c r="X222" s="101">
        <v>67.5</v>
      </c>
    </row>
    <row r="223" spans="1:24" s="101" customFormat="1" ht="12.75" hidden="1">
      <c r="A223" s="101">
        <v>1736</v>
      </c>
      <c r="B223" s="101">
        <v>123.5199966430664</v>
      </c>
      <c r="C223" s="101">
        <v>130.02000427246094</v>
      </c>
      <c r="D223" s="101">
        <v>8.952438354492188</v>
      </c>
      <c r="E223" s="101">
        <v>9.1356840133667</v>
      </c>
      <c r="F223" s="101">
        <v>23.83600419915092</v>
      </c>
      <c r="G223" s="101" t="s">
        <v>57</v>
      </c>
      <c r="H223" s="101">
        <v>7.351914798410348</v>
      </c>
      <c r="I223" s="101">
        <v>63.371911441476755</v>
      </c>
      <c r="J223" s="101" t="s">
        <v>60</v>
      </c>
      <c r="K223" s="101">
        <v>-0.3967381606089746</v>
      </c>
      <c r="L223" s="101">
        <v>-0.002095211671458838</v>
      </c>
      <c r="M223" s="101">
        <v>0.0939143572433569</v>
      </c>
      <c r="N223" s="101">
        <v>-0.0011509901842212584</v>
      </c>
      <c r="O223" s="101">
        <v>-0.015933035089207504</v>
      </c>
      <c r="P223" s="101">
        <v>-0.00023974606534426718</v>
      </c>
      <c r="Q223" s="101">
        <v>0.0019379861657601056</v>
      </c>
      <c r="R223" s="101">
        <v>-9.254419068695065E-05</v>
      </c>
      <c r="S223" s="101">
        <v>-0.00020842508330350573</v>
      </c>
      <c r="T223" s="101">
        <v>-1.7075613603420277E-05</v>
      </c>
      <c r="U223" s="101">
        <v>4.2114873415944065E-05</v>
      </c>
      <c r="V223" s="101">
        <v>-7.306191638215907E-06</v>
      </c>
      <c r="W223" s="101">
        <v>-1.2955028091860713E-05</v>
      </c>
      <c r="X223" s="101">
        <v>67.5</v>
      </c>
    </row>
    <row r="224" spans="1:24" s="101" customFormat="1" ht="12.75" hidden="1">
      <c r="A224" s="101">
        <v>1762</v>
      </c>
      <c r="B224" s="101">
        <v>105.68000030517578</v>
      </c>
      <c r="C224" s="101">
        <v>113.08000183105469</v>
      </c>
      <c r="D224" s="101">
        <v>9.182687759399414</v>
      </c>
      <c r="E224" s="101">
        <v>9.890472412109375</v>
      </c>
      <c r="F224" s="101">
        <v>19.379908210624162</v>
      </c>
      <c r="G224" s="101" t="s">
        <v>58</v>
      </c>
      <c r="H224" s="101">
        <v>12.015056675278316</v>
      </c>
      <c r="I224" s="101">
        <v>50.1950569804541</v>
      </c>
      <c r="J224" s="101" t="s">
        <v>61</v>
      </c>
      <c r="K224" s="101">
        <v>-0.0008164670958698477</v>
      </c>
      <c r="L224" s="101">
        <v>-0.3852798983448007</v>
      </c>
      <c r="M224" s="101">
        <v>-0.0012611386339970707</v>
      </c>
      <c r="N224" s="101">
        <v>-0.11128881976643293</v>
      </c>
      <c r="O224" s="101">
        <v>0.0001391770498973997</v>
      </c>
      <c r="P224" s="101">
        <v>-0.011050099005676675</v>
      </c>
      <c r="Q224" s="101">
        <v>-7.701796260309044E-05</v>
      </c>
      <c r="R224" s="101">
        <v>-0.0017106291035972811</v>
      </c>
      <c r="S224" s="101">
        <v>1.5914746326302344E-05</v>
      </c>
      <c r="T224" s="101">
        <v>-0.0001617584619017629</v>
      </c>
      <c r="U224" s="101">
        <v>-5.0433905478270705E-06</v>
      </c>
      <c r="V224" s="101">
        <v>-6.315382179119538E-05</v>
      </c>
      <c r="W224" s="101">
        <v>1.4272005821668776E-06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14.144668418653042</v>
      </c>
      <c r="G225" s="102"/>
      <c r="H225" s="102"/>
      <c r="I225" s="115"/>
      <c r="J225" s="115" t="s">
        <v>158</v>
      </c>
      <c r="K225" s="102">
        <f>AVERAGE(K223,K218,K213,K208,K203,K198)</f>
        <v>-0.5236909941403226</v>
      </c>
      <c r="L225" s="102">
        <f>AVERAGE(L223,L218,L213,L208,L203,L198)</f>
        <v>-0.001274787799898319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23.83600419915092</v>
      </c>
      <c r="G226" s="102"/>
      <c r="H226" s="102"/>
      <c r="I226" s="115"/>
      <c r="J226" s="115" t="s">
        <v>159</v>
      </c>
      <c r="K226" s="102">
        <f>AVERAGE(K224,K219,K214,K209,K204,K199)</f>
        <v>-0.39025830903729003</v>
      </c>
      <c r="L226" s="102">
        <f>AVERAGE(L224,L219,L214,L209,L204,L199)</f>
        <v>-0.23452744997437017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0.3273068713377016</v>
      </c>
      <c r="L227" s="102">
        <f>ABS(L225/$H$33)</f>
        <v>0.003541077221939775</v>
      </c>
      <c r="M227" s="115" t="s">
        <v>111</v>
      </c>
      <c r="N227" s="102">
        <f>K227+L227+L228+K228</f>
        <v>0.699165280382992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0.22173767558936933</v>
      </c>
      <c r="L228" s="102">
        <f>ABS(L226/$H$34)</f>
        <v>0.14657965623398134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1764</v>
      </c>
      <c r="B231" s="101">
        <v>107.3</v>
      </c>
      <c r="C231" s="101">
        <v>134.8</v>
      </c>
      <c r="D231" s="101">
        <v>9.140785373233845</v>
      </c>
      <c r="E231" s="101">
        <v>9.167076766644488</v>
      </c>
      <c r="F231" s="101">
        <v>20.064524952787767</v>
      </c>
      <c r="G231" s="101" t="s">
        <v>59</v>
      </c>
      <c r="H231" s="101">
        <v>12.410037307844995</v>
      </c>
      <c r="I231" s="101">
        <v>52.21003730784499</v>
      </c>
      <c r="J231" s="101" t="s">
        <v>73</v>
      </c>
      <c r="K231" s="101">
        <v>0.3113965387538853</v>
      </c>
      <c r="M231" s="101" t="s">
        <v>68</v>
      </c>
      <c r="N231" s="101">
        <v>0.19842937889261775</v>
      </c>
      <c r="X231" s="101">
        <v>67.5</v>
      </c>
    </row>
    <row r="232" spans="1:24" s="101" customFormat="1" ht="12.75" hidden="1">
      <c r="A232" s="101">
        <v>1733</v>
      </c>
      <c r="B232" s="101">
        <v>106.16000366210938</v>
      </c>
      <c r="C232" s="101">
        <v>120.66000366210938</v>
      </c>
      <c r="D232" s="101">
        <v>9.276774406433105</v>
      </c>
      <c r="E232" s="101">
        <v>9.80617618560791</v>
      </c>
      <c r="F232" s="101">
        <v>20.528983478385342</v>
      </c>
      <c r="G232" s="101" t="s">
        <v>56</v>
      </c>
      <c r="H232" s="101">
        <v>13.973013631472668</v>
      </c>
      <c r="I232" s="101">
        <v>52.63301729358204</v>
      </c>
      <c r="J232" s="101" t="s">
        <v>62</v>
      </c>
      <c r="K232" s="101">
        <v>0.501834080628459</v>
      </c>
      <c r="L232" s="101">
        <v>0.15198984426141737</v>
      </c>
      <c r="M232" s="101">
        <v>0.11880223654902791</v>
      </c>
      <c r="N232" s="101">
        <v>0.14801251721095515</v>
      </c>
      <c r="O232" s="101">
        <v>0.020154440464300673</v>
      </c>
      <c r="P232" s="101">
        <v>0.004359946843795614</v>
      </c>
      <c r="Q232" s="101">
        <v>0.0024534011543853903</v>
      </c>
      <c r="R232" s="101">
        <v>0.0022783174544332317</v>
      </c>
      <c r="S232" s="101">
        <v>0.00026443320148343785</v>
      </c>
      <c r="T232" s="101">
        <v>6.413779513523629E-05</v>
      </c>
      <c r="U232" s="101">
        <v>5.368105351241155E-05</v>
      </c>
      <c r="V232" s="101">
        <v>8.454837417620928E-05</v>
      </c>
      <c r="W232" s="101">
        <v>1.6482568349004133E-05</v>
      </c>
      <c r="X232" s="101">
        <v>67.5</v>
      </c>
    </row>
    <row r="233" spans="1:24" s="101" customFormat="1" ht="12.75" hidden="1">
      <c r="A233" s="101">
        <v>1762</v>
      </c>
      <c r="B233" s="101">
        <v>100.13999938964844</v>
      </c>
      <c r="C233" s="101">
        <v>117.44000244140625</v>
      </c>
      <c r="D233" s="101">
        <v>9.727407455444336</v>
      </c>
      <c r="E233" s="101">
        <v>9.990629196166992</v>
      </c>
      <c r="F233" s="101">
        <v>17.613176987951515</v>
      </c>
      <c r="G233" s="101" t="s">
        <v>57</v>
      </c>
      <c r="H233" s="101">
        <v>10.414492793583399</v>
      </c>
      <c r="I233" s="101">
        <v>43.05449218323184</v>
      </c>
      <c r="J233" s="101" t="s">
        <v>60</v>
      </c>
      <c r="K233" s="101">
        <v>0.07482320145344785</v>
      </c>
      <c r="L233" s="101">
        <v>0.0008287222684119201</v>
      </c>
      <c r="M233" s="101">
        <v>-0.019046936241493832</v>
      </c>
      <c r="N233" s="101">
        <v>-0.0015306189883537672</v>
      </c>
      <c r="O233" s="101">
        <v>0.002789841847425112</v>
      </c>
      <c r="P233" s="101">
        <v>9.469623631041786E-05</v>
      </c>
      <c r="Q233" s="101">
        <v>-0.0004567048920733921</v>
      </c>
      <c r="R233" s="101">
        <v>-0.00012303862308168413</v>
      </c>
      <c r="S233" s="101">
        <v>1.8865730198419857E-05</v>
      </c>
      <c r="T233" s="101">
        <v>6.732667143477289E-06</v>
      </c>
      <c r="U233" s="101">
        <v>-1.4155310252270197E-05</v>
      </c>
      <c r="V233" s="101">
        <v>-9.707810338592304E-06</v>
      </c>
      <c r="W233" s="101">
        <v>6.339357302368451E-07</v>
      </c>
      <c r="X233" s="101">
        <v>67.5</v>
      </c>
    </row>
    <row r="234" spans="1:24" s="101" customFormat="1" ht="12.75" hidden="1">
      <c r="A234" s="101">
        <v>1736</v>
      </c>
      <c r="B234" s="101">
        <v>119.30000305175781</v>
      </c>
      <c r="C234" s="101">
        <v>129.5</v>
      </c>
      <c r="D234" s="101">
        <v>9.232185363769531</v>
      </c>
      <c r="E234" s="101">
        <v>9.632719039916992</v>
      </c>
      <c r="F234" s="101">
        <v>20.514491370864125</v>
      </c>
      <c r="G234" s="101" t="s">
        <v>58</v>
      </c>
      <c r="H234" s="101">
        <v>1.079080970786194</v>
      </c>
      <c r="I234" s="101">
        <v>52.879084022544006</v>
      </c>
      <c r="J234" s="101" t="s">
        <v>61</v>
      </c>
      <c r="K234" s="101">
        <v>-0.49622467996308633</v>
      </c>
      <c r="L234" s="101">
        <v>0.15198758494696776</v>
      </c>
      <c r="M234" s="101">
        <v>-0.11726544942507001</v>
      </c>
      <c r="N234" s="101">
        <v>-0.14800460282246558</v>
      </c>
      <c r="O234" s="101">
        <v>-0.019960417152339177</v>
      </c>
      <c r="P234" s="101">
        <v>0.004358918341005252</v>
      </c>
      <c r="Q234" s="101">
        <v>-0.0024105181737327343</v>
      </c>
      <c r="R234" s="101">
        <v>-0.002274992729747786</v>
      </c>
      <c r="S234" s="101">
        <v>-0.0002637593643282848</v>
      </c>
      <c r="T234" s="101">
        <v>6.378344579861362E-05</v>
      </c>
      <c r="U234" s="101">
        <v>-5.178110367561092E-05</v>
      </c>
      <c r="V234" s="101">
        <v>-8.398920165277327E-05</v>
      </c>
      <c r="W234" s="101">
        <v>-1.6470372942636178E-05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1764</v>
      </c>
      <c r="B236" s="101">
        <v>107.1</v>
      </c>
      <c r="C236" s="101">
        <v>138.4</v>
      </c>
      <c r="D236" s="101">
        <v>9.437113253324585</v>
      </c>
      <c r="E236" s="101">
        <v>9.472496174724276</v>
      </c>
      <c r="F236" s="101">
        <v>17.97513676595175</v>
      </c>
      <c r="G236" s="101" t="s">
        <v>59</v>
      </c>
      <c r="H236" s="101">
        <v>5.704153295100227</v>
      </c>
      <c r="I236" s="101">
        <v>45.30415329510022</v>
      </c>
      <c r="J236" s="101" t="s">
        <v>73</v>
      </c>
      <c r="K236" s="101">
        <v>1.1316828366139216</v>
      </c>
      <c r="M236" s="101" t="s">
        <v>68</v>
      </c>
      <c r="N236" s="101">
        <v>0.6126030641330191</v>
      </c>
      <c r="X236" s="101">
        <v>67.5</v>
      </c>
    </row>
    <row r="237" spans="1:24" s="101" customFormat="1" ht="12.75" hidden="1">
      <c r="A237" s="101">
        <v>1733</v>
      </c>
      <c r="B237" s="101">
        <v>91.36000061035156</v>
      </c>
      <c r="C237" s="101">
        <v>121.36000061035156</v>
      </c>
      <c r="D237" s="101">
        <v>9.952635765075684</v>
      </c>
      <c r="E237" s="101">
        <v>10.103461265563965</v>
      </c>
      <c r="F237" s="101">
        <v>19.32884934384971</v>
      </c>
      <c r="G237" s="101" t="s">
        <v>56</v>
      </c>
      <c r="H237" s="101">
        <v>22.30208039975674</v>
      </c>
      <c r="I237" s="101">
        <v>46.1620810101083</v>
      </c>
      <c r="J237" s="101" t="s">
        <v>62</v>
      </c>
      <c r="K237" s="101">
        <v>1.0242887056637704</v>
      </c>
      <c r="L237" s="101">
        <v>0.002972102476845069</v>
      </c>
      <c r="M237" s="101">
        <v>0.24248685827934433</v>
      </c>
      <c r="N237" s="101">
        <v>0.14826967882423978</v>
      </c>
      <c r="O237" s="101">
        <v>0.041137252046296174</v>
      </c>
      <c r="P237" s="101">
        <v>8.546650464344654E-05</v>
      </c>
      <c r="Q237" s="101">
        <v>0.005007521558840161</v>
      </c>
      <c r="R237" s="101">
        <v>0.0022822974559819557</v>
      </c>
      <c r="S237" s="101">
        <v>0.0005397264550159662</v>
      </c>
      <c r="T237" s="101">
        <v>1.2902833726527617E-06</v>
      </c>
      <c r="U237" s="101">
        <v>0.00010953576585404346</v>
      </c>
      <c r="V237" s="101">
        <v>8.469177388303271E-05</v>
      </c>
      <c r="W237" s="101">
        <v>3.364849043561128E-05</v>
      </c>
      <c r="X237" s="101">
        <v>67.5</v>
      </c>
    </row>
    <row r="238" spans="1:24" s="101" customFormat="1" ht="12.75" hidden="1">
      <c r="A238" s="101">
        <v>1762</v>
      </c>
      <c r="B238" s="101">
        <v>96.94000244140625</v>
      </c>
      <c r="C238" s="101">
        <v>105.23999786376953</v>
      </c>
      <c r="D238" s="101">
        <v>9.628555297851562</v>
      </c>
      <c r="E238" s="101">
        <v>10.024788856506348</v>
      </c>
      <c r="F238" s="101">
        <v>17.265048784043262</v>
      </c>
      <c r="G238" s="101" t="s">
        <v>57</v>
      </c>
      <c r="H238" s="101">
        <v>13.191055519224939</v>
      </c>
      <c r="I238" s="101">
        <v>42.63105796063119</v>
      </c>
      <c r="J238" s="101" t="s">
        <v>60</v>
      </c>
      <c r="K238" s="101">
        <v>-0.2917835726904486</v>
      </c>
      <c r="L238" s="101">
        <v>-1.4313607000201422E-05</v>
      </c>
      <c r="M238" s="101">
        <v>0.06642994678181036</v>
      </c>
      <c r="N238" s="101">
        <v>-0.0015332872654090638</v>
      </c>
      <c r="O238" s="101">
        <v>-0.01214317730423918</v>
      </c>
      <c r="P238" s="101">
        <v>-1.6887345114566744E-06</v>
      </c>
      <c r="Q238" s="101">
        <v>0.001244944338509333</v>
      </c>
      <c r="R238" s="101">
        <v>-0.0001232617327357387</v>
      </c>
      <c r="S238" s="101">
        <v>-0.00019374419789307964</v>
      </c>
      <c r="T238" s="101">
        <v>-1.2872025054381345E-07</v>
      </c>
      <c r="U238" s="101">
        <v>1.8715272093590222E-05</v>
      </c>
      <c r="V238" s="101">
        <v>-9.729555028458168E-06</v>
      </c>
      <c r="W238" s="101">
        <v>-1.3113977637541835E-05</v>
      </c>
      <c r="X238" s="101">
        <v>67.5</v>
      </c>
    </row>
    <row r="239" spans="1:24" s="101" customFormat="1" ht="12.75" hidden="1">
      <c r="A239" s="101">
        <v>1736</v>
      </c>
      <c r="B239" s="101">
        <v>116.33999633789062</v>
      </c>
      <c r="C239" s="101">
        <v>117.94000244140625</v>
      </c>
      <c r="D239" s="101">
        <v>9.019551277160645</v>
      </c>
      <c r="E239" s="101">
        <v>9.56135368347168</v>
      </c>
      <c r="F239" s="101">
        <v>17.279616057343027</v>
      </c>
      <c r="G239" s="101" t="s">
        <v>58</v>
      </c>
      <c r="H239" s="101">
        <v>-3.254906033483394</v>
      </c>
      <c r="I239" s="101">
        <v>45.58509030440724</v>
      </c>
      <c r="J239" s="101" t="s">
        <v>61</v>
      </c>
      <c r="K239" s="101">
        <v>-0.9818501409371797</v>
      </c>
      <c r="L239" s="101">
        <v>-0.002972068009572331</v>
      </c>
      <c r="M239" s="101">
        <v>-0.23321007398642252</v>
      </c>
      <c r="N239" s="101">
        <v>-0.1482617505926763</v>
      </c>
      <c r="O239" s="101">
        <v>-0.03930415691600965</v>
      </c>
      <c r="P239" s="101">
        <v>-8.544981914385824E-05</v>
      </c>
      <c r="Q239" s="101">
        <v>-0.0048502974915217885</v>
      </c>
      <c r="R239" s="101">
        <v>-0.0022789664812859116</v>
      </c>
      <c r="S239" s="101">
        <v>-0.0005037537414519807</v>
      </c>
      <c r="T239" s="101">
        <v>-1.283846672638179E-06</v>
      </c>
      <c r="U239" s="101">
        <v>-0.00010792507860407013</v>
      </c>
      <c r="V239" s="101">
        <v>-8.413104256101279E-05</v>
      </c>
      <c r="W239" s="101">
        <v>-3.0987812106011555E-05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1764</v>
      </c>
      <c r="B241" s="101">
        <v>114.18</v>
      </c>
      <c r="C241" s="101">
        <v>141.18</v>
      </c>
      <c r="D241" s="101">
        <v>9.250097446550626</v>
      </c>
      <c r="E241" s="101">
        <v>9.404205117071168</v>
      </c>
      <c r="F241" s="101">
        <v>17.77924407930874</v>
      </c>
      <c r="G241" s="101" t="s">
        <v>59</v>
      </c>
      <c r="H241" s="101">
        <v>-0.9499979277961472</v>
      </c>
      <c r="I241" s="101">
        <v>45.73000207220387</v>
      </c>
      <c r="J241" s="101" t="s">
        <v>73</v>
      </c>
      <c r="K241" s="101">
        <v>0.6934531778340096</v>
      </c>
      <c r="M241" s="101" t="s">
        <v>68</v>
      </c>
      <c r="N241" s="101">
        <v>0.41322034751652065</v>
      </c>
      <c r="X241" s="101">
        <v>67.5</v>
      </c>
    </row>
    <row r="242" spans="1:24" s="101" customFormat="1" ht="12.75" hidden="1">
      <c r="A242" s="101">
        <v>1733</v>
      </c>
      <c r="B242" s="101">
        <v>100.76000213623047</v>
      </c>
      <c r="C242" s="101">
        <v>136.36000061035156</v>
      </c>
      <c r="D242" s="101">
        <v>9.524820327758789</v>
      </c>
      <c r="E242" s="101">
        <v>9.639240264892578</v>
      </c>
      <c r="F242" s="101">
        <v>21.263282392367362</v>
      </c>
      <c r="G242" s="101" t="s">
        <v>56</v>
      </c>
      <c r="H242" s="101">
        <v>19.82388516736603</v>
      </c>
      <c r="I242" s="101">
        <v>53.0838873035965</v>
      </c>
      <c r="J242" s="101" t="s">
        <v>62</v>
      </c>
      <c r="K242" s="101">
        <v>0.7528812187054221</v>
      </c>
      <c r="L242" s="101">
        <v>0.27590881981290616</v>
      </c>
      <c r="M242" s="101">
        <v>0.17823497900922347</v>
      </c>
      <c r="N242" s="101">
        <v>0.13317209574555136</v>
      </c>
      <c r="O242" s="101">
        <v>0.030236973356903528</v>
      </c>
      <c r="P242" s="101">
        <v>0.007915103567147039</v>
      </c>
      <c r="Q242" s="101">
        <v>0.0036806704014201675</v>
      </c>
      <c r="R242" s="101">
        <v>0.002049899444136197</v>
      </c>
      <c r="S242" s="101">
        <v>0.00039671212071965467</v>
      </c>
      <c r="T242" s="101">
        <v>0.00011649914656351836</v>
      </c>
      <c r="U242" s="101">
        <v>8.050490349629267E-05</v>
      </c>
      <c r="V242" s="101">
        <v>7.606916852853505E-05</v>
      </c>
      <c r="W242" s="101">
        <v>2.473258994213018E-05</v>
      </c>
      <c r="X242" s="101">
        <v>67.5</v>
      </c>
    </row>
    <row r="243" spans="1:24" s="101" customFormat="1" ht="12.75" hidden="1">
      <c r="A243" s="101">
        <v>1762</v>
      </c>
      <c r="B243" s="101">
        <v>115.62000274658203</v>
      </c>
      <c r="C243" s="101">
        <v>104.22000122070312</v>
      </c>
      <c r="D243" s="101">
        <v>9.446632385253906</v>
      </c>
      <c r="E243" s="101">
        <v>9.837200164794922</v>
      </c>
      <c r="F243" s="101">
        <v>23.446152131473358</v>
      </c>
      <c r="G243" s="101" t="s">
        <v>57</v>
      </c>
      <c r="H243" s="101">
        <v>10.93478117977159</v>
      </c>
      <c r="I243" s="101">
        <v>59.05478392635362</v>
      </c>
      <c r="J243" s="101" t="s">
        <v>60</v>
      </c>
      <c r="K243" s="101">
        <v>-0.459436984754297</v>
      </c>
      <c r="L243" s="101">
        <v>-0.0014996719675117046</v>
      </c>
      <c r="M243" s="101">
        <v>0.10715394326404352</v>
      </c>
      <c r="N243" s="101">
        <v>-0.0013771949732273292</v>
      </c>
      <c r="O243" s="101">
        <v>-0.018709019266586354</v>
      </c>
      <c r="P243" s="101">
        <v>-0.0001716030047752433</v>
      </c>
      <c r="Q243" s="101">
        <v>0.002134792727087973</v>
      </c>
      <c r="R243" s="101">
        <v>-0.00011072489386174262</v>
      </c>
      <c r="S243" s="101">
        <v>-0.0002659225549947726</v>
      </c>
      <c r="T243" s="101">
        <v>-1.2225183650847814E-05</v>
      </c>
      <c r="U243" s="101">
        <v>4.133461125822859E-05</v>
      </c>
      <c r="V243" s="101">
        <v>-8.741827906561112E-06</v>
      </c>
      <c r="W243" s="101">
        <v>-1.7180148906770606E-05</v>
      </c>
      <c r="X243" s="101">
        <v>67.5</v>
      </c>
    </row>
    <row r="244" spans="1:24" s="101" customFormat="1" ht="12.75" hidden="1">
      <c r="A244" s="101">
        <v>1736</v>
      </c>
      <c r="B244" s="101">
        <v>97.83999633789062</v>
      </c>
      <c r="C244" s="101">
        <v>109.94000244140625</v>
      </c>
      <c r="D244" s="101">
        <v>9.220686912536621</v>
      </c>
      <c r="E244" s="101">
        <v>9.747213363647461</v>
      </c>
      <c r="F244" s="101">
        <v>13.422435267385145</v>
      </c>
      <c r="G244" s="101" t="s">
        <v>58</v>
      </c>
      <c r="H244" s="101">
        <v>4.270187947258158</v>
      </c>
      <c r="I244" s="101">
        <v>34.61018428514878</v>
      </c>
      <c r="J244" s="101" t="s">
        <v>61</v>
      </c>
      <c r="K244" s="101">
        <v>-0.5964459627822469</v>
      </c>
      <c r="L244" s="101">
        <v>-0.2759047441319931</v>
      </c>
      <c r="M244" s="101">
        <v>-0.14242801755758758</v>
      </c>
      <c r="N244" s="101">
        <v>-0.133164974446241</v>
      </c>
      <c r="O244" s="101">
        <v>-0.023753887173862606</v>
      </c>
      <c r="P244" s="101">
        <v>-0.007913243133343996</v>
      </c>
      <c r="Q244" s="101">
        <v>-0.0029983319723244106</v>
      </c>
      <c r="R244" s="101">
        <v>-0.002046906868655532</v>
      </c>
      <c r="S244" s="101">
        <v>-0.0002943903895695952</v>
      </c>
      <c r="T244" s="101">
        <v>-0.00011585592792227412</v>
      </c>
      <c r="U244" s="101">
        <v>-6.908320634624973E-05</v>
      </c>
      <c r="V244" s="101">
        <v>-7.556519599309418E-05</v>
      </c>
      <c r="W244" s="101">
        <v>-1.779166908378041E-05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1764</v>
      </c>
      <c r="B246" s="101">
        <v>117.4</v>
      </c>
      <c r="C246" s="101">
        <v>141.6</v>
      </c>
      <c r="D246" s="101">
        <v>9.24119430124154</v>
      </c>
      <c r="E246" s="101">
        <v>9.298009504951851</v>
      </c>
      <c r="F246" s="101">
        <v>17.64317550461898</v>
      </c>
      <c r="G246" s="101" t="s">
        <v>59</v>
      </c>
      <c r="H246" s="101">
        <v>-4.470112399194193</v>
      </c>
      <c r="I246" s="101">
        <v>45.42988760080582</v>
      </c>
      <c r="J246" s="101" t="s">
        <v>73</v>
      </c>
      <c r="K246" s="101">
        <v>0.7219436650188199</v>
      </c>
      <c r="M246" s="101" t="s">
        <v>68</v>
      </c>
      <c r="N246" s="101">
        <v>0.40608492363288884</v>
      </c>
      <c r="X246" s="101">
        <v>67.5</v>
      </c>
    </row>
    <row r="247" spans="1:24" s="101" customFormat="1" ht="12.75" hidden="1">
      <c r="A247" s="101">
        <v>1733</v>
      </c>
      <c r="B247" s="101">
        <v>108.76000213623047</v>
      </c>
      <c r="C247" s="101">
        <v>124.55999755859375</v>
      </c>
      <c r="D247" s="101">
        <v>9.589559555053711</v>
      </c>
      <c r="E247" s="101">
        <v>9.957707405090332</v>
      </c>
      <c r="F247" s="101">
        <v>22.878536048213036</v>
      </c>
      <c r="G247" s="101" t="s">
        <v>56</v>
      </c>
      <c r="H247" s="101">
        <v>15.489866619969945</v>
      </c>
      <c r="I247" s="101">
        <v>56.749868756200414</v>
      </c>
      <c r="J247" s="101" t="s">
        <v>62</v>
      </c>
      <c r="K247" s="101">
        <v>0.7928515477387953</v>
      </c>
      <c r="L247" s="101">
        <v>0.21600770784060275</v>
      </c>
      <c r="M247" s="101">
        <v>0.18769742064726205</v>
      </c>
      <c r="N247" s="101">
        <v>0.10183533501375518</v>
      </c>
      <c r="O247" s="101">
        <v>0.03184222843587138</v>
      </c>
      <c r="P247" s="101">
        <v>0.006196686785301089</v>
      </c>
      <c r="Q247" s="101">
        <v>0.0038760231976280738</v>
      </c>
      <c r="R247" s="101">
        <v>0.0015675319929744505</v>
      </c>
      <c r="S247" s="101">
        <v>0.0004177633008086969</v>
      </c>
      <c r="T247" s="101">
        <v>9.121433255226166E-05</v>
      </c>
      <c r="U247" s="101">
        <v>8.477209623447634E-05</v>
      </c>
      <c r="V247" s="101">
        <v>5.816594814127211E-05</v>
      </c>
      <c r="W247" s="101">
        <v>2.6046035596427425E-05</v>
      </c>
      <c r="X247" s="101">
        <v>67.5</v>
      </c>
    </row>
    <row r="248" spans="1:24" s="101" customFormat="1" ht="12.75" hidden="1">
      <c r="A248" s="101">
        <v>1762</v>
      </c>
      <c r="B248" s="101">
        <v>101.66000366210938</v>
      </c>
      <c r="C248" s="101">
        <v>108.05999755859375</v>
      </c>
      <c r="D248" s="101">
        <v>9.720893859863281</v>
      </c>
      <c r="E248" s="101">
        <v>9.935863494873047</v>
      </c>
      <c r="F248" s="101">
        <v>18.860327082118268</v>
      </c>
      <c r="G248" s="101" t="s">
        <v>57</v>
      </c>
      <c r="H248" s="101">
        <v>11.976922842398388</v>
      </c>
      <c r="I248" s="101">
        <v>46.13692650450776</v>
      </c>
      <c r="J248" s="101" t="s">
        <v>60</v>
      </c>
      <c r="K248" s="101">
        <v>-0.6344418360274446</v>
      </c>
      <c r="L248" s="101">
        <v>-0.0011741577427800448</v>
      </c>
      <c r="M248" s="101">
        <v>0.14890663647931712</v>
      </c>
      <c r="N248" s="101">
        <v>-0.0010532358465042797</v>
      </c>
      <c r="O248" s="101">
        <v>-0.02568472323037972</v>
      </c>
      <c r="P248" s="101">
        <v>-0.00013430639757913696</v>
      </c>
      <c r="Q248" s="101">
        <v>0.003011941596759194</v>
      </c>
      <c r="R248" s="101">
        <v>-8.468310400515239E-05</v>
      </c>
      <c r="S248" s="101">
        <v>-0.00035286648838115476</v>
      </c>
      <c r="T248" s="101">
        <v>-9.565111570382167E-06</v>
      </c>
      <c r="U248" s="101">
        <v>6.142834803812382E-05</v>
      </c>
      <c r="V248" s="101">
        <v>-6.688371583230012E-06</v>
      </c>
      <c r="W248" s="101">
        <v>-2.245178323269262E-05</v>
      </c>
      <c r="X248" s="101">
        <v>67.5</v>
      </c>
    </row>
    <row r="249" spans="1:24" s="101" customFormat="1" ht="12.75" hidden="1">
      <c r="A249" s="101">
        <v>1736</v>
      </c>
      <c r="B249" s="101">
        <v>105.83999633789062</v>
      </c>
      <c r="C249" s="101">
        <v>106.54000091552734</v>
      </c>
      <c r="D249" s="101">
        <v>8.997636795043945</v>
      </c>
      <c r="E249" s="101">
        <v>9.644535064697266</v>
      </c>
      <c r="F249" s="101">
        <v>15.663142352791835</v>
      </c>
      <c r="G249" s="101" t="s">
        <v>58</v>
      </c>
      <c r="H249" s="101">
        <v>3.0630609364216923</v>
      </c>
      <c r="I249" s="101">
        <v>41.40305727431232</v>
      </c>
      <c r="J249" s="101" t="s">
        <v>61</v>
      </c>
      <c r="K249" s="101">
        <v>-0.47549672285929395</v>
      </c>
      <c r="L249" s="101">
        <v>-0.21600451661978334</v>
      </c>
      <c r="M249" s="101">
        <v>-0.11426782281137476</v>
      </c>
      <c r="N249" s="101">
        <v>-0.10182988830208639</v>
      </c>
      <c r="O249" s="101">
        <v>-0.01882079977952607</v>
      </c>
      <c r="P249" s="101">
        <v>-0.006195231142313776</v>
      </c>
      <c r="Q249" s="101">
        <v>-0.002439623668983115</v>
      </c>
      <c r="R249" s="101">
        <v>-0.0015652428951745815</v>
      </c>
      <c r="S249" s="101">
        <v>-0.0002236323252129041</v>
      </c>
      <c r="T249" s="101">
        <v>-9.07114276351151E-05</v>
      </c>
      <c r="U249" s="101">
        <v>-5.84197428725465E-05</v>
      </c>
      <c r="V249" s="101">
        <v>-5.7780128147467775E-05</v>
      </c>
      <c r="W249" s="101">
        <v>-1.3202780008867341E-05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1764</v>
      </c>
      <c r="B251" s="101">
        <v>115.28</v>
      </c>
      <c r="C251" s="101">
        <v>131.28</v>
      </c>
      <c r="D251" s="101">
        <v>9.232068790291903</v>
      </c>
      <c r="E251" s="101">
        <v>9.51004188594171</v>
      </c>
      <c r="F251" s="101">
        <v>17.99080812290924</v>
      </c>
      <c r="G251" s="101" t="s">
        <v>59</v>
      </c>
      <c r="H251" s="101">
        <v>-1.4133247922950858</v>
      </c>
      <c r="I251" s="101">
        <v>46.366675207704915</v>
      </c>
      <c r="J251" s="101" t="s">
        <v>73</v>
      </c>
      <c r="K251" s="101">
        <v>0.46157176221310237</v>
      </c>
      <c r="M251" s="101" t="s">
        <v>68</v>
      </c>
      <c r="N251" s="101">
        <v>0.2429338252935453</v>
      </c>
      <c r="X251" s="101">
        <v>67.5</v>
      </c>
    </row>
    <row r="252" spans="1:24" s="101" customFormat="1" ht="12.75" hidden="1">
      <c r="A252" s="101">
        <v>1733</v>
      </c>
      <c r="B252" s="101">
        <v>112.83999633789062</v>
      </c>
      <c r="C252" s="101">
        <v>136.44000244140625</v>
      </c>
      <c r="D252" s="101">
        <v>9.257028579711914</v>
      </c>
      <c r="E252" s="101">
        <v>9.932619094848633</v>
      </c>
      <c r="F252" s="101">
        <v>21.507310681513896</v>
      </c>
      <c r="G252" s="101" t="s">
        <v>56</v>
      </c>
      <c r="H252" s="101">
        <v>9.93443462766114</v>
      </c>
      <c r="I252" s="101">
        <v>55.274430965551765</v>
      </c>
      <c r="J252" s="101" t="s">
        <v>62</v>
      </c>
      <c r="K252" s="101">
        <v>0.6577705348551965</v>
      </c>
      <c r="L252" s="101">
        <v>0.026657787580847445</v>
      </c>
      <c r="M252" s="101">
        <v>0.15571867593558023</v>
      </c>
      <c r="N252" s="101">
        <v>0.056930249113764056</v>
      </c>
      <c r="O252" s="101">
        <v>0.026417210215711785</v>
      </c>
      <c r="P252" s="101">
        <v>0.0007646449017049473</v>
      </c>
      <c r="Q252" s="101">
        <v>0.003215652316952332</v>
      </c>
      <c r="R252" s="101">
        <v>0.0008763182338018292</v>
      </c>
      <c r="S252" s="101">
        <v>0.0003465888034426161</v>
      </c>
      <c r="T252" s="101">
        <v>1.1228590299663843E-05</v>
      </c>
      <c r="U252" s="101">
        <v>7.033169196926269E-05</v>
      </c>
      <c r="V252" s="101">
        <v>3.251442826704189E-05</v>
      </c>
      <c r="W252" s="101">
        <v>2.1608514681900215E-05</v>
      </c>
      <c r="X252" s="101">
        <v>67.5</v>
      </c>
    </row>
    <row r="253" spans="1:24" s="101" customFormat="1" ht="12.75" hidden="1">
      <c r="A253" s="101">
        <v>1762</v>
      </c>
      <c r="B253" s="101">
        <v>119.80000305175781</v>
      </c>
      <c r="C253" s="101">
        <v>89.5</v>
      </c>
      <c r="D253" s="101">
        <v>9.584784507751465</v>
      </c>
      <c r="E253" s="101">
        <v>10.087794303894043</v>
      </c>
      <c r="F253" s="101">
        <v>24.841860870647157</v>
      </c>
      <c r="G253" s="101" t="s">
        <v>57</v>
      </c>
      <c r="H253" s="101">
        <v>9.379175674189987</v>
      </c>
      <c r="I253" s="101">
        <v>61.6791787259478</v>
      </c>
      <c r="J253" s="101" t="s">
        <v>60</v>
      </c>
      <c r="K253" s="101">
        <v>-0.4170840154617338</v>
      </c>
      <c r="L253" s="101">
        <v>0.00014574799250948852</v>
      </c>
      <c r="M253" s="101">
        <v>0.0973642183399065</v>
      </c>
      <c r="N253" s="101">
        <v>-0.0005888369296359653</v>
      </c>
      <c r="O253" s="101">
        <v>-0.016970172342464625</v>
      </c>
      <c r="P253" s="101">
        <v>1.6710697697548933E-05</v>
      </c>
      <c r="Q253" s="101">
        <v>0.0019440236326433119</v>
      </c>
      <c r="R253" s="101">
        <v>-4.734013350694395E-05</v>
      </c>
      <c r="S253" s="101">
        <v>-0.00024005974859517458</v>
      </c>
      <c r="T253" s="101">
        <v>1.1896396285495232E-06</v>
      </c>
      <c r="U253" s="101">
        <v>3.793390314467985E-05</v>
      </c>
      <c r="V253" s="101">
        <v>-3.739600054902677E-06</v>
      </c>
      <c r="W253" s="101">
        <v>-1.547618588411042E-05</v>
      </c>
      <c r="X253" s="101">
        <v>67.5</v>
      </c>
    </row>
    <row r="254" spans="1:24" s="101" customFormat="1" ht="12.75" hidden="1">
      <c r="A254" s="101">
        <v>1736</v>
      </c>
      <c r="B254" s="101">
        <v>98.27999877929688</v>
      </c>
      <c r="C254" s="101">
        <v>111.27999877929688</v>
      </c>
      <c r="D254" s="101">
        <v>9.313399314880371</v>
      </c>
      <c r="E254" s="101">
        <v>9.470168113708496</v>
      </c>
      <c r="F254" s="101">
        <v>10.751732601124495</v>
      </c>
      <c r="G254" s="101" t="s">
        <v>58</v>
      </c>
      <c r="H254" s="101">
        <v>-3.331781844380316</v>
      </c>
      <c r="I254" s="101">
        <v>27.44821693491655</v>
      </c>
      <c r="J254" s="101" t="s">
        <v>61</v>
      </c>
      <c r="K254" s="101">
        <v>-0.5086285487170451</v>
      </c>
      <c r="L254" s="101">
        <v>0.02665738914875693</v>
      </c>
      <c r="M254" s="101">
        <v>-0.12152577924946323</v>
      </c>
      <c r="N254" s="101">
        <v>-0.05692720382405524</v>
      </c>
      <c r="O254" s="101">
        <v>-0.020245548800863756</v>
      </c>
      <c r="P254" s="101">
        <v>0.000764462280485983</v>
      </c>
      <c r="Q254" s="101">
        <v>-0.0025614823714492363</v>
      </c>
      <c r="R254" s="101">
        <v>-0.0008750386040930435</v>
      </c>
      <c r="S254" s="101">
        <v>-0.0002499902313615593</v>
      </c>
      <c r="T254" s="101">
        <v>1.1165392857928892E-05</v>
      </c>
      <c r="U254" s="101">
        <v>-5.922470673181335E-05</v>
      </c>
      <c r="V254" s="101">
        <v>-3.2298659987095196E-05</v>
      </c>
      <c r="W254" s="101">
        <v>-1.5080304282021584E-05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1764</v>
      </c>
      <c r="B256" s="101">
        <v>123.42</v>
      </c>
      <c r="C256" s="101">
        <v>128.02</v>
      </c>
      <c r="D256" s="101">
        <v>9.070027673613641</v>
      </c>
      <c r="E256" s="101">
        <v>9.492813201865008</v>
      </c>
      <c r="F256" s="101">
        <v>22.645273747537814</v>
      </c>
      <c r="G256" s="101" t="s">
        <v>59</v>
      </c>
      <c r="H256" s="101">
        <v>3.5053612972031303</v>
      </c>
      <c r="I256" s="101">
        <v>59.42536129720313</v>
      </c>
      <c r="J256" s="101" t="s">
        <v>73</v>
      </c>
      <c r="K256" s="101">
        <v>0.5963829656439683</v>
      </c>
      <c r="M256" s="101" t="s">
        <v>68</v>
      </c>
      <c r="N256" s="101">
        <v>0.3372333518310527</v>
      </c>
      <c r="X256" s="101">
        <v>67.5</v>
      </c>
    </row>
    <row r="257" spans="1:24" s="101" customFormat="1" ht="12.75" hidden="1">
      <c r="A257" s="101">
        <v>1733</v>
      </c>
      <c r="B257" s="101">
        <v>104.4000015258789</v>
      </c>
      <c r="C257" s="101">
        <v>131.6999969482422</v>
      </c>
      <c r="D257" s="101">
        <v>9.380216598510742</v>
      </c>
      <c r="E257" s="101">
        <v>9.983241081237793</v>
      </c>
      <c r="F257" s="101">
        <v>19.317205677978574</v>
      </c>
      <c r="G257" s="101" t="s">
        <v>56</v>
      </c>
      <c r="H257" s="101">
        <v>12.076427485192312</v>
      </c>
      <c r="I257" s="101">
        <v>48.97642901107122</v>
      </c>
      <c r="J257" s="101" t="s">
        <v>62</v>
      </c>
      <c r="K257" s="101">
        <v>0.7222866286704195</v>
      </c>
      <c r="L257" s="101">
        <v>0.18047698305695428</v>
      </c>
      <c r="M257" s="101">
        <v>0.1709921055868139</v>
      </c>
      <c r="N257" s="101">
        <v>0.10950341404857483</v>
      </c>
      <c r="O257" s="101">
        <v>0.029008245849946684</v>
      </c>
      <c r="P257" s="101">
        <v>0.005177191346309354</v>
      </c>
      <c r="Q257" s="101">
        <v>0.0035310932424143637</v>
      </c>
      <c r="R257" s="101">
        <v>0.001685551255826367</v>
      </c>
      <c r="S257" s="101">
        <v>0.0003805718494501298</v>
      </c>
      <c r="T257" s="101">
        <v>7.615077252958122E-05</v>
      </c>
      <c r="U257" s="101">
        <v>7.723192342006E-05</v>
      </c>
      <c r="V257" s="101">
        <v>6.254390683713047E-05</v>
      </c>
      <c r="W257" s="101">
        <v>2.372359594188206E-05</v>
      </c>
      <c r="X257" s="101">
        <v>67.5</v>
      </c>
    </row>
    <row r="258" spans="1:24" s="101" customFormat="1" ht="12.75" hidden="1">
      <c r="A258" s="101">
        <v>1762</v>
      </c>
      <c r="B258" s="101">
        <v>105.68000030517578</v>
      </c>
      <c r="C258" s="101">
        <v>113.08000183105469</v>
      </c>
      <c r="D258" s="101">
        <v>9.182687759399414</v>
      </c>
      <c r="E258" s="101">
        <v>9.890472412109375</v>
      </c>
      <c r="F258" s="101">
        <v>20.578796988849053</v>
      </c>
      <c r="G258" s="101" t="s">
        <v>57</v>
      </c>
      <c r="H258" s="101">
        <v>15.120246332638786</v>
      </c>
      <c r="I258" s="101">
        <v>53.30024663781457</v>
      </c>
      <c r="J258" s="101" t="s">
        <v>60</v>
      </c>
      <c r="K258" s="101">
        <v>-0.4489373394799488</v>
      </c>
      <c r="L258" s="101">
        <v>0.0009832420942812044</v>
      </c>
      <c r="M258" s="101">
        <v>0.10475087079294075</v>
      </c>
      <c r="N258" s="101">
        <v>-0.0011325827497750299</v>
      </c>
      <c r="O258" s="101">
        <v>-0.018274202740334644</v>
      </c>
      <c r="P258" s="101">
        <v>0.00011249723059777394</v>
      </c>
      <c r="Q258" s="101">
        <v>0.0020891316426245683</v>
      </c>
      <c r="R258" s="101">
        <v>-9.104728091261452E-05</v>
      </c>
      <c r="S258" s="101">
        <v>-0.0002591381900351797</v>
      </c>
      <c r="T258" s="101">
        <v>8.007976664539105E-06</v>
      </c>
      <c r="U258" s="101">
        <v>4.059400565550823E-05</v>
      </c>
      <c r="V258" s="101">
        <v>-7.188327546964988E-06</v>
      </c>
      <c r="W258" s="101">
        <v>-1.6721968407515292E-05</v>
      </c>
      <c r="X258" s="101">
        <v>67.5</v>
      </c>
    </row>
    <row r="259" spans="1:24" s="101" customFormat="1" ht="12.75" hidden="1">
      <c r="A259" s="101">
        <v>1736</v>
      </c>
      <c r="B259" s="101">
        <v>123.5199966430664</v>
      </c>
      <c r="C259" s="101">
        <v>130.02000427246094</v>
      </c>
      <c r="D259" s="101">
        <v>8.952438354492188</v>
      </c>
      <c r="E259" s="101">
        <v>9.1356840133667</v>
      </c>
      <c r="F259" s="101">
        <v>20.06272438741327</v>
      </c>
      <c r="G259" s="101" t="s">
        <v>58</v>
      </c>
      <c r="H259" s="101">
        <v>-2.679966051898802</v>
      </c>
      <c r="I259" s="101">
        <v>53.340030591167604</v>
      </c>
      <c r="J259" s="101" t="s">
        <v>61</v>
      </c>
      <c r="K259" s="101">
        <v>-0.5658208543141068</v>
      </c>
      <c r="L259" s="101">
        <v>0.18047430467610673</v>
      </c>
      <c r="M259" s="101">
        <v>-0.13515012112881272</v>
      </c>
      <c r="N259" s="101">
        <v>-0.10949755679743968</v>
      </c>
      <c r="O259" s="101">
        <v>-0.022528467357902864</v>
      </c>
      <c r="P259" s="101">
        <v>0.0051759689536750786</v>
      </c>
      <c r="Q259" s="101">
        <v>-0.0028467786121174152</v>
      </c>
      <c r="R259" s="101">
        <v>-0.0016830904398327092</v>
      </c>
      <c r="S259" s="101">
        <v>-0.0002787155020073038</v>
      </c>
      <c r="T259" s="101">
        <v>7.572854459576138E-05</v>
      </c>
      <c r="U259" s="101">
        <v>-6.570309505649317E-05</v>
      </c>
      <c r="V259" s="101">
        <v>-6.21294473621744E-05</v>
      </c>
      <c r="W259" s="101">
        <v>-1.6828094871129753E-05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10.751732601124495</v>
      </c>
      <c r="G260" s="102"/>
      <c r="H260" s="102"/>
      <c r="I260" s="115"/>
      <c r="J260" s="115" t="s">
        <v>158</v>
      </c>
      <c r="K260" s="102">
        <f>AVERAGE(K258,K253,K248,K243,K238,K233)</f>
        <v>-0.36281009116007085</v>
      </c>
      <c r="L260" s="102">
        <f>AVERAGE(L258,L253,L248,L243,L238,L233)</f>
        <v>-0.00012173849368155628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24.841860870647157</v>
      </c>
      <c r="G261" s="102"/>
      <c r="H261" s="102"/>
      <c r="I261" s="115"/>
      <c r="J261" s="115" t="s">
        <v>159</v>
      </c>
      <c r="K261" s="102">
        <f>AVERAGE(K259,K254,K249,K244,K239,K234)</f>
        <v>-0.6040778182621599</v>
      </c>
      <c r="L261" s="102">
        <f>AVERAGE(L259,L254,L249,L244,L239,L234)</f>
        <v>-0.02262700833158623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0.22675630697504426</v>
      </c>
      <c r="L262" s="102">
        <f>ABS(L260/$H$33)</f>
        <v>0.00033816248244876744</v>
      </c>
      <c r="M262" s="115" t="s">
        <v>111</v>
      </c>
      <c r="N262" s="102">
        <f>K262+L262+L263+K263</f>
        <v>0.5844623827682344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0.3432260331034999</v>
      </c>
      <c r="L263" s="102">
        <f>ABS(L261/$H$34)</f>
        <v>0.014141880207241393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2004-11-10T15:52:14Z</cp:lastPrinted>
  <dcterms:created xsi:type="dcterms:W3CDTF">2003-07-09T12:58:06Z</dcterms:created>
  <dcterms:modified xsi:type="dcterms:W3CDTF">2004-12-01T10:47:01Z</dcterms:modified>
  <cp:category/>
  <cp:version/>
  <cp:contentType/>
  <cp:contentStatus/>
</cp:coreProperties>
</file>