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<sst xmlns="http://schemas.openxmlformats.org/spreadsheetml/2006/main" count="711" uniqueCount="166">
  <si>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</si>
  <si>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</si>
  <si>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</si>
  <si>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</si>
  <si>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</si>
  <si>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</si>
  <si>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</si>
  <si>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</si>
  <si>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</si>
  <si>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</si>
  <si>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</si>
  <si>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</si>
  <si>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</si>
  <si>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</si>
  <si>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</si>
  <si>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</si>
  <si>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</si>
  <si>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</si>
  <si>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</si>
  <si>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</si>
  <si>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</si>
  <si>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</si>
  <si>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</si>
  <si>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</si>
  <si>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</si>
  <si>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</si>
  <si>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</si>
  <si>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</si>
  <si>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</si>
  <si>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</si>
  <si>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</si>
  <si>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</si>
  <si>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</si>
  <si>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</si>
  <si>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</si>
  <si>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</si>
  <si>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</si>
  <si>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</si>
  <si>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</si>
  <si>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</si>
  <si>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</si>
  <si>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</si>
  <si>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</si>
  <si>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</si>
  <si>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</si>
  <si>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</si>
  <si>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</si>
  <si>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</si>
  <si>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</si>
  <si>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</si>
  <si>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</si>
  <si>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</si>
  <si>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</si>
  <si>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</si>
  <si>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</si>
  <si>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</si>
  <si>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</si>
  <si>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</si>
  <si>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</si>
  <si>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</si>
  <si>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</si>
  <si>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</si>
  <si>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</si>
  <si>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</si>
  <si>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</si>
  <si>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</si>
  <si>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</si>
  <si>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</si>
  <si>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</si>
  <si>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</si>
  <si>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</si>
  <si>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</si>
  <si>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</si>
  <si>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</si>
  <si>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</si>
  <si>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</si>
  <si>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</si>
  <si>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</si>
  <si>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</si>
  <si>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</si>
  <si>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</si>
  <si>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</si>
  <si>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</si>
  <si>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</si>
  <si>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</si>
  <si>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</si>
  <si>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</si>
  <si>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</si>
  <si>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</si>
  <si>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</si>
  <si>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</si>
  <si>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</si>
  <si>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</si>
  <si>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</si>
  <si>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</si>
  <si>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</si>
  <si>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</si>
  <si>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</si>
  <si>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</si>
  <si>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</si>
  <si>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</si>
  <si>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</si>
  <si>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</si>
  <si>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</si>
  <si>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</si>
  <si>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</si>
  <si>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</si>
  <si>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</si>
  <si>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</si>
  <si>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</si>
  <si>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</si>
  <si>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</si>
  <si>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</si>
  <si>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</si>
  <si>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</si>
  <si>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</si>
  <si>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</si>
  <si>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</si>
  <si>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</si>
  <si>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</si>
  <si>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</si>
  <si>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</si>
  <si>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</si>
  <si>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</si>
  <si>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</si>
  <si>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</si>
  <si>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</si>
  <si>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</si>
  <si>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</si>
  <si>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</si>
  <si>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</si>
  <si>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</si>
  <si>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</si>
  <si>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</si>
  <si>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</si>
  <si>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</si>
  <si>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</si>
  <si>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</si>
  <si>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</si>
  <si>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</si>
  <si>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</si>
  <si>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</si>
  <si>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</si>
  <si>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</si>
  <si>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</si>
  <si>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</si>
  <si>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</si>
  <si>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</si>
  <si>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</si>
  <si>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</si>
  <si>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</si>
  <si>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</si>
  <si>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</si>
  <si>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</si>
  <si>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</si>
  <si>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</si>
  <si>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</si>
  <si>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</si>
  <si>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</si>
  <si>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</si>
  <si>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</si>
  <si>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</si>
  <si>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Cas 2</t>
  </si>
  <si>
    <t>AP 418</t>
  </si>
  <si>
    <t>made with heads -1 mm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</si>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</sst>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172.3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22.774176756736793</v>
      </c>
      <c r="C41" s="2">
        <f aca="true" t="shared" si="0" ref="C41:C55">($B$41*H41+$B$42*J41+$B$43*L41+$B$44*N41+$B$45*P41+$B$46*R41+$B$47*T41+$B$48*V41)/100</f>
        <v>-1.3379942378264036E-09</v>
      </c>
      <c r="D41" s="2">
        <f aca="true" t="shared" si="1" ref="D41:D55">($B$41*I41+$B$42*K41+$B$43*M41+$B$44*O41+$B$45*Q41+$B$46*S41+$B$47*U41+$B$48*W41)/100</f>
        <v>-3.4138020095494446E-08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-1.0704966903949042</v>
      </c>
      <c r="C42" s="2">
        <f t="shared" si="0"/>
        <v>-1.9280004533504076E-10</v>
      </c>
      <c r="D42" s="2">
        <f t="shared" si="1"/>
        <v>-7.186172495495194E-08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12.080963652494006</v>
      </c>
      <c r="C43" s="2">
        <f t="shared" si="0"/>
        <v>0.01395298712815364</v>
      </c>
      <c r="D43" s="2">
        <f t="shared" si="1"/>
        <v>-0.4113417641175017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-0.6661376697214507</v>
      </c>
      <c r="C44" s="2">
        <f t="shared" si="0"/>
        <v>-0.003891795883232931</v>
      </c>
      <c r="D44" s="2">
        <f t="shared" si="1"/>
        <v>-0.7155463658314569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22.774176756736793</v>
      </c>
      <c r="C45" s="2">
        <f t="shared" si="0"/>
        <v>-0.0044094944147026515</v>
      </c>
      <c r="D45" s="2">
        <f t="shared" si="1"/>
        <v>-0.09733576718833158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-1.0704966903949042</v>
      </c>
      <c r="C46" s="2">
        <f t="shared" si="0"/>
        <v>-0.0013380754867470695</v>
      </c>
      <c r="D46" s="2">
        <f t="shared" si="1"/>
        <v>-0.12941249276877662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12.080963652494006</v>
      </c>
      <c r="C47" s="2">
        <f t="shared" si="0"/>
        <v>0.00038231758026545235</v>
      </c>
      <c r="D47" s="2">
        <f t="shared" si="1"/>
        <v>-0.016525395749909178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-0.6661376697214507</v>
      </c>
      <c r="C48" s="2">
        <f t="shared" si="0"/>
        <v>-0.00044537999576931236</v>
      </c>
      <c r="D48" s="2">
        <f t="shared" si="1"/>
        <v>-0.020522387885063092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-0.00014375898876406033</v>
      </c>
      <c r="D49" s="2">
        <f t="shared" si="1"/>
        <v>-0.0020070144379299316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-0.00010758662718147476</v>
      </c>
      <c r="D50" s="2">
        <f t="shared" si="1"/>
        <v>-0.001989253626574888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-9.630060902608748E-06</v>
      </c>
      <c r="D51" s="2">
        <f t="shared" si="1"/>
        <v>-0.00021669464479435248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-3.172607128359442E-05</v>
      </c>
      <c r="D52" s="2">
        <f t="shared" si="1"/>
        <v>-0.00030039383112661006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-6.611455458678026E-06</v>
      </c>
      <c r="D53" s="2">
        <f t="shared" si="1"/>
        <v>-4.3513651081509725E-05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-8.49046046075291E-06</v>
      </c>
      <c r="D54" s="2">
        <f t="shared" si="1"/>
        <v>-7.344722568460377E-05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-1.0514842192400572E-06</v>
      </c>
      <c r="D55" s="2">
        <f t="shared" si="1"/>
        <v>-1.3482274921992078E-05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F9" sqref="F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1809</v>
      </c>
      <c r="B3" s="31">
        <v>167.86</v>
      </c>
      <c r="C3" s="31">
        <v>172.31</v>
      </c>
      <c r="D3" s="31">
        <v>8.26700140904</v>
      </c>
      <c r="E3" s="31">
        <v>8.821752032460283</v>
      </c>
      <c r="F3" s="32" t="s">
        <v>69</v>
      </c>
      <c r="H3" s="34">
        <v>0.0625</v>
      </c>
      <c r="I3" s="33" t="s">
        <v>164</v>
      </c>
    </row>
    <row r="4" spans="1:9" ht="16.5" customHeight="1">
      <c r="A4" s="35">
        <v>1811</v>
      </c>
      <c r="B4" s="36">
        <v>127.64666666666669</v>
      </c>
      <c r="C4" s="36">
        <v>143.21333333333334</v>
      </c>
      <c r="D4" s="36">
        <v>8.711253080127483</v>
      </c>
      <c r="E4" s="36">
        <v>8.998838422200556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1812</v>
      </c>
      <c r="B5" s="41">
        <v>147.48333333333332</v>
      </c>
      <c r="C5" s="41">
        <v>164.06666666666666</v>
      </c>
      <c r="D5" s="41">
        <v>8.757626339713925</v>
      </c>
      <c r="E5" s="41">
        <v>9.334514292156447</v>
      </c>
      <c r="F5" s="37" t="s">
        <v>71</v>
      </c>
      <c r="I5" s="42">
        <v>2933</v>
      </c>
    </row>
    <row r="6" spans="1:6" s="33" customFormat="1" ht="13.5" thickBot="1">
      <c r="A6" s="43">
        <v>1810</v>
      </c>
      <c r="B6" s="44">
        <v>150.39333333333335</v>
      </c>
      <c r="C6" s="44">
        <v>159.49333333333334</v>
      </c>
      <c r="D6" s="44">
        <v>8.298884532931126</v>
      </c>
      <c r="E6" s="44">
        <v>8.891483187386045</v>
      </c>
      <c r="F6" s="45" t="s">
        <v>72</v>
      </c>
    </row>
    <row r="7" spans="1:6" s="33" customFormat="1" ht="12.75">
      <c r="A7" s="46" t="s">
        <v>162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163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2936</v>
      </c>
      <c r="K15" s="42">
        <v>2890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22.774176756736793</v>
      </c>
      <c r="C19" s="62">
        <v>82.92084342340348</v>
      </c>
      <c r="D19" s="63">
        <v>30.343408133093867</v>
      </c>
      <c r="K19" s="64" t="s">
        <v>93</v>
      </c>
    </row>
    <row r="20" spans="1:11" ht="12.75">
      <c r="A20" s="61" t="s">
        <v>57</v>
      </c>
      <c r="B20" s="62">
        <v>-1.0704966903949042</v>
      </c>
      <c r="C20" s="62">
        <v>78.91283664293842</v>
      </c>
      <c r="D20" s="63">
        <v>29.00630081904206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12.080963652494006</v>
      </c>
      <c r="C21" s="62">
        <v>94.97429698582735</v>
      </c>
      <c r="D21" s="63">
        <v>33.077375937852715</v>
      </c>
      <c r="F21" s="39" t="s">
        <v>96</v>
      </c>
    </row>
    <row r="22" spans="1:11" ht="16.5" thickBot="1">
      <c r="A22" s="67" t="s">
        <v>59</v>
      </c>
      <c r="B22" s="68">
        <v>-0.6661376697214507</v>
      </c>
      <c r="C22" s="68">
        <v>99.69386233027856</v>
      </c>
      <c r="D22" s="69">
        <v>34.56236429959132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26.173697511927294</v>
      </c>
      <c r="I23" s="42">
        <v>2938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0.01395298712815364</v>
      </c>
      <c r="C27" s="78">
        <v>-0.003891795883232931</v>
      </c>
      <c r="D27" s="78">
        <v>-0.0044094944147026515</v>
      </c>
      <c r="E27" s="78">
        <v>-0.0013380754867470695</v>
      </c>
      <c r="F27" s="78">
        <v>0.00038231758026545235</v>
      </c>
      <c r="G27" s="78">
        <v>-0.00044537999576931236</v>
      </c>
      <c r="H27" s="78">
        <v>-0.00014375898876406033</v>
      </c>
      <c r="I27" s="79">
        <v>-0.00010758662718147476</v>
      </c>
    </row>
    <row r="28" spans="1:9" ht="13.5" thickBot="1">
      <c r="A28" s="80" t="s">
        <v>61</v>
      </c>
      <c r="B28" s="81">
        <v>-0.4113417641175017</v>
      </c>
      <c r="C28" s="81">
        <v>-0.7155463658314569</v>
      </c>
      <c r="D28" s="81">
        <v>-0.09733576718833158</v>
      </c>
      <c r="E28" s="81">
        <v>-0.12941249276877662</v>
      </c>
      <c r="F28" s="81">
        <v>-0.016525395749909178</v>
      </c>
      <c r="G28" s="81">
        <v>-0.020522387885063092</v>
      </c>
      <c r="H28" s="81">
        <v>-0.0020070144379299316</v>
      </c>
      <c r="I28" s="82">
        <v>-0.001989253626574888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1809</v>
      </c>
      <c r="B39" s="89">
        <v>167.86</v>
      </c>
      <c r="C39" s="89">
        <v>172.31</v>
      </c>
      <c r="D39" s="89">
        <v>8.26700140904</v>
      </c>
      <c r="E39" s="89">
        <v>8.821752032460283</v>
      </c>
      <c r="F39" s="90">
        <f>I39*D39/(23678+B39)*1000</f>
        <v>34.56236429959132</v>
      </c>
      <c r="G39" s="91" t="s">
        <v>59</v>
      </c>
      <c r="H39" s="92">
        <f>I39-B39+X39</f>
        <v>-0.6661376697214507</v>
      </c>
      <c r="I39" s="92">
        <f>(B39+C42-2*X39)*(23678+B39)*E42/((23678+C42)*D39+E42*(23678+B39))</f>
        <v>99.69386233027856</v>
      </c>
      <c r="J39" s="39" t="s">
        <v>73</v>
      </c>
      <c r="K39" s="39">
        <f>(K40*K40+L40*L40+M40*M40+N40*N40+O40*O40+P40*P40+Q40*Q40+R40*R40+S40*S40+T40*T40+U40*U40+V40*V40+W40*W40)</f>
        <v>0.7083643244293272</v>
      </c>
      <c r="M39" s="39" t="s">
        <v>68</v>
      </c>
      <c r="N39" s="39">
        <f>(K44*K44+L44*L44+M44*M44+N44*N44+O44*O44+P44*P44+Q44*Q44+R44*R44+S44*S44+T44*T44+U44*U44+V44*V44+W44*W44)</f>
        <v>0.6055536711454484</v>
      </c>
      <c r="X39" s="28">
        <f>(1-$H$2)*1000</f>
        <v>67.5</v>
      </c>
    </row>
    <row r="40" spans="1:24" ht="12.75">
      <c r="A40" s="86">
        <v>1811</v>
      </c>
      <c r="B40" s="89">
        <v>127.64666666666669</v>
      </c>
      <c r="C40" s="89">
        <v>143.21333333333334</v>
      </c>
      <c r="D40" s="89">
        <v>8.711253080127483</v>
      </c>
      <c r="E40" s="89">
        <v>8.998838422200556</v>
      </c>
      <c r="F40" s="90">
        <f>I40*D40/(23678+B40)*1000</f>
        <v>30.343408133093867</v>
      </c>
      <c r="G40" s="91" t="s">
        <v>56</v>
      </c>
      <c r="H40" s="92">
        <f>I40-B40+X40</f>
        <v>22.774176756736793</v>
      </c>
      <c r="I40" s="92">
        <f>(B40+C39-2*X40)*(23678+B40)*E39/((23678+C39)*D40+E39*(23678+B40))</f>
        <v>82.92084342340348</v>
      </c>
      <c r="J40" s="39" t="s">
        <v>62</v>
      </c>
      <c r="K40" s="73">
        <f aca="true" t="shared" si="0" ref="K40:W40">SQRT(K41*K41+K42*K42)</f>
        <v>0.41157834340146815</v>
      </c>
      <c r="L40" s="73">
        <f t="shared" si="0"/>
        <v>0.7155569493267478</v>
      </c>
      <c r="M40" s="73">
        <f t="shared" si="0"/>
        <v>0.09743559521619592</v>
      </c>
      <c r="N40" s="73">
        <f t="shared" si="0"/>
        <v>0.12941941017728711</v>
      </c>
      <c r="O40" s="73">
        <f t="shared" si="0"/>
        <v>0.0165298176464018</v>
      </c>
      <c r="P40" s="73">
        <f t="shared" si="0"/>
        <v>0.02052722016848886</v>
      </c>
      <c r="Q40" s="73">
        <f t="shared" si="0"/>
        <v>0.0020121564553755916</v>
      </c>
      <c r="R40" s="73">
        <f t="shared" si="0"/>
        <v>0.001992160855249804</v>
      </c>
      <c r="S40" s="73">
        <f t="shared" si="0"/>
        <v>0.00021690852255164744</v>
      </c>
      <c r="T40" s="73">
        <f t="shared" si="0"/>
        <v>0.0003020645582951003</v>
      </c>
      <c r="U40" s="73">
        <f t="shared" si="0"/>
        <v>4.4013056855045364E-05</v>
      </c>
      <c r="V40" s="73">
        <f t="shared" si="0"/>
        <v>7.393634342865982E-05</v>
      </c>
      <c r="W40" s="73">
        <f t="shared" si="0"/>
        <v>1.3523215451048887E-05</v>
      </c>
      <c r="X40" s="28">
        <f>(1-$H$2)*1000</f>
        <v>67.5</v>
      </c>
    </row>
    <row r="41" spans="1:24" ht="12.75">
      <c r="A41" s="86">
        <v>1812</v>
      </c>
      <c r="B41" s="89">
        <v>147.48333333333332</v>
      </c>
      <c r="C41" s="89">
        <v>164.06666666666666</v>
      </c>
      <c r="D41" s="89">
        <v>8.757626339713925</v>
      </c>
      <c r="E41" s="89">
        <v>9.334514292156447</v>
      </c>
      <c r="F41" s="90">
        <f>I41*D41/(23678+B41)*1000</f>
        <v>29.00630081904206</v>
      </c>
      <c r="G41" s="91" t="s">
        <v>57</v>
      </c>
      <c r="H41" s="92">
        <f>I41-B41+X41</f>
        <v>-1.0704966903949042</v>
      </c>
      <c r="I41" s="92">
        <f>(B41+C40-2*X41)*(23678+B41)*E40/((23678+C40)*D41+E40*(23678+B41))</f>
        <v>78.91283664293842</v>
      </c>
      <c r="J41" s="39" t="s">
        <v>60</v>
      </c>
      <c r="K41" s="73">
        <f>'calcul config'!C43</f>
        <v>0.01395298712815364</v>
      </c>
      <c r="L41" s="73">
        <f>'calcul config'!C44</f>
        <v>-0.003891795883232931</v>
      </c>
      <c r="M41" s="73">
        <f>'calcul config'!C45</f>
        <v>-0.0044094944147026515</v>
      </c>
      <c r="N41" s="73">
        <f>'calcul config'!C46</f>
        <v>-0.0013380754867470695</v>
      </c>
      <c r="O41" s="73">
        <f>'calcul config'!C47</f>
        <v>0.00038231758026545235</v>
      </c>
      <c r="P41" s="73">
        <f>'calcul config'!C48</f>
        <v>-0.00044537999576931236</v>
      </c>
      <c r="Q41" s="73">
        <f>'calcul config'!C49</f>
        <v>-0.00014375898876406033</v>
      </c>
      <c r="R41" s="73">
        <f>'calcul config'!C50</f>
        <v>-0.00010758662718147476</v>
      </c>
      <c r="S41" s="73">
        <f>'calcul config'!C51</f>
        <v>-9.630060902608748E-06</v>
      </c>
      <c r="T41" s="73">
        <f>'calcul config'!C52</f>
        <v>-3.172607128359442E-05</v>
      </c>
      <c r="U41" s="73">
        <f>'calcul config'!C53</f>
        <v>-6.611455458678026E-06</v>
      </c>
      <c r="V41" s="73">
        <f>'calcul config'!C54</f>
        <v>-8.49046046075291E-06</v>
      </c>
      <c r="W41" s="73">
        <f>'calcul config'!C55</f>
        <v>-1.0514842192400572E-06</v>
      </c>
      <c r="X41" s="28">
        <f>(1-$H$2)*1000</f>
        <v>67.5</v>
      </c>
    </row>
    <row r="42" spans="1:24" ht="12.75">
      <c r="A42" s="86">
        <v>1810</v>
      </c>
      <c r="B42" s="89">
        <v>150.39333333333335</v>
      </c>
      <c r="C42" s="89">
        <v>159.49333333333334</v>
      </c>
      <c r="D42" s="89">
        <v>8.298884532931126</v>
      </c>
      <c r="E42" s="89">
        <v>8.891483187386045</v>
      </c>
      <c r="F42" s="90">
        <f>I42*D42/(23678+B42)*1000</f>
        <v>33.077375937852715</v>
      </c>
      <c r="G42" s="91" t="s">
        <v>58</v>
      </c>
      <c r="H42" s="92">
        <f>I42-B42+X42</f>
        <v>12.080963652494006</v>
      </c>
      <c r="I42" s="92">
        <f>(B42+C41-2*X42)*(23678+B42)*E41/((23678+C41)*D42+E41*(23678+B42))</f>
        <v>94.97429698582735</v>
      </c>
      <c r="J42" s="39" t="s">
        <v>61</v>
      </c>
      <c r="K42" s="73">
        <f>'calcul config'!D43</f>
        <v>-0.4113417641175017</v>
      </c>
      <c r="L42" s="73">
        <f>'calcul config'!D44</f>
        <v>-0.7155463658314569</v>
      </c>
      <c r="M42" s="73">
        <f>'calcul config'!D45</f>
        <v>-0.09733576718833158</v>
      </c>
      <c r="N42" s="73">
        <f>'calcul config'!D46</f>
        <v>-0.12941249276877662</v>
      </c>
      <c r="O42" s="73">
        <f>'calcul config'!D47</f>
        <v>-0.016525395749909178</v>
      </c>
      <c r="P42" s="73">
        <f>'calcul config'!D48</f>
        <v>-0.020522387885063092</v>
      </c>
      <c r="Q42" s="73">
        <f>'calcul config'!D49</f>
        <v>-0.0020070144379299316</v>
      </c>
      <c r="R42" s="73">
        <f>'calcul config'!D50</f>
        <v>-0.001989253626574888</v>
      </c>
      <c r="S42" s="73">
        <f>'calcul config'!D51</f>
        <v>-0.00021669464479435248</v>
      </c>
      <c r="T42" s="73">
        <f>'calcul config'!D52</f>
        <v>-0.00030039383112661006</v>
      </c>
      <c r="U42" s="73">
        <f>'calcul config'!D53</f>
        <v>-4.3513651081509725E-05</v>
      </c>
      <c r="V42" s="73">
        <f>'calcul config'!D54</f>
        <v>-7.344722568460377E-05</v>
      </c>
      <c r="W42" s="73">
        <f>'calcul config'!D55</f>
        <v>-1.3482274921992078E-05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0.27438556226764543</v>
      </c>
      <c r="L44" s="73">
        <f>L40/(L43*1.5)</f>
        <v>0.6814828088826171</v>
      </c>
      <c r="M44" s="73">
        <f aca="true" t="shared" si="1" ref="M44:W44">M40/(M43*1.5)</f>
        <v>0.10826177246243993</v>
      </c>
      <c r="N44" s="73">
        <f t="shared" si="1"/>
        <v>0.17255921356971615</v>
      </c>
      <c r="O44" s="73">
        <f t="shared" si="1"/>
        <v>0.07346585620623022</v>
      </c>
      <c r="P44" s="73">
        <f t="shared" si="1"/>
        <v>0.13684813445659239</v>
      </c>
      <c r="Q44" s="73">
        <f t="shared" si="1"/>
        <v>0.01341437636917061</v>
      </c>
      <c r="R44" s="73">
        <f t="shared" si="1"/>
        <v>0.004427024122777343</v>
      </c>
      <c r="S44" s="73">
        <f t="shared" si="1"/>
        <v>0.0028921136340219655</v>
      </c>
      <c r="T44" s="73">
        <f t="shared" si="1"/>
        <v>0.00402752744393467</v>
      </c>
      <c r="U44" s="73">
        <f t="shared" si="1"/>
        <v>0.0005868407580672714</v>
      </c>
      <c r="V44" s="73">
        <f t="shared" si="1"/>
        <v>0.0009858179123821307</v>
      </c>
      <c r="W44" s="73">
        <f t="shared" si="1"/>
        <v>0.00018030953934731846</v>
      </c>
      <c r="X44" s="73"/>
      <c r="Y44" s="73"/>
    </row>
    <row r="45" s="101" customFormat="1" ht="12.75"/>
    <row r="46" spans="1:24" s="101" customFormat="1" ht="12.75">
      <c r="A46" s="101">
        <v>1812</v>
      </c>
      <c r="B46" s="101">
        <v>159.96</v>
      </c>
      <c r="C46" s="101">
        <v>160.66</v>
      </c>
      <c r="D46" s="101">
        <v>8.643079138712778</v>
      </c>
      <c r="E46" s="101">
        <v>9.269248062640711</v>
      </c>
      <c r="F46" s="101">
        <v>36.417117722848836</v>
      </c>
      <c r="G46" s="101" t="s">
        <v>59</v>
      </c>
      <c r="H46" s="101">
        <v>7.979875842887381</v>
      </c>
      <c r="I46" s="101">
        <v>100.43987584288739</v>
      </c>
      <c r="J46" s="101" t="s">
        <v>73</v>
      </c>
      <c r="K46" s="101">
        <v>1.203528305164715</v>
      </c>
      <c r="M46" s="101" t="s">
        <v>68</v>
      </c>
      <c r="N46" s="101">
        <v>0.9205176276316198</v>
      </c>
      <c r="X46" s="101">
        <v>67.5</v>
      </c>
    </row>
    <row r="47" spans="1:24" s="101" customFormat="1" ht="12.75">
      <c r="A47" s="101">
        <v>1809</v>
      </c>
      <c r="B47" s="101">
        <v>172.94000244140625</v>
      </c>
      <c r="C47" s="101">
        <v>178.24000549316406</v>
      </c>
      <c r="D47" s="101">
        <v>8.464568138122559</v>
      </c>
      <c r="E47" s="101">
        <v>9.170278549194336</v>
      </c>
      <c r="F47" s="101">
        <v>36.849160506302</v>
      </c>
      <c r="G47" s="101" t="s">
        <v>56</v>
      </c>
      <c r="H47" s="101">
        <v>-1.6087021275925224</v>
      </c>
      <c r="I47" s="101">
        <v>103.83130031381373</v>
      </c>
      <c r="J47" s="101" t="s">
        <v>62</v>
      </c>
      <c r="K47" s="101">
        <v>0.7021953072843146</v>
      </c>
      <c r="L47" s="101">
        <v>0.8197155163281176</v>
      </c>
      <c r="M47" s="101">
        <v>0.16623577995846484</v>
      </c>
      <c r="N47" s="101">
        <v>0.09756848624278132</v>
      </c>
      <c r="O47" s="101">
        <v>0.028201480124054035</v>
      </c>
      <c r="P47" s="101">
        <v>0.02351499386153121</v>
      </c>
      <c r="Q47" s="101">
        <v>0.0034328149441673187</v>
      </c>
      <c r="R47" s="101">
        <v>0.0015017868095234038</v>
      </c>
      <c r="S47" s="101">
        <v>0.0003699526400937845</v>
      </c>
      <c r="T47" s="101">
        <v>0.0003459815812895826</v>
      </c>
      <c r="U47" s="101">
        <v>7.505766133046459E-05</v>
      </c>
      <c r="V47" s="101">
        <v>5.571712287461884E-05</v>
      </c>
      <c r="W47" s="101">
        <v>2.3056549329426074E-05</v>
      </c>
      <c r="X47" s="101">
        <v>67.5</v>
      </c>
    </row>
    <row r="48" spans="1:24" s="101" customFormat="1" ht="12.75">
      <c r="A48" s="101">
        <v>1811</v>
      </c>
      <c r="B48" s="101">
        <v>130.9600067138672</v>
      </c>
      <c r="C48" s="101">
        <v>138.66000366210938</v>
      </c>
      <c r="D48" s="101">
        <v>8.776806831359863</v>
      </c>
      <c r="E48" s="101">
        <v>9.096075057983398</v>
      </c>
      <c r="F48" s="101">
        <v>32.780180488672315</v>
      </c>
      <c r="G48" s="101" t="s">
        <v>57</v>
      </c>
      <c r="H48" s="101">
        <v>25.463222572556333</v>
      </c>
      <c r="I48" s="101">
        <v>88.92322928642352</v>
      </c>
      <c r="J48" s="101" t="s">
        <v>60</v>
      </c>
      <c r="K48" s="101">
        <v>-0.6732280306898107</v>
      </c>
      <c r="L48" s="101">
        <v>0.004461016147187432</v>
      </c>
      <c r="M48" s="101">
        <v>0.15883065267782326</v>
      </c>
      <c r="N48" s="101">
        <v>-0.0010095330550682349</v>
      </c>
      <c r="O48" s="101">
        <v>-0.027123099917003724</v>
      </c>
      <c r="P48" s="101">
        <v>0.000510449215815639</v>
      </c>
      <c r="Q48" s="101">
        <v>0.0032521469825810955</v>
      </c>
      <c r="R48" s="101">
        <v>-8.114081363356376E-05</v>
      </c>
      <c r="S48" s="101">
        <v>-0.00036183845346483725</v>
      </c>
      <c r="T48" s="101">
        <v>3.635161863138646E-05</v>
      </c>
      <c r="U48" s="101">
        <v>6.896719728644053E-05</v>
      </c>
      <c r="V48" s="101">
        <v>-6.4071832309975225E-06</v>
      </c>
      <c r="W48" s="101">
        <v>-2.2698904275791225E-05</v>
      </c>
      <c r="X48" s="101">
        <v>67.5</v>
      </c>
    </row>
    <row r="49" spans="1:24" s="101" customFormat="1" ht="12.75">
      <c r="A49" s="101">
        <v>1810</v>
      </c>
      <c r="B49" s="101">
        <v>161.97999572753906</v>
      </c>
      <c r="C49" s="101">
        <v>175.67999267578125</v>
      </c>
      <c r="D49" s="101">
        <v>8.108662605285645</v>
      </c>
      <c r="E49" s="101">
        <v>8.669473648071289</v>
      </c>
      <c r="F49" s="101">
        <v>29.79990026719564</v>
      </c>
      <c r="G49" s="101" t="s">
        <v>58</v>
      </c>
      <c r="H49" s="101">
        <v>-6.866407540810769</v>
      </c>
      <c r="I49" s="101">
        <v>87.6135881867283</v>
      </c>
      <c r="J49" s="101" t="s">
        <v>61</v>
      </c>
      <c r="K49" s="101">
        <v>-0.19960528115666723</v>
      </c>
      <c r="L49" s="101">
        <v>0.8197033774750515</v>
      </c>
      <c r="M49" s="101">
        <v>-0.04906279963817613</v>
      </c>
      <c r="N49" s="101">
        <v>-0.0975632633254881</v>
      </c>
      <c r="O49" s="101">
        <v>-0.007724048943374682</v>
      </c>
      <c r="P49" s="101">
        <v>0.023509452947823428</v>
      </c>
      <c r="Q49" s="101">
        <v>-0.0010989806388590972</v>
      </c>
      <c r="R49" s="101">
        <v>-0.0014995932080472249</v>
      </c>
      <c r="S49" s="101">
        <v>-7.70577024478152E-05</v>
      </c>
      <c r="T49" s="101">
        <v>0.0003440665842747858</v>
      </c>
      <c r="U49" s="101">
        <v>-2.9617194716108913E-05</v>
      </c>
      <c r="V49" s="101">
        <v>-5.534750025493291E-05</v>
      </c>
      <c r="W49" s="101">
        <v>-4.045270282530564E-06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1812</v>
      </c>
      <c r="B56" s="101">
        <v>161.2</v>
      </c>
      <c r="C56" s="101">
        <v>181.1</v>
      </c>
      <c r="D56" s="101">
        <v>8.803619802149388</v>
      </c>
      <c r="E56" s="101">
        <v>9.3347315632149</v>
      </c>
      <c r="F56" s="101">
        <v>36.495588972978496</v>
      </c>
      <c r="G56" s="101" t="s">
        <v>59</v>
      </c>
      <c r="H56" s="101">
        <v>5.125899368372757</v>
      </c>
      <c r="I56" s="101">
        <v>98.82589936837275</v>
      </c>
      <c r="J56" s="101" t="s">
        <v>73</v>
      </c>
      <c r="K56" s="101">
        <v>2.686691232060277</v>
      </c>
      <c r="M56" s="101" t="s">
        <v>68</v>
      </c>
      <c r="N56" s="101">
        <v>1.4229907460459943</v>
      </c>
      <c r="X56" s="101">
        <v>67.5</v>
      </c>
    </row>
    <row r="57" spans="1:24" s="101" customFormat="1" ht="12.75" hidden="1">
      <c r="A57" s="101">
        <v>1810</v>
      </c>
      <c r="B57" s="101">
        <v>136.17999267578125</v>
      </c>
      <c r="C57" s="101">
        <v>151.27999877929688</v>
      </c>
      <c r="D57" s="101">
        <v>8.603066444396973</v>
      </c>
      <c r="E57" s="101">
        <v>8.996017456054688</v>
      </c>
      <c r="F57" s="101">
        <v>34.237073737982534</v>
      </c>
      <c r="G57" s="101" t="s">
        <v>56</v>
      </c>
      <c r="H57" s="101">
        <v>26.091777563170922</v>
      </c>
      <c r="I57" s="101">
        <v>94.77177023895217</v>
      </c>
      <c r="J57" s="101" t="s">
        <v>62</v>
      </c>
      <c r="K57" s="101">
        <v>1.5799415497763736</v>
      </c>
      <c r="L57" s="101">
        <v>0.16993068976001177</v>
      </c>
      <c r="M57" s="101">
        <v>0.37403027866145666</v>
      </c>
      <c r="N57" s="101">
        <v>0.13261294581253635</v>
      </c>
      <c r="O57" s="101">
        <v>0.0634533478217837</v>
      </c>
      <c r="P57" s="101">
        <v>0.004874527448184912</v>
      </c>
      <c r="Q57" s="101">
        <v>0.007723908826181143</v>
      </c>
      <c r="R57" s="101">
        <v>0.002041310965084668</v>
      </c>
      <c r="S57" s="101">
        <v>0.000832511682448078</v>
      </c>
      <c r="T57" s="101">
        <v>7.168542631361753E-05</v>
      </c>
      <c r="U57" s="101">
        <v>0.000168950013380181</v>
      </c>
      <c r="V57" s="101">
        <v>7.574359251769341E-05</v>
      </c>
      <c r="W57" s="101">
        <v>5.1905702273399236E-05</v>
      </c>
      <c r="X57" s="101">
        <v>67.5</v>
      </c>
    </row>
    <row r="58" spans="1:24" s="101" customFormat="1" ht="12.75" hidden="1">
      <c r="A58" s="101">
        <v>1811</v>
      </c>
      <c r="B58" s="101">
        <v>121.44000244140625</v>
      </c>
      <c r="C58" s="101">
        <v>138.83999633789062</v>
      </c>
      <c r="D58" s="101">
        <v>8.660112380981445</v>
      </c>
      <c r="E58" s="101">
        <v>9.009123802185059</v>
      </c>
      <c r="F58" s="101">
        <v>25.517703291329948</v>
      </c>
      <c r="G58" s="101" t="s">
        <v>57</v>
      </c>
      <c r="H58" s="101">
        <v>16.18692221788818</v>
      </c>
      <c r="I58" s="101">
        <v>70.12692465929443</v>
      </c>
      <c r="J58" s="101" t="s">
        <v>60</v>
      </c>
      <c r="K58" s="101">
        <v>-0.43134620686203917</v>
      </c>
      <c r="L58" s="101">
        <v>0.0009264368902003102</v>
      </c>
      <c r="M58" s="101">
        <v>0.09801959393253724</v>
      </c>
      <c r="N58" s="101">
        <v>-0.00137139364746079</v>
      </c>
      <c r="O58" s="101">
        <v>-0.01798104037963816</v>
      </c>
      <c r="P58" s="101">
        <v>0.00010599392212733315</v>
      </c>
      <c r="Q58" s="101">
        <v>0.0018278142104796028</v>
      </c>
      <c r="R58" s="101">
        <v>-0.00011024287329629057</v>
      </c>
      <c r="S58" s="101">
        <v>-0.0002892487122095337</v>
      </c>
      <c r="T58" s="101">
        <v>7.5406726320214624E-06</v>
      </c>
      <c r="U58" s="101">
        <v>2.6817198621347933E-05</v>
      </c>
      <c r="V58" s="101">
        <v>-8.703966201701495E-06</v>
      </c>
      <c r="W58" s="101">
        <v>-1.9638800387700735E-05</v>
      </c>
      <c r="X58" s="101">
        <v>67.5</v>
      </c>
    </row>
    <row r="59" spans="1:24" s="101" customFormat="1" ht="12.75" hidden="1">
      <c r="A59" s="101">
        <v>1809</v>
      </c>
      <c r="B59" s="101">
        <v>171.75999450683594</v>
      </c>
      <c r="C59" s="101">
        <v>170.75999450683594</v>
      </c>
      <c r="D59" s="101">
        <v>8.42712688446045</v>
      </c>
      <c r="E59" s="101">
        <v>8.869236946105957</v>
      </c>
      <c r="F59" s="101">
        <v>32.08036357268965</v>
      </c>
      <c r="G59" s="101" t="s">
        <v>58</v>
      </c>
      <c r="H59" s="101">
        <v>-13.468793396998322</v>
      </c>
      <c r="I59" s="101">
        <v>90.79120110983762</v>
      </c>
      <c r="J59" s="101" t="s">
        <v>61</v>
      </c>
      <c r="K59" s="101">
        <v>-1.5199196526578305</v>
      </c>
      <c r="L59" s="101">
        <v>0.16992816434305952</v>
      </c>
      <c r="M59" s="101">
        <v>-0.36095818118012984</v>
      </c>
      <c r="N59" s="101">
        <v>-0.132605854608846</v>
      </c>
      <c r="O59" s="101">
        <v>-0.06085235851352094</v>
      </c>
      <c r="P59" s="101">
        <v>0.004873374922123289</v>
      </c>
      <c r="Q59" s="101">
        <v>-0.007504522820748019</v>
      </c>
      <c r="R59" s="101">
        <v>-0.0020383319074827526</v>
      </c>
      <c r="S59" s="101">
        <v>-0.000780647733550579</v>
      </c>
      <c r="T59" s="101">
        <v>7.12877170487439E-05</v>
      </c>
      <c r="U59" s="101">
        <v>-0.0001668081079542194</v>
      </c>
      <c r="V59" s="101">
        <v>-7.524182865830694E-05</v>
      </c>
      <c r="W59" s="101">
        <v>-4.8047054517699704E-05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1812</v>
      </c>
      <c r="B61" s="101">
        <v>140.6</v>
      </c>
      <c r="C61" s="101">
        <v>163.7</v>
      </c>
      <c r="D61" s="101">
        <v>8.756931454118465</v>
      </c>
      <c r="E61" s="101">
        <v>9.315175800043958</v>
      </c>
      <c r="F61" s="101">
        <v>32.052113847672295</v>
      </c>
      <c r="G61" s="101" t="s">
        <v>59</v>
      </c>
      <c r="H61" s="101">
        <v>14.080821603110323</v>
      </c>
      <c r="I61" s="101">
        <v>87.18082160311032</v>
      </c>
      <c r="J61" s="101" t="s">
        <v>73</v>
      </c>
      <c r="K61" s="101">
        <v>0.6392597124135886</v>
      </c>
      <c r="M61" s="101" t="s">
        <v>68</v>
      </c>
      <c r="N61" s="101">
        <v>0.46978435717596345</v>
      </c>
      <c r="X61" s="101">
        <v>67.5</v>
      </c>
    </row>
    <row r="62" spans="1:24" s="101" customFormat="1" ht="12.75" hidden="1">
      <c r="A62" s="101">
        <v>1810</v>
      </c>
      <c r="B62" s="101">
        <v>148.44000244140625</v>
      </c>
      <c r="C62" s="101">
        <v>168.83999633789062</v>
      </c>
      <c r="D62" s="101">
        <v>8.457206726074219</v>
      </c>
      <c r="E62" s="101">
        <v>8.854552268981934</v>
      </c>
      <c r="F62" s="101">
        <v>32.945605773012524</v>
      </c>
      <c r="G62" s="101" t="s">
        <v>56</v>
      </c>
      <c r="H62" s="101">
        <v>11.87746374097135</v>
      </c>
      <c r="I62" s="101">
        <v>92.8174661823776</v>
      </c>
      <c r="J62" s="101" t="s">
        <v>62</v>
      </c>
      <c r="K62" s="101">
        <v>0.592634137774597</v>
      </c>
      <c r="L62" s="101">
        <v>0.48712480180251877</v>
      </c>
      <c r="M62" s="101">
        <v>0.14029851645970076</v>
      </c>
      <c r="N62" s="101">
        <v>0.17404814803804208</v>
      </c>
      <c r="O62" s="101">
        <v>0.023801074645211976</v>
      </c>
      <c r="P62" s="101">
        <v>0.013973904253129844</v>
      </c>
      <c r="Q62" s="101">
        <v>0.0028973365064851055</v>
      </c>
      <c r="R62" s="101">
        <v>0.0026790512759105214</v>
      </c>
      <c r="S62" s="101">
        <v>0.00031224239017129237</v>
      </c>
      <c r="T62" s="101">
        <v>0.00020559035394122986</v>
      </c>
      <c r="U62" s="101">
        <v>6.338097742635737E-05</v>
      </c>
      <c r="V62" s="101">
        <v>9.941313733945268E-05</v>
      </c>
      <c r="W62" s="101">
        <v>1.945771633180341E-05</v>
      </c>
      <c r="X62" s="101">
        <v>67.5</v>
      </c>
    </row>
    <row r="63" spans="1:24" s="101" customFormat="1" ht="12.75" hidden="1">
      <c r="A63" s="101">
        <v>1811</v>
      </c>
      <c r="B63" s="101">
        <v>128.47999572753906</v>
      </c>
      <c r="C63" s="101">
        <v>151.77999877929688</v>
      </c>
      <c r="D63" s="101">
        <v>8.7390718460083</v>
      </c>
      <c r="E63" s="101">
        <v>8.899089813232422</v>
      </c>
      <c r="F63" s="101">
        <v>29.963177446807336</v>
      </c>
      <c r="G63" s="101" t="s">
        <v>57</v>
      </c>
      <c r="H63" s="101">
        <v>20.64397957158515</v>
      </c>
      <c r="I63" s="101">
        <v>81.62397529912421</v>
      </c>
      <c r="J63" s="101" t="s">
        <v>60</v>
      </c>
      <c r="K63" s="101">
        <v>-0.25451668534731203</v>
      </c>
      <c r="L63" s="101">
        <v>0.0026524063980541894</v>
      </c>
      <c r="M63" s="101">
        <v>0.05881004138885158</v>
      </c>
      <c r="N63" s="101">
        <v>-0.0018001107177171597</v>
      </c>
      <c r="O63" s="101">
        <v>-0.010453211855478312</v>
      </c>
      <c r="P63" s="101">
        <v>0.00030338980713252704</v>
      </c>
      <c r="Q63" s="101">
        <v>0.0011450094919608904</v>
      </c>
      <c r="R63" s="101">
        <v>-0.00014469768890658038</v>
      </c>
      <c r="S63" s="101">
        <v>-0.00015572910731062196</v>
      </c>
      <c r="T63" s="101">
        <v>2.1596285658648616E-05</v>
      </c>
      <c r="U63" s="101">
        <v>2.031887571774633E-05</v>
      </c>
      <c r="V63" s="101">
        <v>-1.1419222698930689E-05</v>
      </c>
      <c r="W63" s="101">
        <v>-1.0256982876591415E-05</v>
      </c>
      <c r="X63" s="101">
        <v>67.5</v>
      </c>
    </row>
    <row r="64" spans="1:24" s="101" customFormat="1" ht="12.75" hidden="1">
      <c r="A64" s="101">
        <v>1809</v>
      </c>
      <c r="B64" s="101">
        <v>163.17999267578125</v>
      </c>
      <c r="C64" s="101">
        <v>171.27999877929688</v>
      </c>
      <c r="D64" s="101">
        <v>8.21157169342041</v>
      </c>
      <c r="E64" s="101">
        <v>8.522038459777832</v>
      </c>
      <c r="F64" s="101">
        <v>32.24430107688485</v>
      </c>
      <c r="G64" s="101" t="s">
        <v>58</v>
      </c>
      <c r="H64" s="101">
        <v>-2.063056185048012</v>
      </c>
      <c r="I64" s="101">
        <v>93.61693649073324</v>
      </c>
      <c r="J64" s="101" t="s">
        <v>61</v>
      </c>
      <c r="K64" s="101">
        <v>-0.5351976066236258</v>
      </c>
      <c r="L64" s="101">
        <v>0.4871175805403073</v>
      </c>
      <c r="M64" s="101">
        <v>-0.12737759910060517</v>
      </c>
      <c r="N64" s="101">
        <v>-0.17403883887476432</v>
      </c>
      <c r="O64" s="101">
        <v>-0.02138273874346876</v>
      </c>
      <c r="P64" s="101">
        <v>0.013970610391123519</v>
      </c>
      <c r="Q64" s="101">
        <v>-0.0026614868203939652</v>
      </c>
      <c r="R64" s="101">
        <v>-0.002675140803356505</v>
      </c>
      <c r="S64" s="101">
        <v>-0.00027063583531402186</v>
      </c>
      <c r="T64" s="101">
        <v>0.00020445291408886844</v>
      </c>
      <c r="U64" s="101">
        <v>-6.003575259032905E-05</v>
      </c>
      <c r="V64" s="101">
        <v>-9.875511748069114E-05</v>
      </c>
      <c r="W64" s="101">
        <v>-1.6534721863951617E-05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1812</v>
      </c>
      <c r="B66" s="101">
        <v>133.64</v>
      </c>
      <c r="C66" s="101">
        <v>153.24</v>
      </c>
      <c r="D66" s="101">
        <v>8.84498989952722</v>
      </c>
      <c r="E66" s="101">
        <v>9.376347445712499</v>
      </c>
      <c r="F66" s="101">
        <v>29.939083926740523</v>
      </c>
      <c r="G66" s="101" t="s">
        <v>59</v>
      </c>
      <c r="H66" s="101">
        <v>14.459152344022172</v>
      </c>
      <c r="I66" s="101">
        <v>80.59915234402216</v>
      </c>
      <c r="J66" s="101" t="s">
        <v>73</v>
      </c>
      <c r="K66" s="101">
        <v>0.6791005822782045</v>
      </c>
      <c r="M66" s="101" t="s">
        <v>68</v>
      </c>
      <c r="N66" s="101">
        <v>0.5054221785949632</v>
      </c>
      <c r="X66" s="101">
        <v>67.5</v>
      </c>
    </row>
    <row r="67" spans="1:24" s="101" customFormat="1" ht="12.75" hidden="1">
      <c r="A67" s="101">
        <v>1810</v>
      </c>
      <c r="B67" s="101">
        <v>142.74000549316406</v>
      </c>
      <c r="C67" s="101">
        <v>165.24000549316406</v>
      </c>
      <c r="D67" s="101">
        <v>8.388190269470215</v>
      </c>
      <c r="E67" s="101">
        <v>9.005528450012207</v>
      </c>
      <c r="F67" s="101">
        <v>29.913991121791938</v>
      </c>
      <c r="G67" s="101" t="s">
        <v>56</v>
      </c>
      <c r="H67" s="101">
        <v>9.709594140064283</v>
      </c>
      <c r="I67" s="101">
        <v>84.94959963322835</v>
      </c>
      <c r="J67" s="101" t="s">
        <v>62</v>
      </c>
      <c r="K67" s="101">
        <v>0.5823089255825589</v>
      </c>
      <c r="L67" s="101">
        <v>0.5465884514670677</v>
      </c>
      <c r="M67" s="101">
        <v>0.13785395965127958</v>
      </c>
      <c r="N67" s="101">
        <v>0.14645178391778563</v>
      </c>
      <c r="O67" s="101">
        <v>0.023386402652554886</v>
      </c>
      <c r="P67" s="101">
        <v>0.0156797425416581</v>
      </c>
      <c r="Q67" s="101">
        <v>0.002846839740155427</v>
      </c>
      <c r="R67" s="101">
        <v>0.0022542711496563368</v>
      </c>
      <c r="S67" s="101">
        <v>0.00030680747879689073</v>
      </c>
      <c r="T67" s="101">
        <v>0.00023069632860848947</v>
      </c>
      <c r="U67" s="101">
        <v>6.228213111381582E-05</v>
      </c>
      <c r="V67" s="101">
        <v>8.364968090652181E-05</v>
      </c>
      <c r="W67" s="101">
        <v>1.9120792123271368E-05</v>
      </c>
      <c r="X67" s="101">
        <v>67.5</v>
      </c>
    </row>
    <row r="68" spans="1:24" s="101" customFormat="1" ht="12.75" hidden="1">
      <c r="A68" s="101">
        <v>1811</v>
      </c>
      <c r="B68" s="101">
        <v>132.9600067138672</v>
      </c>
      <c r="C68" s="101">
        <v>141.66000366210938</v>
      </c>
      <c r="D68" s="101">
        <v>8.538896560668945</v>
      </c>
      <c r="E68" s="101">
        <v>8.92711067199707</v>
      </c>
      <c r="F68" s="101">
        <v>30.02124089883134</v>
      </c>
      <c r="G68" s="101" t="s">
        <v>57</v>
      </c>
      <c r="H68" s="101">
        <v>18.2550917552487</v>
      </c>
      <c r="I68" s="101">
        <v>83.71509846911589</v>
      </c>
      <c r="J68" s="101" t="s">
        <v>60</v>
      </c>
      <c r="K68" s="101">
        <v>-0.14819162580551945</v>
      </c>
      <c r="L68" s="101">
        <v>0.0029756814217214824</v>
      </c>
      <c r="M68" s="101">
        <v>0.03356541073583547</v>
      </c>
      <c r="N68" s="101">
        <v>-0.0015146935129332888</v>
      </c>
      <c r="O68" s="101">
        <v>-0.00619537595784359</v>
      </c>
      <c r="P68" s="101">
        <v>0.000340381963607535</v>
      </c>
      <c r="Q68" s="101">
        <v>0.0006204566777421122</v>
      </c>
      <c r="R68" s="101">
        <v>-0.00012174988306980253</v>
      </c>
      <c r="S68" s="101">
        <v>-0.00010103361315202275</v>
      </c>
      <c r="T68" s="101">
        <v>2.4231074560490945E-05</v>
      </c>
      <c r="U68" s="101">
        <v>8.681529678844212E-06</v>
      </c>
      <c r="V68" s="101">
        <v>-9.607559107132438E-06</v>
      </c>
      <c r="W68" s="101">
        <v>-6.888435273715694E-06</v>
      </c>
      <c r="X68" s="101">
        <v>67.5</v>
      </c>
    </row>
    <row r="69" spans="1:24" s="101" customFormat="1" ht="12.75" hidden="1">
      <c r="A69" s="101">
        <v>1809</v>
      </c>
      <c r="B69" s="101">
        <v>157.05999755859375</v>
      </c>
      <c r="C69" s="101">
        <v>160.66000366210938</v>
      </c>
      <c r="D69" s="101">
        <v>8.351507186889648</v>
      </c>
      <c r="E69" s="101">
        <v>9.06861400604248</v>
      </c>
      <c r="F69" s="101">
        <v>29.64748894269329</v>
      </c>
      <c r="G69" s="101" t="s">
        <v>58</v>
      </c>
      <c r="H69" s="101">
        <v>-4.946566484097232</v>
      </c>
      <c r="I69" s="101">
        <v>84.61343107449652</v>
      </c>
      <c r="J69" s="101" t="s">
        <v>61</v>
      </c>
      <c r="K69" s="101">
        <v>-0.5631366857648603</v>
      </c>
      <c r="L69" s="101">
        <v>0.5465803514555233</v>
      </c>
      <c r="M69" s="101">
        <v>-0.13370518835733816</v>
      </c>
      <c r="N69" s="101">
        <v>-0.14644395076705508</v>
      </c>
      <c r="O69" s="101">
        <v>-0.022550856874371753</v>
      </c>
      <c r="P69" s="101">
        <v>0.015676047534105446</v>
      </c>
      <c r="Q69" s="101">
        <v>-0.002778404221342431</v>
      </c>
      <c r="R69" s="101">
        <v>-0.002250980982182078</v>
      </c>
      <c r="S69" s="101">
        <v>-0.00028969473253608177</v>
      </c>
      <c r="T69" s="101">
        <v>0.0002294202498888886</v>
      </c>
      <c r="U69" s="101">
        <v>-6.167410233245306E-05</v>
      </c>
      <c r="V69" s="101">
        <v>-8.309611256711036E-05</v>
      </c>
      <c r="W69" s="101">
        <v>-1.7836876153104437E-05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1812</v>
      </c>
      <c r="B71" s="101">
        <v>140.4</v>
      </c>
      <c r="C71" s="101">
        <v>161.3</v>
      </c>
      <c r="D71" s="101">
        <v>9.06470434795356</v>
      </c>
      <c r="E71" s="101">
        <v>9.567088900527017</v>
      </c>
      <c r="F71" s="101">
        <v>33.02300978667603</v>
      </c>
      <c r="G71" s="101" t="s">
        <v>59</v>
      </c>
      <c r="H71" s="101">
        <v>13.871198056838594</v>
      </c>
      <c r="I71" s="101">
        <v>86.7711980568386</v>
      </c>
      <c r="J71" s="101" t="s">
        <v>73</v>
      </c>
      <c r="K71" s="101">
        <v>1.1719173968052166</v>
      </c>
      <c r="M71" s="101" t="s">
        <v>68</v>
      </c>
      <c r="N71" s="101">
        <v>0.6580377211261669</v>
      </c>
      <c r="X71" s="101">
        <v>67.5</v>
      </c>
    </row>
    <row r="72" spans="1:24" s="101" customFormat="1" ht="12.75" hidden="1">
      <c r="A72" s="101">
        <v>1810</v>
      </c>
      <c r="B72" s="101">
        <v>145.82000732421875</v>
      </c>
      <c r="C72" s="101">
        <v>143.9199981689453</v>
      </c>
      <c r="D72" s="101">
        <v>8.040465354919434</v>
      </c>
      <c r="E72" s="101">
        <v>8.91661262512207</v>
      </c>
      <c r="F72" s="101">
        <v>31.55390202662995</v>
      </c>
      <c r="G72" s="101" t="s">
        <v>56</v>
      </c>
      <c r="H72" s="101">
        <v>15.173894984711396</v>
      </c>
      <c r="I72" s="101">
        <v>93.49390230893015</v>
      </c>
      <c r="J72" s="101" t="s">
        <v>62</v>
      </c>
      <c r="K72" s="101">
        <v>1.005355421313962</v>
      </c>
      <c r="L72" s="101">
        <v>0.3042358048211937</v>
      </c>
      <c r="M72" s="101">
        <v>0.2380039126566952</v>
      </c>
      <c r="N72" s="101">
        <v>0.10118908133203706</v>
      </c>
      <c r="O72" s="101">
        <v>0.04037689359268314</v>
      </c>
      <c r="P72" s="101">
        <v>0.008727379196441797</v>
      </c>
      <c r="Q72" s="101">
        <v>0.004914892738063951</v>
      </c>
      <c r="R72" s="101">
        <v>0.0015575989232870912</v>
      </c>
      <c r="S72" s="101">
        <v>0.0005297493555007115</v>
      </c>
      <c r="T72" s="101">
        <v>0.00012840741045735463</v>
      </c>
      <c r="U72" s="101">
        <v>0.00010751903072439228</v>
      </c>
      <c r="V72" s="101">
        <v>5.780096250975123E-05</v>
      </c>
      <c r="W72" s="101">
        <v>3.302913107750759E-05</v>
      </c>
      <c r="X72" s="101">
        <v>67.5</v>
      </c>
    </row>
    <row r="73" spans="1:24" s="101" customFormat="1" ht="12.75" hidden="1">
      <c r="A73" s="101">
        <v>1811</v>
      </c>
      <c r="B73" s="101">
        <v>132.10000610351562</v>
      </c>
      <c r="C73" s="101">
        <v>138.5</v>
      </c>
      <c r="D73" s="101">
        <v>8.676461219787598</v>
      </c>
      <c r="E73" s="101">
        <v>9.083958625793457</v>
      </c>
      <c r="F73" s="101">
        <v>26.038382022745203</v>
      </c>
      <c r="G73" s="101" t="s">
        <v>57</v>
      </c>
      <c r="H73" s="101">
        <v>6.854987384471002</v>
      </c>
      <c r="I73" s="101">
        <v>71.45499348798663</v>
      </c>
      <c r="J73" s="101" t="s">
        <v>60</v>
      </c>
      <c r="K73" s="101">
        <v>0.2660886254486588</v>
      </c>
      <c r="L73" s="101">
        <v>0.0016567862376270371</v>
      </c>
      <c r="M73" s="101">
        <v>-0.06559703835246081</v>
      </c>
      <c r="N73" s="101">
        <v>-0.001046283209684774</v>
      </c>
      <c r="O73" s="101">
        <v>0.01026590342495329</v>
      </c>
      <c r="P73" s="101">
        <v>0.0001894531811591196</v>
      </c>
      <c r="Q73" s="101">
        <v>-0.0014780698877463073</v>
      </c>
      <c r="R73" s="101">
        <v>-8.409490030415986E-05</v>
      </c>
      <c r="S73" s="101">
        <v>9.980872463490941E-05</v>
      </c>
      <c r="T73" s="101">
        <v>1.3480118982175772E-05</v>
      </c>
      <c r="U73" s="101">
        <v>-4.036990326122543E-05</v>
      </c>
      <c r="V73" s="101">
        <v>-6.633665212173829E-06</v>
      </c>
      <c r="W73" s="101">
        <v>5.145824091521346E-06</v>
      </c>
      <c r="X73" s="101">
        <v>67.5</v>
      </c>
    </row>
    <row r="74" spans="1:24" s="101" customFormat="1" ht="12.75" hidden="1">
      <c r="A74" s="101">
        <v>1809</v>
      </c>
      <c r="B74" s="101">
        <v>167.8000030517578</v>
      </c>
      <c r="C74" s="101">
        <v>171.3000030517578</v>
      </c>
      <c r="D74" s="101">
        <v>8.159500122070312</v>
      </c>
      <c r="E74" s="101">
        <v>8.757768630981445</v>
      </c>
      <c r="F74" s="101">
        <v>30.896719900732574</v>
      </c>
      <c r="G74" s="101" t="s">
        <v>58</v>
      </c>
      <c r="H74" s="101">
        <v>-10.005623190134557</v>
      </c>
      <c r="I74" s="101">
        <v>90.29437986162326</v>
      </c>
      <c r="J74" s="101" t="s">
        <v>61</v>
      </c>
      <c r="K74" s="101">
        <v>-0.969503154493175</v>
      </c>
      <c r="L74" s="101">
        <v>0.3042312935819757</v>
      </c>
      <c r="M74" s="101">
        <v>-0.2287856879249259</v>
      </c>
      <c r="N74" s="101">
        <v>-0.10118367196473324</v>
      </c>
      <c r="O74" s="101">
        <v>-0.039050028976485913</v>
      </c>
      <c r="P74" s="101">
        <v>0.008725322637623996</v>
      </c>
      <c r="Q74" s="101">
        <v>-0.004687374535239463</v>
      </c>
      <c r="R74" s="101">
        <v>-0.0015553271210803016</v>
      </c>
      <c r="S74" s="101">
        <v>-0.0005202620475685037</v>
      </c>
      <c r="T74" s="101">
        <v>0.00012769788350865466</v>
      </c>
      <c r="U74" s="101">
        <v>-9.965246047435111E-05</v>
      </c>
      <c r="V74" s="101">
        <v>-5.741903650277025E-05</v>
      </c>
      <c r="W74" s="101">
        <v>-3.262581790782104E-05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1812</v>
      </c>
      <c r="B76" s="101">
        <v>149.1</v>
      </c>
      <c r="C76" s="101">
        <v>164.4</v>
      </c>
      <c r="D76" s="101">
        <v>8.432433395822136</v>
      </c>
      <c r="E76" s="101">
        <v>9.144493980799588</v>
      </c>
      <c r="F76" s="101">
        <v>34.83384421738474</v>
      </c>
      <c r="G76" s="101" t="s">
        <v>59</v>
      </c>
      <c r="H76" s="101">
        <v>16.828229502917594</v>
      </c>
      <c r="I76" s="101">
        <v>98.42822950291759</v>
      </c>
      <c r="J76" s="101" t="s">
        <v>73</v>
      </c>
      <c r="K76" s="101">
        <v>0.680841111886525</v>
      </c>
      <c r="M76" s="101" t="s">
        <v>68</v>
      </c>
      <c r="N76" s="101">
        <v>0.5768420070238995</v>
      </c>
      <c r="X76" s="101">
        <v>67.5</v>
      </c>
    </row>
    <row r="77" spans="1:24" s="101" customFormat="1" ht="12.75" hidden="1">
      <c r="A77" s="101">
        <v>1810</v>
      </c>
      <c r="B77" s="101">
        <v>167.1999969482422</v>
      </c>
      <c r="C77" s="101">
        <v>152</v>
      </c>
      <c r="D77" s="101">
        <v>8.19571590423584</v>
      </c>
      <c r="E77" s="101">
        <v>8.90671443939209</v>
      </c>
      <c r="F77" s="101">
        <v>35.63681359298496</v>
      </c>
      <c r="G77" s="101" t="s">
        <v>56</v>
      </c>
      <c r="H77" s="101">
        <v>3.9842885135684014</v>
      </c>
      <c r="I77" s="101">
        <v>103.68428546181059</v>
      </c>
      <c r="J77" s="101" t="s">
        <v>62</v>
      </c>
      <c r="K77" s="101">
        <v>0.41264723815894816</v>
      </c>
      <c r="L77" s="101">
        <v>0.6974351719878169</v>
      </c>
      <c r="M77" s="101">
        <v>0.09768851522969356</v>
      </c>
      <c r="N77" s="101">
        <v>0.11799180340728874</v>
      </c>
      <c r="O77" s="101">
        <v>0.01657242259843031</v>
      </c>
      <c r="P77" s="101">
        <v>0.02000709234017808</v>
      </c>
      <c r="Q77" s="101">
        <v>0.002017387293537226</v>
      </c>
      <c r="R77" s="101">
        <v>0.0018161864660042773</v>
      </c>
      <c r="S77" s="101">
        <v>0.00021741125276183475</v>
      </c>
      <c r="T77" s="101">
        <v>0.0002943806103072304</v>
      </c>
      <c r="U77" s="101">
        <v>4.41486636723829E-05</v>
      </c>
      <c r="V77" s="101">
        <v>6.739300716671101E-05</v>
      </c>
      <c r="W77" s="101">
        <v>1.3549019335471656E-05</v>
      </c>
      <c r="X77" s="101">
        <v>67.5</v>
      </c>
    </row>
    <row r="78" spans="1:24" s="101" customFormat="1" ht="12.75" hidden="1">
      <c r="A78" s="101">
        <v>1811</v>
      </c>
      <c r="B78" s="101">
        <v>119.94000244140625</v>
      </c>
      <c r="C78" s="101">
        <v>149.83999633789062</v>
      </c>
      <c r="D78" s="101">
        <v>8.876168251037598</v>
      </c>
      <c r="E78" s="101">
        <v>8.97767162322998</v>
      </c>
      <c r="F78" s="101">
        <v>25.564654164913733</v>
      </c>
      <c r="G78" s="101" t="s">
        <v>57</v>
      </c>
      <c r="H78" s="101">
        <v>16.101522323929544</v>
      </c>
      <c r="I78" s="101">
        <v>68.5415247653358</v>
      </c>
      <c r="J78" s="101" t="s">
        <v>60</v>
      </c>
      <c r="K78" s="101">
        <v>0.02634877878858452</v>
      </c>
      <c r="L78" s="101">
        <v>0.0037961086488464196</v>
      </c>
      <c r="M78" s="101">
        <v>-0.007344862352730401</v>
      </c>
      <c r="N78" s="101">
        <v>-0.0012203808006813355</v>
      </c>
      <c r="O78" s="101">
        <v>0.0008795776694998489</v>
      </c>
      <c r="P78" s="101">
        <v>0.0004342417301567889</v>
      </c>
      <c r="Q78" s="101">
        <v>-0.0002043813545712853</v>
      </c>
      <c r="R78" s="101">
        <v>-9.808375772119658E-05</v>
      </c>
      <c r="S78" s="101">
        <v>-3.1087307046170453E-06</v>
      </c>
      <c r="T78" s="101">
        <v>3.091542819361636E-05</v>
      </c>
      <c r="U78" s="101">
        <v>-7.963868353779698E-06</v>
      </c>
      <c r="V78" s="101">
        <v>-7.738234306141671E-06</v>
      </c>
      <c r="W78" s="101">
        <v>-6.35830509405915E-07</v>
      </c>
      <c r="X78" s="101">
        <v>67.5</v>
      </c>
    </row>
    <row r="79" spans="1:24" s="101" customFormat="1" ht="12.75" hidden="1">
      <c r="A79" s="101">
        <v>1809</v>
      </c>
      <c r="B79" s="101">
        <v>174.4199981689453</v>
      </c>
      <c r="C79" s="101">
        <v>181.6199951171875</v>
      </c>
      <c r="D79" s="101">
        <v>7.987733364105225</v>
      </c>
      <c r="E79" s="101">
        <v>8.54257583618164</v>
      </c>
      <c r="F79" s="101">
        <v>33.55522725857892</v>
      </c>
      <c r="G79" s="101" t="s">
        <v>58</v>
      </c>
      <c r="H79" s="101">
        <v>-6.719686363058173</v>
      </c>
      <c r="I79" s="101">
        <v>100.20031180588714</v>
      </c>
      <c r="J79" s="101" t="s">
        <v>61</v>
      </c>
      <c r="K79" s="101">
        <v>-0.4118051541889173</v>
      </c>
      <c r="L79" s="101">
        <v>0.6974248408859566</v>
      </c>
      <c r="M79" s="101">
        <v>-0.09741200647148951</v>
      </c>
      <c r="N79" s="101">
        <v>-0.11798549208273704</v>
      </c>
      <c r="O79" s="101">
        <v>-0.016549064441964106</v>
      </c>
      <c r="P79" s="101">
        <v>0.020002379309177268</v>
      </c>
      <c r="Q79" s="101">
        <v>-0.0020070076616767215</v>
      </c>
      <c r="R79" s="101">
        <v>-0.0018135360089527848</v>
      </c>
      <c r="S79" s="101">
        <v>-0.00021738902598999004</v>
      </c>
      <c r="T79" s="101">
        <v>0.0002927527626248176</v>
      </c>
      <c r="U79" s="101">
        <v>-4.3424432119497516E-05</v>
      </c>
      <c r="V79" s="101">
        <v>-6.694727137677543E-05</v>
      </c>
      <c r="W79" s="101">
        <v>-1.3534091935416038E-05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1812</v>
      </c>
      <c r="B81" s="101">
        <v>159.96</v>
      </c>
      <c r="C81" s="101">
        <v>160.66</v>
      </c>
      <c r="D81" s="101">
        <v>8.643079138712778</v>
      </c>
      <c r="E81" s="101">
        <v>9.269248062640711</v>
      </c>
      <c r="F81" s="101">
        <v>37.91388578911573</v>
      </c>
      <c r="G81" s="101" t="s">
        <v>59</v>
      </c>
      <c r="H81" s="101">
        <v>12.108022388848724</v>
      </c>
      <c r="I81" s="101">
        <v>104.56802238884873</v>
      </c>
      <c r="J81" s="101" t="s">
        <v>73</v>
      </c>
      <c r="K81" s="101">
        <v>1.431061041189467</v>
      </c>
      <c r="M81" s="101" t="s">
        <v>68</v>
      </c>
      <c r="N81" s="101">
        <v>1.041898561393137</v>
      </c>
      <c r="X81" s="101">
        <v>67.5</v>
      </c>
    </row>
    <row r="82" spans="1:24" s="101" customFormat="1" ht="12.75" hidden="1">
      <c r="A82" s="101">
        <v>1810</v>
      </c>
      <c r="B82" s="101">
        <v>161.97999572753906</v>
      </c>
      <c r="C82" s="101">
        <v>175.67999267578125</v>
      </c>
      <c r="D82" s="101">
        <v>8.108662605285645</v>
      </c>
      <c r="E82" s="101">
        <v>8.669473648071289</v>
      </c>
      <c r="F82" s="101">
        <v>34.04292929328274</v>
      </c>
      <c r="G82" s="101" t="s">
        <v>56</v>
      </c>
      <c r="H82" s="101">
        <v>5.608365677311596</v>
      </c>
      <c r="I82" s="101">
        <v>100.08836140485066</v>
      </c>
      <c r="J82" s="101" t="s">
        <v>62</v>
      </c>
      <c r="K82" s="101">
        <v>0.8370447108885304</v>
      </c>
      <c r="L82" s="101">
        <v>0.8242934554832926</v>
      </c>
      <c r="M82" s="101">
        <v>0.19815945991615677</v>
      </c>
      <c r="N82" s="101">
        <v>0.09990809524288737</v>
      </c>
      <c r="O82" s="101">
        <v>0.03361711503496833</v>
      </c>
      <c r="P82" s="101">
        <v>0.023646247081111967</v>
      </c>
      <c r="Q82" s="101">
        <v>0.00409212041768184</v>
      </c>
      <c r="R82" s="101">
        <v>0.0015378302300968075</v>
      </c>
      <c r="S82" s="101">
        <v>0.0004410182638642015</v>
      </c>
      <c r="T82" s="101">
        <v>0.0003479155504721071</v>
      </c>
      <c r="U82" s="101">
        <v>8.951016207483316E-05</v>
      </c>
      <c r="V82" s="101">
        <v>5.705618521098822E-05</v>
      </c>
      <c r="W82" s="101">
        <v>2.7489102639983688E-05</v>
      </c>
      <c r="X82" s="101">
        <v>67.5</v>
      </c>
    </row>
    <row r="83" spans="1:24" s="101" customFormat="1" ht="12.75" hidden="1">
      <c r="A83" s="101">
        <v>1811</v>
      </c>
      <c r="B83" s="101">
        <v>130.9600067138672</v>
      </c>
      <c r="C83" s="101">
        <v>138.66000366210938</v>
      </c>
      <c r="D83" s="101">
        <v>8.776806831359863</v>
      </c>
      <c r="E83" s="101">
        <v>9.096075057983398</v>
      </c>
      <c r="F83" s="101">
        <v>31.411908218319574</v>
      </c>
      <c r="G83" s="101" t="s">
        <v>57</v>
      </c>
      <c r="H83" s="101">
        <v>21.751492282819896</v>
      </c>
      <c r="I83" s="101">
        <v>85.21149899668708</v>
      </c>
      <c r="J83" s="101" t="s">
        <v>60</v>
      </c>
      <c r="K83" s="101">
        <v>-0.37382468872010705</v>
      </c>
      <c r="L83" s="101">
        <v>0.004486191821208</v>
      </c>
      <c r="M83" s="101">
        <v>0.0864775217378832</v>
      </c>
      <c r="N83" s="101">
        <v>-0.0010335127841423766</v>
      </c>
      <c r="O83" s="101">
        <v>-0.015337200434184978</v>
      </c>
      <c r="P83" s="101">
        <v>0.0005132868860208567</v>
      </c>
      <c r="Q83" s="101">
        <v>0.0016885433649692432</v>
      </c>
      <c r="R83" s="101">
        <v>-8.30627848002904E-05</v>
      </c>
      <c r="S83" s="101">
        <v>-0.00022722274912132645</v>
      </c>
      <c r="T83" s="101">
        <v>3.65488918653713E-05</v>
      </c>
      <c r="U83" s="101">
        <v>3.03196521189477E-05</v>
      </c>
      <c r="V83" s="101">
        <v>-6.556830201432755E-06</v>
      </c>
      <c r="W83" s="101">
        <v>-1.4934252566030852E-05</v>
      </c>
      <c r="X83" s="101">
        <v>67.5</v>
      </c>
    </row>
    <row r="84" spans="1:24" s="101" customFormat="1" ht="12.75" hidden="1">
      <c r="A84" s="101">
        <v>1809</v>
      </c>
      <c r="B84" s="101">
        <v>172.94000244140625</v>
      </c>
      <c r="C84" s="101">
        <v>178.24000549316406</v>
      </c>
      <c r="D84" s="101">
        <v>8.464568138122559</v>
      </c>
      <c r="E84" s="101">
        <v>9.170278549194336</v>
      </c>
      <c r="F84" s="101">
        <v>32.486626397172294</v>
      </c>
      <c r="G84" s="101" t="s">
        <v>58</v>
      </c>
      <c r="H84" s="101">
        <v>-13.901182688630954</v>
      </c>
      <c r="I84" s="101">
        <v>91.5388197527753</v>
      </c>
      <c r="J84" s="101" t="s">
        <v>61</v>
      </c>
      <c r="K84" s="101">
        <v>-0.7489318728227411</v>
      </c>
      <c r="L84" s="101">
        <v>0.8242812474122714</v>
      </c>
      <c r="M84" s="101">
        <v>-0.17829416644505472</v>
      </c>
      <c r="N84" s="101">
        <v>-0.09990274944358073</v>
      </c>
      <c r="O84" s="101">
        <v>-0.029914556759476307</v>
      </c>
      <c r="P84" s="101">
        <v>0.023640675489368643</v>
      </c>
      <c r="Q84" s="101">
        <v>-0.003727501954047367</v>
      </c>
      <c r="R84" s="101">
        <v>-0.001535585357569165</v>
      </c>
      <c r="S84" s="101">
        <v>-0.0003779774217377821</v>
      </c>
      <c r="T84" s="101">
        <v>0.00034599047496097735</v>
      </c>
      <c r="U84" s="101">
        <v>-8.421869038431368E-05</v>
      </c>
      <c r="V84" s="101">
        <v>-5.6678181415251584E-05</v>
      </c>
      <c r="W84" s="101">
        <v>-2.307853687402126E-05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25.517703291329948</v>
      </c>
      <c r="G85" s="102"/>
      <c r="H85" s="102"/>
      <c r="I85" s="115"/>
      <c r="J85" s="115" t="s">
        <v>158</v>
      </c>
      <c r="K85" s="102">
        <f>AVERAGE(K83,K78,K73,K68,K63,K58)</f>
        <v>-0.1525736337496224</v>
      </c>
      <c r="L85" s="102">
        <f>AVERAGE(L83,L78,L73,L68,L63,L58)</f>
        <v>0.002748935236276239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37.91388578911573</v>
      </c>
      <c r="G86" s="102"/>
      <c r="H86" s="102"/>
      <c r="I86" s="115"/>
      <c r="J86" s="115" t="s">
        <v>159</v>
      </c>
      <c r="K86" s="102">
        <f>AVERAGE(K84,K79,K74,K69,K64,K59)</f>
        <v>-0.791415687758525</v>
      </c>
      <c r="L86" s="102">
        <f>AVERAGE(L84,L79,L74,L69,L64,L59)</f>
        <v>0.504927246369849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0.095358521093514</v>
      </c>
      <c r="L87" s="102">
        <f>ABS(L85/$H$33)</f>
        <v>0.007635931211878442</v>
      </c>
      <c r="M87" s="115" t="s">
        <v>111</v>
      </c>
      <c r="N87" s="102">
        <f>K87+L87+L88+K88</f>
        <v>0.8682419856948009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0.44966800440825283</v>
      </c>
      <c r="L88" s="102">
        <f>ABS(L86/$H$34)</f>
        <v>0.3155795289811556</v>
      </c>
      <c r="M88" s="102"/>
      <c r="N88" s="102"/>
    </row>
    <row r="89" s="101" customFormat="1" ht="12.75"/>
    <row r="90" s="116" customFormat="1" ht="12.75">
      <c r="A90" s="116" t="s">
        <v>117</v>
      </c>
    </row>
    <row r="91" spans="1:24" s="116" customFormat="1" ht="12.75">
      <c r="A91" s="116">
        <v>1812</v>
      </c>
      <c r="B91" s="116">
        <v>161.2</v>
      </c>
      <c r="C91" s="116">
        <v>181.1</v>
      </c>
      <c r="D91" s="116">
        <v>8.803619802149388</v>
      </c>
      <c r="E91" s="116">
        <v>9.3347315632149</v>
      </c>
      <c r="F91" s="116">
        <v>30.83982573942908</v>
      </c>
      <c r="G91" s="116" t="s">
        <v>59</v>
      </c>
      <c r="H91" s="116">
        <v>-10.189263474565209</v>
      </c>
      <c r="I91" s="116">
        <v>83.51073652543478</v>
      </c>
      <c r="J91" s="116" t="s">
        <v>73</v>
      </c>
      <c r="K91" s="116">
        <v>1.851395020652073</v>
      </c>
      <c r="M91" s="116" t="s">
        <v>68</v>
      </c>
      <c r="N91" s="116">
        <v>1.754154356558544</v>
      </c>
      <c r="X91" s="116">
        <v>67.5</v>
      </c>
    </row>
    <row r="92" spans="1:24" s="116" customFormat="1" ht="12.75">
      <c r="A92" s="116">
        <v>1810</v>
      </c>
      <c r="B92" s="116">
        <v>136.17999267578125</v>
      </c>
      <c r="C92" s="116">
        <v>151.27999877929688</v>
      </c>
      <c r="D92" s="116">
        <v>8.603066444396973</v>
      </c>
      <c r="E92" s="116">
        <v>8.996017456054688</v>
      </c>
      <c r="F92" s="116">
        <v>34.237073737982534</v>
      </c>
      <c r="G92" s="116" t="s">
        <v>56</v>
      </c>
      <c r="H92" s="116">
        <v>26.091777563170922</v>
      </c>
      <c r="I92" s="116">
        <v>94.77177023895217</v>
      </c>
      <c r="J92" s="116" t="s">
        <v>62</v>
      </c>
      <c r="K92" s="116">
        <v>0.11973676893943168</v>
      </c>
      <c r="L92" s="116">
        <v>1.347878724071091</v>
      </c>
      <c r="M92" s="116">
        <v>0.0283462289151152</v>
      </c>
      <c r="N92" s="116">
        <v>0.13399407525787488</v>
      </c>
      <c r="O92" s="116">
        <v>0.004808550645318481</v>
      </c>
      <c r="P92" s="116">
        <v>0.03866650048127269</v>
      </c>
      <c r="Q92" s="116">
        <v>0.0005853743304459463</v>
      </c>
      <c r="R92" s="116">
        <v>0.002062589818300261</v>
      </c>
      <c r="S92" s="116">
        <v>6.310209119811329E-05</v>
      </c>
      <c r="T92" s="116">
        <v>0.0005689758244910439</v>
      </c>
      <c r="U92" s="116">
        <v>1.281723153315945E-05</v>
      </c>
      <c r="V92" s="116">
        <v>7.655563709825847E-05</v>
      </c>
      <c r="W92" s="116">
        <v>3.941122461959985E-06</v>
      </c>
      <c r="X92" s="116">
        <v>67.5</v>
      </c>
    </row>
    <row r="93" spans="1:24" s="116" customFormat="1" ht="12.75">
      <c r="A93" s="116">
        <v>1809</v>
      </c>
      <c r="B93" s="116">
        <v>171.75999450683594</v>
      </c>
      <c r="C93" s="116">
        <v>170.75999450683594</v>
      </c>
      <c r="D93" s="116">
        <v>8.42712688446045</v>
      </c>
      <c r="E93" s="116">
        <v>8.869236946105957</v>
      </c>
      <c r="F93" s="116">
        <v>34.32020847590227</v>
      </c>
      <c r="G93" s="116" t="s">
        <v>57</v>
      </c>
      <c r="H93" s="116">
        <v>-7.129768946678723</v>
      </c>
      <c r="I93" s="116">
        <v>97.13022556015721</v>
      </c>
      <c r="J93" s="116" t="s">
        <v>60</v>
      </c>
      <c r="K93" s="116">
        <v>-0.11775885018475934</v>
      </c>
      <c r="L93" s="116">
        <v>-0.007332337936569831</v>
      </c>
      <c r="M93" s="116">
        <v>0.02781783787719401</v>
      </c>
      <c r="N93" s="116">
        <v>-0.0013852870088622538</v>
      </c>
      <c r="O93" s="116">
        <v>-0.004738200838976892</v>
      </c>
      <c r="P93" s="116">
        <v>-0.000839019382672674</v>
      </c>
      <c r="Q93" s="116">
        <v>0.0005712931113512978</v>
      </c>
      <c r="R93" s="116">
        <v>-0.00011140323254816236</v>
      </c>
      <c r="S93" s="116">
        <v>-6.27570899853577E-05</v>
      </c>
      <c r="T93" s="116">
        <v>-5.9756327188131076E-05</v>
      </c>
      <c r="U93" s="116">
        <v>1.2250817931555576E-05</v>
      </c>
      <c r="V93" s="116">
        <v>-8.793329113633753E-06</v>
      </c>
      <c r="W93" s="116">
        <v>-3.9311713820908E-06</v>
      </c>
      <c r="X93" s="116">
        <v>67.5</v>
      </c>
    </row>
    <row r="94" spans="1:24" s="116" customFormat="1" ht="12.75">
      <c r="A94" s="116">
        <v>1811</v>
      </c>
      <c r="B94" s="116">
        <v>121.44000244140625</v>
      </c>
      <c r="C94" s="116">
        <v>138.83999633789062</v>
      </c>
      <c r="D94" s="116">
        <v>8.660112380981445</v>
      </c>
      <c r="E94" s="116">
        <v>9.009123802185059</v>
      </c>
      <c r="F94" s="116">
        <v>28.912482465246075</v>
      </c>
      <c r="G94" s="116" t="s">
        <v>58</v>
      </c>
      <c r="H94" s="116">
        <v>25.516344252709175</v>
      </c>
      <c r="I94" s="116">
        <v>79.45634669411542</v>
      </c>
      <c r="J94" s="116" t="s">
        <v>61</v>
      </c>
      <c r="K94" s="116">
        <v>-0.021673648498078416</v>
      </c>
      <c r="L94" s="116">
        <v>-1.3478587802970667</v>
      </c>
      <c r="M94" s="116">
        <v>-0.005447622375519731</v>
      </c>
      <c r="N94" s="116">
        <v>-0.1339869142271592</v>
      </c>
      <c r="O94" s="116">
        <v>-0.0008195194434004917</v>
      </c>
      <c r="P94" s="116">
        <v>-0.03865739652309452</v>
      </c>
      <c r="Q94" s="116">
        <v>-0.00012762165830137738</v>
      </c>
      <c r="R94" s="116">
        <v>-0.0020595791022278613</v>
      </c>
      <c r="S94" s="116">
        <v>-6.589504544707658E-06</v>
      </c>
      <c r="T94" s="116">
        <v>-0.0005658291881975057</v>
      </c>
      <c r="U94" s="116">
        <v>-3.7681406797641358E-06</v>
      </c>
      <c r="V94" s="116">
        <v>-7.604895091070993E-05</v>
      </c>
      <c r="W94" s="116">
        <v>-2.798889508284413E-07</v>
      </c>
      <c r="X94" s="116">
        <v>67.5</v>
      </c>
    </row>
    <row r="95" s="116" customFormat="1" ht="12.75">
      <c r="A95" s="116" t="s">
        <v>123</v>
      </c>
    </row>
    <row r="96" spans="1:24" s="116" customFormat="1" ht="12.75">
      <c r="A96" s="116">
        <v>1812</v>
      </c>
      <c r="B96" s="116">
        <v>140.6</v>
      </c>
      <c r="C96" s="116">
        <v>163.7</v>
      </c>
      <c r="D96" s="116">
        <v>8.756931454118465</v>
      </c>
      <c r="E96" s="116">
        <v>9.315175800043958</v>
      </c>
      <c r="F96" s="116">
        <v>29.156602158426256</v>
      </c>
      <c r="G96" s="116" t="s">
        <v>59</v>
      </c>
      <c r="H96" s="116">
        <v>6.205113647324055</v>
      </c>
      <c r="I96" s="116">
        <v>79.30511364732405</v>
      </c>
      <c r="J96" s="116" t="s">
        <v>73</v>
      </c>
      <c r="K96" s="116">
        <v>0.28622746158282303</v>
      </c>
      <c r="M96" s="116" t="s">
        <v>68</v>
      </c>
      <c r="N96" s="116">
        <v>0.2483584625318841</v>
      </c>
      <c r="X96" s="116">
        <v>67.5</v>
      </c>
    </row>
    <row r="97" spans="1:24" s="116" customFormat="1" ht="12.75">
      <c r="A97" s="116">
        <v>1810</v>
      </c>
      <c r="B97" s="116">
        <v>148.44000244140625</v>
      </c>
      <c r="C97" s="116">
        <v>168.83999633789062</v>
      </c>
      <c r="D97" s="116">
        <v>8.457206726074219</v>
      </c>
      <c r="E97" s="116">
        <v>8.854552268981934</v>
      </c>
      <c r="F97" s="116">
        <v>32.945605773012524</v>
      </c>
      <c r="G97" s="116" t="s">
        <v>56</v>
      </c>
      <c r="H97" s="116">
        <v>11.87746374097135</v>
      </c>
      <c r="I97" s="116">
        <v>92.8174661823776</v>
      </c>
      <c r="J97" s="116" t="s">
        <v>62</v>
      </c>
      <c r="K97" s="116">
        <v>0.32381341794475077</v>
      </c>
      <c r="L97" s="116">
        <v>0.3800115890686138</v>
      </c>
      <c r="M97" s="116">
        <v>0.0766584937293016</v>
      </c>
      <c r="N97" s="116">
        <v>0.17546839621608792</v>
      </c>
      <c r="O97" s="116">
        <v>0.013005135516402073</v>
      </c>
      <c r="P97" s="116">
        <v>0.010901427946083644</v>
      </c>
      <c r="Q97" s="116">
        <v>0.001582878530705458</v>
      </c>
      <c r="R97" s="116">
        <v>0.0027009251271747654</v>
      </c>
      <c r="S97" s="116">
        <v>0.00017060900201163693</v>
      </c>
      <c r="T97" s="116">
        <v>0.00016042262792546097</v>
      </c>
      <c r="U97" s="116">
        <v>3.461003900594789E-05</v>
      </c>
      <c r="V97" s="116">
        <v>0.00010023839982733427</v>
      </c>
      <c r="W97" s="116">
        <v>1.0645412212908275E-05</v>
      </c>
      <c r="X97" s="116">
        <v>67.5</v>
      </c>
    </row>
    <row r="98" spans="1:24" s="116" customFormat="1" ht="12.75">
      <c r="A98" s="116">
        <v>1809</v>
      </c>
      <c r="B98" s="116">
        <v>163.17999267578125</v>
      </c>
      <c r="C98" s="116">
        <v>171.27999877929688</v>
      </c>
      <c r="D98" s="116">
        <v>8.21157169342041</v>
      </c>
      <c r="E98" s="116">
        <v>8.522038459777832</v>
      </c>
      <c r="F98" s="116">
        <v>35.203912785245755</v>
      </c>
      <c r="G98" s="116" t="s">
        <v>57</v>
      </c>
      <c r="H98" s="116">
        <v>6.52977330994382</v>
      </c>
      <c r="I98" s="116">
        <v>102.20976598572507</v>
      </c>
      <c r="J98" s="116" t="s">
        <v>60</v>
      </c>
      <c r="K98" s="116">
        <v>-0.0112275990490442</v>
      </c>
      <c r="L98" s="116">
        <v>-0.0020658791402204226</v>
      </c>
      <c r="M98" s="116">
        <v>0.0035290039531870434</v>
      </c>
      <c r="N98" s="116">
        <v>-0.0018145503382537764</v>
      </c>
      <c r="O98" s="116">
        <v>-0.00031064813201832147</v>
      </c>
      <c r="P98" s="116">
        <v>-0.00023651322881408792</v>
      </c>
      <c r="Q98" s="116">
        <v>0.00011437065944626747</v>
      </c>
      <c r="R98" s="116">
        <v>-0.00014588240986936198</v>
      </c>
      <c r="S98" s="116">
        <v>7.47439826343703E-06</v>
      </c>
      <c r="T98" s="116">
        <v>-1.6852403406480774E-05</v>
      </c>
      <c r="U98" s="116">
        <v>5.222576531981858E-06</v>
      </c>
      <c r="V98" s="116">
        <v>-1.1510870259033395E-05</v>
      </c>
      <c r="W98" s="116">
        <v>8.212652258312388E-07</v>
      </c>
      <c r="X98" s="116">
        <v>67.5</v>
      </c>
    </row>
    <row r="99" spans="1:24" s="116" customFormat="1" ht="12.75">
      <c r="A99" s="116">
        <v>1811</v>
      </c>
      <c r="B99" s="116">
        <v>128.47999572753906</v>
      </c>
      <c r="C99" s="116">
        <v>151.77999877929688</v>
      </c>
      <c r="D99" s="116">
        <v>8.7390718460083</v>
      </c>
      <c r="E99" s="116">
        <v>8.899089813232422</v>
      </c>
      <c r="F99" s="116">
        <v>29.833316264837546</v>
      </c>
      <c r="G99" s="116" t="s">
        <v>58</v>
      </c>
      <c r="H99" s="116">
        <v>20.29021916255529</v>
      </c>
      <c r="I99" s="116">
        <v>81.27021489009435</v>
      </c>
      <c r="J99" s="116" t="s">
        <v>61</v>
      </c>
      <c r="K99" s="116">
        <v>0.32361871185185775</v>
      </c>
      <c r="L99" s="116">
        <v>-0.38000597359756205</v>
      </c>
      <c r="M99" s="116">
        <v>0.07657722110356162</v>
      </c>
      <c r="N99" s="116">
        <v>-0.17545901366905026</v>
      </c>
      <c r="O99" s="116">
        <v>0.013001424827227827</v>
      </c>
      <c r="P99" s="116">
        <v>-0.01089886199363261</v>
      </c>
      <c r="Q99" s="116">
        <v>0.0015787412059061787</v>
      </c>
      <c r="R99" s="116">
        <v>-0.002696982548162804</v>
      </c>
      <c r="S99" s="116">
        <v>0.00017044519628903087</v>
      </c>
      <c r="T99" s="116">
        <v>-0.00015953499945133083</v>
      </c>
      <c r="U99" s="116">
        <v>3.42137325406163E-05</v>
      </c>
      <c r="V99" s="116">
        <v>-9.957528139967382E-05</v>
      </c>
      <c r="W99" s="116">
        <v>1.061368572229162E-05</v>
      </c>
      <c r="X99" s="116">
        <v>67.5</v>
      </c>
    </row>
    <row r="100" s="116" customFormat="1" ht="12.75">
      <c r="A100" s="116" t="s">
        <v>129</v>
      </c>
    </row>
    <row r="101" spans="1:24" s="116" customFormat="1" ht="12.75">
      <c r="A101" s="116">
        <v>1812</v>
      </c>
      <c r="B101" s="116">
        <v>133.64</v>
      </c>
      <c r="C101" s="116">
        <v>153.24</v>
      </c>
      <c r="D101" s="116">
        <v>8.84498989952722</v>
      </c>
      <c r="E101" s="116">
        <v>9.376347445712499</v>
      </c>
      <c r="F101" s="116">
        <v>26.173697511927294</v>
      </c>
      <c r="G101" s="116" t="s">
        <v>59</v>
      </c>
      <c r="H101" s="116">
        <v>4.322337402581056</v>
      </c>
      <c r="I101" s="116">
        <v>70.46233740258104</v>
      </c>
      <c r="J101" s="116" t="s">
        <v>73</v>
      </c>
      <c r="K101" s="116">
        <v>0.17913815744071046</v>
      </c>
      <c r="M101" s="116" t="s">
        <v>68</v>
      </c>
      <c r="N101" s="116">
        <v>0.15199585979542438</v>
      </c>
      <c r="X101" s="116">
        <v>67.5</v>
      </c>
    </row>
    <row r="102" spans="1:24" s="116" customFormat="1" ht="12.75">
      <c r="A102" s="116">
        <v>1810</v>
      </c>
      <c r="B102" s="116">
        <v>142.74000549316406</v>
      </c>
      <c r="C102" s="116">
        <v>165.24000549316406</v>
      </c>
      <c r="D102" s="116">
        <v>8.388190269470215</v>
      </c>
      <c r="E102" s="116">
        <v>9.005528450012207</v>
      </c>
      <c r="F102" s="116">
        <v>29.913991121791938</v>
      </c>
      <c r="G102" s="116" t="s">
        <v>56</v>
      </c>
      <c r="H102" s="116">
        <v>9.709594140064283</v>
      </c>
      <c r="I102" s="116">
        <v>84.94959963322835</v>
      </c>
      <c r="J102" s="116" t="s">
        <v>62</v>
      </c>
      <c r="K102" s="116">
        <v>0.27936341829360445</v>
      </c>
      <c r="L102" s="116">
        <v>0.2732732123155872</v>
      </c>
      <c r="M102" s="116">
        <v>0.06613560456008306</v>
      </c>
      <c r="N102" s="116">
        <v>0.1478094863134793</v>
      </c>
      <c r="O102" s="116">
        <v>0.011219891981175432</v>
      </c>
      <c r="P102" s="116">
        <v>0.007839423723353913</v>
      </c>
      <c r="Q102" s="116">
        <v>0.0013656161651795925</v>
      </c>
      <c r="R102" s="116">
        <v>0.002275177003303355</v>
      </c>
      <c r="S102" s="116">
        <v>0.0001471824725079361</v>
      </c>
      <c r="T102" s="116">
        <v>0.00011536818287893964</v>
      </c>
      <c r="U102" s="116">
        <v>2.9856715615565642E-05</v>
      </c>
      <c r="V102" s="116">
        <v>8.443597806026131E-05</v>
      </c>
      <c r="W102" s="116">
        <v>9.18229717242105E-06</v>
      </c>
      <c r="X102" s="116">
        <v>67.5</v>
      </c>
    </row>
    <row r="103" spans="1:24" s="116" customFormat="1" ht="12.75">
      <c r="A103" s="116">
        <v>1809</v>
      </c>
      <c r="B103" s="116">
        <v>157.05999755859375</v>
      </c>
      <c r="C103" s="116">
        <v>160.66000366210938</v>
      </c>
      <c r="D103" s="116">
        <v>8.351507186889648</v>
      </c>
      <c r="E103" s="116">
        <v>9.06861400604248</v>
      </c>
      <c r="F103" s="116">
        <v>34.044607560148606</v>
      </c>
      <c r="G103" s="116" t="s">
        <v>57</v>
      </c>
      <c r="H103" s="116">
        <v>7.602735542242996</v>
      </c>
      <c r="I103" s="116">
        <v>97.16273310083675</v>
      </c>
      <c r="J103" s="116" t="s">
        <v>60</v>
      </c>
      <c r="K103" s="116">
        <v>-0.1251999117560666</v>
      </c>
      <c r="L103" s="116">
        <v>-0.001485408621568146</v>
      </c>
      <c r="M103" s="116">
        <v>0.030309805436228552</v>
      </c>
      <c r="N103" s="116">
        <v>-0.0015285834454824845</v>
      </c>
      <c r="O103" s="116">
        <v>-0.004919729799441366</v>
      </c>
      <c r="P103" s="116">
        <v>-0.00017005546088902476</v>
      </c>
      <c r="Q103" s="116">
        <v>0.000657554436793494</v>
      </c>
      <c r="R103" s="116">
        <v>-0.00012289207611015126</v>
      </c>
      <c r="S103" s="116">
        <v>-5.5444393792642544E-05</v>
      </c>
      <c r="T103" s="116">
        <v>-1.2117060857112147E-05</v>
      </c>
      <c r="U103" s="116">
        <v>1.6402820182989962E-05</v>
      </c>
      <c r="V103" s="116">
        <v>-9.697802916563032E-06</v>
      </c>
      <c r="W103" s="116">
        <v>-3.1702485648330892E-06</v>
      </c>
      <c r="X103" s="116">
        <v>67.5</v>
      </c>
    </row>
    <row r="104" spans="1:24" s="116" customFormat="1" ht="12.75">
      <c r="A104" s="116">
        <v>1811</v>
      </c>
      <c r="B104" s="116">
        <v>132.9600067138672</v>
      </c>
      <c r="C104" s="116">
        <v>141.66000366210938</v>
      </c>
      <c r="D104" s="116">
        <v>8.538896560668945</v>
      </c>
      <c r="E104" s="116">
        <v>8.92711067199707</v>
      </c>
      <c r="F104" s="116">
        <v>29.280658229747637</v>
      </c>
      <c r="G104" s="116" t="s">
        <v>58</v>
      </c>
      <c r="H104" s="116">
        <v>16.18995556464985</v>
      </c>
      <c r="I104" s="116">
        <v>81.64996227851704</v>
      </c>
      <c r="J104" s="116" t="s">
        <v>61</v>
      </c>
      <c r="K104" s="116">
        <v>0.24973766551515722</v>
      </c>
      <c r="L104" s="116">
        <v>-0.2732691752293094</v>
      </c>
      <c r="M104" s="116">
        <v>0.0587812375247889</v>
      </c>
      <c r="N104" s="116">
        <v>-0.14780158211908564</v>
      </c>
      <c r="O104" s="116">
        <v>0.010083760943702174</v>
      </c>
      <c r="P104" s="116">
        <v>-0.007837579055710121</v>
      </c>
      <c r="Q104" s="116">
        <v>0.0011968833164736682</v>
      </c>
      <c r="R104" s="116">
        <v>-0.002271855614688084</v>
      </c>
      <c r="S104" s="116">
        <v>0.00013634001397431258</v>
      </c>
      <c r="T104" s="116">
        <v>-0.00011473009394650343</v>
      </c>
      <c r="U104" s="116">
        <v>2.4947363736340127E-05</v>
      </c>
      <c r="V104" s="116">
        <v>-8.38772138878279E-05</v>
      </c>
      <c r="W104" s="116">
        <v>8.617662409251441E-06</v>
      </c>
      <c r="X104" s="116">
        <v>67.5</v>
      </c>
    </row>
    <row r="105" s="116" customFormat="1" ht="12.75">
      <c r="A105" s="116" t="s">
        <v>135</v>
      </c>
    </row>
    <row r="106" spans="1:24" s="116" customFormat="1" ht="12.75">
      <c r="A106" s="116">
        <v>1812</v>
      </c>
      <c r="B106" s="116">
        <v>140.4</v>
      </c>
      <c r="C106" s="116">
        <v>161.3</v>
      </c>
      <c r="D106" s="116">
        <v>9.06470434795356</v>
      </c>
      <c r="E106" s="116">
        <v>9.567088900527017</v>
      </c>
      <c r="F106" s="116">
        <v>27.412564652468728</v>
      </c>
      <c r="G106" s="116" t="s">
        <v>59</v>
      </c>
      <c r="H106" s="116">
        <v>-0.8707969663936552</v>
      </c>
      <c r="I106" s="116">
        <v>72.02920303360635</v>
      </c>
      <c r="J106" s="116" t="s">
        <v>73</v>
      </c>
      <c r="K106" s="116">
        <v>0.8639921212534116</v>
      </c>
      <c r="M106" s="116" t="s">
        <v>68</v>
      </c>
      <c r="N106" s="116">
        <v>0.7747052334800931</v>
      </c>
      <c r="X106" s="116">
        <v>67.5</v>
      </c>
    </row>
    <row r="107" spans="1:24" s="116" customFormat="1" ht="12.75">
      <c r="A107" s="116">
        <v>1810</v>
      </c>
      <c r="B107" s="116">
        <v>145.82000732421875</v>
      </c>
      <c r="C107" s="116">
        <v>143.9199981689453</v>
      </c>
      <c r="D107" s="116">
        <v>8.040465354919434</v>
      </c>
      <c r="E107" s="116">
        <v>8.91661262512207</v>
      </c>
      <c r="F107" s="116">
        <v>31.55390202662995</v>
      </c>
      <c r="G107" s="116" t="s">
        <v>56</v>
      </c>
      <c r="H107" s="116">
        <v>15.173894984711396</v>
      </c>
      <c r="I107" s="116">
        <v>93.49390230893015</v>
      </c>
      <c r="J107" s="116" t="s">
        <v>62</v>
      </c>
      <c r="K107" s="116">
        <v>0.32878454710246213</v>
      </c>
      <c r="L107" s="116">
        <v>0.859375362841825</v>
      </c>
      <c r="M107" s="116">
        <v>0.07783529567301897</v>
      </c>
      <c r="N107" s="116">
        <v>0.10257254213538798</v>
      </c>
      <c r="O107" s="116">
        <v>0.013204685381894527</v>
      </c>
      <c r="P107" s="116">
        <v>0.024652842059711612</v>
      </c>
      <c r="Q107" s="116">
        <v>0.0016072551170228182</v>
      </c>
      <c r="R107" s="116">
        <v>0.001578903878489332</v>
      </c>
      <c r="S107" s="116">
        <v>0.00017322300927023607</v>
      </c>
      <c r="T107" s="116">
        <v>0.00036275482508966105</v>
      </c>
      <c r="U107" s="116">
        <v>3.5145668212227585E-05</v>
      </c>
      <c r="V107" s="116">
        <v>5.8606173041058344E-05</v>
      </c>
      <c r="W107" s="116">
        <v>1.0798125513505272E-05</v>
      </c>
      <c r="X107" s="116">
        <v>67.5</v>
      </c>
    </row>
    <row r="108" spans="1:24" s="116" customFormat="1" ht="12.75">
      <c r="A108" s="116">
        <v>1809</v>
      </c>
      <c r="B108" s="116">
        <v>167.8000030517578</v>
      </c>
      <c r="C108" s="116">
        <v>171.3000030517578</v>
      </c>
      <c r="D108" s="116">
        <v>8.159500122070312</v>
      </c>
      <c r="E108" s="116">
        <v>8.757768630981445</v>
      </c>
      <c r="F108" s="116">
        <v>31.5904719891568</v>
      </c>
      <c r="G108" s="116" t="s">
        <v>57</v>
      </c>
      <c r="H108" s="116">
        <v>-7.978161543615684</v>
      </c>
      <c r="I108" s="116">
        <v>92.32184150814213</v>
      </c>
      <c r="J108" s="116" t="s">
        <v>60</v>
      </c>
      <c r="K108" s="116">
        <v>0.27407342782535155</v>
      </c>
      <c r="L108" s="116">
        <v>-0.004674747501263177</v>
      </c>
      <c r="M108" s="116">
        <v>-0.06439016346437289</v>
      </c>
      <c r="N108" s="116">
        <v>-0.0010603857566822588</v>
      </c>
      <c r="O108" s="116">
        <v>0.01108548140285617</v>
      </c>
      <c r="P108" s="116">
        <v>-0.0005349955130714567</v>
      </c>
      <c r="Q108" s="116">
        <v>-0.0013054891312526049</v>
      </c>
      <c r="R108" s="116">
        <v>-8.52652618553749E-05</v>
      </c>
      <c r="S108" s="116">
        <v>0.0001514592485694241</v>
      </c>
      <c r="T108" s="116">
        <v>-3.8107425687867334E-05</v>
      </c>
      <c r="U108" s="116">
        <v>-2.6826290580442853E-05</v>
      </c>
      <c r="V108" s="116">
        <v>-6.726406333718209E-06</v>
      </c>
      <c r="W108" s="116">
        <v>9.60882445342302E-06</v>
      </c>
      <c r="X108" s="116">
        <v>67.5</v>
      </c>
    </row>
    <row r="109" spans="1:24" s="116" customFormat="1" ht="12.75">
      <c r="A109" s="116">
        <v>1811</v>
      </c>
      <c r="B109" s="116">
        <v>132.10000610351562</v>
      </c>
      <c r="C109" s="116">
        <v>138.5</v>
      </c>
      <c r="D109" s="116">
        <v>8.676461219787598</v>
      </c>
      <c r="E109" s="116">
        <v>9.083958625793457</v>
      </c>
      <c r="F109" s="116">
        <v>30.800554265023187</v>
      </c>
      <c r="G109" s="116" t="s">
        <v>58</v>
      </c>
      <c r="H109" s="116">
        <v>19.923425594779133</v>
      </c>
      <c r="I109" s="116">
        <v>84.52343169829476</v>
      </c>
      <c r="J109" s="116" t="s">
        <v>61</v>
      </c>
      <c r="K109" s="116">
        <v>0.1816123194429083</v>
      </c>
      <c r="L109" s="116">
        <v>-0.8593626481266904</v>
      </c>
      <c r="M109" s="116">
        <v>0.04372916762914227</v>
      </c>
      <c r="N109" s="116">
        <v>-0.1025670609024309</v>
      </c>
      <c r="O109" s="116">
        <v>0.00717466501669235</v>
      </c>
      <c r="P109" s="116">
        <v>-0.024647036361844385</v>
      </c>
      <c r="Q109" s="116">
        <v>0.000937532473772163</v>
      </c>
      <c r="R109" s="116">
        <v>-0.0015765999152065784</v>
      </c>
      <c r="S109" s="116">
        <v>8.406132858468094E-05</v>
      </c>
      <c r="T109" s="116">
        <v>-0.0003607476780705238</v>
      </c>
      <c r="U109" s="116">
        <v>2.2706125336076776E-05</v>
      </c>
      <c r="V109" s="116">
        <v>-5.821888848434148E-05</v>
      </c>
      <c r="W109" s="116">
        <v>4.926459908363537E-06</v>
      </c>
      <c r="X109" s="116">
        <v>67.5</v>
      </c>
    </row>
    <row r="110" s="116" customFormat="1" ht="12.75">
      <c r="A110" s="116" t="s">
        <v>141</v>
      </c>
    </row>
    <row r="111" spans="1:24" s="116" customFormat="1" ht="12.75">
      <c r="A111" s="116">
        <v>1812</v>
      </c>
      <c r="B111" s="116">
        <v>149.1</v>
      </c>
      <c r="C111" s="116">
        <v>164.4</v>
      </c>
      <c r="D111" s="116">
        <v>8.432433395822136</v>
      </c>
      <c r="E111" s="116">
        <v>9.144493980799588</v>
      </c>
      <c r="F111" s="116">
        <v>29.917303398919127</v>
      </c>
      <c r="G111" s="116" t="s">
        <v>59</v>
      </c>
      <c r="H111" s="116">
        <v>2.9358091022177604</v>
      </c>
      <c r="I111" s="116">
        <v>84.53580910221775</v>
      </c>
      <c r="J111" s="116" t="s">
        <v>73</v>
      </c>
      <c r="K111" s="116">
        <v>1.6275563152395949</v>
      </c>
      <c r="M111" s="116" t="s">
        <v>68</v>
      </c>
      <c r="N111" s="116">
        <v>1.071610934056605</v>
      </c>
      <c r="X111" s="116">
        <v>67.5</v>
      </c>
    </row>
    <row r="112" spans="1:24" s="116" customFormat="1" ht="12.75">
      <c r="A112" s="116">
        <v>1810</v>
      </c>
      <c r="B112" s="116">
        <v>167.1999969482422</v>
      </c>
      <c r="C112" s="116">
        <v>152</v>
      </c>
      <c r="D112" s="116">
        <v>8.19571590423584</v>
      </c>
      <c r="E112" s="116">
        <v>8.90671443939209</v>
      </c>
      <c r="F112" s="116">
        <v>35.63681359298496</v>
      </c>
      <c r="G112" s="116" t="s">
        <v>56</v>
      </c>
      <c r="H112" s="116">
        <v>3.9842885135684014</v>
      </c>
      <c r="I112" s="116">
        <v>103.68428546181059</v>
      </c>
      <c r="J112" s="116" t="s">
        <v>62</v>
      </c>
      <c r="K112" s="116">
        <v>1.0261489120368519</v>
      </c>
      <c r="L112" s="116">
        <v>0.7068159588484729</v>
      </c>
      <c r="M112" s="116">
        <v>0.24292712495270982</v>
      </c>
      <c r="N112" s="116">
        <v>0.11761770875879964</v>
      </c>
      <c r="O112" s="116">
        <v>0.04121216182328682</v>
      </c>
      <c r="P112" s="116">
        <v>0.02027631761222548</v>
      </c>
      <c r="Q112" s="116">
        <v>0.0050164063184434254</v>
      </c>
      <c r="R112" s="116">
        <v>0.001810447346288534</v>
      </c>
      <c r="S112" s="116">
        <v>0.0005406839101597033</v>
      </c>
      <c r="T112" s="116">
        <v>0.0002983472364954561</v>
      </c>
      <c r="U112" s="116">
        <v>0.00010971712085813143</v>
      </c>
      <c r="V112" s="116">
        <v>6.720101560436187E-05</v>
      </c>
      <c r="W112" s="116">
        <v>3.3717071048881184E-05</v>
      </c>
      <c r="X112" s="116">
        <v>67.5</v>
      </c>
    </row>
    <row r="113" spans="1:24" s="116" customFormat="1" ht="12.75">
      <c r="A113" s="116">
        <v>1809</v>
      </c>
      <c r="B113" s="116">
        <v>174.4199981689453</v>
      </c>
      <c r="C113" s="116">
        <v>181.6199951171875</v>
      </c>
      <c r="D113" s="116">
        <v>7.987733364105225</v>
      </c>
      <c r="E113" s="116">
        <v>8.54257583618164</v>
      </c>
      <c r="F113" s="116">
        <v>33.80998620541692</v>
      </c>
      <c r="G113" s="116" t="s">
        <v>57</v>
      </c>
      <c r="H113" s="116">
        <v>-5.958942717610739</v>
      </c>
      <c r="I113" s="116">
        <v>100.96105545133457</v>
      </c>
      <c r="J113" s="116" t="s">
        <v>60</v>
      </c>
      <c r="K113" s="116">
        <v>0.34587253374514126</v>
      </c>
      <c r="L113" s="116">
        <v>-0.0038447770241863614</v>
      </c>
      <c r="M113" s="116">
        <v>-0.07927566295476397</v>
      </c>
      <c r="N113" s="116">
        <v>-0.0012161382269305614</v>
      </c>
      <c r="O113" s="116">
        <v>0.014308664763170947</v>
      </c>
      <c r="P113" s="116">
        <v>-0.00044007292237792264</v>
      </c>
      <c r="Q113" s="116">
        <v>-0.001512022522575904</v>
      </c>
      <c r="R113" s="116">
        <v>-9.778248865094084E-05</v>
      </c>
      <c r="S113" s="116">
        <v>0.00022153965501592245</v>
      </c>
      <c r="T113" s="116">
        <v>-3.134716036086498E-05</v>
      </c>
      <c r="U113" s="116">
        <v>-2.4664758435971636E-05</v>
      </c>
      <c r="V113" s="116">
        <v>-7.71218164539731E-06</v>
      </c>
      <c r="W113" s="116">
        <v>1.4826161170449662E-05</v>
      </c>
      <c r="X113" s="116">
        <v>67.5</v>
      </c>
    </row>
    <row r="114" spans="1:24" s="116" customFormat="1" ht="12.75">
      <c r="A114" s="116">
        <v>1811</v>
      </c>
      <c r="B114" s="116">
        <v>119.94000244140625</v>
      </c>
      <c r="C114" s="116">
        <v>149.83999633789062</v>
      </c>
      <c r="D114" s="116">
        <v>8.876168251037598</v>
      </c>
      <c r="E114" s="116">
        <v>8.97767162322998</v>
      </c>
      <c r="F114" s="116">
        <v>30.42675684683071</v>
      </c>
      <c r="G114" s="116" t="s">
        <v>58</v>
      </c>
      <c r="H114" s="116">
        <v>29.137330640929818</v>
      </c>
      <c r="I114" s="116">
        <v>81.57733308233607</v>
      </c>
      <c r="J114" s="116" t="s">
        <v>61</v>
      </c>
      <c r="K114" s="116">
        <v>0.9661023652155764</v>
      </c>
      <c r="L114" s="116">
        <v>-0.7068055017984229</v>
      </c>
      <c r="M114" s="116">
        <v>0.22962786699543275</v>
      </c>
      <c r="N114" s="116">
        <v>-0.11761142130542769</v>
      </c>
      <c r="O114" s="116">
        <v>0.038648472089384975</v>
      </c>
      <c r="P114" s="116">
        <v>-0.020271541424737166</v>
      </c>
      <c r="Q114" s="116">
        <v>0.004783107801727066</v>
      </c>
      <c r="R114" s="116">
        <v>-0.00180780479548994</v>
      </c>
      <c r="S114" s="116">
        <v>0.0004932132114623575</v>
      </c>
      <c r="T114" s="116">
        <v>-0.0002966958527883156</v>
      </c>
      <c r="U114" s="116">
        <v>0.0001069088223707145</v>
      </c>
      <c r="V114" s="116">
        <v>-6.675701275915576E-05</v>
      </c>
      <c r="W114" s="116">
        <v>3.0282434265810807E-05</v>
      </c>
      <c r="X114" s="116">
        <v>67.5</v>
      </c>
    </row>
    <row r="115" s="116" customFormat="1" ht="12.75">
      <c r="A115" s="116" t="s">
        <v>147</v>
      </c>
    </row>
    <row r="116" spans="1:24" s="116" customFormat="1" ht="12.75">
      <c r="A116" s="116">
        <v>1812</v>
      </c>
      <c r="B116" s="116">
        <v>159.96</v>
      </c>
      <c r="C116" s="116">
        <v>160.66</v>
      </c>
      <c r="D116" s="116">
        <v>8.643079138712778</v>
      </c>
      <c r="E116" s="116">
        <v>9.269248062640711</v>
      </c>
      <c r="F116" s="116">
        <v>30.43308941286429</v>
      </c>
      <c r="G116" s="116" t="s">
        <v>59</v>
      </c>
      <c r="H116" s="116">
        <v>-8.524314990372034</v>
      </c>
      <c r="I116" s="116">
        <v>83.93568500962797</v>
      </c>
      <c r="J116" s="116" t="s">
        <v>73</v>
      </c>
      <c r="K116" s="116">
        <v>1.3442312317939946</v>
      </c>
      <c r="M116" s="116" t="s">
        <v>68</v>
      </c>
      <c r="N116" s="116">
        <v>0.9296099893648953</v>
      </c>
      <c r="X116" s="116">
        <v>67.5</v>
      </c>
    </row>
    <row r="117" spans="1:24" s="116" customFormat="1" ht="12.75">
      <c r="A117" s="116">
        <v>1810</v>
      </c>
      <c r="B117" s="116">
        <v>161.97999572753906</v>
      </c>
      <c r="C117" s="116">
        <v>175.67999267578125</v>
      </c>
      <c r="D117" s="116">
        <v>8.108662605285645</v>
      </c>
      <c r="E117" s="116">
        <v>8.669473648071289</v>
      </c>
      <c r="F117" s="116">
        <v>34.04292929328274</v>
      </c>
      <c r="G117" s="116" t="s">
        <v>56</v>
      </c>
      <c r="H117" s="116">
        <v>5.608365677311596</v>
      </c>
      <c r="I117" s="116">
        <v>100.08836140485066</v>
      </c>
      <c r="J117" s="116" t="s">
        <v>62</v>
      </c>
      <c r="K117" s="116">
        <v>0.8761313381503504</v>
      </c>
      <c r="L117" s="116">
        <v>0.7226534001541431</v>
      </c>
      <c r="M117" s="116">
        <v>0.2074119431984313</v>
      </c>
      <c r="N117" s="116">
        <v>0.09843074333791624</v>
      </c>
      <c r="O117" s="116">
        <v>0.03518707650850443</v>
      </c>
      <c r="P117" s="116">
        <v>0.020730625985661992</v>
      </c>
      <c r="Q117" s="116">
        <v>0.004283020880962868</v>
      </c>
      <c r="R117" s="116">
        <v>0.001515102332996332</v>
      </c>
      <c r="S117" s="116">
        <v>0.0004616268942713117</v>
      </c>
      <c r="T117" s="116">
        <v>0.00030505498734270686</v>
      </c>
      <c r="U117" s="116">
        <v>9.368331493750463E-05</v>
      </c>
      <c r="V117" s="116">
        <v>5.623133175047451E-05</v>
      </c>
      <c r="W117" s="116">
        <v>2.8787892781521265E-05</v>
      </c>
      <c r="X117" s="116">
        <v>67.5</v>
      </c>
    </row>
    <row r="118" spans="1:24" s="116" customFormat="1" ht="12.75">
      <c r="A118" s="116">
        <v>1809</v>
      </c>
      <c r="B118" s="116">
        <v>172.94000244140625</v>
      </c>
      <c r="C118" s="116">
        <v>178.24000549316406</v>
      </c>
      <c r="D118" s="116">
        <v>8.464568138122559</v>
      </c>
      <c r="E118" s="116">
        <v>9.170278549194336</v>
      </c>
      <c r="F118" s="116">
        <v>38.357427118975224</v>
      </c>
      <c r="G118" s="116" t="s">
        <v>57</v>
      </c>
      <c r="H118" s="116">
        <v>2.6411988596223352</v>
      </c>
      <c r="I118" s="116">
        <v>108.08120130102859</v>
      </c>
      <c r="J118" s="116" t="s">
        <v>60</v>
      </c>
      <c r="K118" s="116">
        <v>-0.4264744024125071</v>
      </c>
      <c r="L118" s="116">
        <v>-0.003931219457496871</v>
      </c>
      <c r="M118" s="116">
        <v>0.1030148820027707</v>
      </c>
      <c r="N118" s="116">
        <v>-0.0010179852732328022</v>
      </c>
      <c r="O118" s="116">
        <v>-0.016795269616931622</v>
      </c>
      <c r="P118" s="116">
        <v>-0.00044981238618145645</v>
      </c>
      <c r="Q118" s="116">
        <v>0.0022240803746228217</v>
      </c>
      <c r="R118" s="116">
        <v>-8.18641546332283E-05</v>
      </c>
      <c r="S118" s="116">
        <v>-0.0001924529139662884</v>
      </c>
      <c r="T118" s="116">
        <v>-3.2031991294255034E-05</v>
      </c>
      <c r="U118" s="116">
        <v>5.484242876510194E-05</v>
      </c>
      <c r="V118" s="116">
        <v>-6.463367733750677E-06</v>
      </c>
      <c r="W118" s="116">
        <v>-1.112544430935101E-05</v>
      </c>
      <c r="X118" s="116">
        <v>67.5</v>
      </c>
    </row>
    <row r="119" spans="1:24" s="116" customFormat="1" ht="12.75">
      <c r="A119" s="116">
        <v>1811</v>
      </c>
      <c r="B119" s="116">
        <v>130.9600067138672</v>
      </c>
      <c r="C119" s="116">
        <v>138.66000366210938</v>
      </c>
      <c r="D119" s="116">
        <v>8.776806831359863</v>
      </c>
      <c r="E119" s="116">
        <v>9.096075057983398</v>
      </c>
      <c r="F119" s="116">
        <v>32.780180488672315</v>
      </c>
      <c r="G119" s="116" t="s">
        <v>58</v>
      </c>
      <c r="H119" s="116">
        <v>25.463222572556333</v>
      </c>
      <c r="I119" s="116">
        <v>88.92322928642352</v>
      </c>
      <c r="J119" s="116" t="s">
        <v>61</v>
      </c>
      <c r="K119" s="116">
        <v>0.7653271887082143</v>
      </c>
      <c r="L119" s="116">
        <v>-0.7226427071990148</v>
      </c>
      <c r="M119" s="116">
        <v>0.1800212439333328</v>
      </c>
      <c r="N119" s="116">
        <v>-0.09842547912018627</v>
      </c>
      <c r="O119" s="116">
        <v>0.030920046437706364</v>
      </c>
      <c r="P119" s="116">
        <v>-0.02072574540456005</v>
      </c>
      <c r="Q119" s="116">
        <v>0.0036602915667992286</v>
      </c>
      <c r="R119" s="116">
        <v>-0.0015128890704995907</v>
      </c>
      <c r="S119" s="116">
        <v>0.0004195965507728361</v>
      </c>
      <c r="T119" s="116">
        <v>-0.0003033685824807569</v>
      </c>
      <c r="U119" s="116">
        <v>7.595308752660681E-05</v>
      </c>
      <c r="V119" s="116">
        <v>-5.585863897348586E-05</v>
      </c>
      <c r="W119" s="116">
        <v>2.6551219552402738E-05</v>
      </c>
      <c r="X119" s="116">
        <v>67.5</v>
      </c>
    </row>
    <row r="120" spans="1:14" s="116" customFormat="1" ht="12.75">
      <c r="A120" s="116" t="s">
        <v>153</v>
      </c>
      <c r="E120" s="117" t="s">
        <v>106</v>
      </c>
      <c r="F120" s="117">
        <f>MIN(F91:F119)</f>
        <v>26.173697511927294</v>
      </c>
      <c r="G120" s="117"/>
      <c r="H120" s="117"/>
      <c r="I120" s="118"/>
      <c r="J120" s="118" t="s">
        <v>158</v>
      </c>
      <c r="K120" s="117">
        <f>AVERAGE(K118,K113,K108,K103,K98,K93)</f>
        <v>-0.010119133638647408</v>
      </c>
      <c r="L120" s="117">
        <f>AVERAGE(L118,L113,L108,L103,L98,L93)</f>
        <v>-0.0038890616135508014</v>
      </c>
      <c r="M120" s="118" t="s">
        <v>108</v>
      </c>
      <c r="N120" s="117" t="e">
        <f>Mittelwert(K116,K111,K106,K101,K96,K91)</f>
        <v>#NAME?</v>
      </c>
    </row>
    <row r="121" spans="5:14" s="116" customFormat="1" ht="12.75">
      <c r="E121" s="117" t="s">
        <v>107</v>
      </c>
      <c r="F121" s="117">
        <f>MAX(F91:F119)</f>
        <v>38.357427118975224</v>
      </c>
      <c r="G121" s="117"/>
      <c r="H121" s="117"/>
      <c r="I121" s="118"/>
      <c r="J121" s="118" t="s">
        <v>159</v>
      </c>
      <c r="K121" s="117">
        <f>AVERAGE(K119,K114,K109,K104,K99,K94)</f>
        <v>0.4107874337059392</v>
      </c>
      <c r="L121" s="117">
        <f>AVERAGE(L119,L114,L109,L104,L99,L94)</f>
        <v>-0.714990797708011</v>
      </c>
      <c r="M121" s="117"/>
      <c r="N121" s="117"/>
    </row>
    <row r="122" spans="5:14" s="116" customFormat="1" ht="12.75">
      <c r="E122" s="117"/>
      <c r="F122" s="117"/>
      <c r="G122" s="117"/>
      <c r="H122" s="117"/>
      <c r="I122" s="117"/>
      <c r="J122" s="118" t="s">
        <v>112</v>
      </c>
      <c r="K122" s="117">
        <f>ABS(K120/$G$33)</f>
        <v>0.00632445852415463</v>
      </c>
      <c r="L122" s="117">
        <f>ABS(L120/$H$33)</f>
        <v>0.010802948926530003</v>
      </c>
      <c r="M122" s="118" t="s">
        <v>111</v>
      </c>
      <c r="N122" s="117">
        <f>K122+L122+L123+K123</f>
        <v>0.6973986069874751</v>
      </c>
    </row>
    <row r="123" spans="5:14" s="116" customFormat="1" ht="12.75">
      <c r="E123" s="117"/>
      <c r="F123" s="117"/>
      <c r="G123" s="117"/>
      <c r="H123" s="117"/>
      <c r="I123" s="117"/>
      <c r="J123" s="117"/>
      <c r="K123" s="117">
        <f>ABS(K121/$G$34)</f>
        <v>0.23340195096928362</v>
      </c>
      <c r="L123" s="117">
        <f>ABS(L121/$H$34)</f>
        <v>0.44686924856750687</v>
      </c>
      <c r="M123" s="117"/>
      <c r="N123" s="117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1812</v>
      </c>
      <c r="B126" s="101">
        <v>161.2</v>
      </c>
      <c r="C126" s="101">
        <v>181.1</v>
      </c>
      <c r="D126" s="101">
        <v>8.803619802149388</v>
      </c>
      <c r="E126" s="101">
        <v>9.3347315632149</v>
      </c>
      <c r="F126" s="101">
        <v>36.495588972978496</v>
      </c>
      <c r="G126" s="101" t="s">
        <v>59</v>
      </c>
      <c r="H126" s="101">
        <v>5.125899368372757</v>
      </c>
      <c r="I126" s="101">
        <v>98.82589936837275</v>
      </c>
      <c r="J126" s="101" t="s">
        <v>73</v>
      </c>
      <c r="K126" s="101">
        <v>2.6473382455791064</v>
      </c>
      <c r="M126" s="101" t="s">
        <v>68</v>
      </c>
      <c r="N126" s="101">
        <v>1.4410777646233537</v>
      </c>
      <c r="X126" s="101">
        <v>67.5</v>
      </c>
    </row>
    <row r="127" spans="1:24" s="101" customFormat="1" ht="12.75" hidden="1">
      <c r="A127" s="101">
        <v>1811</v>
      </c>
      <c r="B127" s="101">
        <v>121.44000244140625</v>
      </c>
      <c r="C127" s="101">
        <v>138.83999633789062</v>
      </c>
      <c r="D127" s="101">
        <v>8.660112380981445</v>
      </c>
      <c r="E127" s="101">
        <v>9.009123802185059</v>
      </c>
      <c r="F127" s="101">
        <v>31.586785996144055</v>
      </c>
      <c r="G127" s="101" t="s">
        <v>56</v>
      </c>
      <c r="H127" s="101">
        <v>32.8657784900407</v>
      </c>
      <c r="I127" s="101">
        <v>86.80578093144695</v>
      </c>
      <c r="J127" s="101" t="s">
        <v>62</v>
      </c>
      <c r="K127" s="101">
        <v>1.5406121681044436</v>
      </c>
      <c r="L127" s="101">
        <v>0.3455376339335269</v>
      </c>
      <c r="M127" s="101">
        <v>0.36471900753978626</v>
      </c>
      <c r="N127" s="101">
        <v>0.13209070282624885</v>
      </c>
      <c r="O127" s="101">
        <v>0.06187400305347685</v>
      </c>
      <c r="P127" s="101">
        <v>0.009912658684602692</v>
      </c>
      <c r="Q127" s="101">
        <v>0.007531615171338734</v>
      </c>
      <c r="R127" s="101">
        <v>0.002033311170098455</v>
      </c>
      <c r="S127" s="101">
        <v>0.0008118203563581791</v>
      </c>
      <c r="T127" s="101">
        <v>0.00014588655540921652</v>
      </c>
      <c r="U127" s="101">
        <v>0.00016474406470524396</v>
      </c>
      <c r="V127" s="101">
        <v>7.545703332934314E-05</v>
      </c>
      <c r="W127" s="101">
        <v>5.061917947744462E-05</v>
      </c>
      <c r="X127" s="101">
        <v>67.5</v>
      </c>
    </row>
    <row r="128" spans="1:24" s="101" customFormat="1" ht="12.75" hidden="1">
      <c r="A128" s="101">
        <v>1810</v>
      </c>
      <c r="B128" s="101">
        <v>136.17999267578125</v>
      </c>
      <c r="C128" s="101">
        <v>151.27999877929688</v>
      </c>
      <c r="D128" s="101">
        <v>8.603066444396973</v>
      </c>
      <c r="E128" s="101">
        <v>8.996017456054688</v>
      </c>
      <c r="F128" s="101">
        <v>25.8733805575916</v>
      </c>
      <c r="G128" s="101" t="s">
        <v>57</v>
      </c>
      <c r="H128" s="101">
        <v>2.940207586507128</v>
      </c>
      <c r="I128" s="101">
        <v>71.62020026228838</v>
      </c>
      <c r="J128" s="101" t="s">
        <v>60</v>
      </c>
      <c r="K128" s="101">
        <v>0.07808156981585856</v>
      </c>
      <c r="L128" s="101">
        <v>-0.0018781102563901557</v>
      </c>
      <c r="M128" s="101">
        <v>-0.022623157700465253</v>
      </c>
      <c r="N128" s="101">
        <v>-0.0013656054559174425</v>
      </c>
      <c r="O128" s="101">
        <v>0.002469283476664366</v>
      </c>
      <c r="P128" s="101">
        <v>-0.00021497561309257628</v>
      </c>
      <c r="Q128" s="101">
        <v>-0.0006642538934247915</v>
      </c>
      <c r="R128" s="101">
        <v>-0.00010978529472636798</v>
      </c>
      <c r="S128" s="101">
        <v>-2.2434051594876882E-05</v>
      </c>
      <c r="T128" s="101">
        <v>-1.5322093777458672E-05</v>
      </c>
      <c r="U128" s="101">
        <v>-2.7497701619257706E-05</v>
      </c>
      <c r="V128" s="101">
        <v>-8.66416862925987E-06</v>
      </c>
      <c r="W128" s="101">
        <v>-3.0800974268281366E-06</v>
      </c>
      <c r="X128" s="101">
        <v>67.5</v>
      </c>
    </row>
    <row r="129" spans="1:24" s="101" customFormat="1" ht="12.75" hidden="1">
      <c r="A129" s="101">
        <v>1809</v>
      </c>
      <c r="B129" s="101">
        <v>171.75999450683594</v>
      </c>
      <c r="C129" s="101">
        <v>170.75999450683594</v>
      </c>
      <c r="D129" s="101">
        <v>8.42712688446045</v>
      </c>
      <c r="E129" s="101">
        <v>8.869236946105957</v>
      </c>
      <c r="F129" s="101">
        <v>34.32020847590227</v>
      </c>
      <c r="G129" s="101" t="s">
        <v>58</v>
      </c>
      <c r="H129" s="101">
        <v>-7.129768946678723</v>
      </c>
      <c r="I129" s="101">
        <v>97.13022556015721</v>
      </c>
      <c r="J129" s="101" t="s">
        <v>61</v>
      </c>
      <c r="K129" s="101">
        <v>-1.5386322240764898</v>
      </c>
      <c r="L129" s="101">
        <v>-0.34553252982352456</v>
      </c>
      <c r="M129" s="101">
        <v>-0.3640166853270143</v>
      </c>
      <c r="N129" s="101">
        <v>-0.13208364355540453</v>
      </c>
      <c r="O129" s="101">
        <v>-0.061824711022159536</v>
      </c>
      <c r="P129" s="101">
        <v>-0.009910327324725689</v>
      </c>
      <c r="Q129" s="101">
        <v>-0.007502265914656038</v>
      </c>
      <c r="R129" s="101">
        <v>-0.002030345168563462</v>
      </c>
      <c r="S129" s="101">
        <v>-0.0008115103229944517</v>
      </c>
      <c r="T129" s="101">
        <v>-0.00014507970392663876</v>
      </c>
      <c r="U129" s="101">
        <v>-0.000162433011611753</v>
      </c>
      <c r="V129" s="101">
        <v>-7.495796195754892E-05</v>
      </c>
      <c r="W129" s="101">
        <v>-5.052538303477765E-05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1812</v>
      </c>
      <c r="B131" s="101">
        <v>140.6</v>
      </c>
      <c r="C131" s="101">
        <v>163.7</v>
      </c>
      <c r="D131" s="101">
        <v>8.756931454118465</v>
      </c>
      <c r="E131" s="101">
        <v>9.315175800043958</v>
      </c>
      <c r="F131" s="101">
        <v>32.052113847672295</v>
      </c>
      <c r="G131" s="101" t="s">
        <v>59</v>
      </c>
      <c r="H131" s="101">
        <v>14.080821603110323</v>
      </c>
      <c r="I131" s="101">
        <v>87.18082160311032</v>
      </c>
      <c r="J131" s="101" t="s">
        <v>73</v>
      </c>
      <c r="K131" s="101">
        <v>0.5122637319826968</v>
      </c>
      <c r="M131" s="101" t="s">
        <v>68</v>
      </c>
      <c r="N131" s="101">
        <v>0.31525558927017827</v>
      </c>
      <c r="X131" s="101">
        <v>67.5</v>
      </c>
    </row>
    <row r="132" spans="1:24" s="101" customFormat="1" ht="12.75" hidden="1">
      <c r="A132" s="101">
        <v>1811</v>
      </c>
      <c r="B132" s="101">
        <v>128.47999572753906</v>
      </c>
      <c r="C132" s="101">
        <v>151.77999877929688</v>
      </c>
      <c r="D132" s="101">
        <v>8.7390718460083</v>
      </c>
      <c r="E132" s="101">
        <v>8.899089813232422</v>
      </c>
      <c r="F132" s="101">
        <v>29.74871186454504</v>
      </c>
      <c r="G132" s="101" t="s">
        <v>56</v>
      </c>
      <c r="H132" s="101">
        <v>20.059744691283598</v>
      </c>
      <c r="I132" s="101">
        <v>81.03974041882266</v>
      </c>
      <c r="J132" s="101" t="s">
        <v>62</v>
      </c>
      <c r="K132" s="101">
        <v>0.6543401142887619</v>
      </c>
      <c r="L132" s="101">
        <v>0.17093814457128556</v>
      </c>
      <c r="M132" s="101">
        <v>0.1549055268727266</v>
      </c>
      <c r="N132" s="101">
        <v>0.1736519525598413</v>
      </c>
      <c r="O132" s="101">
        <v>0.026279449939446173</v>
      </c>
      <c r="P132" s="101">
        <v>0.0049038749663542726</v>
      </c>
      <c r="Q132" s="101">
        <v>0.003198897530906225</v>
      </c>
      <c r="R132" s="101">
        <v>0.002673000769179958</v>
      </c>
      <c r="S132" s="101">
        <v>0.00034481249469440974</v>
      </c>
      <c r="T132" s="101">
        <v>7.216843173613566E-05</v>
      </c>
      <c r="U132" s="101">
        <v>6.998461050694934E-05</v>
      </c>
      <c r="V132" s="101">
        <v>9.92018849579636E-05</v>
      </c>
      <c r="W132" s="101">
        <v>2.149653841789166E-05</v>
      </c>
      <c r="X132" s="101">
        <v>67.5</v>
      </c>
    </row>
    <row r="133" spans="1:24" s="101" customFormat="1" ht="12.75" hidden="1">
      <c r="A133" s="101">
        <v>1810</v>
      </c>
      <c r="B133" s="101">
        <v>148.44000244140625</v>
      </c>
      <c r="C133" s="101">
        <v>168.83999633789062</v>
      </c>
      <c r="D133" s="101">
        <v>8.457206726074219</v>
      </c>
      <c r="E133" s="101">
        <v>8.854552268981934</v>
      </c>
      <c r="F133" s="101">
        <v>30.066943010212675</v>
      </c>
      <c r="G133" s="101" t="s">
        <v>57</v>
      </c>
      <c r="H133" s="101">
        <v>3.767423650116072</v>
      </c>
      <c r="I133" s="101">
        <v>84.70742609152232</v>
      </c>
      <c r="J133" s="101" t="s">
        <v>60</v>
      </c>
      <c r="K133" s="101">
        <v>0.39464794132781805</v>
      </c>
      <c r="L133" s="101">
        <v>-0.0009279761436571104</v>
      </c>
      <c r="M133" s="101">
        <v>-0.09482535790632628</v>
      </c>
      <c r="N133" s="101">
        <v>-0.0017955258971092303</v>
      </c>
      <c r="O133" s="101">
        <v>0.015622743564615566</v>
      </c>
      <c r="P133" s="101">
        <v>-0.00010637177823643467</v>
      </c>
      <c r="Q133" s="101">
        <v>-0.0020238150401871878</v>
      </c>
      <c r="R133" s="101">
        <v>-0.00014433909315668953</v>
      </c>
      <c r="S133" s="101">
        <v>0.00018580399140156787</v>
      </c>
      <c r="T133" s="101">
        <v>-7.5910696467468224E-06</v>
      </c>
      <c r="U133" s="101">
        <v>-4.8431560829280874E-05</v>
      </c>
      <c r="V133" s="101">
        <v>-1.1386177766583618E-05</v>
      </c>
      <c r="W133" s="101">
        <v>1.097961989450915E-05</v>
      </c>
      <c r="X133" s="101">
        <v>67.5</v>
      </c>
    </row>
    <row r="134" spans="1:24" s="101" customFormat="1" ht="12.75" hidden="1">
      <c r="A134" s="101">
        <v>1809</v>
      </c>
      <c r="B134" s="101">
        <v>163.17999267578125</v>
      </c>
      <c r="C134" s="101">
        <v>171.27999877929688</v>
      </c>
      <c r="D134" s="101">
        <v>8.21157169342041</v>
      </c>
      <c r="E134" s="101">
        <v>8.522038459777832</v>
      </c>
      <c r="F134" s="101">
        <v>35.203912785245755</v>
      </c>
      <c r="G134" s="101" t="s">
        <v>58</v>
      </c>
      <c r="H134" s="101">
        <v>6.52977330994382</v>
      </c>
      <c r="I134" s="101">
        <v>102.20976598572507</v>
      </c>
      <c r="J134" s="101" t="s">
        <v>61</v>
      </c>
      <c r="K134" s="101">
        <v>-0.5219329339801668</v>
      </c>
      <c r="L134" s="101">
        <v>-0.1709356256891773</v>
      </c>
      <c r="M134" s="101">
        <v>-0.1224903006513338</v>
      </c>
      <c r="N134" s="101">
        <v>-0.17364266962529165</v>
      </c>
      <c r="O134" s="101">
        <v>-0.021131478240627662</v>
      </c>
      <c r="P134" s="101">
        <v>-0.004902721155688026</v>
      </c>
      <c r="Q134" s="101">
        <v>-0.0024773207495901845</v>
      </c>
      <c r="R134" s="101">
        <v>-0.0026691008482676993</v>
      </c>
      <c r="S134" s="101">
        <v>-0.0002904695048996167</v>
      </c>
      <c r="T134" s="101">
        <v>-7.176808622829169E-05</v>
      </c>
      <c r="U134" s="101">
        <v>-5.0519596429990115E-05</v>
      </c>
      <c r="V134" s="101">
        <v>-9.854627813916059E-05</v>
      </c>
      <c r="W134" s="101">
        <v>-1.8481047343805788E-05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1812</v>
      </c>
      <c r="B136" s="101">
        <v>133.64</v>
      </c>
      <c r="C136" s="101">
        <v>153.24</v>
      </c>
      <c r="D136" s="101">
        <v>8.84498989952722</v>
      </c>
      <c r="E136" s="101">
        <v>9.376347445712499</v>
      </c>
      <c r="F136" s="101">
        <v>29.939083926740523</v>
      </c>
      <c r="G136" s="101" t="s">
        <v>59</v>
      </c>
      <c r="H136" s="101">
        <v>14.459152344022172</v>
      </c>
      <c r="I136" s="101">
        <v>80.59915234402216</v>
      </c>
      <c r="J136" s="101" t="s">
        <v>73</v>
      </c>
      <c r="K136" s="101">
        <v>0.33936993344291916</v>
      </c>
      <c r="M136" s="101" t="s">
        <v>68</v>
      </c>
      <c r="N136" s="101">
        <v>0.20654914606329855</v>
      </c>
      <c r="X136" s="101">
        <v>67.5</v>
      </c>
    </row>
    <row r="137" spans="1:24" s="101" customFormat="1" ht="12.75" hidden="1">
      <c r="A137" s="101">
        <v>1811</v>
      </c>
      <c r="B137" s="101">
        <v>132.9600067138672</v>
      </c>
      <c r="C137" s="101">
        <v>141.66000366210938</v>
      </c>
      <c r="D137" s="101">
        <v>8.538896560668945</v>
      </c>
      <c r="E137" s="101">
        <v>8.92711067199707</v>
      </c>
      <c r="F137" s="101">
        <v>28.366865976633196</v>
      </c>
      <c r="G137" s="101" t="s">
        <v>56</v>
      </c>
      <c r="H137" s="101">
        <v>13.64181943971144</v>
      </c>
      <c r="I137" s="101">
        <v>79.10182615357863</v>
      </c>
      <c r="J137" s="101" t="s">
        <v>62</v>
      </c>
      <c r="K137" s="101">
        <v>0.5399286495072823</v>
      </c>
      <c r="L137" s="101">
        <v>0.09775276130157926</v>
      </c>
      <c r="M137" s="101">
        <v>0.1278201791738254</v>
      </c>
      <c r="N137" s="101">
        <v>0.14650310867786773</v>
      </c>
      <c r="O137" s="101">
        <v>0.021684447451140294</v>
      </c>
      <c r="P137" s="101">
        <v>0.002804367767929355</v>
      </c>
      <c r="Q137" s="101">
        <v>0.0026395052758231476</v>
      </c>
      <c r="R137" s="101">
        <v>0.0022550941164277507</v>
      </c>
      <c r="S137" s="101">
        <v>0.00028452005134203774</v>
      </c>
      <c r="T137" s="101">
        <v>4.12669027269911E-05</v>
      </c>
      <c r="U137" s="101">
        <v>5.77434454592647E-05</v>
      </c>
      <c r="V137" s="101">
        <v>8.369428147092459E-05</v>
      </c>
      <c r="W137" s="101">
        <v>1.7739808013688162E-05</v>
      </c>
      <c r="X137" s="101">
        <v>67.5</v>
      </c>
    </row>
    <row r="138" spans="1:24" s="101" customFormat="1" ht="12.75" hidden="1">
      <c r="A138" s="101">
        <v>1810</v>
      </c>
      <c r="B138" s="101">
        <v>142.74000549316406</v>
      </c>
      <c r="C138" s="101">
        <v>165.24000549316406</v>
      </c>
      <c r="D138" s="101">
        <v>8.388190269470215</v>
      </c>
      <c r="E138" s="101">
        <v>9.005528450012207</v>
      </c>
      <c r="F138" s="101">
        <v>27.12402036955722</v>
      </c>
      <c r="G138" s="101" t="s">
        <v>57</v>
      </c>
      <c r="H138" s="101">
        <v>1.7866494074204269</v>
      </c>
      <c r="I138" s="101">
        <v>77.02665490058449</v>
      </c>
      <c r="J138" s="101" t="s">
        <v>60</v>
      </c>
      <c r="K138" s="101">
        <v>0.4865041581169847</v>
      </c>
      <c r="L138" s="101">
        <v>-0.0005301483998349276</v>
      </c>
      <c r="M138" s="101">
        <v>-0.11579546517053303</v>
      </c>
      <c r="N138" s="101">
        <v>-0.0015148027626587057</v>
      </c>
      <c r="O138" s="101">
        <v>0.01943626737431343</v>
      </c>
      <c r="P138" s="101">
        <v>-6.085336451183871E-05</v>
      </c>
      <c r="Q138" s="101">
        <v>-0.002419651817969356</v>
      </c>
      <c r="R138" s="101">
        <v>-0.00012176920588611957</v>
      </c>
      <c r="S138" s="101">
        <v>0.0002459215877786687</v>
      </c>
      <c r="T138" s="101">
        <v>-4.348104484388428E-06</v>
      </c>
      <c r="U138" s="101">
        <v>-5.459303752903947E-05</v>
      </c>
      <c r="V138" s="101">
        <v>-9.60404634082915E-06</v>
      </c>
      <c r="W138" s="101">
        <v>1.5031377819962911E-05</v>
      </c>
      <c r="X138" s="101">
        <v>67.5</v>
      </c>
    </row>
    <row r="139" spans="1:24" s="101" customFormat="1" ht="12.75" hidden="1">
      <c r="A139" s="101">
        <v>1809</v>
      </c>
      <c r="B139" s="101">
        <v>157.05999755859375</v>
      </c>
      <c r="C139" s="101">
        <v>160.66000366210938</v>
      </c>
      <c r="D139" s="101">
        <v>8.351507186889648</v>
      </c>
      <c r="E139" s="101">
        <v>9.06861400604248</v>
      </c>
      <c r="F139" s="101">
        <v>34.044607560148606</v>
      </c>
      <c r="G139" s="101" t="s">
        <v>58</v>
      </c>
      <c r="H139" s="101">
        <v>7.602735542242996</v>
      </c>
      <c r="I139" s="101">
        <v>97.16273310083675</v>
      </c>
      <c r="J139" s="101" t="s">
        <v>61</v>
      </c>
      <c r="K139" s="101">
        <v>-0.2341722671317882</v>
      </c>
      <c r="L139" s="101">
        <v>-0.09775132369823789</v>
      </c>
      <c r="M139" s="101">
        <v>-0.054124009921371334</v>
      </c>
      <c r="N139" s="101">
        <v>-0.14649527714185656</v>
      </c>
      <c r="O139" s="101">
        <v>-0.00961492443108442</v>
      </c>
      <c r="P139" s="101">
        <v>-0.002803707446547992</v>
      </c>
      <c r="Q139" s="101">
        <v>-0.001054643627438113</v>
      </c>
      <c r="R139" s="101">
        <v>-0.0022518041065876316</v>
      </c>
      <c r="S139" s="101">
        <v>-0.0001430881975569416</v>
      </c>
      <c r="T139" s="101">
        <v>-4.10371934721636E-05</v>
      </c>
      <c r="U139" s="101">
        <v>-1.881238280654436E-05</v>
      </c>
      <c r="V139" s="101">
        <v>-8.314141594186111E-05</v>
      </c>
      <c r="W139" s="101">
        <v>-9.421171328239483E-06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1812</v>
      </c>
      <c r="B141" s="101">
        <v>140.4</v>
      </c>
      <c r="C141" s="101">
        <v>161.3</v>
      </c>
      <c r="D141" s="101">
        <v>9.06470434795356</v>
      </c>
      <c r="E141" s="101">
        <v>9.567088900527017</v>
      </c>
      <c r="F141" s="101">
        <v>33.02300978667603</v>
      </c>
      <c r="G141" s="101" t="s">
        <v>59</v>
      </c>
      <c r="H141" s="101">
        <v>13.871198056838594</v>
      </c>
      <c r="I141" s="101">
        <v>86.7711980568386</v>
      </c>
      <c r="J141" s="101" t="s">
        <v>73</v>
      </c>
      <c r="K141" s="101">
        <v>1.370313067264309</v>
      </c>
      <c r="M141" s="101" t="s">
        <v>68</v>
      </c>
      <c r="N141" s="101">
        <v>0.7234884747649017</v>
      </c>
      <c r="X141" s="101">
        <v>67.5</v>
      </c>
    </row>
    <row r="142" spans="1:24" s="101" customFormat="1" ht="12.75" hidden="1">
      <c r="A142" s="101">
        <v>1811</v>
      </c>
      <c r="B142" s="101">
        <v>132.10000610351562</v>
      </c>
      <c r="C142" s="101">
        <v>138.5</v>
      </c>
      <c r="D142" s="101">
        <v>8.676461219787598</v>
      </c>
      <c r="E142" s="101">
        <v>9.083958625793457</v>
      </c>
      <c r="F142" s="101">
        <v>30.25198187081614</v>
      </c>
      <c r="G142" s="101" t="s">
        <v>56</v>
      </c>
      <c r="H142" s="101">
        <v>18.41802342265059</v>
      </c>
      <c r="I142" s="101">
        <v>83.01802952616622</v>
      </c>
      <c r="J142" s="101" t="s">
        <v>62</v>
      </c>
      <c r="K142" s="101">
        <v>1.131199368239803</v>
      </c>
      <c r="L142" s="101">
        <v>0.08471623700044288</v>
      </c>
      <c r="M142" s="101">
        <v>0.26779554830138946</v>
      </c>
      <c r="N142" s="101">
        <v>0.0985221462723644</v>
      </c>
      <c r="O142" s="101">
        <v>0.04543109336482682</v>
      </c>
      <c r="P142" s="101">
        <v>0.0024300411135858733</v>
      </c>
      <c r="Q142" s="101">
        <v>0.005530070048962109</v>
      </c>
      <c r="R142" s="101">
        <v>0.0015165663692078427</v>
      </c>
      <c r="S142" s="101">
        <v>0.0005960681350299626</v>
      </c>
      <c r="T142" s="101">
        <v>3.575137139380312E-05</v>
      </c>
      <c r="U142" s="101">
        <v>0.00012096977872894685</v>
      </c>
      <c r="V142" s="101">
        <v>5.628259938056251E-05</v>
      </c>
      <c r="W142" s="101">
        <v>3.7165481538926586E-05</v>
      </c>
      <c r="X142" s="101">
        <v>67.5</v>
      </c>
    </row>
    <row r="143" spans="1:24" s="101" customFormat="1" ht="12.75" hidden="1">
      <c r="A143" s="101">
        <v>1810</v>
      </c>
      <c r="B143" s="101">
        <v>145.82000732421875</v>
      </c>
      <c r="C143" s="101">
        <v>143.9199981689453</v>
      </c>
      <c r="D143" s="101">
        <v>8.040465354919434</v>
      </c>
      <c r="E143" s="101">
        <v>8.91661262512207</v>
      </c>
      <c r="F143" s="101">
        <v>26.736812010094056</v>
      </c>
      <c r="G143" s="101" t="s">
        <v>57</v>
      </c>
      <c r="H143" s="101">
        <v>0.9009044988044224</v>
      </c>
      <c r="I143" s="101">
        <v>79.22091182302317</v>
      </c>
      <c r="J143" s="101" t="s">
        <v>60</v>
      </c>
      <c r="K143" s="101">
        <v>0.4949114762933424</v>
      </c>
      <c r="L143" s="101">
        <v>0.0004624195619323644</v>
      </c>
      <c r="M143" s="101">
        <v>-0.11989259242610092</v>
      </c>
      <c r="N143" s="101">
        <v>-0.0010185261555982082</v>
      </c>
      <c r="O143" s="101">
        <v>0.0194346849945554</v>
      </c>
      <c r="P143" s="101">
        <v>5.2763219994284206E-05</v>
      </c>
      <c r="Q143" s="101">
        <v>-0.002604668889404977</v>
      </c>
      <c r="R143" s="101">
        <v>-8.186655751671987E-05</v>
      </c>
      <c r="S143" s="101">
        <v>0.00021803507132502688</v>
      </c>
      <c r="T143" s="101">
        <v>3.7435593420909257E-06</v>
      </c>
      <c r="U143" s="101">
        <v>-6.525712149919695E-05</v>
      </c>
      <c r="V143" s="101">
        <v>-6.4562128117377455E-06</v>
      </c>
      <c r="W143" s="101">
        <v>1.2439847727006828E-05</v>
      </c>
      <c r="X143" s="101">
        <v>67.5</v>
      </c>
    </row>
    <row r="144" spans="1:24" s="101" customFormat="1" ht="12.75" hidden="1">
      <c r="A144" s="101">
        <v>1809</v>
      </c>
      <c r="B144" s="101">
        <v>167.8000030517578</v>
      </c>
      <c r="C144" s="101">
        <v>171.3000030517578</v>
      </c>
      <c r="D144" s="101">
        <v>8.159500122070312</v>
      </c>
      <c r="E144" s="101">
        <v>8.757768630981445</v>
      </c>
      <c r="F144" s="101">
        <v>31.5904719891568</v>
      </c>
      <c r="G144" s="101" t="s">
        <v>58</v>
      </c>
      <c r="H144" s="101">
        <v>-7.978161543615684</v>
      </c>
      <c r="I144" s="101">
        <v>92.32184150814213</v>
      </c>
      <c r="J144" s="101" t="s">
        <v>61</v>
      </c>
      <c r="K144" s="101">
        <v>-1.0171895798420634</v>
      </c>
      <c r="L144" s="101">
        <v>0.08471497494341806</v>
      </c>
      <c r="M144" s="101">
        <v>-0.23945818418126927</v>
      </c>
      <c r="N144" s="101">
        <v>-0.09851688134824167</v>
      </c>
      <c r="O144" s="101">
        <v>-0.041064306441068926</v>
      </c>
      <c r="P144" s="101">
        <v>0.0024294682250100546</v>
      </c>
      <c r="Q144" s="101">
        <v>-0.0048782552949793055</v>
      </c>
      <c r="R144" s="101">
        <v>-0.0015143551165339721</v>
      </c>
      <c r="S144" s="101">
        <v>-0.0005547593435629437</v>
      </c>
      <c r="T144" s="101">
        <v>3.555483539534233E-05</v>
      </c>
      <c r="U144" s="101">
        <v>-0.00010185870340510627</v>
      </c>
      <c r="V144" s="101">
        <v>-5.591107501347518E-05</v>
      </c>
      <c r="W144" s="101">
        <v>-3.5021753333452276E-05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1812</v>
      </c>
      <c r="B146" s="101">
        <v>149.1</v>
      </c>
      <c r="C146" s="101">
        <v>164.4</v>
      </c>
      <c r="D146" s="101">
        <v>8.432433395822136</v>
      </c>
      <c r="E146" s="101">
        <v>9.144493980799588</v>
      </c>
      <c r="F146" s="101">
        <v>34.83384421738474</v>
      </c>
      <c r="G146" s="101" t="s">
        <v>59</v>
      </c>
      <c r="H146" s="101">
        <v>16.828229502917594</v>
      </c>
      <c r="I146" s="101">
        <v>98.42822950291759</v>
      </c>
      <c r="J146" s="101" t="s">
        <v>73</v>
      </c>
      <c r="K146" s="101">
        <v>2.071809207231413</v>
      </c>
      <c r="M146" s="101" t="s">
        <v>68</v>
      </c>
      <c r="N146" s="101">
        <v>1.091697599814854</v>
      </c>
      <c r="X146" s="101">
        <v>67.5</v>
      </c>
    </row>
    <row r="147" spans="1:24" s="101" customFormat="1" ht="12.75" hidden="1">
      <c r="A147" s="101">
        <v>1811</v>
      </c>
      <c r="B147" s="101">
        <v>119.94000244140625</v>
      </c>
      <c r="C147" s="101">
        <v>149.83999633789062</v>
      </c>
      <c r="D147" s="101">
        <v>8.876168251037598</v>
      </c>
      <c r="E147" s="101">
        <v>8.97767162322998</v>
      </c>
      <c r="F147" s="101">
        <v>28.239161036425557</v>
      </c>
      <c r="G147" s="101" t="s">
        <v>56</v>
      </c>
      <c r="H147" s="101">
        <v>23.272156348010313</v>
      </c>
      <c r="I147" s="101">
        <v>75.71215878941656</v>
      </c>
      <c r="J147" s="101" t="s">
        <v>62</v>
      </c>
      <c r="K147" s="101">
        <v>1.3918099538701858</v>
      </c>
      <c r="L147" s="101">
        <v>0.09753279331488307</v>
      </c>
      <c r="M147" s="101">
        <v>0.32949130357156337</v>
      </c>
      <c r="N147" s="101">
        <v>0.11582169618536767</v>
      </c>
      <c r="O147" s="101">
        <v>0.055897740771327316</v>
      </c>
      <c r="P147" s="101">
        <v>0.002798146862927319</v>
      </c>
      <c r="Q147" s="101">
        <v>0.00680407675618027</v>
      </c>
      <c r="R147" s="101">
        <v>0.0017828733597038192</v>
      </c>
      <c r="S147" s="101">
        <v>0.0007333950164514622</v>
      </c>
      <c r="T147" s="101">
        <v>4.11724560009448E-05</v>
      </c>
      <c r="U147" s="101">
        <v>0.00014883147810331376</v>
      </c>
      <c r="V147" s="101">
        <v>6.617038727020303E-05</v>
      </c>
      <c r="W147" s="101">
        <v>4.572812217005249E-05</v>
      </c>
      <c r="X147" s="101">
        <v>67.5</v>
      </c>
    </row>
    <row r="148" spans="1:24" s="101" customFormat="1" ht="12.75" hidden="1">
      <c r="A148" s="101">
        <v>1810</v>
      </c>
      <c r="B148" s="101">
        <v>167.1999969482422</v>
      </c>
      <c r="C148" s="101">
        <v>152</v>
      </c>
      <c r="D148" s="101">
        <v>8.19571590423584</v>
      </c>
      <c r="E148" s="101">
        <v>8.90671443939209</v>
      </c>
      <c r="F148" s="101">
        <v>32.719857272260555</v>
      </c>
      <c r="G148" s="101" t="s">
        <v>57</v>
      </c>
      <c r="H148" s="101">
        <v>-4.502512110412098</v>
      </c>
      <c r="I148" s="101">
        <v>95.19748483783009</v>
      </c>
      <c r="J148" s="101" t="s">
        <v>60</v>
      </c>
      <c r="K148" s="101">
        <v>0.8160453769160427</v>
      </c>
      <c r="L148" s="101">
        <v>-0.000528910302570117</v>
      </c>
      <c r="M148" s="101">
        <v>-0.1962084929253828</v>
      </c>
      <c r="N148" s="101">
        <v>-0.0011972188607921209</v>
      </c>
      <c r="O148" s="101">
        <v>0.032283491418946604</v>
      </c>
      <c r="P148" s="101">
        <v>-6.072681668476637E-05</v>
      </c>
      <c r="Q148" s="101">
        <v>-0.004193722085715063</v>
      </c>
      <c r="R148" s="101">
        <v>-9.623199705735861E-05</v>
      </c>
      <c r="S148" s="101">
        <v>0.0003821738537799858</v>
      </c>
      <c r="T148" s="101">
        <v>-4.343190299750048E-06</v>
      </c>
      <c r="U148" s="101">
        <v>-0.00010073025391501695</v>
      </c>
      <c r="V148" s="101">
        <v>-7.587249561840872E-06</v>
      </c>
      <c r="W148" s="101">
        <v>2.25196915742934E-05</v>
      </c>
      <c r="X148" s="101">
        <v>67.5</v>
      </c>
    </row>
    <row r="149" spans="1:24" s="101" customFormat="1" ht="12.75" hidden="1">
      <c r="A149" s="101">
        <v>1809</v>
      </c>
      <c r="B149" s="101">
        <v>174.4199981689453</v>
      </c>
      <c r="C149" s="101">
        <v>181.6199951171875</v>
      </c>
      <c r="D149" s="101">
        <v>7.987733364105225</v>
      </c>
      <c r="E149" s="101">
        <v>8.54257583618164</v>
      </c>
      <c r="F149" s="101">
        <v>33.80998620541692</v>
      </c>
      <c r="G149" s="101" t="s">
        <v>58</v>
      </c>
      <c r="H149" s="101">
        <v>-5.958942717610739</v>
      </c>
      <c r="I149" s="101">
        <v>100.96105545133457</v>
      </c>
      <c r="J149" s="101" t="s">
        <v>61</v>
      </c>
      <c r="K149" s="101">
        <v>-1.127477223941168</v>
      </c>
      <c r="L149" s="101">
        <v>-0.0975313591912649</v>
      </c>
      <c r="M149" s="101">
        <v>-0.2647012399541002</v>
      </c>
      <c r="N149" s="101">
        <v>-0.11581550834950807</v>
      </c>
      <c r="O149" s="101">
        <v>-0.045632593670985974</v>
      </c>
      <c r="P149" s="101">
        <v>-0.002797487823073647</v>
      </c>
      <c r="Q149" s="101">
        <v>-0.005357999213491761</v>
      </c>
      <c r="R149" s="101">
        <v>-0.0017802743663502926</v>
      </c>
      <c r="S149" s="101">
        <v>-0.0006259483969488177</v>
      </c>
      <c r="T149" s="101">
        <v>-4.0942738442486875E-05</v>
      </c>
      <c r="U149" s="101">
        <v>-0.00010956379338373319</v>
      </c>
      <c r="V149" s="101">
        <v>-6.57339622689443E-05</v>
      </c>
      <c r="W149" s="101">
        <v>-3.979855083540034E-05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1812</v>
      </c>
      <c r="B151" s="101">
        <v>159.96</v>
      </c>
      <c r="C151" s="101">
        <v>160.66</v>
      </c>
      <c r="D151" s="101">
        <v>8.643079138712778</v>
      </c>
      <c r="E151" s="101">
        <v>9.269248062640711</v>
      </c>
      <c r="F151" s="101">
        <v>37.91388578911573</v>
      </c>
      <c r="G151" s="101" t="s">
        <v>59</v>
      </c>
      <c r="H151" s="101">
        <v>12.108022388848724</v>
      </c>
      <c r="I151" s="101">
        <v>104.56802238884873</v>
      </c>
      <c r="J151" s="101" t="s">
        <v>73</v>
      </c>
      <c r="K151" s="101">
        <v>0.9712352402922799</v>
      </c>
      <c r="M151" s="101" t="s">
        <v>68</v>
      </c>
      <c r="N151" s="101">
        <v>0.5473286962293471</v>
      </c>
      <c r="X151" s="101">
        <v>67.5</v>
      </c>
    </row>
    <row r="152" spans="1:24" s="101" customFormat="1" ht="12.75" hidden="1">
      <c r="A152" s="101">
        <v>1811</v>
      </c>
      <c r="B152" s="101">
        <v>130.9600067138672</v>
      </c>
      <c r="C152" s="101">
        <v>138.66000366210938</v>
      </c>
      <c r="D152" s="101">
        <v>8.776806831359863</v>
      </c>
      <c r="E152" s="101">
        <v>9.096075057983398</v>
      </c>
      <c r="F152" s="101">
        <v>29.63754178670211</v>
      </c>
      <c r="G152" s="101" t="s">
        <v>56</v>
      </c>
      <c r="H152" s="101">
        <v>16.93814498928144</v>
      </c>
      <c r="I152" s="101">
        <v>80.39815170314863</v>
      </c>
      <c r="J152" s="101" t="s">
        <v>62</v>
      </c>
      <c r="K152" s="101">
        <v>0.9137757250820497</v>
      </c>
      <c r="L152" s="101">
        <v>0.2803774452964243</v>
      </c>
      <c r="M152" s="101">
        <v>0.21632338506146256</v>
      </c>
      <c r="N152" s="101">
        <v>0.0969942942684356</v>
      </c>
      <c r="O152" s="101">
        <v>0.03669896871902878</v>
      </c>
      <c r="P152" s="101">
        <v>0.008043304650120077</v>
      </c>
      <c r="Q152" s="101">
        <v>0.004467106239247642</v>
      </c>
      <c r="R152" s="101">
        <v>0.0014930522620264033</v>
      </c>
      <c r="S152" s="101">
        <v>0.0004815018604549308</v>
      </c>
      <c r="T152" s="101">
        <v>0.00011834724290727522</v>
      </c>
      <c r="U152" s="101">
        <v>9.77067128775026E-05</v>
      </c>
      <c r="V152" s="101">
        <v>5.541745132635857E-05</v>
      </c>
      <c r="W152" s="101">
        <v>3.0021178925802827E-05</v>
      </c>
      <c r="X152" s="101">
        <v>67.5</v>
      </c>
    </row>
    <row r="153" spans="1:24" s="101" customFormat="1" ht="12.75" hidden="1">
      <c r="A153" s="101">
        <v>1810</v>
      </c>
      <c r="B153" s="101">
        <v>161.97999572753906</v>
      </c>
      <c r="C153" s="101">
        <v>175.67999267578125</v>
      </c>
      <c r="D153" s="101">
        <v>8.108662605285645</v>
      </c>
      <c r="E153" s="101">
        <v>8.669473648071289</v>
      </c>
      <c r="F153" s="101">
        <v>29.79990026719564</v>
      </c>
      <c r="G153" s="101" t="s">
        <v>57</v>
      </c>
      <c r="H153" s="101">
        <v>-6.866407540810769</v>
      </c>
      <c r="I153" s="101">
        <v>87.6135881867283</v>
      </c>
      <c r="J153" s="101" t="s">
        <v>60</v>
      </c>
      <c r="K153" s="101">
        <v>0.7276520155858658</v>
      </c>
      <c r="L153" s="101">
        <v>-0.0015241726329249766</v>
      </c>
      <c r="M153" s="101">
        <v>-0.17373755660423304</v>
      </c>
      <c r="N153" s="101">
        <v>-0.0010025868623709877</v>
      </c>
      <c r="O153" s="101">
        <v>0.028982680271857256</v>
      </c>
      <c r="P153" s="101">
        <v>-0.00017458058271764532</v>
      </c>
      <c r="Q153" s="101">
        <v>-0.003656262510728313</v>
      </c>
      <c r="R153" s="101">
        <v>-8.059366728528124E-05</v>
      </c>
      <c r="S153" s="101">
        <v>0.0003594415637056972</v>
      </c>
      <c r="T153" s="101">
        <v>-1.2447483759553335E-05</v>
      </c>
      <c r="U153" s="101">
        <v>-8.416570892910556E-05</v>
      </c>
      <c r="V153" s="101">
        <v>-6.353712675592714E-06</v>
      </c>
      <c r="W153" s="101">
        <v>2.173491500955388E-05</v>
      </c>
      <c r="X153" s="101">
        <v>67.5</v>
      </c>
    </row>
    <row r="154" spans="1:24" s="101" customFormat="1" ht="12.75" hidden="1">
      <c r="A154" s="101">
        <v>1809</v>
      </c>
      <c r="B154" s="101">
        <v>172.94000244140625</v>
      </c>
      <c r="C154" s="101">
        <v>178.24000549316406</v>
      </c>
      <c r="D154" s="101">
        <v>8.464568138122559</v>
      </c>
      <c r="E154" s="101">
        <v>9.170278549194336</v>
      </c>
      <c r="F154" s="101">
        <v>38.357427118975224</v>
      </c>
      <c r="G154" s="101" t="s">
        <v>58</v>
      </c>
      <c r="H154" s="101">
        <v>2.6411988596223352</v>
      </c>
      <c r="I154" s="101">
        <v>108.08120130102859</v>
      </c>
      <c r="J154" s="101" t="s">
        <v>61</v>
      </c>
      <c r="K154" s="101">
        <v>-0.5527283419212847</v>
      </c>
      <c r="L154" s="101">
        <v>-0.2803733024535939</v>
      </c>
      <c r="M154" s="101">
        <v>-0.1288839336365892</v>
      </c>
      <c r="N154" s="101">
        <v>-0.09698911248287242</v>
      </c>
      <c r="O154" s="101">
        <v>-0.022512630883562874</v>
      </c>
      <c r="P154" s="101">
        <v>-0.008041409784035461</v>
      </c>
      <c r="Q154" s="101">
        <v>-0.0025664727945894734</v>
      </c>
      <c r="R154" s="101">
        <v>-0.0014908754870664649</v>
      </c>
      <c r="S154" s="101">
        <v>-0.00032038383839133155</v>
      </c>
      <c r="T154" s="101">
        <v>-0.00011769082399154686</v>
      </c>
      <c r="U154" s="101">
        <v>-4.9625952704082284E-05</v>
      </c>
      <c r="V154" s="101">
        <v>-5.505201401170836E-05</v>
      </c>
      <c r="W154" s="101">
        <v>-2.070904762712514E-05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25.8733805575916</v>
      </c>
      <c r="G155" s="102"/>
      <c r="H155" s="102"/>
      <c r="I155" s="115"/>
      <c r="J155" s="115" t="s">
        <v>158</v>
      </c>
      <c r="K155" s="102">
        <f>AVERAGE(K153,K148,K143,K138,K133,K128)</f>
        <v>0.4996404230093187</v>
      </c>
      <c r="L155" s="102">
        <f>AVERAGE(L153,L148,L143,L138,L133,L128)</f>
        <v>-0.0008211496955741537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38.357427118975224</v>
      </c>
      <c r="G156" s="102"/>
      <c r="H156" s="102"/>
      <c r="I156" s="115"/>
      <c r="J156" s="115" t="s">
        <v>159</v>
      </c>
      <c r="K156" s="102">
        <f>AVERAGE(K154,K149,K144,K139,K134,K129)</f>
        <v>-0.8320220951488269</v>
      </c>
      <c r="L156" s="102">
        <f>AVERAGE(L154,L149,L144,L139,L134,L129)</f>
        <v>-0.15123486098539676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0.3122752643808242</v>
      </c>
      <c r="L157" s="102">
        <f>ABS(L155/$H$33)</f>
        <v>0.0022809713765948713</v>
      </c>
      <c r="M157" s="115" t="s">
        <v>111</v>
      </c>
      <c r="N157" s="102">
        <f>K157+L157+L158+K158</f>
        <v>0.8818178506623982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0.47273982678910614</v>
      </c>
      <c r="L158" s="102">
        <f>ABS(L156/$H$34)</f>
        <v>0.09452178811587297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1812</v>
      </c>
      <c r="B161" s="101">
        <v>161.2</v>
      </c>
      <c r="C161" s="101">
        <v>181.1</v>
      </c>
      <c r="D161" s="101">
        <v>8.803619802149388</v>
      </c>
      <c r="E161" s="101">
        <v>9.3347315632149</v>
      </c>
      <c r="F161" s="101">
        <v>33.13199203134741</v>
      </c>
      <c r="G161" s="101" t="s">
        <v>59</v>
      </c>
      <c r="H161" s="101">
        <v>-3.982338153578681</v>
      </c>
      <c r="I161" s="101">
        <v>89.71766184642131</v>
      </c>
      <c r="J161" s="101" t="s">
        <v>73</v>
      </c>
      <c r="K161" s="101">
        <v>2.294079180658068</v>
      </c>
      <c r="M161" s="101" t="s">
        <v>68</v>
      </c>
      <c r="N161" s="101">
        <v>1.9808525624034075</v>
      </c>
      <c r="X161" s="101">
        <v>67.5</v>
      </c>
    </row>
    <row r="162" spans="1:24" s="101" customFormat="1" ht="12.75" hidden="1">
      <c r="A162" s="101">
        <v>1811</v>
      </c>
      <c r="B162" s="101">
        <v>121.44000244140625</v>
      </c>
      <c r="C162" s="101">
        <v>138.83999633789062</v>
      </c>
      <c r="D162" s="101">
        <v>8.660112380981445</v>
      </c>
      <c r="E162" s="101">
        <v>9.009123802185059</v>
      </c>
      <c r="F162" s="101">
        <v>31.586785996144055</v>
      </c>
      <c r="G162" s="101" t="s">
        <v>56</v>
      </c>
      <c r="H162" s="101">
        <v>32.8657784900407</v>
      </c>
      <c r="I162" s="101">
        <v>86.80578093144695</v>
      </c>
      <c r="J162" s="101" t="s">
        <v>62</v>
      </c>
      <c r="K162" s="101">
        <v>0.6609437300581779</v>
      </c>
      <c r="L162" s="101">
        <v>1.3464528401292482</v>
      </c>
      <c r="M162" s="101">
        <v>0.15646914542838677</v>
      </c>
      <c r="N162" s="101">
        <v>0.13267656227122668</v>
      </c>
      <c r="O162" s="101">
        <v>0.026545100068326506</v>
      </c>
      <c r="P162" s="101">
        <v>0.03862567140259773</v>
      </c>
      <c r="Q162" s="101">
        <v>0.003231167089093229</v>
      </c>
      <c r="R162" s="101">
        <v>0.0020423438277101524</v>
      </c>
      <c r="S162" s="101">
        <v>0.0003483188415108642</v>
      </c>
      <c r="T162" s="101">
        <v>0.0005683666054325119</v>
      </c>
      <c r="U162" s="101">
        <v>7.065760035275206E-05</v>
      </c>
      <c r="V162" s="101">
        <v>7.580785503074301E-05</v>
      </c>
      <c r="W162" s="101">
        <v>2.1715958365931323E-05</v>
      </c>
      <c r="X162" s="101">
        <v>67.5</v>
      </c>
    </row>
    <row r="163" spans="1:24" s="101" customFormat="1" ht="12.75" hidden="1">
      <c r="A163" s="101">
        <v>1809</v>
      </c>
      <c r="B163" s="101">
        <v>171.75999450683594</v>
      </c>
      <c r="C163" s="101">
        <v>170.75999450683594</v>
      </c>
      <c r="D163" s="101">
        <v>8.42712688446045</v>
      </c>
      <c r="E163" s="101">
        <v>8.869236946105957</v>
      </c>
      <c r="F163" s="101">
        <v>32.08036357268965</v>
      </c>
      <c r="G163" s="101" t="s">
        <v>57</v>
      </c>
      <c r="H163" s="101">
        <v>-13.468793396998322</v>
      </c>
      <c r="I163" s="101">
        <v>90.79120110983762</v>
      </c>
      <c r="J163" s="101" t="s">
        <v>60</v>
      </c>
      <c r="K163" s="101">
        <v>0.3627232027761883</v>
      </c>
      <c r="L163" s="101">
        <v>-0.00732432532714352</v>
      </c>
      <c r="M163" s="101">
        <v>-0.08735073360675204</v>
      </c>
      <c r="N163" s="101">
        <v>-0.0013713754656975558</v>
      </c>
      <c r="O163" s="101">
        <v>0.014327713338480208</v>
      </c>
      <c r="P163" s="101">
        <v>-0.0008381737344798014</v>
      </c>
      <c r="Q163" s="101">
        <v>-0.001873507217431655</v>
      </c>
      <c r="R163" s="101">
        <v>-0.00011027669682119183</v>
      </c>
      <c r="S163" s="101">
        <v>0.00016773922255410592</v>
      </c>
      <c r="T163" s="101">
        <v>-5.970255604737868E-05</v>
      </c>
      <c r="U163" s="101">
        <v>-4.539328138794933E-05</v>
      </c>
      <c r="V163" s="101">
        <v>-8.700801203212792E-06</v>
      </c>
      <c r="W163" s="101">
        <v>9.812869113552169E-06</v>
      </c>
      <c r="X163" s="101">
        <v>67.5</v>
      </c>
    </row>
    <row r="164" spans="1:24" s="101" customFormat="1" ht="12.75" hidden="1">
      <c r="A164" s="101">
        <v>1810</v>
      </c>
      <c r="B164" s="101">
        <v>136.17999267578125</v>
      </c>
      <c r="C164" s="101">
        <v>151.27999877929688</v>
      </c>
      <c r="D164" s="101">
        <v>8.603066444396973</v>
      </c>
      <c r="E164" s="101">
        <v>8.996017456054688</v>
      </c>
      <c r="F164" s="101">
        <v>31.50795602524925</v>
      </c>
      <c r="G164" s="101" t="s">
        <v>58</v>
      </c>
      <c r="H164" s="101">
        <v>18.537296744932206</v>
      </c>
      <c r="I164" s="101">
        <v>87.21728942071346</v>
      </c>
      <c r="J164" s="101" t="s">
        <v>61</v>
      </c>
      <c r="K164" s="101">
        <v>-0.5525201285663733</v>
      </c>
      <c r="L164" s="101">
        <v>-1.3464329188454287</v>
      </c>
      <c r="M164" s="101">
        <v>-0.1298169588669057</v>
      </c>
      <c r="N164" s="101">
        <v>-0.132669474655788</v>
      </c>
      <c r="O164" s="101">
        <v>-0.022346341269384663</v>
      </c>
      <c r="P164" s="101">
        <v>-0.03861657618293321</v>
      </c>
      <c r="Q164" s="101">
        <v>-0.0026325674661574596</v>
      </c>
      <c r="R164" s="101">
        <v>-0.002039364450196179</v>
      </c>
      <c r="S164" s="101">
        <v>-0.0003052696653262729</v>
      </c>
      <c r="T164" s="101">
        <v>-0.0005652222597989983</v>
      </c>
      <c r="U164" s="101">
        <v>-5.4147451393797674E-05</v>
      </c>
      <c r="V164" s="101">
        <v>-7.530688509548326E-05</v>
      </c>
      <c r="W164" s="101">
        <v>-1.9372414601983835E-05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1812</v>
      </c>
      <c r="B166" s="101">
        <v>140.6</v>
      </c>
      <c r="C166" s="101">
        <v>163.7</v>
      </c>
      <c r="D166" s="101">
        <v>8.756931454118465</v>
      </c>
      <c r="E166" s="101">
        <v>9.315175800043958</v>
      </c>
      <c r="F166" s="101">
        <v>32.225264816599505</v>
      </c>
      <c r="G166" s="101" t="s">
        <v>59</v>
      </c>
      <c r="H166" s="101">
        <v>14.551787225040599</v>
      </c>
      <c r="I166" s="101">
        <v>87.6517872250406</v>
      </c>
      <c r="J166" s="101" t="s">
        <v>73</v>
      </c>
      <c r="K166" s="101">
        <v>0.7130325878637263</v>
      </c>
      <c r="M166" s="101" t="s">
        <v>68</v>
      </c>
      <c r="N166" s="101">
        <v>0.467013693093229</v>
      </c>
      <c r="X166" s="101">
        <v>67.5</v>
      </c>
    </row>
    <row r="167" spans="1:24" s="101" customFormat="1" ht="12.75" hidden="1">
      <c r="A167" s="101">
        <v>1811</v>
      </c>
      <c r="B167" s="101">
        <v>128.47999572753906</v>
      </c>
      <c r="C167" s="101">
        <v>151.77999877929688</v>
      </c>
      <c r="D167" s="101">
        <v>8.7390718460083</v>
      </c>
      <c r="E167" s="101">
        <v>8.899089813232422</v>
      </c>
      <c r="F167" s="101">
        <v>29.74871186454504</v>
      </c>
      <c r="G167" s="101" t="s">
        <v>56</v>
      </c>
      <c r="H167" s="101">
        <v>20.059744691283598</v>
      </c>
      <c r="I167" s="101">
        <v>81.03974041882266</v>
      </c>
      <c r="J167" s="101" t="s">
        <v>62</v>
      </c>
      <c r="K167" s="101">
        <v>0.7148838103522503</v>
      </c>
      <c r="L167" s="101">
        <v>0.3774042980560552</v>
      </c>
      <c r="M167" s="101">
        <v>0.1692383468847382</v>
      </c>
      <c r="N167" s="101">
        <v>0.17302332537626283</v>
      </c>
      <c r="O167" s="101">
        <v>0.02871103954955288</v>
      </c>
      <c r="P167" s="101">
        <v>0.010826725974462008</v>
      </c>
      <c r="Q167" s="101">
        <v>0.0034947970262473415</v>
      </c>
      <c r="R167" s="101">
        <v>0.002663331818804443</v>
      </c>
      <c r="S167" s="101">
        <v>0.0003767116050901908</v>
      </c>
      <c r="T167" s="101">
        <v>0.00015931121372693533</v>
      </c>
      <c r="U167" s="101">
        <v>7.644582052643783E-05</v>
      </c>
      <c r="V167" s="101">
        <v>9.884832314214562E-05</v>
      </c>
      <c r="W167" s="101">
        <v>2.3486733985930972E-05</v>
      </c>
      <c r="X167" s="101">
        <v>67.5</v>
      </c>
    </row>
    <row r="168" spans="1:24" s="101" customFormat="1" ht="12.75" hidden="1">
      <c r="A168" s="101">
        <v>1809</v>
      </c>
      <c r="B168" s="101">
        <v>163.17999267578125</v>
      </c>
      <c r="C168" s="101">
        <v>171.27999877929688</v>
      </c>
      <c r="D168" s="101">
        <v>8.21157169342041</v>
      </c>
      <c r="E168" s="101">
        <v>8.522038459777832</v>
      </c>
      <c r="F168" s="101">
        <v>32.24430107688485</v>
      </c>
      <c r="G168" s="101" t="s">
        <v>57</v>
      </c>
      <c r="H168" s="101">
        <v>-2.063056185048012</v>
      </c>
      <c r="I168" s="101">
        <v>93.61693649073324</v>
      </c>
      <c r="J168" s="101" t="s">
        <v>60</v>
      </c>
      <c r="K168" s="101">
        <v>0.6377909109553203</v>
      </c>
      <c r="L168" s="101">
        <v>-0.0020513806390521656</v>
      </c>
      <c r="M168" s="101">
        <v>-0.1518470129529079</v>
      </c>
      <c r="N168" s="101">
        <v>-0.0017888902242425141</v>
      </c>
      <c r="O168" s="101">
        <v>0.025473468063434413</v>
      </c>
      <c r="P168" s="101">
        <v>-0.00023495120882905803</v>
      </c>
      <c r="Q168" s="101">
        <v>-0.0031750207041102924</v>
      </c>
      <c r="R168" s="101">
        <v>-0.00014380868970909102</v>
      </c>
      <c r="S168" s="101">
        <v>0.000321728882144759</v>
      </c>
      <c r="T168" s="101">
        <v>-1.674964650764893E-05</v>
      </c>
      <c r="U168" s="101">
        <v>-7.176115688129229E-05</v>
      </c>
      <c r="V168" s="101">
        <v>-1.134224054088881E-05</v>
      </c>
      <c r="W168" s="101">
        <v>1.9644259945866953E-05</v>
      </c>
      <c r="X168" s="101">
        <v>67.5</v>
      </c>
    </row>
    <row r="169" spans="1:24" s="101" customFormat="1" ht="12.75" hidden="1">
      <c r="A169" s="101">
        <v>1810</v>
      </c>
      <c r="B169" s="101">
        <v>148.44000244140625</v>
      </c>
      <c r="C169" s="101">
        <v>168.83999633789062</v>
      </c>
      <c r="D169" s="101">
        <v>8.457206726074219</v>
      </c>
      <c r="E169" s="101">
        <v>8.854552268981934</v>
      </c>
      <c r="F169" s="101">
        <v>32.89269885916575</v>
      </c>
      <c r="G169" s="101" t="s">
        <v>58</v>
      </c>
      <c r="H169" s="101">
        <v>11.728409396042295</v>
      </c>
      <c r="I169" s="101">
        <v>92.66841183744855</v>
      </c>
      <c r="J169" s="101" t="s">
        <v>61</v>
      </c>
      <c r="K169" s="101">
        <v>-0.32292664214421035</v>
      </c>
      <c r="L169" s="101">
        <v>-0.3773987228762936</v>
      </c>
      <c r="M169" s="101">
        <v>-0.07472685403225805</v>
      </c>
      <c r="N169" s="101">
        <v>-0.17301407745043676</v>
      </c>
      <c r="O169" s="101">
        <v>-0.01324485624071385</v>
      </c>
      <c r="P169" s="101">
        <v>-0.010824176331507174</v>
      </c>
      <c r="Q169" s="101">
        <v>-0.0014604279452058728</v>
      </c>
      <c r="R169" s="101">
        <v>-0.0026594464532718716</v>
      </c>
      <c r="S169" s="101">
        <v>-0.0001959646901957381</v>
      </c>
      <c r="T169" s="101">
        <v>-0.00015842825556389262</v>
      </c>
      <c r="U169" s="101">
        <v>-2.6349569996850044E-05</v>
      </c>
      <c r="V169" s="101">
        <v>-9.819544066567786E-05</v>
      </c>
      <c r="W169" s="101">
        <v>-1.2873605730528346E-05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1812</v>
      </c>
      <c r="B171" s="101">
        <v>133.64</v>
      </c>
      <c r="C171" s="101">
        <v>153.24</v>
      </c>
      <c r="D171" s="101">
        <v>8.84498989952722</v>
      </c>
      <c r="E171" s="101">
        <v>9.376347445712499</v>
      </c>
      <c r="F171" s="101">
        <v>30.690706583567422</v>
      </c>
      <c r="G171" s="101" t="s">
        <v>59</v>
      </c>
      <c r="H171" s="101">
        <v>16.48259932626941</v>
      </c>
      <c r="I171" s="101">
        <v>82.6225993262694</v>
      </c>
      <c r="J171" s="101" t="s">
        <v>73</v>
      </c>
      <c r="K171" s="101">
        <v>0.8215053977989705</v>
      </c>
      <c r="M171" s="101" t="s">
        <v>68</v>
      </c>
      <c r="N171" s="101">
        <v>0.484914453021011</v>
      </c>
      <c r="X171" s="101">
        <v>67.5</v>
      </c>
    </row>
    <row r="172" spans="1:24" s="101" customFormat="1" ht="12.75" hidden="1">
      <c r="A172" s="101">
        <v>1811</v>
      </c>
      <c r="B172" s="101">
        <v>132.9600067138672</v>
      </c>
      <c r="C172" s="101">
        <v>141.66000366210938</v>
      </c>
      <c r="D172" s="101">
        <v>8.538896560668945</v>
      </c>
      <c r="E172" s="101">
        <v>8.92711067199707</v>
      </c>
      <c r="F172" s="101">
        <v>28.366865976633196</v>
      </c>
      <c r="G172" s="101" t="s">
        <v>56</v>
      </c>
      <c r="H172" s="101">
        <v>13.64181943971144</v>
      </c>
      <c r="I172" s="101">
        <v>79.10182615357863</v>
      </c>
      <c r="J172" s="101" t="s">
        <v>62</v>
      </c>
      <c r="K172" s="101">
        <v>0.8260483565420949</v>
      </c>
      <c r="L172" s="101">
        <v>0.27995471028279406</v>
      </c>
      <c r="M172" s="101">
        <v>0.19555528384601825</v>
      </c>
      <c r="N172" s="101">
        <v>0.14610373177372532</v>
      </c>
      <c r="O172" s="101">
        <v>0.03317556260893939</v>
      </c>
      <c r="P172" s="101">
        <v>0.008031160994329592</v>
      </c>
      <c r="Q172" s="101">
        <v>0.0040381840398380775</v>
      </c>
      <c r="R172" s="101">
        <v>0.00224895575444061</v>
      </c>
      <c r="S172" s="101">
        <v>0.00043527382132136505</v>
      </c>
      <c r="T172" s="101">
        <v>0.00011816503909697115</v>
      </c>
      <c r="U172" s="101">
        <v>8.832358830984857E-05</v>
      </c>
      <c r="V172" s="101">
        <v>8.347249685496635E-05</v>
      </c>
      <c r="W172" s="101">
        <v>2.7140274929809412E-05</v>
      </c>
      <c r="X172" s="101">
        <v>67.5</v>
      </c>
    </row>
    <row r="173" spans="1:24" s="101" customFormat="1" ht="12.75" hidden="1">
      <c r="A173" s="101">
        <v>1809</v>
      </c>
      <c r="B173" s="101">
        <v>157.05999755859375</v>
      </c>
      <c r="C173" s="101">
        <v>160.66000366210938</v>
      </c>
      <c r="D173" s="101">
        <v>8.351507186889648</v>
      </c>
      <c r="E173" s="101">
        <v>9.06861400604248</v>
      </c>
      <c r="F173" s="101">
        <v>29.64748894269329</v>
      </c>
      <c r="G173" s="101" t="s">
        <v>57</v>
      </c>
      <c r="H173" s="101">
        <v>-4.946566484097232</v>
      </c>
      <c r="I173" s="101">
        <v>84.61343107449652</v>
      </c>
      <c r="J173" s="101" t="s">
        <v>60</v>
      </c>
      <c r="K173" s="101">
        <v>0.8239907799303926</v>
      </c>
      <c r="L173" s="101">
        <v>-0.0015215053232898734</v>
      </c>
      <c r="M173" s="101">
        <v>-0.19521240660481096</v>
      </c>
      <c r="N173" s="101">
        <v>-0.001510504226472683</v>
      </c>
      <c r="O173" s="101">
        <v>0.033065761415461956</v>
      </c>
      <c r="P173" s="101">
        <v>-0.0001743403737442379</v>
      </c>
      <c r="Q173" s="101">
        <v>-0.004035984661071516</v>
      </c>
      <c r="R173" s="101">
        <v>-0.00012142456779535633</v>
      </c>
      <c r="S173" s="101">
        <v>0.00043045206044182023</v>
      </c>
      <c r="T173" s="101">
        <v>-1.2432970319267642E-05</v>
      </c>
      <c r="U173" s="101">
        <v>-8.822925109678567E-05</v>
      </c>
      <c r="V173" s="101">
        <v>-9.573911213836791E-06</v>
      </c>
      <c r="W173" s="101">
        <v>2.6691868622151876E-05</v>
      </c>
      <c r="X173" s="101">
        <v>67.5</v>
      </c>
    </row>
    <row r="174" spans="1:24" s="101" customFormat="1" ht="12.75" hidden="1">
      <c r="A174" s="101">
        <v>1810</v>
      </c>
      <c r="B174" s="101">
        <v>142.74000549316406</v>
      </c>
      <c r="C174" s="101">
        <v>165.24000549316406</v>
      </c>
      <c r="D174" s="101">
        <v>8.388190269470215</v>
      </c>
      <c r="E174" s="101">
        <v>9.005528450012207</v>
      </c>
      <c r="F174" s="101">
        <v>30.794584461236852</v>
      </c>
      <c r="G174" s="101" t="s">
        <v>58</v>
      </c>
      <c r="H174" s="101">
        <v>12.210298620485077</v>
      </c>
      <c r="I174" s="101">
        <v>87.45030411364914</v>
      </c>
      <c r="J174" s="101" t="s">
        <v>61</v>
      </c>
      <c r="K174" s="101">
        <v>-0.05826733163273502</v>
      </c>
      <c r="L174" s="101">
        <v>-0.2799505756934148</v>
      </c>
      <c r="M174" s="101">
        <v>-0.011575204000566395</v>
      </c>
      <c r="N174" s="101">
        <v>-0.14609592333528845</v>
      </c>
      <c r="O174" s="101">
        <v>-0.0026969198051490155</v>
      </c>
      <c r="P174" s="101">
        <v>-0.00802926848168149</v>
      </c>
      <c r="Q174" s="101">
        <v>-0.00013325972834435625</v>
      </c>
      <c r="R174" s="101">
        <v>-0.002245675412825114</v>
      </c>
      <c r="S174" s="101">
        <v>-6.460900238430517E-05</v>
      </c>
      <c r="T174" s="101">
        <v>-0.00011750913885238429</v>
      </c>
      <c r="U174" s="101">
        <v>4.081115390179938E-06</v>
      </c>
      <c r="V174" s="101">
        <v>-8.29216374372331E-05</v>
      </c>
      <c r="W174" s="101">
        <v>-4.913112325545331E-06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1812</v>
      </c>
      <c r="B176" s="101">
        <v>140.4</v>
      </c>
      <c r="C176" s="101">
        <v>161.3</v>
      </c>
      <c r="D176" s="101">
        <v>9.06470434795356</v>
      </c>
      <c r="E176" s="101">
        <v>9.567088900527017</v>
      </c>
      <c r="F176" s="101">
        <v>28.177670339664033</v>
      </c>
      <c r="G176" s="101" t="s">
        <v>59</v>
      </c>
      <c r="H176" s="101">
        <v>1.1395932901850614</v>
      </c>
      <c r="I176" s="101">
        <v>74.03959329018507</v>
      </c>
      <c r="J176" s="101" t="s">
        <v>73</v>
      </c>
      <c r="K176" s="101">
        <v>0.9464376652080119</v>
      </c>
      <c r="M176" s="101" t="s">
        <v>68</v>
      </c>
      <c r="N176" s="101">
        <v>0.8160151420817627</v>
      </c>
      <c r="X176" s="101">
        <v>67.5</v>
      </c>
    </row>
    <row r="177" spans="1:24" s="101" customFormat="1" ht="12.75" hidden="1">
      <c r="A177" s="101">
        <v>1811</v>
      </c>
      <c r="B177" s="101">
        <v>132.10000610351562</v>
      </c>
      <c r="C177" s="101">
        <v>138.5</v>
      </c>
      <c r="D177" s="101">
        <v>8.676461219787598</v>
      </c>
      <c r="E177" s="101">
        <v>9.083958625793457</v>
      </c>
      <c r="F177" s="101">
        <v>30.25198187081614</v>
      </c>
      <c r="G177" s="101" t="s">
        <v>56</v>
      </c>
      <c r="H177" s="101">
        <v>18.41802342265059</v>
      </c>
      <c r="I177" s="101">
        <v>83.01802952616622</v>
      </c>
      <c r="J177" s="101" t="s">
        <v>62</v>
      </c>
      <c r="K177" s="101">
        <v>0.43446075388090133</v>
      </c>
      <c r="L177" s="101">
        <v>0.8577633103559977</v>
      </c>
      <c r="M177" s="101">
        <v>0.10285247071912422</v>
      </c>
      <c r="N177" s="101">
        <v>0.10211694042916644</v>
      </c>
      <c r="O177" s="101">
        <v>0.017448906090085772</v>
      </c>
      <c r="P177" s="101">
        <v>0.024606630755609152</v>
      </c>
      <c r="Q177" s="101">
        <v>0.0021238969302140288</v>
      </c>
      <c r="R177" s="101">
        <v>0.0015719055335488856</v>
      </c>
      <c r="S177" s="101">
        <v>0.00022893011400081372</v>
      </c>
      <c r="T177" s="101">
        <v>0.00036207302288859177</v>
      </c>
      <c r="U177" s="101">
        <v>4.644093750414044E-05</v>
      </c>
      <c r="V177" s="101">
        <v>5.834731286485323E-05</v>
      </c>
      <c r="W177" s="101">
        <v>1.4269831283456496E-05</v>
      </c>
      <c r="X177" s="101">
        <v>67.5</v>
      </c>
    </row>
    <row r="178" spans="1:24" s="101" customFormat="1" ht="12.75" hidden="1">
      <c r="A178" s="101">
        <v>1809</v>
      </c>
      <c r="B178" s="101">
        <v>167.8000030517578</v>
      </c>
      <c r="C178" s="101">
        <v>171.3000030517578</v>
      </c>
      <c r="D178" s="101">
        <v>8.159500122070312</v>
      </c>
      <c r="E178" s="101">
        <v>8.757768630981445</v>
      </c>
      <c r="F178" s="101">
        <v>30.896719900732574</v>
      </c>
      <c r="G178" s="101" t="s">
        <v>57</v>
      </c>
      <c r="H178" s="101">
        <v>-10.005623190134557</v>
      </c>
      <c r="I178" s="101">
        <v>90.29437986162326</v>
      </c>
      <c r="J178" s="101" t="s">
        <v>60</v>
      </c>
      <c r="K178" s="101">
        <v>0.4283907847843416</v>
      </c>
      <c r="L178" s="101">
        <v>-0.0046658662643394135</v>
      </c>
      <c r="M178" s="101">
        <v>-0.10160371998166493</v>
      </c>
      <c r="N178" s="101">
        <v>-0.0010555678845285998</v>
      </c>
      <c r="O178" s="101">
        <v>0.01717275280797882</v>
      </c>
      <c r="P178" s="101">
        <v>-0.0005340006355573676</v>
      </c>
      <c r="Q178" s="101">
        <v>-0.002106037929821019</v>
      </c>
      <c r="R178" s="101">
        <v>-8.487508936873763E-05</v>
      </c>
      <c r="S178" s="101">
        <v>0.0002220444071730832</v>
      </c>
      <c r="T178" s="101">
        <v>-3.803887561663819E-05</v>
      </c>
      <c r="U178" s="101">
        <v>-4.638191480104113E-05</v>
      </c>
      <c r="V178" s="101">
        <v>-6.694553464978077E-06</v>
      </c>
      <c r="W178" s="101">
        <v>1.3717464575804343E-05</v>
      </c>
      <c r="X178" s="101">
        <v>67.5</v>
      </c>
    </row>
    <row r="179" spans="1:24" s="101" customFormat="1" ht="12.75" hidden="1">
      <c r="A179" s="101">
        <v>1810</v>
      </c>
      <c r="B179" s="101">
        <v>145.82000732421875</v>
      </c>
      <c r="C179" s="101">
        <v>143.9199981689453</v>
      </c>
      <c r="D179" s="101">
        <v>8.040465354919434</v>
      </c>
      <c r="E179" s="101">
        <v>8.91661262512207</v>
      </c>
      <c r="F179" s="101">
        <v>32.028383821847534</v>
      </c>
      <c r="G179" s="101" t="s">
        <v>58</v>
      </c>
      <c r="H179" s="101">
        <v>16.57977989149724</v>
      </c>
      <c r="I179" s="101">
        <v>94.89978721571599</v>
      </c>
      <c r="J179" s="101" t="s">
        <v>61</v>
      </c>
      <c r="K179" s="101">
        <v>-0.07237045097701843</v>
      </c>
      <c r="L179" s="101">
        <v>-0.8577506201017188</v>
      </c>
      <c r="M179" s="101">
        <v>-0.01597857374472855</v>
      </c>
      <c r="N179" s="101">
        <v>-0.10211148465797117</v>
      </c>
      <c r="O179" s="101">
        <v>-0.003092068035585245</v>
      </c>
      <c r="P179" s="101">
        <v>-0.02460083576759364</v>
      </c>
      <c r="Q179" s="101">
        <v>-0.0002748497923007613</v>
      </c>
      <c r="R179" s="101">
        <v>-0.0015696124443971052</v>
      </c>
      <c r="S179" s="101">
        <v>-5.5725024356922525E-05</v>
      </c>
      <c r="T179" s="101">
        <v>-0.00036006932366629713</v>
      </c>
      <c r="U179" s="101">
        <v>-2.3406528261236567E-06</v>
      </c>
      <c r="V179" s="101">
        <v>-5.79619864433028E-05</v>
      </c>
      <c r="W179" s="101">
        <v>-3.931825335625514E-06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1812</v>
      </c>
      <c r="B181" s="101">
        <v>149.1</v>
      </c>
      <c r="C181" s="101">
        <v>164.4</v>
      </c>
      <c r="D181" s="101">
        <v>8.432433395822136</v>
      </c>
      <c r="E181" s="101">
        <v>9.144493980799588</v>
      </c>
      <c r="F181" s="101">
        <v>30.193637607027682</v>
      </c>
      <c r="G181" s="101" t="s">
        <v>59</v>
      </c>
      <c r="H181" s="101">
        <v>3.7166326795834124</v>
      </c>
      <c r="I181" s="101">
        <v>85.3166326795834</v>
      </c>
      <c r="J181" s="101" t="s">
        <v>73</v>
      </c>
      <c r="K181" s="101">
        <v>0.972162327965602</v>
      </c>
      <c r="M181" s="101" t="s">
        <v>68</v>
      </c>
      <c r="N181" s="101">
        <v>0.726822393356851</v>
      </c>
      <c r="X181" s="101">
        <v>67.5</v>
      </c>
    </row>
    <row r="182" spans="1:24" s="101" customFormat="1" ht="12.75" hidden="1">
      <c r="A182" s="101">
        <v>1811</v>
      </c>
      <c r="B182" s="101">
        <v>119.94000244140625</v>
      </c>
      <c r="C182" s="101">
        <v>149.83999633789062</v>
      </c>
      <c r="D182" s="101">
        <v>8.876168251037598</v>
      </c>
      <c r="E182" s="101">
        <v>8.97767162322998</v>
      </c>
      <c r="F182" s="101">
        <v>28.239161036425557</v>
      </c>
      <c r="G182" s="101" t="s">
        <v>56</v>
      </c>
      <c r="H182" s="101">
        <v>23.272156348010313</v>
      </c>
      <c r="I182" s="101">
        <v>75.71215878941656</v>
      </c>
      <c r="J182" s="101" t="s">
        <v>62</v>
      </c>
      <c r="K182" s="101">
        <v>0.6678968209476716</v>
      </c>
      <c r="L182" s="101">
        <v>0.6974997903076172</v>
      </c>
      <c r="M182" s="101">
        <v>0.15811509525744166</v>
      </c>
      <c r="N182" s="101">
        <v>0.11591312955500162</v>
      </c>
      <c r="O182" s="101">
        <v>0.026824155075704705</v>
      </c>
      <c r="P182" s="101">
        <v>0.020009234528518903</v>
      </c>
      <c r="Q182" s="101">
        <v>0.003265143725416687</v>
      </c>
      <c r="R182" s="101">
        <v>0.0017842766894890603</v>
      </c>
      <c r="S182" s="101">
        <v>0.00035196172474544706</v>
      </c>
      <c r="T182" s="101">
        <v>0.0002944315050888868</v>
      </c>
      <c r="U182" s="101">
        <v>7.141330044994878E-05</v>
      </c>
      <c r="V182" s="101">
        <v>6.62252761672511E-05</v>
      </c>
      <c r="W182" s="101">
        <v>2.1943399596886335E-05</v>
      </c>
      <c r="X182" s="101">
        <v>67.5</v>
      </c>
    </row>
    <row r="183" spans="1:24" s="101" customFormat="1" ht="12.75" hidden="1">
      <c r="A183" s="101">
        <v>1809</v>
      </c>
      <c r="B183" s="101">
        <v>174.4199981689453</v>
      </c>
      <c r="C183" s="101">
        <v>181.6199951171875</v>
      </c>
      <c r="D183" s="101">
        <v>7.987733364105225</v>
      </c>
      <c r="E183" s="101">
        <v>8.54257583618164</v>
      </c>
      <c r="F183" s="101">
        <v>33.55522725857892</v>
      </c>
      <c r="G183" s="101" t="s">
        <v>57</v>
      </c>
      <c r="H183" s="101">
        <v>-6.719686363058173</v>
      </c>
      <c r="I183" s="101">
        <v>100.20031180588714</v>
      </c>
      <c r="J183" s="101" t="s">
        <v>60</v>
      </c>
      <c r="K183" s="101">
        <v>0.3993235933232205</v>
      </c>
      <c r="L183" s="101">
        <v>-0.0037935795237530523</v>
      </c>
      <c r="M183" s="101">
        <v>-0.0959686189208146</v>
      </c>
      <c r="N183" s="101">
        <v>-0.0011982283196195478</v>
      </c>
      <c r="O183" s="101">
        <v>0.01580483161582215</v>
      </c>
      <c r="P183" s="101">
        <v>-0.00043419515691275353</v>
      </c>
      <c r="Q183" s="101">
        <v>-0.002049147564935104</v>
      </c>
      <c r="R183" s="101">
        <v>-9.633807387484314E-05</v>
      </c>
      <c r="S183" s="101">
        <v>0.00018768353026467802</v>
      </c>
      <c r="T183" s="101">
        <v>-3.0933163029959375E-05</v>
      </c>
      <c r="U183" s="101">
        <v>-4.907854389601986E-05</v>
      </c>
      <c r="V183" s="101">
        <v>-7.599592243516263E-06</v>
      </c>
      <c r="W183" s="101">
        <v>1.1075916029636613E-05</v>
      </c>
      <c r="X183" s="101">
        <v>67.5</v>
      </c>
    </row>
    <row r="184" spans="1:24" s="101" customFormat="1" ht="12.75" hidden="1">
      <c r="A184" s="101">
        <v>1810</v>
      </c>
      <c r="B184" s="101">
        <v>167.1999969482422</v>
      </c>
      <c r="C184" s="101">
        <v>152</v>
      </c>
      <c r="D184" s="101">
        <v>8.19571590423584</v>
      </c>
      <c r="E184" s="101">
        <v>8.90671443939209</v>
      </c>
      <c r="F184" s="101">
        <v>37.49586433047058</v>
      </c>
      <c r="G184" s="101" t="s">
        <v>58</v>
      </c>
      <c r="H184" s="101">
        <v>9.393143232032699</v>
      </c>
      <c r="I184" s="101">
        <v>109.09314018027489</v>
      </c>
      <c r="J184" s="101" t="s">
        <v>61</v>
      </c>
      <c r="K184" s="101">
        <v>-0.5353754115080718</v>
      </c>
      <c r="L184" s="101">
        <v>-0.6974894739231317</v>
      </c>
      <c r="M184" s="101">
        <v>-0.12565988831246555</v>
      </c>
      <c r="N184" s="101">
        <v>-0.11590693616918984</v>
      </c>
      <c r="O184" s="101">
        <v>-0.021673545928642207</v>
      </c>
      <c r="P184" s="101">
        <v>-0.02000452301313347</v>
      </c>
      <c r="Q184" s="101">
        <v>-0.0025420774584478134</v>
      </c>
      <c r="R184" s="101">
        <v>-0.0017816740106360999</v>
      </c>
      <c r="S184" s="101">
        <v>-0.0002977447701525209</v>
      </c>
      <c r="T184" s="101">
        <v>-0.00029280206729780637</v>
      </c>
      <c r="U184" s="101">
        <v>-5.1876353092725254E-05</v>
      </c>
      <c r="V184" s="101">
        <v>-6.57877906694013E-05</v>
      </c>
      <c r="W184" s="101">
        <v>-1.894298999559125E-05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1812</v>
      </c>
      <c r="B186" s="101">
        <v>159.96</v>
      </c>
      <c r="C186" s="101">
        <v>160.66</v>
      </c>
      <c r="D186" s="101">
        <v>8.643079138712778</v>
      </c>
      <c r="E186" s="101">
        <v>9.269248062640711</v>
      </c>
      <c r="F186" s="101">
        <v>36.417117722848836</v>
      </c>
      <c r="G186" s="101" t="s">
        <v>59</v>
      </c>
      <c r="H186" s="101">
        <v>7.979875842887381</v>
      </c>
      <c r="I186" s="101">
        <v>100.43987584288739</v>
      </c>
      <c r="J186" s="101" t="s">
        <v>73</v>
      </c>
      <c r="K186" s="101">
        <v>1.3003843881575294</v>
      </c>
      <c r="M186" s="101" t="s">
        <v>68</v>
      </c>
      <c r="N186" s="101">
        <v>0.9108553443207208</v>
      </c>
      <c r="X186" s="101">
        <v>67.5</v>
      </c>
    </row>
    <row r="187" spans="1:24" s="101" customFormat="1" ht="12.75" hidden="1">
      <c r="A187" s="101">
        <v>1811</v>
      </c>
      <c r="B187" s="101">
        <v>130.9600067138672</v>
      </c>
      <c r="C187" s="101">
        <v>138.66000366210938</v>
      </c>
      <c r="D187" s="101">
        <v>8.776806831359863</v>
      </c>
      <c r="E187" s="101">
        <v>9.096075057983398</v>
      </c>
      <c r="F187" s="101">
        <v>29.63754178670211</v>
      </c>
      <c r="G187" s="101" t="s">
        <v>56</v>
      </c>
      <c r="H187" s="101">
        <v>16.93814498928144</v>
      </c>
      <c r="I187" s="101">
        <v>80.39815170314863</v>
      </c>
      <c r="J187" s="101" t="s">
        <v>62</v>
      </c>
      <c r="K187" s="101">
        <v>0.8472374984378671</v>
      </c>
      <c r="L187" s="101">
        <v>0.7286047209238684</v>
      </c>
      <c r="M187" s="101">
        <v>0.20057170829305185</v>
      </c>
      <c r="N187" s="101">
        <v>0.09932106288934729</v>
      </c>
      <c r="O187" s="101">
        <v>0.0340266960938801</v>
      </c>
      <c r="P187" s="101">
        <v>0.020901492080737865</v>
      </c>
      <c r="Q187" s="101">
        <v>0.004141786666570554</v>
      </c>
      <c r="R187" s="101">
        <v>0.0015288731909852617</v>
      </c>
      <c r="S187" s="101">
        <v>0.00044642474474968294</v>
      </c>
      <c r="T187" s="101">
        <v>0.0003075416574773259</v>
      </c>
      <c r="U187" s="101">
        <v>9.05752638277882E-05</v>
      </c>
      <c r="V187" s="101">
        <v>5.6753671155187575E-05</v>
      </c>
      <c r="W187" s="101">
        <v>2.7831462470953448E-05</v>
      </c>
      <c r="X187" s="101">
        <v>67.5</v>
      </c>
    </row>
    <row r="188" spans="1:24" s="101" customFormat="1" ht="12.75" hidden="1">
      <c r="A188" s="101">
        <v>1809</v>
      </c>
      <c r="B188" s="101">
        <v>172.94000244140625</v>
      </c>
      <c r="C188" s="101">
        <v>178.24000549316406</v>
      </c>
      <c r="D188" s="101">
        <v>8.464568138122559</v>
      </c>
      <c r="E188" s="101">
        <v>9.170278549194336</v>
      </c>
      <c r="F188" s="101">
        <v>32.486626397172294</v>
      </c>
      <c r="G188" s="101" t="s">
        <v>57</v>
      </c>
      <c r="H188" s="101">
        <v>-13.901182688630954</v>
      </c>
      <c r="I188" s="101">
        <v>91.5388197527753</v>
      </c>
      <c r="J188" s="101" t="s">
        <v>60</v>
      </c>
      <c r="K188" s="101">
        <v>0.841205833123833</v>
      </c>
      <c r="L188" s="101">
        <v>-0.003963066790251064</v>
      </c>
      <c r="M188" s="101">
        <v>-0.19940254693612458</v>
      </c>
      <c r="N188" s="101">
        <v>-0.001026527445517943</v>
      </c>
      <c r="O188" s="101">
        <v>0.033738751564891006</v>
      </c>
      <c r="P188" s="101">
        <v>-0.00045365721803078163</v>
      </c>
      <c r="Q188" s="101">
        <v>-0.004127939164717133</v>
      </c>
      <c r="R188" s="101">
        <v>-8.25307965736152E-05</v>
      </c>
      <c r="S188" s="101">
        <v>0.00043771741587197267</v>
      </c>
      <c r="T188" s="101">
        <v>-3.232160954574112E-05</v>
      </c>
      <c r="U188" s="101">
        <v>-9.05749894722712E-05</v>
      </c>
      <c r="V188" s="101">
        <v>-6.505711128711686E-06</v>
      </c>
      <c r="W188" s="101">
        <v>2.709181481174026E-05</v>
      </c>
      <c r="X188" s="101">
        <v>67.5</v>
      </c>
    </row>
    <row r="189" spans="1:24" s="101" customFormat="1" ht="12.75" hidden="1">
      <c r="A189" s="101">
        <v>1810</v>
      </c>
      <c r="B189" s="101">
        <v>161.97999572753906</v>
      </c>
      <c r="C189" s="101">
        <v>175.67999267578125</v>
      </c>
      <c r="D189" s="101">
        <v>8.108662605285645</v>
      </c>
      <c r="E189" s="101">
        <v>8.669473648071289</v>
      </c>
      <c r="F189" s="101">
        <v>37.03304717428898</v>
      </c>
      <c r="G189" s="101" t="s">
        <v>58</v>
      </c>
      <c r="H189" s="101">
        <v>14.399501027004064</v>
      </c>
      <c r="I189" s="101">
        <v>108.87949675454313</v>
      </c>
      <c r="J189" s="101" t="s">
        <v>61</v>
      </c>
      <c r="K189" s="101">
        <v>-0.10091642620353221</v>
      </c>
      <c r="L189" s="101">
        <v>-0.7285939427789421</v>
      </c>
      <c r="M189" s="101">
        <v>-0.02162485706264252</v>
      </c>
      <c r="N189" s="101">
        <v>-0.09931575793837188</v>
      </c>
      <c r="O189" s="101">
        <v>-0.0044173170485986195</v>
      </c>
      <c r="P189" s="101">
        <v>-0.02089656829074277</v>
      </c>
      <c r="Q189" s="101">
        <v>-0.0003384007147983513</v>
      </c>
      <c r="R189" s="101">
        <v>-0.0015266439996706438</v>
      </c>
      <c r="S189" s="101">
        <v>-8.774119082382067E-05</v>
      </c>
      <c r="T189" s="101">
        <v>-0.00030583849437288546</v>
      </c>
      <c r="U189" s="101">
        <v>-2.2293400682261513E-07</v>
      </c>
      <c r="V189" s="101">
        <v>-5.6379561121925444E-05</v>
      </c>
      <c r="W189" s="101">
        <v>-6.373686019758199E-06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28.177670339664033</v>
      </c>
      <c r="G190" s="102"/>
      <c r="H190" s="102"/>
      <c r="I190" s="115"/>
      <c r="J190" s="115" t="s">
        <v>158</v>
      </c>
      <c r="K190" s="102">
        <f>AVERAGE(K188,K183,K178,K173,K168,K163)</f>
        <v>0.582237517482216</v>
      </c>
      <c r="L190" s="102">
        <f>AVERAGE(L188,L183,L178,L173,L168,L163)</f>
        <v>-0.0038866206446381813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37.49586433047058</v>
      </c>
      <c r="G191" s="102"/>
      <c r="H191" s="102"/>
      <c r="I191" s="115"/>
      <c r="J191" s="115" t="s">
        <v>159</v>
      </c>
      <c r="K191" s="102">
        <f>AVERAGE(K189,K184,K179,K174,K169,K164)</f>
        <v>-0.2737293985053235</v>
      </c>
      <c r="L191" s="102">
        <f>AVERAGE(L189,L184,L179,L174,L169,L164)</f>
        <v>-0.7146027090364884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0.36389844842638497</v>
      </c>
      <c r="L192" s="102">
        <f>ABS(L190/$H$33)</f>
        <v>0.010796168457328281</v>
      </c>
      <c r="M192" s="115" t="s">
        <v>111</v>
      </c>
      <c r="N192" s="102">
        <f>K192+L192+L193+K193</f>
        <v>0.9768493773640886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0.15552806733257019</v>
      </c>
      <c r="L193" s="102">
        <f>ABS(L191/$H$34)</f>
        <v>0.44662669314780523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1812</v>
      </c>
      <c r="B196" s="101">
        <v>161.2</v>
      </c>
      <c r="C196" s="101">
        <v>181.1</v>
      </c>
      <c r="D196" s="101">
        <v>8.803619802149388</v>
      </c>
      <c r="E196" s="101">
        <v>9.3347315632149</v>
      </c>
      <c r="F196" s="101">
        <v>30.83982573942908</v>
      </c>
      <c r="G196" s="101" t="s">
        <v>59</v>
      </c>
      <c r="H196" s="101">
        <v>-10.189263474565209</v>
      </c>
      <c r="I196" s="101">
        <v>83.51073652543478</v>
      </c>
      <c r="J196" s="101" t="s">
        <v>73</v>
      </c>
      <c r="K196" s="101">
        <v>1.490174148681084</v>
      </c>
      <c r="M196" s="101" t="s">
        <v>68</v>
      </c>
      <c r="N196" s="101">
        <v>0.8465422643665433</v>
      </c>
      <c r="X196" s="101">
        <v>67.5</v>
      </c>
    </row>
    <row r="197" spans="1:24" s="101" customFormat="1" ht="12.75" hidden="1">
      <c r="A197" s="101">
        <v>1809</v>
      </c>
      <c r="B197" s="101">
        <v>171.75999450683594</v>
      </c>
      <c r="C197" s="101">
        <v>170.75999450683594</v>
      </c>
      <c r="D197" s="101">
        <v>8.42712688446045</v>
      </c>
      <c r="E197" s="101">
        <v>8.869236946105957</v>
      </c>
      <c r="F197" s="101">
        <v>40.4488101877232</v>
      </c>
      <c r="G197" s="101" t="s">
        <v>56</v>
      </c>
      <c r="H197" s="101">
        <v>10.214894535056814</v>
      </c>
      <c r="I197" s="101">
        <v>114.47488904189275</v>
      </c>
      <c r="J197" s="101" t="s">
        <v>62</v>
      </c>
      <c r="K197" s="101">
        <v>1.128507373086443</v>
      </c>
      <c r="L197" s="101">
        <v>0.3530430244222121</v>
      </c>
      <c r="M197" s="101">
        <v>0.2671588956722089</v>
      </c>
      <c r="N197" s="101">
        <v>0.13579424209624982</v>
      </c>
      <c r="O197" s="101">
        <v>0.04532279761871937</v>
      </c>
      <c r="P197" s="101">
        <v>0.01012772826910409</v>
      </c>
      <c r="Q197" s="101">
        <v>0.005516808825216914</v>
      </c>
      <c r="R197" s="101">
        <v>0.00209021424144275</v>
      </c>
      <c r="S197" s="101">
        <v>0.0005945988309096408</v>
      </c>
      <c r="T197" s="101">
        <v>0.0001490670408138926</v>
      </c>
      <c r="U197" s="101">
        <v>0.00012064846262820101</v>
      </c>
      <c r="V197" s="101">
        <v>7.756159009867636E-05</v>
      </c>
      <c r="W197" s="101">
        <v>3.707390402900826E-05</v>
      </c>
      <c r="X197" s="101">
        <v>67.5</v>
      </c>
    </row>
    <row r="198" spans="1:24" s="101" customFormat="1" ht="12.75" hidden="1">
      <c r="A198" s="101">
        <v>1810</v>
      </c>
      <c r="B198" s="101">
        <v>136.17999267578125</v>
      </c>
      <c r="C198" s="101">
        <v>151.27999877929688</v>
      </c>
      <c r="D198" s="101">
        <v>8.603066444396973</v>
      </c>
      <c r="E198" s="101">
        <v>8.996017456054688</v>
      </c>
      <c r="F198" s="101">
        <v>31.50795602524925</v>
      </c>
      <c r="G198" s="101" t="s">
        <v>57</v>
      </c>
      <c r="H198" s="101">
        <v>18.537296744932206</v>
      </c>
      <c r="I198" s="101">
        <v>87.21728942071346</v>
      </c>
      <c r="J198" s="101" t="s">
        <v>60</v>
      </c>
      <c r="K198" s="101">
        <v>-1.1039814160426353</v>
      </c>
      <c r="L198" s="101">
        <v>-0.0019197285524418478</v>
      </c>
      <c r="M198" s="101">
        <v>0.26196563937368716</v>
      </c>
      <c r="N198" s="101">
        <v>-0.0014046909621561116</v>
      </c>
      <c r="O198" s="101">
        <v>-0.04423378292719206</v>
      </c>
      <c r="P198" s="101">
        <v>-0.00021957141707315827</v>
      </c>
      <c r="Q198" s="101">
        <v>0.005436131350626028</v>
      </c>
      <c r="R198" s="101">
        <v>-0.00011294875555862401</v>
      </c>
      <c r="S198" s="101">
        <v>-0.0005702430499979381</v>
      </c>
      <c r="T198" s="101">
        <v>-1.5632256247578375E-05</v>
      </c>
      <c r="U198" s="101">
        <v>0.00012013989829419946</v>
      </c>
      <c r="V198" s="101">
        <v>-8.922156718459653E-06</v>
      </c>
      <c r="W198" s="101">
        <v>-3.518470271281848E-05</v>
      </c>
      <c r="X198" s="101">
        <v>67.5</v>
      </c>
    </row>
    <row r="199" spans="1:24" s="101" customFormat="1" ht="12.75" hidden="1">
      <c r="A199" s="101">
        <v>1811</v>
      </c>
      <c r="B199" s="101">
        <v>121.44000244140625</v>
      </c>
      <c r="C199" s="101">
        <v>138.83999633789062</v>
      </c>
      <c r="D199" s="101">
        <v>8.660112380981445</v>
      </c>
      <c r="E199" s="101">
        <v>9.009123802185059</v>
      </c>
      <c r="F199" s="101">
        <v>25.517703291329948</v>
      </c>
      <c r="G199" s="101" t="s">
        <v>58</v>
      </c>
      <c r="H199" s="101">
        <v>16.18692221788818</v>
      </c>
      <c r="I199" s="101">
        <v>70.12692465929443</v>
      </c>
      <c r="J199" s="101" t="s">
        <v>61</v>
      </c>
      <c r="K199" s="101">
        <v>0.2339955643659984</v>
      </c>
      <c r="L199" s="101">
        <v>-0.3530378049663628</v>
      </c>
      <c r="M199" s="101">
        <v>0.05242021865968783</v>
      </c>
      <c r="N199" s="101">
        <v>-0.13578697665754158</v>
      </c>
      <c r="O199" s="101">
        <v>0.009875648431239682</v>
      </c>
      <c r="P199" s="101">
        <v>-0.010125347810599625</v>
      </c>
      <c r="Q199" s="101">
        <v>0.0009400295488611349</v>
      </c>
      <c r="R199" s="101">
        <v>-0.002087160308588645</v>
      </c>
      <c r="S199" s="101">
        <v>0.00016843584430922262</v>
      </c>
      <c r="T199" s="101">
        <v>-0.00014824511871094025</v>
      </c>
      <c r="U199" s="101">
        <v>1.1066000741361955E-05</v>
      </c>
      <c r="V199" s="101">
        <v>-7.704670906746332E-05</v>
      </c>
      <c r="W199" s="101">
        <v>1.1683794544697325E-05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1812</v>
      </c>
      <c r="B201" s="101">
        <v>140.6</v>
      </c>
      <c r="C201" s="101">
        <v>163.7</v>
      </c>
      <c r="D201" s="101">
        <v>8.756931454118465</v>
      </c>
      <c r="E201" s="101">
        <v>9.315175800043958</v>
      </c>
      <c r="F201" s="101">
        <v>29.156602158426256</v>
      </c>
      <c r="G201" s="101" t="s">
        <v>59</v>
      </c>
      <c r="H201" s="101">
        <v>6.205113647324055</v>
      </c>
      <c r="I201" s="101">
        <v>79.30511364732405</v>
      </c>
      <c r="J201" s="101" t="s">
        <v>73</v>
      </c>
      <c r="K201" s="101">
        <v>0.4314974000781465</v>
      </c>
      <c r="M201" s="101" t="s">
        <v>68</v>
      </c>
      <c r="N201" s="101">
        <v>0.275051917318396</v>
      </c>
      <c r="X201" s="101">
        <v>67.5</v>
      </c>
    </row>
    <row r="202" spans="1:24" s="101" customFormat="1" ht="12.75" hidden="1">
      <c r="A202" s="101">
        <v>1809</v>
      </c>
      <c r="B202" s="101">
        <v>163.17999267578125</v>
      </c>
      <c r="C202" s="101">
        <v>171.27999877929688</v>
      </c>
      <c r="D202" s="101">
        <v>8.21157169342041</v>
      </c>
      <c r="E202" s="101">
        <v>8.522038459777832</v>
      </c>
      <c r="F202" s="101">
        <v>35.124772763119374</v>
      </c>
      <c r="G202" s="101" t="s">
        <v>56</v>
      </c>
      <c r="H202" s="101">
        <v>6.300001034600811</v>
      </c>
      <c r="I202" s="101">
        <v>101.97999371038206</v>
      </c>
      <c r="J202" s="101" t="s">
        <v>62</v>
      </c>
      <c r="K202" s="101">
        <v>0.5911878285526442</v>
      </c>
      <c r="L202" s="101">
        <v>0.17620136491909133</v>
      </c>
      <c r="M202" s="101">
        <v>0.139955753970166</v>
      </c>
      <c r="N202" s="101">
        <v>0.17537034881932528</v>
      </c>
      <c r="O202" s="101">
        <v>0.02374346712526124</v>
      </c>
      <c r="P202" s="101">
        <v>0.005054720362741198</v>
      </c>
      <c r="Q202" s="101">
        <v>0.00288998707920917</v>
      </c>
      <c r="R202" s="101">
        <v>0.0026993907650208287</v>
      </c>
      <c r="S202" s="101">
        <v>0.0003114957672390734</v>
      </c>
      <c r="T202" s="101">
        <v>7.439435705686742E-05</v>
      </c>
      <c r="U202" s="101">
        <v>6.319351585781742E-05</v>
      </c>
      <c r="V202" s="101">
        <v>0.00010017814592136314</v>
      </c>
      <c r="W202" s="101">
        <v>1.9430048527116995E-05</v>
      </c>
      <c r="X202" s="101">
        <v>67.5</v>
      </c>
    </row>
    <row r="203" spans="1:24" s="101" customFormat="1" ht="12.75" hidden="1">
      <c r="A203" s="101">
        <v>1810</v>
      </c>
      <c r="B203" s="101">
        <v>148.44000244140625</v>
      </c>
      <c r="C203" s="101">
        <v>168.83999633789062</v>
      </c>
      <c r="D203" s="101">
        <v>8.457206726074219</v>
      </c>
      <c r="E203" s="101">
        <v>8.854552268981934</v>
      </c>
      <c r="F203" s="101">
        <v>32.89269885916575</v>
      </c>
      <c r="G203" s="101" t="s">
        <v>57</v>
      </c>
      <c r="H203" s="101">
        <v>11.728409396042295</v>
      </c>
      <c r="I203" s="101">
        <v>92.66841183744855</v>
      </c>
      <c r="J203" s="101" t="s">
        <v>60</v>
      </c>
      <c r="K203" s="101">
        <v>-0.21028915490809375</v>
      </c>
      <c r="L203" s="101">
        <v>-0.0009570726857177664</v>
      </c>
      <c r="M203" s="101">
        <v>0.051267014725222396</v>
      </c>
      <c r="N203" s="101">
        <v>-0.0018137274638412592</v>
      </c>
      <c r="O203" s="101">
        <v>-0.008205732523558558</v>
      </c>
      <c r="P203" s="101">
        <v>-0.00010961888147941543</v>
      </c>
      <c r="Q203" s="101">
        <v>0.001128893428424936</v>
      </c>
      <c r="R203" s="101">
        <v>-0.00014581370253330105</v>
      </c>
      <c r="S203" s="101">
        <v>-8.764452468918915E-05</v>
      </c>
      <c r="T203" s="101">
        <v>-7.813076246526323E-06</v>
      </c>
      <c r="U203" s="101">
        <v>2.9211802978814058E-05</v>
      </c>
      <c r="V203" s="101">
        <v>-1.150661190726491E-05</v>
      </c>
      <c r="W203" s="101">
        <v>-4.838104758676389E-06</v>
      </c>
      <c r="X203" s="101">
        <v>67.5</v>
      </c>
    </row>
    <row r="204" spans="1:24" s="101" customFormat="1" ht="12.75" hidden="1">
      <c r="A204" s="101">
        <v>1811</v>
      </c>
      <c r="B204" s="101">
        <v>128.47999572753906</v>
      </c>
      <c r="C204" s="101">
        <v>151.77999877929688</v>
      </c>
      <c r="D204" s="101">
        <v>8.7390718460083</v>
      </c>
      <c r="E204" s="101">
        <v>8.899089813232422</v>
      </c>
      <c r="F204" s="101">
        <v>29.963177446807336</v>
      </c>
      <c r="G204" s="101" t="s">
        <v>58</v>
      </c>
      <c r="H204" s="101">
        <v>20.64397957158515</v>
      </c>
      <c r="I204" s="101">
        <v>81.62397529912421</v>
      </c>
      <c r="J204" s="101" t="s">
        <v>61</v>
      </c>
      <c r="K204" s="101">
        <v>0.5525228682659482</v>
      </c>
      <c r="L204" s="101">
        <v>-0.17619876563479395</v>
      </c>
      <c r="M204" s="101">
        <v>0.13022790127511638</v>
      </c>
      <c r="N204" s="101">
        <v>-0.1753609695391159</v>
      </c>
      <c r="O204" s="101">
        <v>0.02228044400096584</v>
      </c>
      <c r="P204" s="101">
        <v>-0.005053531601398541</v>
      </c>
      <c r="Q204" s="101">
        <v>0.0026603806015784554</v>
      </c>
      <c r="R204" s="101">
        <v>-0.002695449659413669</v>
      </c>
      <c r="S204" s="101">
        <v>0.00029891144223643417</v>
      </c>
      <c r="T204" s="101">
        <v>-7.398294534195463E-05</v>
      </c>
      <c r="U204" s="101">
        <v>5.6036514998696795E-05</v>
      </c>
      <c r="V204" s="101">
        <v>-9.95151184627618E-05</v>
      </c>
      <c r="W204" s="101">
        <v>1.8818063877832763E-05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1812</v>
      </c>
      <c r="B206" s="101">
        <v>133.64</v>
      </c>
      <c r="C206" s="101">
        <v>153.24</v>
      </c>
      <c r="D206" s="101">
        <v>8.84498989952722</v>
      </c>
      <c r="E206" s="101">
        <v>9.376347445712499</v>
      </c>
      <c r="F206" s="101">
        <v>26.173697511927294</v>
      </c>
      <c r="G206" s="101" t="s">
        <v>59</v>
      </c>
      <c r="H206" s="101">
        <v>4.322337402581056</v>
      </c>
      <c r="I206" s="101">
        <v>70.46233740258104</v>
      </c>
      <c r="J206" s="101" t="s">
        <v>73</v>
      </c>
      <c r="K206" s="101">
        <v>0.4848303724065473</v>
      </c>
      <c r="M206" s="101" t="s">
        <v>68</v>
      </c>
      <c r="N206" s="101">
        <v>0.28221327040790445</v>
      </c>
      <c r="X206" s="101">
        <v>67.5</v>
      </c>
    </row>
    <row r="207" spans="1:24" s="101" customFormat="1" ht="12.75" hidden="1">
      <c r="A207" s="101">
        <v>1809</v>
      </c>
      <c r="B207" s="101">
        <v>157.05999755859375</v>
      </c>
      <c r="C207" s="101">
        <v>160.66000366210938</v>
      </c>
      <c r="D207" s="101">
        <v>8.351507186889648</v>
      </c>
      <c r="E207" s="101">
        <v>9.06861400604248</v>
      </c>
      <c r="F207" s="101">
        <v>32.48933491098256</v>
      </c>
      <c r="G207" s="101" t="s">
        <v>56</v>
      </c>
      <c r="H207" s="101">
        <v>3.1640137551591465</v>
      </c>
      <c r="I207" s="101">
        <v>92.7240113137529</v>
      </c>
      <c r="J207" s="101" t="s">
        <v>62</v>
      </c>
      <c r="K207" s="101">
        <v>0.6549424316725786</v>
      </c>
      <c r="L207" s="101">
        <v>0.09555602894060423</v>
      </c>
      <c r="M207" s="101">
        <v>0.15504873496070823</v>
      </c>
      <c r="N207" s="101">
        <v>0.14830614005452672</v>
      </c>
      <c r="O207" s="101">
        <v>0.026303954456322578</v>
      </c>
      <c r="P207" s="101">
        <v>0.0027412332177865427</v>
      </c>
      <c r="Q207" s="101">
        <v>0.0032016805134428257</v>
      </c>
      <c r="R207" s="101">
        <v>0.0022827939556119845</v>
      </c>
      <c r="S207" s="101">
        <v>0.0003450908882385145</v>
      </c>
      <c r="T207" s="101">
        <v>4.035228280916779E-05</v>
      </c>
      <c r="U207" s="101">
        <v>7.001151562858968E-05</v>
      </c>
      <c r="V207" s="101">
        <v>8.47161795641469E-05</v>
      </c>
      <c r="W207" s="101">
        <v>2.1523261315345546E-05</v>
      </c>
      <c r="X207" s="101">
        <v>67.5</v>
      </c>
    </row>
    <row r="208" spans="1:24" s="101" customFormat="1" ht="12.75" hidden="1">
      <c r="A208" s="101">
        <v>1810</v>
      </c>
      <c r="B208" s="101">
        <v>142.74000549316406</v>
      </c>
      <c r="C208" s="101">
        <v>165.24000549316406</v>
      </c>
      <c r="D208" s="101">
        <v>8.388190269470215</v>
      </c>
      <c r="E208" s="101">
        <v>9.005528450012207</v>
      </c>
      <c r="F208" s="101">
        <v>30.794584461236852</v>
      </c>
      <c r="G208" s="101" t="s">
        <v>57</v>
      </c>
      <c r="H208" s="101">
        <v>12.210298620485077</v>
      </c>
      <c r="I208" s="101">
        <v>87.45030411364914</v>
      </c>
      <c r="J208" s="101" t="s">
        <v>60</v>
      </c>
      <c r="K208" s="101">
        <v>-0.3011267814648359</v>
      </c>
      <c r="L208" s="101">
        <v>-0.000518598216459461</v>
      </c>
      <c r="M208" s="101">
        <v>0.07284840130070504</v>
      </c>
      <c r="N208" s="101">
        <v>-0.0015339104219162822</v>
      </c>
      <c r="O208" s="101">
        <v>-0.011841129959113772</v>
      </c>
      <c r="P208" s="101">
        <v>-5.9413974664189074E-05</v>
      </c>
      <c r="Q208" s="101">
        <v>0.0015779894909561589</v>
      </c>
      <c r="R208" s="101">
        <v>-0.0001233184300651563</v>
      </c>
      <c r="S208" s="101">
        <v>-0.00013416400004357624</v>
      </c>
      <c r="T208" s="101">
        <v>-4.235154465083604E-06</v>
      </c>
      <c r="U208" s="101">
        <v>3.922108771937664E-05</v>
      </c>
      <c r="V208" s="101">
        <v>-9.732313527878169E-06</v>
      </c>
      <c r="W208" s="101">
        <v>-7.697660771965938E-06</v>
      </c>
      <c r="X208" s="101">
        <v>67.5</v>
      </c>
    </row>
    <row r="209" spans="1:24" s="101" customFormat="1" ht="12.75" hidden="1">
      <c r="A209" s="101">
        <v>1811</v>
      </c>
      <c r="B209" s="101">
        <v>132.9600067138672</v>
      </c>
      <c r="C209" s="101">
        <v>141.66000366210938</v>
      </c>
      <c r="D209" s="101">
        <v>8.538896560668945</v>
      </c>
      <c r="E209" s="101">
        <v>8.92711067199707</v>
      </c>
      <c r="F209" s="101">
        <v>30.02124089883134</v>
      </c>
      <c r="G209" s="101" t="s">
        <v>58</v>
      </c>
      <c r="H209" s="101">
        <v>18.2550917552487</v>
      </c>
      <c r="I209" s="101">
        <v>83.71509846911589</v>
      </c>
      <c r="J209" s="101" t="s">
        <v>61</v>
      </c>
      <c r="K209" s="101">
        <v>0.5816117693872944</v>
      </c>
      <c r="L209" s="101">
        <v>-0.09555462167152085</v>
      </c>
      <c r="M209" s="101">
        <v>0.13686935610591358</v>
      </c>
      <c r="N209" s="101">
        <v>-0.1482982073279729</v>
      </c>
      <c r="O209" s="101">
        <v>0.023487989725212134</v>
      </c>
      <c r="P209" s="101">
        <v>-0.002740589267641353</v>
      </c>
      <c r="Q209" s="101">
        <v>0.0027858046012941102</v>
      </c>
      <c r="R209" s="101">
        <v>-0.0022794606398411172</v>
      </c>
      <c r="S209" s="101">
        <v>0.00031794298582851955</v>
      </c>
      <c r="T209" s="101">
        <v>-4.012941806914151E-05</v>
      </c>
      <c r="U209" s="101">
        <v>5.799412555355257E-05</v>
      </c>
      <c r="V209" s="101">
        <v>-8.415529189147798E-05</v>
      </c>
      <c r="W209" s="101">
        <v>2.0099671546778738E-05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1812</v>
      </c>
      <c r="B211" s="101">
        <v>140.4</v>
      </c>
      <c r="C211" s="101">
        <v>161.3</v>
      </c>
      <c r="D211" s="101">
        <v>9.06470434795356</v>
      </c>
      <c r="E211" s="101">
        <v>9.567088900527017</v>
      </c>
      <c r="F211" s="101">
        <v>27.412564652468728</v>
      </c>
      <c r="G211" s="101" t="s">
        <v>59</v>
      </c>
      <c r="H211" s="101">
        <v>-0.8707969663936552</v>
      </c>
      <c r="I211" s="101">
        <v>72.02920303360635</v>
      </c>
      <c r="J211" s="101" t="s">
        <v>73</v>
      </c>
      <c r="K211" s="101">
        <v>0.5038994052757059</v>
      </c>
      <c r="M211" s="101" t="s">
        <v>68</v>
      </c>
      <c r="N211" s="101">
        <v>0.27763458945825065</v>
      </c>
      <c r="X211" s="101">
        <v>67.5</v>
      </c>
    </row>
    <row r="212" spans="1:24" s="101" customFormat="1" ht="12.75" hidden="1">
      <c r="A212" s="101">
        <v>1809</v>
      </c>
      <c r="B212" s="101">
        <v>167.8000030517578</v>
      </c>
      <c r="C212" s="101">
        <v>171.3000030517578</v>
      </c>
      <c r="D212" s="101">
        <v>8.159500122070312</v>
      </c>
      <c r="E212" s="101">
        <v>8.757768630981445</v>
      </c>
      <c r="F212" s="101">
        <v>35.849766079161796</v>
      </c>
      <c r="G212" s="101" t="s">
        <v>56</v>
      </c>
      <c r="H212" s="101">
        <v>4.469448420837509</v>
      </c>
      <c r="I212" s="101">
        <v>104.76945147259532</v>
      </c>
      <c r="J212" s="101" t="s">
        <v>62</v>
      </c>
      <c r="K212" s="101">
        <v>0.6774281586040416</v>
      </c>
      <c r="L212" s="101">
        <v>0.08574057613734822</v>
      </c>
      <c r="M212" s="101">
        <v>0.16037214834357924</v>
      </c>
      <c r="N212" s="101">
        <v>0.10564003185165181</v>
      </c>
      <c r="O212" s="101">
        <v>0.027206756405167645</v>
      </c>
      <c r="P212" s="101">
        <v>0.0024595857428294163</v>
      </c>
      <c r="Q212" s="101">
        <v>0.0033116802198101514</v>
      </c>
      <c r="R212" s="101">
        <v>0.0016260544462763935</v>
      </c>
      <c r="S212" s="101">
        <v>0.00035692204307256014</v>
      </c>
      <c r="T212" s="101">
        <v>3.6163394795663025E-05</v>
      </c>
      <c r="U212" s="101">
        <v>7.241471217940398E-05</v>
      </c>
      <c r="V212" s="101">
        <v>6.033652472191031E-05</v>
      </c>
      <c r="W212" s="101">
        <v>2.2251878641269748E-05</v>
      </c>
      <c r="X212" s="101">
        <v>67.5</v>
      </c>
    </row>
    <row r="213" spans="1:24" s="101" customFormat="1" ht="12.75" hidden="1">
      <c r="A213" s="101">
        <v>1810</v>
      </c>
      <c r="B213" s="101">
        <v>145.82000732421875</v>
      </c>
      <c r="C213" s="101">
        <v>143.9199981689453</v>
      </c>
      <c r="D213" s="101">
        <v>8.040465354919434</v>
      </c>
      <c r="E213" s="101">
        <v>8.91661262512207</v>
      </c>
      <c r="F213" s="101">
        <v>32.028383821847534</v>
      </c>
      <c r="G213" s="101" t="s">
        <v>57</v>
      </c>
      <c r="H213" s="101">
        <v>16.57977989149724</v>
      </c>
      <c r="I213" s="101">
        <v>94.89978721571599</v>
      </c>
      <c r="J213" s="101" t="s">
        <v>60</v>
      </c>
      <c r="K213" s="101">
        <v>-0.6708236130254179</v>
      </c>
      <c r="L213" s="101">
        <v>0.00046747793004404985</v>
      </c>
      <c r="M213" s="101">
        <v>0.15905233628487203</v>
      </c>
      <c r="N213" s="101">
        <v>-0.001092801744616366</v>
      </c>
      <c r="O213" s="101">
        <v>-0.026899022193235037</v>
      </c>
      <c r="P213" s="101">
        <v>5.351463126902763E-05</v>
      </c>
      <c r="Q213" s="101">
        <v>0.0032944312661908498</v>
      </c>
      <c r="R213" s="101">
        <v>-8.78568492984797E-05</v>
      </c>
      <c r="S213" s="101">
        <v>-0.00034846439617981214</v>
      </c>
      <c r="T213" s="101">
        <v>3.81200231815907E-06</v>
      </c>
      <c r="U213" s="101">
        <v>7.239614755623724E-05</v>
      </c>
      <c r="V213" s="101">
        <v>-6.937910669835564E-06</v>
      </c>
      <c r="W213" s="101">
        <v>-2.155097186327788E-05</v>
      </c>
      <c r="X213" s="101">
        <v>67.5</v>
      </c>
    </row>
    <row r="214" spans="1:24" s="101" customFormat="1" ht="12.75" hidden="1">
      <c r="A214" s="101">
        <v>1811</v>
      </c>
      <c r="B214" s="101">
        <v>132.10000610351562</v>
      </c>
      <c r="C214" s="101">
        <v>138.5</v>
      </c>
      <c r="D214" s="101">
        <v>8.676461219787598</v>
      </c>
      <c r="E214" s="101">
        <v>9.083958625793457</v>
      </c>
      <c r="F214" s="101">
        <v>26.038382022745203</v>
      </c>
      <c r="G214" s="101" t="s">
        <v>58</v>
      </c>
      <c r="H214" s="101">
        <v>6.854987384471002</v>
      </c>
      <c r="I214" s="101">
        <v>71.45499348798663</v>
      </c>
      <c r="J214" s="101" t="s">
        <v>61</v>
      </c>
      <c r="K214" s="101">
        <v>0.09436413660489305</v>
      </c>
      <c r="L214" s="101">
        <v>0.0857393017276752</v>
      </c>
      <c r="M214" s="101">
        <v>0.020532420379949526</v>
      </c>
      <c r="N214" s="101">
        <v>-0.10563437941297792</v>
      </c>
      <c r="O214" s="101">
        <v>0.0040804655540733975</v>
      </c>
      <c r="P214" s="101">
        <v>0.0024590034995033805</v>
      </c>
      <c r="Q214" s="101">
        <v>0.0003375626025287269</v>
      </c>
      <c r="R214" s="101">
        <v>-0.0016236792282611036</v>
      </c>
      <c r="S214" s="101">
        <v>7.72392997516769E-05</v>
      </c>
      <c r="T214" s="101">
        <v>3.596192099253511E-05</v>
      </c>
      <c r="U214" s="101">
        <v>1.6396216153262408E-06</v>
      </c>
      <c r="V214" s="101">
        <v>-5.993631295846514E-05</v>
      </c>
      <c r="W214" s="101">
        <v>5.540912814149128E-06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1812</v>
      </c>
      <c r="B216" s="101">
        <v>149.1</v>
      </c>
      <c r="C216" s="101">
        <v>164.4</v>
      </c>
      <c r="D216" s="101">
        <v>8.432433395822136</v>
      </c>
      <c r="E216" s="101">
        <v>9.144493980799588</v>
      </c>
      <c r="F216" s="101">
        <v>29.917303398919127</v>
      </c>
      <c r="G216" s="101" t="s">
        <v>59</v>
      </c>
      <c r="H216" s="101">
        <v>2.9358091022177604</v>
      </c>
      <c r="I216" s="101">
        <v>84.53580910221775</v>
      </c>
      <c r="J216" s="101" t="s">
        <v>73</v>
      </c>
      <c r="K216" s="101">
        <v>0.4074805401930675</v>
      </c>
      <c r="M216" s="101" t="s">
        <v>68</v>
      </c>
      <c r="N216" s="101">
        <v>0.23353939028689208</v>
      </c>
      <c r="X216" s="101">
        <v>67.5</v>
      </c>
    </row>
    <row r="217" spans="1:24" s="101" customFormat="1" ht="12.75" hidden="1">
      <c r="A217" s="101">
        <v>1809</v>
      </c>
      <c r="B217" s="101">
        <v>174.4199981689453</v>
      </c>
      <c r="C217" s="101">
        <v>181.6199951171875</v>
      </c>
      <c r="D217" s="101">
        <v>7.987733364105225</v>
      </c>
      <c r="E217" s="101">
        <v>8.54257583618164</v>
      </c>
      <c r="F217" s="101">
        <v>36.43919913906894</v>
      </c>
      <c r="G217" s="101" t="s">
        <v>56</v>
      </c>
      <c r="H217" s="101">
        <v>1.8922321150272694</v>
      </c>
      <c r="I217" s="101">
        <v>108.81223028397258</v>
      </c>
      <c r="J217" s="101" t="s">
        <v>62</v>
      </c>
      <c r="K217" s="101">
        <v>0.6003069469225532</v>
      </c>
      <c r="L217" s="101">
        <v>0.11077629361215996</v>
      </c>
      <c r="M217" s="101">
        <v>0.1421144996179269</v>
      </c>
      <c r="N217" s="101">
        <v>0.11849374532572388</v>
      </c>
      <c r="O217" s="101">
        <v>0.02410965022039899</v>
      </c>
      <c r="P217" s="101">
        <v>0.003177839118949463</v>
      </c>
      <c r="Q217" s="101">
        <v>0.002934604652103811</v>
      </c>
      <c r="R217" s="101">
        <v>0.0018239063404597517</v>
      </c>
      <c r="S217" s="101">
        <v>0.0003163058316090561</v>
      </c>
      <c r="T217" s="101">
        <v>4.67727441712194E-05</v>
      </c>
      <c r="U217" s="101">
        <v>6.417449084980306E-05</v>
      </c>
      <c r="V217" s="101">
        <v>6.768704791575064E-05</v>
      </c>
      <c r="W217" s="101">
        <v>1.972770725344304E-05</v>
      </c>
      <c r="X217" s="101">
        <v>67.5</v>
      </c>
    </row>
    <row r="218" spans="1:24" s="101" customFormat="1" ht="12.75" hidden="1">
      <c r="A218" s="101">
        <v>1810</v>
      </c>
      <c r="B218" s="101">
        <v>167.1999969482422</v>
      </c>
      <c r="C218" s="101">
        <v>152</v>
      </c>
      <c r="D218" s="101">
        <v>8.19571590423584</v>
      </c>
      <c r="E218" s="101">
        <v>8.90671443939209</v>
      </c>
      <c r="F218" s="101">
        <v>37.49586433047058</v>
      </c>
      <c r="G218" s="101" t="s">
        <v>57</v>
      </c>
      <c r="H218" s="101">
        <v>9.393143232032699</v>
      </c>
      <c r="I218" s="101">
        <v>109.09314018027489</v>
      </c>
      <c r="J218" s="101" t="s">
        <v>60</v>
      </c>
      <c r="K218" s="101">
        <v>-0.24623427986098562</v>
      </c>
      <c r="L218" s="101">
        <v>-0.0006017053436559017</v>
      </c>
      <c r="M218" s="101">
        <v>0.05976226687360893</v>
      </c>
      <c r="N218" s="101">
        <v>-0.00122556970754509</v>
      </c>
      <c r="O218" s="101">
        <v>-0.009651456162185358</v>
      </c>
      <c r="P218" s="101">
        <v>-6.890752629375983E-05</v>
      </c>
      <c r="Q218" s="101">
        <v>0.0013035519143623794</v>
      </c>
      <c r="R218" s="101">
        <v>-9.853072457535383E-05</v>
      </c>
      <c r="S218" s="101">
        <v>-0.00010674296015523192</v>
      </c>
      <c r="T218" s="101">
        <v>-4.910117552319775E-06</v>
      </c>
      <c r="U218" s="101">
        <v>3.296966364396136E-05</v>
      </c>
      <c r="V218" s="101">
        <v>-7.776066691266243E-06</v>
      </c>
      <c r="W218" s="101">
        <v>-6.031738053454911E-06</v>
      </c>
      <c r="X218" s="101">
        <v>67.5</v>
      </c>
    </row>
    <row r="219" spans="1:24" s="101" customFormat="1" ht="12.75" hidden="1">
      <c r="A219" s="101">
        <v>1811</v>
      </c>
      <c r="B219" s="101">
        <v>119.94000244140625</v>
      </c>
      <c r="C219" s="101">
        <v>149.83999633789062</v>
      </c>
      <c r="D219" s="101">
        <v>8.876168251037598</v>
      </c>
      <c r="E219" s="101">
        <v>8.97767162322998</v>
      </c>
      <c r="F219" s="101">
        <v>25.564654164913733</v>
      </c>
      <c r="G219" s="101" t="s">
        <v>58</v>
      </c>
      <c r="H219" s="101">
        <v>16.101522323929544</v>
      </c>
      <c r="I219" s="101">
        <v>68.5415247653358</v>
      </c>
      <c r="J219" s="101" t="s">
        <v>61</v>
      </c>
      <c r="K219" s="101">
        <v>0.547482520218517</v>
      </c>
      <c r="L219" s="101">
        <v>-0.11077465945389715</v>
      </c>
      <c r="M219" s="101">
        <v>0.12893797912089863</v>
      </c>
      <c r="N219" s="101">
        <v>-0.11848740717987485</v>
      </c>
      <c r="O219" s="101">
        <v>0.02209354266973496</v>
      </c>
      <c r="P219" s="101">
        <v>-0.003177091943703483</v>
      </c>
      <c r="Q219" s="101">
        <v>0.0026291931976770945</v>
      </c>
      <c r="R219" s="101">
        <v>-0.0018212429917734588</v>
      </c>
      <c r="S219" s="101">
        <v>0.0002977504316826344</v>
      </c>
      <c r="T219" s="101">
        <v>-4.651430256306914E-05</v>
      </c>
      <c r="U219" s="101">
        <v>5.505784735199433E-05</v>
      </c>
      <c r="V219" s="101">
        <v>-6.723889679614102E-05</v>
      </c>
      <c r="W219" s="101">
        <v>1.8782986171853852E-05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1812</v>
      </c>
      <c r="B221" s="101">
        <v>159.96</v>
      </c>
      <c r="C221" s="101">
        <v>160.66</v>
      </c>
      <c r="D221" s="101">
        <v>8.643079138712778</v>
      </c>
      <c r="E221" s="101">
        <v>9.269248062640711</v>
      </c>
      <c r="F221" s="101">
        <v>30.43308941286429</v>
      </c>
      <c r="G221" s="101" t="s">
        <v>59</v>
      </c>
      <c r="H221" s="101">
        <v>-8.524314990372034</v>
      </c>
      <c r="I221" s="101">
        <v>83.93568500962797</v>
      </c>
      <c r="J221" s="101" t="s">
        <v>73</v>
      </c>
      <c r="K221" s="101">
        <v>1.7643198001214193</v>
      </c>
      <c r="M221" s="101" t="s">
        <v>68</v>
      </c>
      <c r="N221" s="101">
        <v>0.9580400946548987</v>
      </c>
      <c r="X221" s="101">
        <v>67.5</v>
      </c>
    </row>
    <row r="222" spans="1:24" s="101" customFormat="1" ht="12.75" hidden="1">
      <c r="A222" s="101">
        <v>1809</v>
      </c>
      <c r="B222" s="101">
        <v>172.94000244140625</v>
      </c>
      <c r="C222" s="101">
        <v>178.24000549316406</v>
      </c>
      <c r="D222" s="101">
        <v>8.464568138122559</v>
      </c>
      <c r="E222" s="101">
        <v>9.170278549194336</v>
      </c>
      <c r="F222" s="101">
        <v>36.849160506302</v>
      </c>
      <c r="G222" s="101" t="s">
        <v>56</v>
      </c>
      <c r="H222" s="101">
        <v>-1.6087021275925224</v>
      </c>
      <c r="I222" s="101">
        <v>103.83130031381373</v>
      </c>
      <c r="J222" s="101" t="s">
        <v>62</v>
      </c>
      <c r="K222" s="101">
        <v>1.2588357124677887</v>
      </c>
      <c r="L222" s="101">
        <v>0.2790040633344788</v>
      </c>
      <c r="M222" s="101">
        <v>0.29801187026169734</v>
      </c>
      <c r="N222" s="101">
        <v>0.1016720753718739</v>
      </c>
      <c r="O222" s="101">
        <v>0.0505572971288406</v>
      </c>
      <c r="P222" s="101">
        <v>0.008003691729035008</v>
      </c>
      <c r="Q222" s="101">
        <v>0.006153906696594967</v>
      </c>
      <c r="R222" s="101">
        <v>0.0015649558412180692</v>
      </c>
      <c r="S222" s="101">
        <v>0.0006632876325803455</v>
      </c>
      <c r="T222" s="101">
        <v>0.00011779598537930636</v>
      </c>
      <c r="U222" s="101">
        <v>0.00013458989194615757</v>
      </c>
      <c r="V222" s="101">
        <v>5.807281765917949E-05</v>
      </c>
      <c r="W222" s="101">
        <v>4.1361018802900384E-05</v>
      </c>
      <c r="X222" s="101">
        <v>67.5</v>
      </c>
    </row>
    <row r="223" spans="1:24" s="101" customFormat="1" ht="12.75" hidden="1">
      <c r="A223" s="101">
        <v>1810</v>
      </c>
      <c r="B223" s="101">
        <v>161.97999572753906</v>
      </c>
      <c r="C223" s="101">
        <v>175.67999267578125</v>
      </c>
      <c r="D223" s="101">
        <v>8.108662605285645</v>
      </c>
      <c r="E223" s="101">
        <v>8.669473648071289</v>
      </c>
      <c r="F223" s="101">
        <v>37.03304717428898</v>
      </c>
      <c r="G223" s="101" t="s">
        <v>57</v>
      </c>
      <c r="H223" s="101">
        <v>14.399501027004064</v>
      </c>
      <c r="I223" s="101">
        <v>108.87949675454313</v>
      </c>
      <c r="J223" s="101" t="s">
        <v>60</v>
      </c>
      <c r="K223" s="101">
        <v>-0.8781956809301517</v>
      </c>
      <c r="L223" s="101">
        <v>-0.0015174375345363917</v>
      </c>
      <c r="M223" s="101">
        <v>0.21031442769085357</v>
      </c>
      <c r="N223" s="101">
        <v>-0.001051865670991941</v>
      </c>
      <c r="O223" s="101">
        <v>-0.03487706201590959</v>
      </c>
      <c r="P223" s="101">
        <v>-0.00017356661471693631</v>
      </c>
      <c r="Q223" s="101">
        <v>0.004455911639503787</v>
      </c>
      <c r="R223" s="101">
        <v>-8.458160179317475E-05</v>
      </c>
      <c r="S223" s="101">
        <v>-0.00042409404137655455</v>
      </c>
      <c r="T223" s="101">
        <v>-1.2354609542008488E-05</v>
      </c>
      <c r="U223" s="101">
        <v>0.00010450216322114958</v>
      </c>
      <c r="V223" s="101">
        <v>-6.680929529565378E-06</v>
      </c>
      <c r="W223" s="101">
        <v>-2.5369285543865487E-05</v>
      </c>
      <c r="X223" s="101">
        <v>67.5</v>
      </c>
    </row>
    <row r="224" spans="1:24" s="101" customFormat="1" ht="12.75" hidden="1">
      <c r="A224" s="101">
        <v>1811</v>
      </c>
      <c r="B224" s="101">
        <v>130.9600067138672</v>
      </c>
      <c r="C224" s="101">
        <v>138.66000366210938</v>
      </c>
      <c r="D224" s="101">
        <v>8.776806831359863</v>
      </c>
      <c r="E224" s="101">
        <v>9.096075057983398</v>
      </c>
      <c r="F224" s="101">
        <v>31.411908218319574</v>
      </c>
      <c r="G224" s="101" t="s">
        <v>58</v>
      </c>
      <c r="H224" s="101">
        <v>21.751492282819896</v>
      </c>
      <c r="I224" s="101">
        <v>85.21149899668708</v>
      </c>
      <c r="J224" s="101" t="s">
        <v>61</v>
      </c>
      <c r="K224" s="101">
        <v>0.9019089183392701</v>
      </c>
      <c r="L224" s="101">
        <v>-0.2789999368108865</v>
      </c>
      <c r="M224" s="101">
        <v>0.21113719786419313</v>
      </c>
      <c r="N224" s="101">
        <v>-0.10166663409907006</v>
      </c>
      <c r="O224" s="101">
        <v>0.03660096772098069</v>
      </c>
      <c r="P224" s="101">
        <v>-0.008001809540577625</v>
      </c>
      <c r="Q224" s="101">
        <v>0.004244457455474263</v>
      </c>
      <c r="R224" s="101">
        <v>-0.0015626684669502536</v>
      </c>
      <c r="S224" s="101">
        <v>0.00050999483095708</v>
      </c>
      <c r="T224" s="101">
        <v>-0.00011714630935094058</v>
      </c>
      <c r="U224" s="101">
        <v>8.48159000198582E-05</v>
      </c>
      <c r="V224" s="101">
        <v>-5.768723716297471E-05</v>
      </c>
      <c r="W224" s="101">
        <v>3.266700517965638E-05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25.517703291329948</v>
      </c>
      <c r="G225" s="102"/>
      <c r="H225" s="102"/>
      <c r="I225" s="115"/>
      <c r="J225" s="115" t="s">
        <v>158</v>
      </c>
      <c r="K225" s="102">
        <f>AVERAGE(K223,K218,K213,K208,K203,K198)</f>
        <v>-0.5684418210386867</v>
      </c>
      <c r="L225" s="102">
        <f>AVERAGE(L223,L218,L213,L208,L203,L198)</f>
        <v>-0.0008411774004612197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40.4488101877232</v>
      </c>
      <c r="G226" s="102"/>
      <c r="H226" s="102"/>
      <c r="I226" s="115"/>
      <c r="J226" s="115" t="s">
        <v>159</v>
      </c>
      <c r="K226" s="102">
        <f>AVERAGE(K224,K219,K214,K209,K204,K199)</f>
        <v>0.4853142961969869</v>
      </c>
      <c r="L226" s="102">
        <f>AVERAGE(L224,L219,L214,L209,L204,L199)</f>
        <v>-0.15480441446829765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0.35527613814917913</v>
      </c>
      <c r="L227" s="102">
        <f>ABS(L225/$H$33)</f>
        <v>0.002336603890170055</v>
      </c>
      <c r="M227" s="115" t="s">
        <v>111</v>
      </c>
      <c r="N227" s="102">
        <f>K227+L227+L228+K228</f>
        <v>0.7301122602848686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0.2757467592028335</v>
      </c>
      <c r="L228" s="102">
        <f>ABS(L226/$H$34)</f>
        <v>0.09675275904268603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1812</v>
      </c>
      <c r="B231" s="101">
        <v>161.2</v>
      </c>
      <c r="C231" s="101">
        <v>181.1</v>
      </c>
      <c r="D231" s="101">
        <v>8.803619802149388</v>
      </c>
      <c r="E231" s="101">
        <v>9.3347315632149</v>
      </c>
      <c r="F231" s="101">
        <v>33.13199203134741</v>
      </c>
      <c r="G231" s="101" t="s">
        <v>59</v>
      </c>
      <c r="H231" s="101">
        <v>-3.982338153578681</v>
      </c>
      <c r="I231" s="101">
        <v>89.71766184642131</v>
      </c>
      <c r="J231" s="101" t="s">
        <v>73</v>
      </c>
      <c r="K231" s="101">
        <v>1.489578754506432</v>
      </c>
      <c r="M231" s="101" t="s">
        <v>68</v>
      </c>
      <c r="N231" s="101">
        <v>0.8044537222827955</v>
      </c>
      <c r="X231" s="101">
        <v>67.5</v>
      </c>
    </row>
    <row r="232" spans="1:24" s="101" customFormat="1" ht="12.75" hidden="1">
      <c r="A232" s="101">
        <v>1809</v>
      </c>
      <c r="B232" s="101">
        <v>171.75999450683594</v>
      </c>
      <c r="C232" s="101">
        <v>170.75999450683594</v>
      </c>
      <c r="D232" s="101">
        <v>8.42712688446045</v>
      </c>
      <c r="E232" s="101">
        <v>8.869236946105957</v>
      </c>
      <c r="F232" s="101">
        <v>40.4488101877232</v>
      </c>
      <c r="G232" s="101" t="s">
        <v>56</v>
      </c>
      <c r="H232" s="101">
        <v>10.214894535056814</v>
      </c>
      <c r="I232" s="101">
        <v>114.47488904189275</v>
      </c>
      <c r="J232" s="101" t="s">
        <v>62</v>
      </c>
      <c r="K232" s="101">
        <v>1.1685725298827936</v>
      </c>
      <c r="L232" s="101">
        <v>0.16385118322954692</v>
      </c>
      <c r="M232" s="101">
        <v>0.27664433424125306</v>
      </c>
      <c r="N232" s="101">
        <v>0.135556666150928</v>
      </c>
      <c r="O232" s="101">
        <v>0.046931870317337906</v>
      </c>
      <c r="P232" s="101">
        <v>0.0047002869484855875</v>
      </c>
      <c r="Q232" s="101">
        <v>0.005712746001757848</v>
      </c>
      <c r="R232" s="101">
        <v>0.0020865522411789685</v>
      </c>
      <c r="S232" s="101">
        <v>0.0006157042183191129</v>
      </c>
      <c r="T232" s="101">
        <v>6.911406398303387E-05</v>
      </c>
      <c r="U232" s="101">
        <v>0.00012492736446822778</v>
      </c>
      <c r="V232" s="101">
        <v>7.741891357038519E-05</v>
      </c>
      <c r="W232" s="101">
        <v>3.838367012124883E-05</v>
      </c>
      <c r="X232" s="101">
        <v>67.5</v>
      </c>
    </row>
    <row r="233" spans="1:24" s="101" customFormat="1" ht="12.75" hidden="1">
      <c r="A233" s="101">
        <v>1811</v>
      </c>
      <c r="B233" s="101">
        <v>121.44000244140625</v>
      </c>
      <c r="C233" s="101">
        <v>138.83999633789062</v>
      </c>
      <c r="D233" s="101">
        <v>8.660112380981445</v>
      </c>
      <c r="E233" s="101">
        <v>9.009123802185059</v>
      </c>
      <c r="F233" s="101">
        <v>28.912482465246075</v>
      </c>
      <c r="G233" s="101" t="s">
        <v>57</v>
      </c>
      <c r="H233" s="101">
        <v>25.516344252709175</v>
      </c>
      <c r="I233" s="101">
        <v>79.45634669411542</v>
      </c>
      <c r="J233" s="101" t="s">
        <v>60</v>
      </c>
      <c r="K233" s="101">
        <v>-1.1356609931349682</v>
      </c>
      <c r="L233" s="101">
        <v>0.0008928356776793122</v>
      </c>
      <c r="M233" s="101">
        <v>0.26809439530356305</v>
      </c>
      <c r="N233" s="101">
        <v>-0.0014023366349005843</v>
      </c>
      <c r="O233" s="101">
        <v>-0.04572678907744927</v>
      </c>
      <c r="P233" s="101">
        <v>0.00010224424636036052</v>
      </c>
      <c r="Q233" s="101">
        <v>0.005497260954937395</v>
      </c>
      <c r="R233" s="101">
        <v>-0.00011274361177731734</v>
      </c>
      <c r="S233" s="101">
        <v>-0.000607883718275483</v>
      </c>
      <c r="T233" s="101">
        <v>7.2843186246767375E-06</v>
      </c>
      <c r="U233" s="101">
        <v>0.00011713532100296223</v>
      </c>
      <c r="V233" s="101">
        <v>-8.906043655564773E-06</v>
      </c>
      <c r="W233" s="101">
        <v>-3.807851506264654E-05</v>
      </c>
      <c r="X233" s="101">
        <v>67.5</v>
      </c>
    </row>
    <row r="234" spans="1:24" s="101" customFormat="1" ht="12.75" hidden="1">
      <c r="A234" s="101">
        <v>1810</v>
      </c>
      <c r="B234" s="101">
        <v>136.17999267578125</v>
      </c>
      <c r="C234" s="101">
        <v>151.27999877929688</v>
      </c>
      <c r="D234" s="101">
        <v>8.603066444396973</v>
      </c>
      <c r="E234" s="101">
        <v>8.996017456054688</v>
      </c>
      <c r="F234" s="101">
        <v>25.8733805575916</v>
      </c>
      <c r="G234" s="101" t="s">
        <v>58</v>
      </c>
      <c r="H234" s="101">
        <v>2.940207586507128</v>
      </c>
      <c r="I234" s="101">
        <v>71.62020026228838</v>
      </c>
      <c r="J234" s="101" t="s">
        <v>61</v>
      </c>
      <c r="K234" s="101">
        <v>-0.2753831263319713</v>
      </c>
      <c r="L234" s="101">
        <v>0.16384875065185947</v>
      </c>
      <c r="M234" s="101">
        <v>-0.06824575352798885</v>
      </c>
      <c r="N234" s="101">
        <v>-0.13554941235548226</v>
      </c>
      <c r="O234" s="101">
        <v>-0.010566986900242104</v>
      </c>
      <c r="P234" s="101">
        <v>0.0046991747692749376</v>
      </c>
      <c r="Q234" s="101">
        <v>-0.0015542164823219044</v>
      </c>
      <c r="R234" s="101">
        <v>-0.0020835040516333013</v>
      </c>
      <c r="S234" s="101">
        <v>-9.782162087965613E-05</v>
      </c>
      <c r="T234" s="101">
        <v>6.872912441189024E-05</v>
      </c>
      <c r="U234" s="101">
        <v>-4.342997774015568E-05</v>
      </c>
      <c r="V234" s="101">
        <v>-7.690494499591002E-05</v>
      </c>
      <c r="W234" s="101">
        <v>-4.83040604925203E-06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1812</v>
      </c>
      <c r="B236" s="101">
        <v>140.6</v>
      </c>
      <c r="C236" s="101">
        <v>163.7</v>
      </c>
      <c r="D236" s="101">
        <v>8.756931454118465</v>
      </c>
      <c r="E236" s="101">
        <v>9.315175800043958</v>
      </c>
      <c r="F236" s="101">
        <v>32.225264816599505</v>
      </c>
      <c r="G236" s="101" t="s">
        <v>59</v>
      </c>
      <c r="H236" s="101">
        <v>14.551787225040599</v>
      </c>
      <c r="I236" s="101">
        <v>87.6517872250406</v>
      </c>
      <c r="J236" s="101" t="s">
        <v>73</v>
      </c>
      <c r="K236" s="101">
        <v>0.32726862065146434</v>
      </c>
      <c r="M236" s="101" t="s">
        <v>68</v>
      </c>
      <c r="N236" s="101">
        <v>0.3080853935105725</v>
      </c>
      <c r="X236" s="101">
        <v>67.5</v>
      </c>
    </row>
    <row r="237" spans="1:24" s="101" customFormat="1" ht="12.75" hidden="1">
      <c r="A237" s="101">
        <v>1809</v>
      </c>
      <c r="B237" s="101">
        <v>163.17999267578125</v>
      </c>
      <c r="C237" s="101">
        <v>171.27999877929688</v>
      </c>
      <c r="D237" s="101">
        <v>8.21157169342041</v>
      </c>
      <c r="E237" s="101">
        <v>8.522038459777832</v>
      </c>
      <c r="F237" s="101">
        <v>35.124772763119374</v>
      </c>
      <c r="G237" s="101" t="s">
        <v>56</v>
      </c>
      <c r="H237" s="101">
        <v>6.300001034600811</v>
      </c>
      <c r="I237" s="101">
        <v>101.97999371038206</v>
      </c>
      <c r="J237" s="101" t="s">
        <v>62</v>
      </c>
      <c r="K237" s="101">
        <v>0.24125161663537317</v>
      </c>
      <c r="L237" s="101">
        <v>0.4844688725580146</v>
      </c>
      <c r="M237" s="101">
        <v>0.057113647521363456</v>
      </c>
      <c r="N237" s="101">
        <v>0.1754948371854756</v>
      </c>
      <c r="O237" s="101">
        <v>0.009689082399199486</v>
      </c>
      <c r="P237" s="101">
        <v>0.013897760841031823</v>
      </c>
      <c r="Q237" s="101">
        <v>0.0011794905434530014</v>
      </c>
      <c r="R237" s="101">
        <v>0.0027013010347065832</v>
      </c>
      <c r="S237" s="101">
        <v>0.0001270733043134132</v>
      </c>
      <c r="T237" s="101">
        <v>0.00020447544632383607</v>
      </c>
      <c r="U237" s="101">
        <v>2.578196216822668E-05</v>
      </c>
      <c r="V237" s="101">
        <v>0.00010024071469093502</v>
      </c>
      <c r="W237" s="101">
        <v>7.912013148956492E-06</v>
      </c>
      <c r="X237" s="101">
        <v>67.5</v>
      </c>
    </row>
    <row r="238" spans="1:24" s="101" customFormat="1" ht="12.75" hidden="1">
      <c r="A238" s="101">
        <v>1811</v>
      </c>
      <c r="B238" s="101">
        <v>128.47999572753906</v>
      </c>
      <c r="C238" s="101">
        <v>151.77999877929688</v>
      </c>
      <c r="D238" s="101">
        <v>8.7390718460083</v>
      </c>
      <c r="E238" s="101">
        <v>8.899089813232422</v>
      </c>
      <c r="F238" s="101">
        <v>29.833316264837546</v>
      </c>
      <c r="G238" s="101" t="s">
        <v>57</v>
      </c>
      <c r="H238" s="101">
        <v>20.29021916255529</v>
      </c>
      <c r="I238" s="101">
        <v>81.27021489009435</v>
      </c>
      <c r="J238" s="101" t="s">
        <v>60</v>
      </c>
      <c r="K238" s="101">
        <v>-0.22108924521811002</v>
      </c>
      <c r="L238" s="101">
        <v>0.0026378257929872105</v>
      </c>
      <c r="M238" s="101">
        <v>0.05207731413733878</v>
      </c>
      <c r="N238" s="101">
        <v>-0.00181513436866813</v>
      </c>
      <c r="O238" s="101">
        <v>-0.008920778037957152</v>
      </c>
      <c r="P238" s="101">
        <v>0.00030170659454120457</v>
      </c>
      <c r="Q238" s="101">
        <v>0.0010623468909031282</v>
      </c>
      <c r="R238" s="101">
        <v>-0.00014590608379355248</v>
      </c>
      <c r="S238" s="101">
        <v>-0.00012007629246723425</v>
      </c>
      <c r="T238" s="101">
        <v>2.14771814036303E-05</v>
      </c>
      <c r="U238" s="101">
        <v>2.224357467828471E-05</v>
      </c>
      <c r="V238" s="101">
        <v>-1.1513726611865768E-05</v>
      </c>
      <c r="W238" s="101">
        <v>-7.560164166955419E-06</v>
      </c>
      <c r="X238" s="101">
        <v>67.5</v>
      </c>
    </row>
    <row r="239" spans="1:24" s="101" customFormat="1" ht="12.75" hidden="1">
      <c r="A239" s="101">
        <v>1810</v>
      </c>
      <c r="B239" s="101">
        <v>148.44000244140625</v>
      </c>
      <c r="C239" s="101">
        <v>168.83999633789062</v>
      </c>
      <c r="D239" s="101">
        <v>8.457206726074219</v>
      </c>
      <c r="E239" s="101">
        <v>8.854552268981934</v>
      </c>
      <c r="F239" s="101">
        <v>30.066943010212675</v>
      </c>
      <c r="G239" s="101" t="s">
        <v>58</v>
      </c>
      <c r="H239" s="101">
        <v>3.767423650116072</v>
      </c>
      <c r="I239" s="101">
        <v>84.70742609152232</v>
      </c>
      <c r="J239" s="101" t="s">
        <v>61</v>
      </c>
      <c r="K239" s="101">
        <v>-0.09654992583149656</v>
      </c>
      <c r="L239" s="101">
        <v>0.48446169131595906</v>
      </c>
      <c r="M239" s="101">
        <v>-0.02345041759618537</v>
      </c>
      <c r="N239" s="101">
        <v>-0.17548545001218838</v>
      </c>
      <c r="O239" s="101">
        <v>-0.0037812745121160694</v>
      </c>
      <c r="P239" s="101">
        <v>0.013894485579730107</v>
      </c>
      <c r="Q239" s="101">
        <v>-0.0005124617307502225</v>
      </c>
      <c r="R239" s="101">
        <v>-0.002697357724666657</v>
      </c>
      <c r="S239" s="101">
        <v>-4.158495709331137E-05</v>
      </c>
      <c r="T239" s="101">
        <v>0.00020334438479655033</v>
      </c>
      <c r="U239" s="101">
        <v>-1.3035833643286607E-05</v>
      </c>
      <c r="V239" s="101">
        <v>-9.957728145142671E-05</v>
      </c>
      <c r="W239" s="101">
        <v>-2.3332102001199336E-06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1812</v>
      </c>
      <c r="B241" s="101">
        <v>133.64</v>
      </c>
      <c r="C241" s="101">
        <v>153.24</v>
      </c>
      <c r="D241" s="101">
        <v>8.84498989952722</v>
      </c>
      <c r="E241" s="101">
        <v>9.376347445712499</v>
      </c>
      <c r="F241" s="101">
        <v>30.690706583567422</v>
      </c>
      <c r="G241" s="101" t="s">
        <v>59</v>
      </c>
      <c r="H241" s="101">
        <v>16.48259932626941</v>
      </c>
      <c r="I241" s="101">
        <v>82.6225993262694</v>
      </c>
      <c r="J241" s="101" t="s">
        <v>73</v>
      </c>
      <c r="K241" s="101">
        <v>0.31884141384695797</v>
      </c>
      <c r="M241" s="101" t="s">
        <v>68</v>
      </c>
      <c r="N241" s="101">
        <v>0.3173696327737776</v>
      </c>
      <c r="X241" s="101">
        <v>67.5</v>
      </c>
    </row>
    <row r="242" spans="1:24" s="101" customFormat="1" ht="12.75" hidden="1">
      <c r="A242" s="101">
        <v>1809</v>
      </c>
      <c r="B242" s="101">
        <v>157.05999755859375</v>
      </c>
      <c r="C242" s="101">
        <v>160.66000366210938</v>
      </c>
      <c r="D242" s="101">
        <v>8.351507186889648</v>
      </c>
      <c r="E242" s="101">
        <v>9.06861400604248</v>
      </c>
      <c r="F242" s="101">
        <v>32.48933491098256</v>
      </c>
      <c r="G242" s="101" t="s">
        <v>56</v>
      </c>
      <c r="H242" s="101">
        <v>3.1640137551591465</v>
      </c>
      <c r="I242" s="101">
        <v>92.7240113137529</v>
      </c>
      <c r="J242" s="101" t="s">
        <v>62</v>
      </c>
      <c r="K242" s="101">
        <v>0.054160139501885224</v>
      </c>
      <c r="L242" s="101">
        <v>0.5421036858763936</v>
      </c>
      <c r="M242" s="101">
        <v>0.012821475284215796</v>
      </c>
      <c r="N242" s="101">
        <v>0.14702202915513615</v>
      </c>
      <c r="O242" s="101">
        <v>0.0021748415100609616</v>
      </c>
      <c r="P242" s="101">
        <v>0.015551139824188752</v>
      </c>
      <c r="Q242" s="101">
        <v>0.00026488061876596793</v>
      </c>
      <c r="R242" s="101">
        <v>0.0022630298122574494</v>
      </c>
      <c r="S242" s="101">
        <v>2.8524713968917086E-05</v>
      </c>
      <c r="T242" s="101">
        <v>0.00022881400591610925</v>
      </c>
      <c r="U242" s="101">
        <v>5.820255308181569E-06</v>
      </c>
      <c r="V242" s="101">
        <v>8.397824976468412E-05</v>
      </c>
      <c r="W242" s="101">
        <v>1.7709227859148053E-06</v>
      </c>
      <c r="X242" s="101">
        <v>67.5</v>
      </c>
    </row>
    <row r="243" spans="1:24" s="101" customFormat="1" ht="12.75" hidden="1">
      <c r="A243" s="101">
        <v>1811</v>
      </c>
      <c r="B243" s="101">
        <v>132.9600067138672</v>
      </c>
      <c r="C243" s="101">
        <v>141.66000366210938</v>
      </c>
      <c r="D243" s="101">
        <v>8.538896560668945</v>
      </c>
      <c r="E243" s="101">
        <v>8.92711067199707</v>
      </c>
      <c r="F243" s="101">
        <v>29.280658229747637</v>
      </c>
      <c r="G243" s="101" t="s">
        <v>57</v>
      </c>
      <c r="H243" s="101">
        <v>16.18995556464985</v>
      </c>
      <c r="I243" s="101">
        <v>81.64996227851704</v>
      </c>
      <c r="J243" s="101" t="s">
        <v>60</v>
      </c>
      <c r="K243" s="101">
        <v>0.011049603720055288</v>
      </c>
      <c r="L243" s="101">
        <v>0.0029511386977674626</v>
      </c>
      <c r="M243" s="101">
        <v>-0.002757803113587709</v>
      </c>
      <c r="N243" s="101">
        <v>-0.0015206145393642776</v>
      </c>
      <c r="O243" s="101">
        <v>0.0004206195787680755</v>
      </c>
      <c r="P243" s="101">
        <v>0.00033753684769529226</v>
      </c>
      <c r="Q243" s="101">
        <v>-6.368519032270743E-05</v>
      </c>
      <c r="R243" s="101">
        <v>-0.0001222249491384888</v>
      </c>
      <c r="S243" s="101">
        <v>3.655821776886033E-06</v>
      </c>
      <c r="T243" s="101">
        <v>2.4028146769649437E-05</v>
      </c>
      <c r="U243" s="101">
        <v>-1.8611115570468712E-06</v>
      </c>
      <c r="V243" s="101">
        <v>-9.642988919325015E-06</v>
      </c>
      <c r="W243" s="101">
        <v>1.7751799698169875E-07</v>
      </c>
      <c r="X243" s="101">
        <v>67.5</v>
      </c>
    </row>
    <row r="244" spans="1:24" s="101" customFormat="1" ht="12.75" hidden="1">
      <c r="A244" s="101">
        <v>1810</v>
      </c>
      <c r="B244" s="101">
        <v>142.74000549316406</v>
      </c>
      <c r="C244" s="101">
        <v>165.24000549316406</v>
      </c>
      <c r="D244" s="101">
        <v>8.388190269470215</v>
      </c>
      <c r="E244" s="101">
        <v>9.005528450012207</v>
      </c>
      <c r="F244" s="101">
        <v>27.12402036955722</v>
      </c>
      <c r="G244" s="101" t="s">
        <v>58</v>
      </c>
      <c r="H244" s="101">
        <v>1.7866494074204269</v>
      </c>
      <c r="I244" s="101">
        <v>77.02665490058449</v>
      </c>
      <c r="J244" s="101" t="s">
        <v>61</v>
      </c>
      <c r="K244" s="101">
        <v>-0.0530210049743817</v>
      </c>
      <c r="L244" s="101">
        <v>0.5420956530181349</v>
      </c>
      <c r="M244" s="101">
        <v>-0.012521371747953274</v>
      </c>
      <c r="N244" s="101">
        <v>-0.14701416526415534</v>
      </c>
      <c r="O244" s="101">
        <v>-0.0021337794552955115</v>
      </c>
      <c r="P244" s="101">
        <v>0.015547476280989056</v>
      </c>
      <c r="Q244" s="101">
        <v>-0.0002571107518782569</v>
      </c>
      <c r="R244" s="101">
        <v>-0.00225972675183839</v>
      </c>
      <c r="S244" s="101">
        <v>-2.8289472850234933E-05</v>
      </c>
      <c r="T244" s="101">
        <v>0.00022754889027677867</v>
      </c>
      <c r="U244" s="101">
        <v>-5.5146745710551496E-06</v>
      </c>
      <c r="V244" s="101">
        <v>-8.34227738584701E-05</v>
      </c>
      <c r="W244" s="101">
        <v>-1.7620030858145116E-06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1812</v>
      </c>
      <c r="B246" s="101">
        <v>140.4</v>
      </c>
      <c r="C246" s="101">
        <v>161.3</v>
      </c>
      <c r="D246" s="101">
        <v>9.06470434795356</v>
      </c>
      <c r="E246" s="101">
        <v>9.567088900527017</v>
      </c>
      <c r="F246" s="101">
        <v>28.177670339664033</v>
      </c>
      <c r="G246" s="101" t="s">
        <v>59</v>
      </c>
      <c r="H246" s="101">
        <v>1.1395932901850614</v>
      </c>
      <c r="I246" s="101">
        <v>74.03959329018507</v>
      </c>
      <c r="J246" s="101" t="s">
        <v>73</v>
      </c>
      <c r="K246" s="101">
        <v>0.6769093859950485</v>
      </c>
      <c r="M246" s="101" t="s">
        <v>68</v>
      </c>
      <c r="N246" s="101">
        <v>0.40344838159040214</v>
      </c>
      <c r="X246" s="101">
        <v>67.5</v>
      </c>
    </row>
    <row r="247" spans="1:24" s="101" customFormat="1" ht="12.75" hidden="1">
      <c r="A247" s="101">
        <v>1809</v>
      </c>
      <c r="B247" s="101">
        <v>167.8000030517578</v>
      </c>
      <c r="C247" s="101">
        <v>171.3000030517578</v>
      </c>
      <c r="D247" s="101">
        <v>8.159500122070312</v>
      </c>
      <c r="E247" s="101">
        <v>8.757768630981445</v>
      </c>
      <c r="F247" s="101">
        <v>35.849766079161796</v>
      </c>
      <c r="G247" s="101" t="s">
        <v>56</v>
      </c>
      <c r="H247" s="101">
        <v>4.469448420837509</v>
      </c>
      <c r="I247" s="101">
        <v>104.76945147259532</v>
      </c>
      <c r="J247" s="101" t="s">
        <v>62</v>
      </c>
      <c r="K247" s="101">
        <v>0.7353876540910456</v>
      </c>
      <c r="L247" s="101">
        <v>0.30687219625090156</v>
      </c>
      <c r="M247" s="101">
        <v>0.1740935069455105</v>
      </c>
      <c r="N247" s="101">
        <v>0.10329511281058579</v>
      </c>
      <c r="O247" s="101">
        <v>0.029534473725527744</v>
      </c>
      <c r="P247" s="101">
        <v>0.00880313510042604</v>
      </c>
      <c r="Q247" s="101">
        <v>0.003595059883750165</v>
      </c>
      <c r="R247" s="101">
        <v>0.001589957441405191</v>
      </c>
      <c r="S247" s="101">
        <v>0.00038745616409713524</v>
      </c>
      <c r="T247" s="101">
        <v>0.00012950206728835548</v>
      </c>
      <c r="U247" s="101">
        <v>7.861178172001936E-05</v>
      </c>
      <c r="V247" s="101">
        <v>5.8993563618423426E-05</v>
      </c>
      <c r="W247" s="101">
        <v>2.41523585158848E-05</v>
      </c>
      <c r="X247" s="101">
        <v>67.5</v>
      </c>
    </row>
    <row r="248" spans="1:24" s="101" customFormat="1" ht="12.75" hidden="1">
      <c r="A248" s="101">
        <v>1811</v>
      </c>
      <c r="B248" s="101">
        <v>132.10000610351562</v>
      </c>
      <c r="C248" s="101">
        <v>138.5</v>
      </c>
      <c r="D248" s="101">
        <v>8.676461219787598</v>
      </c>
      <c r="E248" s="101">
        <v>9.083958625793457</v>
      </c>
      <c r="F248" s="101">
        <v>30.800554265023187</v>
      </c>
      <c r="G248" s="101" t="s">
        <v>57</v>
      </c>
      <c r="H248" s="101">
        <v>19.923425594779133</v>
      </c>
      <c r="I248" s="101">
        <v>84.52343169829476</v>
      </c>
      <c r="J248" s="101" t="s">
        <v>60</v>
      </c>
      <c r="K248" s="101">
        <v>-0.7229940544385545</v>
      </c>
      <c r="L248" s="101">
        <v>0.0016706892900963852</v>
      </c>
      <c r="M248" s="101">
        <v>0.17078657651688342</v>
      </c>
      <c r="N248" s="101">
        <v>-0.00106860911506064</v>
      </c>
      <c r="O248" s="101">
        <v>-0.029093320223677947</v>
      </c>
      <c r="P248" s="101">
        <v>0.00019119554827152225</v>
      </c>
      <c r="Q248" s="101">
        <v>0.003507233010124351</v>
      </c>
      <c r="R248" s="101">
        <v>-8.59057541697841E-05</v>
      </c>
      <c r="S248" s="101">
        <v>-0.0003853024843740117</v>
      </c>
      <c r="T248" s="101">
        <v>1.3616807115778539E-05</v>
      </c>
      <c r="U248" s="101">
        <v>7.507564445441092E-05</v>
      </c>
      <c r="V248" s="101">
        <v>-6.784354157620101E-06</v>
      </c>
      <c r="W248" s="101">
        <v>-2.4089716152193482E-05</v>
      </c>
      <c r="X248" s="101">
        <v>67.5</v>
      </c>
    </row>
    <row r="249" spans="1:24" s="101" customFormat="1" ht="12.75" hidden="1">
      <c r="A249" s="101">
        <v>1810</v>
      </c>
      <c r="B249" s="101">
        <v>145.82000732421875</v>
      </c>
      <c r="C249" s="101">
        <v>143.9199981689453</v>
      </c>
      <c r="D249" s="101">
        <v>8.040465354919434</v>
      </c>
      <c r="E249" s="101">
        <v>8.91661262512207</v>
      </c>
      <c r="F249" s="101">
        <v>26.736812010094056</v>
      </c>
      <c r="G249" s="101" t="s">
        <v>58</v>
      </c>
      <c r="H249" s="101">
        <v>0.9009044988044224</v>
      </c>
      <c r="I249" s="101">
        <v>79.22091182302317</v>
      </c>
      <c r="J249" s="101" t="s">
        <v>61</v>
      </c>
      <c r="K249" s="101">
        <v>-0.1344418053881747</v>
      </c>
      <c r="L249" s="101">
        <v>0.30686764839120434</v>
      </c>
      <c r="M249" s="101">
        <v>-0.03377120729599754</v>
      </c>
      <c r="N249" s="101">
        <v>-0.10328958517251802</v>
      </c>
      <c r="O249" s="101">
        <v>-0.0050856520335568174</v>
      </c>
      <c r="P249" s="101">
        <v>0.008801058564665624</v>
      </c>
      <c r="Q249" s="101">
        <v>-0.0007897924920153626</v>
      </c>
      <c r="R249" s="101">
        <v>-0.0015876349917031502</v>
      </c>
      <c r="S249" s="101">
        <v>-4.0795522206250435E-05</v>
      </c>
      <c r="T249" s="101">
        <v>0.00012878419156064704</v>
      </c>
      <c r="U249" s="101">
        <v>-2.3312225010728802E-05</v>
      </c>
      <c r="V249" s="101">
        <v>-5.8602159406159726E-05</v>
      </c>
      <c r="W249" s="101">
        <v>-1.7383893656432618E-06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1812</v>
      </c>
      <c r="B251" s="101">
        <v>149.1</v>
      </c>
      <c r="C251" s="101">
        <v>164.4</v>
      </c>
      <c r="D251" s="101">
        <v>8.432433395822136</v>
      </c>
      <c r="E251" s="101">
        <v>9.144493980799588</v>
      </c>
      <c r="F251" s="101">
        <v>30.193637607027682</v>
      </c>
      <c r="G251" s="101" t="s">
        <v>59</v>
      </c>
      <c r="H251" s="101">
        <v>3.7166326795834124</v>
      </c>
      <c r="I251" s="101">
        <v>85.3166326795834</v>
      </c>
      <c r="J251" s="101" t="s">
        <v>73</v>
      </c>
      <c r="K251" s="101">
        <v>1.5704076161974376</v>
      </c>
      <c r="M251" s="101" t="s">
        <v>68</v>
      </c>
      <c r="N251" s="101">
        <v>1.0342985562957598</v>
      </c>
      <c r="X251" s="101">
        <v>67.5</v>
      </c>
    </row>
    <row r="252" spans="1:24" s="101" customFormat="1" ht="12.75" hidden="1">
      <c r="A252" s="101">
        <v>1809</v>
      </c>
      <c r="B252" s="101">
        <v>174.4199981689453</v>
      </c>
      <c r="C252" s="101">
        <v>181.6199951171875</v>
      </c>
      <c r="D252" s="101">
        <v>7.987733364105225</v>
      </c>
      <c r="E252" s="101">
        <v>8.54257583618164</v>
      </c>
      <c r="F252" s="101">
        <v>36.43919913906894</v>
      </c>
      <c r="G252" s="101" t="s">
        <v>56</v>
      </c>
      <c r="H252" s="101">
        <v>1.8922321150272694</v>
      </c>
      <c r="I252" s="101">
        <v>108.81223028397258</v>
      </c>
      <c r="J252" s="101" t="s">
        <v>62</v>
      </c>
      <c r="K252" s="101">
        <v>1.0081948286253368</v>
      </c>
      <c r="L252" s="101">
        <v>0.6935078401868937</v>
      </c>
      <c r="M252" s="101">
        <v>0.23867709669217554</v>
      </c>
      <c r="N252" s="101">
        <v>0.11818472967326196</v>
      </c>
      <c r="O252" s="101">
        <v>0.04049092982471216</v>
      </c>
      <c r="P252" s="101">
        <v>0.019894483164681225</v>
      </c>
      <c r="Q252" s="101">
        <v>0.00492872581673305</v>
      </c>
      <c r="R252" s="101">
        <v>0.0018191267807616456</v>
      </c>
      <c r="S252" s="101">
        <v>0.0005311875251270523</v>
      </c>
      <c r="T252" s="101">
        <v>0.000292696191166419</v>
      </c>
      <c r="U252" s="101">
        <v>0.00010777295033604765</v>
      </c>
      <c r="V252" s="101">
        <v>6.749152261177842E-05</v>
      </c>
      <c r="W252" s="101">
        <v>3.3110198205509344E-05</v>
      </c>
      <c r="X252" s="101">
        <v>67.5</v>
      </c>
    </row>
    <row r="253" spans="1:24" s="101" customFormat="1" ht="12.75" hidden="1">
      <c r="A253" s="101">
        <v>1811</v>
      </c>
      <c r="B253" s="101">
        <v>119.94000244140625</v>
      </c>
      <c r="C253" s="101">
        <v>149.83999633789062</v>
      </c>
      <c r="D253" s="101">
        <v>8.876168251037598</v>
      </c>
      <c r="E253" s="101">
        <v>8.97767162322998</v>
      </c>
      <c r="F253" s="101">
        <v>30.42675684683071</v>
      </c>
      <c r="G253" s="101" t="s">
        <v>57</v>
      </c>
      <c r="H253" s="101">
        <v>29.137330640929818</v>
      </c>
      <c r="I253" s="101">
        <v>81.57733308233607</v>
      </c>
      <c r="J253" s="101" t="s">
        <v>60</v>
      </c>
      <c r="K253" s="101">
        <v>-0.9786829537800926</v>
      </c>
      <c r="L253" s="101">
        <v>0.003774504894412018</v>
      </c>
      <c r="M253" s="101">
        <v>0.23102384531126277</v>
      </c>
      <c r="N253" s="101">
        <v>-0.001222809531142734</v>
      </c>
      <c r="O253" s="101">
        <v>-0.03940838074166555</v>
      </c>
      <c r="P253" s="101">
        <v>0.00043193811934452725</v>
      </c>
      <c r="Q253" s="101">
        <v>0.004736515843182057</v>
      </c>
      <c r="R253" s="101">
        <v>-9.829391133691106E-05</v>
      </c>
      <c r="S253" s="101">
        <v>-0.0005240451880159576</v>
      </c>
      <c r="T253" s="101">
        <v>3.07624464379114E-05</v>
      </c>
      <c r="U253" s="101">
        <v>0.00010087141843102772</v>
      </c>
      <c r="V253" s="101">
        <v>-7.763606769143636E-06</v>
      </c>
      <c r="W253" s="101">
        <v>-3.2827579339719104E-05</v>
      </c>
      <c r="X253" s="101">
        <v>67.5</v>
      </c>
    </row>
    <row r="254" spans="1:24" s="101" customFormat="1" ht="12.75" hidden="1">
      <c r="A254" s="101">
        <v>1810</v>
      </c>
      <c r="B254" s="101">
        <v>167.1999969482422</v>
      </c>
      <c r="C254" s="101">
        <v>152</v>
      </c>
      <c r="D254" s="101">
        <v>8.19571590423584</v>
      </c>
      <c r="E254" s="101">
        <v>8.90671443939209</v>
      </c>
      <c r="F254" s="101">
        <v>32.719857272260555</v>
      </c>
      <c r="G254" s="101" t="s">
        <v>58</v>
      </c>
      <c r="H254" s="101">
        <v>-4.502512110412098</v>
      </c>
      <c r="I254" s="101">
        <v>95.19748483783009</v>
      </c>
      <c r="J254" s="101" t="s">
        <v>61</v>
      </c>
      <c r="K254" s="101">
        <v>-0.24214972320270256</v>
      </c>
      <c r="L254" s="101">
        <v>0.6934975684986157</v>
      </c>
      <c r="M254" s="101">
        <v>-0.05995614549822095</v>
      </c>
      <c r="N254" s="101">
        <v>-0.11817840354647101</v>
      </c>
      <c r="O254" s="101">
        <v>-0.00930026480212733</v>
      </c>
      <c r="P254" s="101">
        <v>0.019889793610061463</v>
      </c>
      <c r="Q254" s="101">
        <v>-0.001362995173805189</v>
      </c>
      <c r="R254" s="101">
        <v>-0.0018164692542067206</v>
      </c>
      <c r="S254" s="101">
        <v>-8.681490521749365E-05</v>
      </c>
      <c r="T254" s="101">
        <v>0.00029107513155967745</v>
      </c>
      <c r="U254" s="101">
        <v>-3.794688087114294E-05</v>
      </c>
      <c r="V254" s="101">
        <v>-6.704350851790429E-05</v>
      </c>
      <c r="W254" s="101">
        <v>-4.316857642146862E-06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1812</v>
      </c>
      <c r="B256" s="101">
        <v>159.96</v>
      </c>
      <c r="C256" s="101">
        <v>160.66</v>
      </c>
      <c r="D256" s="101">
        <v>8.643079138712778</v>
      </c>
      <c r="E256" s="101">
        <v>9.269248062640711</v>
      </c>
      <c r="F256" s="101">
        <v>36.417117722848836</v>
      </c>
      <c r="G256" s="101" t="s">
        <v>59</v>
      </c>
      <c r="H256" s="101">
        <v>7.979875842887381</v>
      </c>
      <c r="I256" s="101">
        <v>100.43987584288739</v>
      </c>
      <c r="J256" s="101" t="s">
        <v>73</v>
      </c>
      <c r="K256" s="101">
        <v>1.203528305164715</v>
      </c>
      <c r="M256" s="101" t="s">
        <v>68</v>
      </c>
      <c r="N256" s="101">
        <v>0.9205176276316198</v>
      </c>
      <c r="X256" s="101">
        <v>67.5</v>
      </c>
    </row>
    <row r="257" spans="1:24" s="101" customFormat="1" ht="12.75" hidden="1">
      <c r="A257" s="101">
        <v>1809</v>
      </c>
      <c r="B257" s="101">
        <v>172.94000244140625</v>
      </c>
      <c r="C257" s="101">
        <v>178.24000549316406</v>
      </c>
      <c r="D257" s="101">
        <v>8.464568138122559</v>
      </c>
      <c r="E257" s="101">
        <v>9.170278549194336</v>
      </c>
      <c r="F257" s="101">
        <v>36.849160506302</v>
      </c>
      <c r="G257" s="101" t="s">
        <v>56</v>
      </c>
      <c r="H257" s="101">
        <v>-1.6087021275925224</v>
      </c>
      <c r="I257" s="101">
        <v>103.83130031381373</v>
      </c>
      <c r="J257" s="101" t="s">
        <v>62</v>
      </c>
      <c r="K257" s="101">
        <v>0.7021953072843146</v>
      </c>
      <c r="L257" s="101">
        <v>0.8197155163281176</v>
      </c>
      <c r="M257" s="101">
        <v>0.16623577995846484</v>
      </c>
      <c r="N257" s="101">
        <v>0.09756848624278132</v>
      </c>
      <c r="O257" s="101">
        <v>0.028201480124054035</v>
      </c>
      <c r="P257" s="101">
        <v>0.02351499386153121</v>
      </c>
      <c r="Q257" s="101">
        <v>0.0034328149441673187</v>
      </c>
      <c r="R257" s="101">
        <v>0.0015017868095234038</v>
      </c>
      <c r="S257" s="101">
        <v>0.0003699526400937845</v>
      </c>
      <c r="T257" s="101">
        <v>0.0003459815812895826</v>
      </c>
      <c r="U257" s="101">
        <v>7.505766133046459E-05</v>
      </c>
      <c r="V257" s="101">
        <v>5.571712287461884E-05</v>
      </c>
      <c r="W257" s="101">
        <v>2.3056549329426074E-05</v>
      </c>
      <c r="X257" s="101">
        <v>67.5</v>
      </c>
    </row>
    <row r="258" spans="1:24" s="101" customFormat="1" ht="12.75" hidden="1">
      <c r="A258" s="101">
        <v>1811</v>
      </c>
      <c r="B258" s="101">
        <v>130.9600067138672</v>
      </c>
      <c r="C258" s="101">
        <v>138.66000366210938</v>
      </c>
      <c r="D258" s="101">
        <v>8.776806831359863</v>
      </c>
      <c r="E258" s="101">
        <v>9.096075057983398</v>
      </c>
      <c r="F258" s="101">
        <v>32.780180488672315</v>
      </c>
      <c r="G258" s="101" t="s">
        <v>57</v>
      </c>
      <c r="H258" s="101">
        <v>25.463222572556333</v>
      </c>
      <c r="I258" s="101">
        <v>88.92322928642352</v>
      </c>
      <c r="J258" s="101" t="s">
        <v>60</v>
      </c>
      <c r="K258" s="101">
        <v>-0.6732280306898107</v>
      </c>
      <c r="L258" s="101">
        <v>0.004461016147187432</v>
      </c>
      <c r="M258" s="101">
        <v>0.15883065267782326</v>
      </c>
      <c r="N258" s="101">
        <v>-0.0010095330550682349</v>
      </c>
      <c r="O258" s="101">
        <v>-0.027123099917003724</v>
      </c>
      <c r="P258" s="101">
        <v>0.000510449215815639</v>
      </c>
      <c r="Q258" s="101">
        <v>0.0032521469825810955</v>
      </c>
      <c r="R258" s="101">
        <v>-8.114081363356376E-05</v>
      </c>
      <c r="S258" s="101">
        <v>-0.00036183845346483725</v>
      </c>
      <c r="T258" s="101">
        <v>3.635161863138646E-05</v>
      </c>
      <c r="U258" s="101">
        <v>6.896719728644053E-05</v>
      </c>
      <c r="V258" s="101">
        <v>-6.4071832309975225E-06</v>
      </c>
      <c r="W258" s="101">
        <v>-2.2698904275791225E-05</v>
      </c>
      <c r="X258" s="101">
        <v>67.5</v>
      </c>
    </row>
    <row r="259" spans="1:24" s="101" customFormat="1" ht="12.75" hidden="1">
      <c r="A259" s="101">
        <v>1810</v>
      </c>
      <c r="B259" s="101">
        <v>161.97999572753906</v>
      </c>
      <c r="C259" s="101">
        <v>175.67999267578125</v>
      </c>
      <c r="D259" s="101">
        <v>8.108662605285645</v>
      </c>
      <c r="E259" s="101">
        <v>8.669473648071289</v>
      </c>
      <c r="F259" s="101">
        <v>29.79990026719564</v>
      </c>
      <c r="G259" s="101" t="s">
        <v>58</v>
      </c>
      <c r="H259" s="101">
        <v>-6.866407540810769</v>
      </c>
      <c r="I259" s="101">
        <v>87.6135881867283</v>
      </c>
      <c r="J259" s="101" t="s">
        <v>61</v>
      </c>
      <c r="K259" s="101">
        <v>-0.19960528115666723</v>
      </c>
      <c r="L259" s="101">
        <v>0.8197033774750515</v>
      </c>
      <c r="M259" s="101">
        <v>-0.04906279963817613</v>
      </c>
      <c r="N259" s="101">
        <v>-0.0975632633254881</v>
      </c>
      <c r="O259" s="101">
        <v>-0.007724048943374682</v>
      </c>
      <c r="P259" s="101">
        <v>0.023509452947823428</v>
      </c>
      <c r="Q259" s="101">
        <v>-0.0010989806388590972</v>
      </c>
      <c r="R259" s="101">
        <v>-0.0014995932080472249</v>
      </c>
      <c r="S259" s="101">
        <v>-7.70577024478152E-05</v>
      </c>
      <c r="T259" s="101">
        <v>0.0003440665842747858</v>
      </c>
      <c r="U259" s="101">
        <v>-2.9617194716108913E-05</v>
      </c>
      <c r="V259" s="101">
        <v>-5.534750025493291E-05</v>
      </c>
      <c r="W259" s="101">
        <v>-4.045270282530564E-06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25.8733805575916</v>
      </c>
      <c r="G260" s="102"/>
      <c r="H260" s="102"/>
      <c r="I260" s="115"/>
      <c r="J260" s="115" t="s">
        <v>158</v>
      </c>
      <c r="K260" s="102">
        <f>AVERAGE(K258,K253,K248,K243,K238,K233)</f>
        <v>-0.6201009455902468</v>
      </c>
      <c r="L260" s="102">
        <f>AVERAGE(L258,L253,L248,L243,L238,L233)</f>
        <v>0.00273133508335497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40.4488101877232</v>
      </c>
      <c r="G261" s="102"/>
      <c r="H261" s="102"/>
      <c r="I261" s="115"/>
      <c r="J261" s="115" t="s">
        <v>159</v>
      </c>
      <c r="K261" s="102">
        <f>AVERAGE(K259,K254,K249,K244,K239,K234)</f>
        <v>-0.16685847781423235</v>
      </c>
      <c r="L261" s="102">
        <f>AVERAGE(L259,L254,L249,L244,L239,L234)</f>
        <v>0.5017457815584708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0.3875630909939042</v>
      </c>
      <c r="L262" s="102">
        <f>ABS(L260/$H$33)</f>
        <v>0.007587041898208251</v>
      </c>
      <c r="M262" s="115" t="s">
        <v>111</v>
      </c>
      <c r="N262" s="102">
        <f>K262+L262+L263+K263</f>
        <v>0.8035471996696978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0.09480595330354111</v>
      </c>
      <c r="L263" s="102">
        <f>ABS(L261/$H$34)</f>
        <v>0.3135911134740442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2004-11-11T09:12:14Z</cp:lastPrinted>
  <dcterms:created xsi:type="dcterms:W3CDTF">2003-07-09T12:58:06Z</dcterms:created>
  <dcterms:modified xsi:type="dcterms:W3CDTF">2004-12-01T10:49:19Z</dcterms:modified>
  <cp:category/>
  <cp:version/>
  <cp:contentType/>
  <cp:contentStatus/>
</cp:coreProperties>
</file>