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<sst xmlns="http://schemas.openxmlformats.org/spreadsheetml/2006/main" count="711" uniqueCount="166">
  <si>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</si>
  <si>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</si>
  <si>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</si>
  <si>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</si>
  <si>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</si>
  <si>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</si>
  <si>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</si>
  <si>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</si>
  <si>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</si>
  <si>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</si>
  <si>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</si>
  <si>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</si>
  <si>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</si>
  <si>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</si>
  <si>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</si>
  <si>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</si>
  <si>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</si>
  <si>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</si>
  <si>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</si>
  <si>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</si>
  <si>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</si>
  <si>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</si>
  <si>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</si>
  <si>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</si>
  <si>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</si>
  <si>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</si>
  <si>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</si>
  <si>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</si>
  <si>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</si>
  <si>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</si>
  <si>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</si>
  <si>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</si>
  <si>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</si>
  <si>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</si>
  <si>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</si>
  <si>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</si>
  <si>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</si>
  <si>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</si>
  <si>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</si>
  <si>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</si>
  <si>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</si>
  <si>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</si>
  <si>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</si>
  <si>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</si>
  <si>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</si>
  <si>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</si>
  <si>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</si>
  <si>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</si>
  <si>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</si>
  <si>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</si>
  <si>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</si>
  <si>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</si>
  <si>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</si>
  <si>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</si>
  <si>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</si>
  <si>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</si>
  <si>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</si>
  <si>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</si>
  <si>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</si>
  <si>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</si>
  <si>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</si>
  <si>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</si>
  <si>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</si>
  <si>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</si>
  <si>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</si>
  <si>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</si>
  <si>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</si>
  <si>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</si>
  <si>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</si>
  <si>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</si>
  <si>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</si>
  <si>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</si>
  <si>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</si>
  <si>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</si>
  <si>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</si>
  <si>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</si>
  <si>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</si>
  <si>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</si>
  <si>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</si>
  <si>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</si>
  <si>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</si>
  <si>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</si>
  <si>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</si>
  <si>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</si>
  <si>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</si>
  <si>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</si>
  <si>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</si>
  <si>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</si>
  <si>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</si>
  <si>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</si>
  <si>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</si>
  <si>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</si>
  <si>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</si>
  <si>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</si>
  <si>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</si>
  <si>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</si>
  <si>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</si>
  <si>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</si>
  <si>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</si>
  <si>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</si>
  <si>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</si>
  <si>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</si>
  <si>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</si>
  <si>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</si>
  <si>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</si>
  <si>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</si>
  <si>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</si>
  <si>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</si>
  <si>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</si>
  <si>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</si>
  <si>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</si>
  <si>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</si>
  <si>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</si>
  <si>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</si>
  <si>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</si>
  <si>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</si>
  <si>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</si>
  <si>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</si>
  <si>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</si>
  <si>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</si>
  <si>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</si>
  <si>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</si>
  <si>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</si>
  <si>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</si>
  <si>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</si>
  <si>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</si>
  <si>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</si>
  <si>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</si>
  <si>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</si>
  <si>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</si>
  <si>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</si>
  <si>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</si>
  <si>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</si>
  <si>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</si>
  <si>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</si>
  <si>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</si>
  <si>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</si>
  <si>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</si>
  <si>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</si>
  <si>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</si>
  <si>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</si>
  <si>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</si>
  <si>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</si>
  <si>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</si>
  <si>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</si>
  <si>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</si>
  <si>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</si>
  <si>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</si>
  <si>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</si>
  <si>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</si>
  <si>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</si>
  <si>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</si>
  <si>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</si>
  <si>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</si>
  <si>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</si>
  <si>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</si>
  <si>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</si>
  <si>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</si>
  <si>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</si>
  <si>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</si>
  <si>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</si>
  <si>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</si>
  <si>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2</t>
  </si>
  <si>
    <t>made with heads -1 mm</t>
  </si>
  <si>
    <t>AP 419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</si>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</sst>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193.6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182.0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19.476248751835172</v>
      </c>
      <c r="C41" s="2">
        <f aca="true" t="shared" si="0" ref="C41:C55">($B$41*H41+$B$42*J41+$B$43*L41+$B$44*N41+$B$45*P41+$B$46*R41+$B$47*T41+$B$48*V41)/100</f>
        <v>-1.1619664870274133E-07</v>
      </c>
      <c r="D41" s="2">
        <f aca="true" t="shared" si="1" ref="D41:D55">($B$41*I41+$B$42*K41+$B$43*M41+$B$44*O41+$B$45*Q41+$B$46*S41+$B$47*U41+$B$48*W41)/100</f>
        <v>-1.0059456700273094E-07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-9.760262287312614</v>
      </c>
      <c r="C42" s="2">
        <f t="shared" si="0"/>
        <v>-1.410278733343248E-10</v>
      </c>
      <c r="D42" s="2">
        <f t="shared" si="1"/>
        <v>-5.2564872154690755E-08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-12.081933172276365</v>
      </c>
      <c r="C43" s="2">
        <f t="shared" si="0"/>
        <v>1.3934216030927842</v>
      </c>
      <c r="D43" s="2">
        <f t="shared" si="1"/>
        <v>-1.219229993100317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26.59121319044644</v>
      </c>
      <c r="C44" s="2">
        <f t="shared" si="0"/>
        <v>0.0010057010992504684</v>
      </c>
      <c r="D44" s="2">
        <f t="shared" si="1"/>
        <v>0.18452925798624753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19.476248751835172</v>
      </c>
      <c r="C45" s="2">
        <f t="shared" si="0"/>
        <v>-0.3331325178303495</v>
      </c>
      <c r="D45" s="2">
        <f t="shared" si="1"/>
        <v>-0.28486696900831493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-9.760262287312614</v>
      </c>
      <c r="C46" s="2">
        <f t="shared" si="0"/>
        <v>-0.0009782863559343771</v>
      </c>
      <c r="D46" s="2">
        <f t="shared" si="1"/>
        <v>-0.09466113030968808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-12.081933172276365</v>
      </c>
      <c r="C47" s="2">
        <f t="shared" si="0"/>
        <v>0.05543075086878484</v>
      </c>
      <c r="D47" s="2">
        <f t="shared" si="1"/>
        <v>-0.049567501692286964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26.59121319044644</v>
      </c>
      <c r="C48" s="2">
        <f t="shared" si="0"/>
        <v>0.00011477651443417465</v>
      </c>
      <c r="D48" s="2">
        <f t="shared" si="1"/>
        <v>0.005292146290102455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-0.0070311468358286045</v>
      </c>
      <c r="D49" s="2">
        <f t="shared" si="1"/>
        <v>-0.005700058381167621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-7.861544401353025E-05</v>
      </c>
      <c r="D50" s="2">
        <f t="shared" si="1"/>
        <v>-0.0014551142908513157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0.0006816822804937015</v>
      </c>
      <c r="D51" s="2">
        <f t="shared" si="1"/>
        <v>-0.0006979483847132542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8.149931857310455E-06</v>
      </c>
      <c r="D52" s="2">
        <f t="shared" si="1"/>
        <v>7.748112441302474E-05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-0.00016318749791561094</v>
      </c>
      <c r="D53" s="2">
        <f t="shared" si="1"/>
        <v>-0.00011210526192742768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-6.1917366587683835E-06</v>
      </c>
      <c r="D54" s="2">
        <f t="shared" si="1"/>
        <v>-5.373368178232421E-05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4.103605579637068E-05</v>
      </c>
      <c r="D55" s="2">
        <f t="shared" si="1"/>
        <v>-4.490628838106498E-05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1814</v>
      </c>
      <c r="B3" s="31">
        <v>146.99</v>
      </c>
      <c r="C3" s="31">
        <v>148.87333333333333</v>
      </c>
      <c r="D3" s="31">
        <v>8.607351384522664</v>
      </c>
      <c r="E3" s="31">
        <v>8.864124249707112</v>
      </c>
      <c r="F3" s="32" t="s">
        <v>69</v>
      </c>
      <c r="H3" s="34">
        <v>0.0625</v>
      </c>
      <c r="I3" s="33" t="s">
        <v>163</v>
      </c>
    </row>
    <row r="4" spans="1:9" ht="16.5" customHeight="1">
      <c r="A4" s="35">
        <v>1813</v>
      </c>
      <c r="B4" s="36">
        <v>107.46</v>
      </c>
      <c r="C4" s="36">
        <v>115.52666666666669</v>
      </c>
      <c r="D4" s="36">
        <v>9.215080553723263</v>
      </c>
      <c r="E4" s="36">
        <v>10.336653437198514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1815</v>
      </c>
      <c r="B5" s="41">
        <v>146.38333333333333</v>
      </c>
      <c r="C5" s="41">
        <v>155.28333333333333</v>
      </c>
      <c r="D5" s="41">
        <v>8.652655162252074</v>
      </c>
      <c r="E5" s="41">
        <v>9.014903983175927</v>
      </c>
      <c r="F5" s="37" t="s">
        <v>71</v>
      </c>
      <c r="I5" s="42">
        <v>2921</v>
      </c>
    </row>
    <row r="6" spans="1:6" s="33" customFormat="1" ht="13.5" thickBot="1">
      <c r="A6" s="43">
        <v>1816</v>
      </c>
      <c r="B6" s="44">
        <v>182.05333333333337</v>
      </c>
      <c r="C6" s="44">
        <v>193.6533333333333</v>
      </c>
      <c r="D6" s="44">
        <v>8.79549800610404</v>
      </c>
      <c r="E6" s="44">
        <v>9.188902564887345</v>
      </c>
      <c r="F6" s="45" t="s">
        <v>72</v>
      </c>
    </row>
    <row r="7" spans="1:6" s="33" customFormat="1" ht="12.75">
      <c r="A7" s="46" t="s">
        <v>162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2922</v>
      </c>
      <c r="K15" s="42">
        <v>2920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19.476248751835172</v>
      </c>
      <c r="C19" s="62">
        <v>59.436248751835166</v>
      </c>
      <c r="D19" s="63">
        <v>23.027085457220284</v>
      </c>
      <c r="K19" s="64" t="s">
        <v>93</v>
      </c>
    </row>
    <row r="20" spans="1:11" ht="12.75">
      <c r="A20" s="61" t="s">
        <v>57</v>
      </c>
      <c r="B20" s="62">
        <v>-9.760262287312614</v>
      </c>
      <c r="C20" s="62">
        <v>69.12307104602071</v>
      </c>
      <c r="D20" s="63">
        <v>25.104452406969667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-12.081933172276365</v>
      </c>
      <c r="C21" s="62">
        <v>102.471400161057</v>
      </c>
      <c r="D21" s="63">
        <v>37.77388856629823</v>
      </c>
      <c r="F21" s="39" t="s">
        <v>96</v>
      </c>
    </row>
    <row r="22" spans="1:11" ht="16.5" thickBot="1">
      <c r="A22" s="67" t="s">
        <v>59</v>
      </c>
      <c r="B22" s="68">
        <v>26.59121319044644</v>
      </c>
      <c r="C22" s="68">
        <v>106.08121319044645</v>
      </c>
      <c r="D22" s="69">
        <v>38.32439288438875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22.10540124168608</v>
      </c>
      <c r="I23" s="42">
        <v>2939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1.3934216030927842</v>
      </c>
      <c r="C27" s="78">
        <v>0.0010057010992504684</v>
      </c>
      <c r="D27" s="78">
        <v>-0.3331325178303495</v>
      </c>
      <c r="E27" s="78">
        <v>-0.0009782863559343771</v>
      </c>
      <c r="F27" s="78">
        <v>0.05543075086878484</v>
      </c>
      <c r="G27" s="78">
        <v>0.00011477651443417465</v>
      </c>
      <c r="H27" s="78">
        <v>-0.0070311468358286045</v>
      </c>
      <c r="I27" s="79">
        <v>-7.861544401353025E-05</v>
      </c>
    </row>
    <row r="28" spans="1:9" ht="13.5" thickBot="1">
      <c r="A28" s="80" t="s">
        <v>61</v>
      </c>
      <c r="B28" s="81">
        <v>-1.219229993100317</v>
      </c>
      <c r="C28" s="81">
        <v>0.18452925798624753</v>
      </c>
      <c r="D28" s="81">
        <v>-0.28486696900831493</v>
      </c>
      <c r="E28" s="81">
        <v>-0.09466113030968808</v>
      </c>
      <c r="F28" s="81">
        <v>-0.049567501692286964</v>
      </c>
      <c r="G28" s="81">
        <v>0.005292146290102455</v>
      </c>
      <c r="H28" s="81">
        <v>-0.005700058381167621</v>
      </c>
      <c r="I28" s="82">
        <v>-0.0014551142908513157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1814</v>
      </c>
      <c r="B39" s="89">
        <v>146.99</v>
      </c>
      <c r="C39" s="89">
        <v>148.87333333333333</v>
      </c>
      <c r="D39" s="89">
        <v>8.607351384522664</v>
      </c>
      <c r="E39" s="89">
        <v>8.864124249707112</v>
      </c>
      <c r="F39" s="90">
        <f>I39*D39/(23678+B39)*1000</f>
        <v>38.32439288438875</v>
      </c>
      <c r="G39" s="91" t="s">
        <v>59</v>
      </c>
      <c r="H39" s="92">
        <f>I39-B39+X39</f>
        <v>26.59121319044644</v>
      </c>
      <c r="I39" s="92">
        <f>(B39+C42-2*X39)*(23678+B39)*E42/((23678+C42)*D39+E42*(23678+B39))</f>
        <v>106.08121319044645</v>
      </c>
      <c r="J39" s="39" t="s">
        <v>73</v>
      </c>
      <c r="K39" s="39">
        <f>(K40*K40+L40*L40+M40*M40+N40*N40+O40*O40+P40*P40+Q40*Q40+R40*R40+S40*S40+T40*T40+U40*U40+V40*V40+W40*W40)</f>
        <v>3.6689283299300075</v>
      </c>
      <c r="M39" s="39" t="s">
        <v>68</v>
      </c>
      <c r="N39" s="39">
        <f>(K44*K44+L44*L44+M44*M44+N44*N44+O44*O44+P44*P44+Q44*Q44+R44*R44+S44*S44+T44*T44+U44*U44+V44*V44+W44*W44)</f>
        <v>1.9219318000911458</v>
      </c>
      <c r="X39" s="28">
        <f>(1-$H$2)*1000</f>
        <v>67.5</v>
      </c>
    </row>
    <row r="40" spans="1:24" ht="12.75">
      <c r="A40" s="86">
        <v>1813</v>
      </c>
      <c r="B40" s="89">
        <v>107.46</v>
      </c>
      <c r="C40" s="89">
        <v>115.52666666666669</v>
      </c>
      <c r="D40" s="89">
        <v>9.215080553723263</v>
      </c>
      <c r="E40" s="89">
        <v>10.336653437198514</v>
      </c>
      <c r="F40" s="90">
        <f>I40*D40/(23678+B40)*1000</f>
        <v>23.027085457220284</v>
      </c>
      <c r="G40" s="91" t="s">
        <v>56</v>
      </c>
      <c r="H40" s="92">
        <f>I40-B40+X40</f>
        <v>19.476248751835172</v>
      </c>
      <c r="I40" s="92">
        <f>(B40+C39-2*X40)*(23678+B40)*E39/((23678+C39)*D40+E39*(23678+B40))</f>
        <v>59.436248751835166</v>
      </c>
      <c r="J40" s="39" t="s">
        <v>62</v>
      </c>
      <c r="K40" s="73">
        <f aca="true" t="shared" si="0" ref="K40:W40">SQRT(K41*K41+K42*K42)</f>
        <v>1.8515251929263787</v>
      </c>
      <c r="L40" s="73">
        <f t="shared" si="0"/>
        <v>0.18453199854674562</v>
      </c>
      <c r="M40" s="73">
        <f t="shared" si="0"/>
        <v>0.4383223294197689</v>
      </c>
      <c r="N40" s="73">
        <f t="shared" si="0"/>
        <v>0.09466618528123943</v>
      </c>
      <c r="O40" s="73">
        <f t="shared" si="0"/>
        <v>0.07436064393139803</v>
      </c>
      <c r="P40" s="73">
        <f t="shared" si="0"/>
        <v>0.005293390785131099</v>
      </c>
      <c r="Q40" s="73">
        <f t="shared" si="0"/>
        <v>0.009051391681708501</v>
      </c>
      <c r="R40" s="73">
        <f t="shared" si="0"/>
        <v>0.0014572364212704716</v>
      </c>
      <c r="S40" s="73">
        <f t="shared" si="0"/>
        <v>0.0009756140011617987</v>
      </c>
      <c r="T40" s="73">
        <f t="shared" si="0"/>
        <v>7.790857481423609E-05</v>
      </c>
      <c r="U40" s="73">
        <f t="shared" si="0"/>
        <v>0.00019798421459241313</v>
      </c>
      <c r="V40" s="73">
        <f t="shared" si="0"/>
        <v>5.408924256019506E-05</v>
      </c>
      <c r="W40" s="73">
        <f t="shared" si="0"/>
        <v>6.0832003184887964E-05</v>
      </c>
      <c r="X40" s="28">
        <f>(1-$H$2)*1000</f>
        <v>67.5</v>
      </c>
    </row>
    <row r="41" spans="1:24" ht="12.75">
      <c r="A41" s="86">
        <v>1815</v>
      </c>
      <c r="B41" s="89">
        <v>146.38333333333333</v>
      </c>
      <c r="C41" s="89">
        <v>155.28333333333333</v>
      </c>
      <c r="D41" s="89">
        <v>8.652655162252074</v>
      </c>
      <c r="E41" s="89">
        <v>9.014903983175927</v>
      </c>
      <c r="F41" s="90">
        <f>I41*D41/(23678+B41)*1000</f>
        <v>25.104452406969667</v>
      </c>
      <c r="G41" s="91" t="s">
        <v>57</v>
      </c>
      <c r="H41" s="92">
        <f>I41-B41+X41</f>
        <v>-9.760262287312614</v>
      </c>
      <c r="I41" s="92">
        <f>(B41+C40-2*X41)*(23678+B41)*E40/((23678+C40)*D41+E40*(23678+B41))</f>
        <v>69.12307104602071</v>
      </c>
      <c r="J41" s="39" t="s">
        <v>60</v>
      </c>
      <c r="K41" s="73">
        <f>'calcul config'!C43</f>
        <v>1.3934216030927842</v>
      </c>
      <c r="L41" s="73">
        <f>'calcul config'!C44</f>
        <v>0.0010057010992504684</v>
      </c>
      <c r="M41" s="73">
        <f>'calcul config'!C45</f>
        <v>-0.3331325178303495</v>
      </c>
      <c r="N41" s="73">
        <f>'calcul config'!C46</f>
        <v>-0.0009782863559343771</v>
      </c>
      <c r="O41" s="73">
        <f>'calcul config'!C47</f>
        <v>0.05543075086878484</v>
      </c>
      <c r="P41" s="73">
        <f>'calcul config'!C48</f>
        <v>0.00011477651443417465</v>
      </c>
      <c r="Q41" s="73">
        <f>'calcul config'!C49</f>
        <v>-0.0070311468358286045</v>
      </c>
      <c r="R41" s="73">
        <f>'calcul config'!C50</f>
        <v>-7.861544401353025E-05</v>
      </c>
      <c r="S41" s="73">
        <f>'calcul config'!C51</f>
        <v>0.0006816822804937015</v>
      </c>
      <c r="T41" s="73">
        <f>'calcul config'!C52</f>
        <v>8.149931857310455E-06</v>
      </c>
      <c r="U41" s="73">
        <f>'calcul config'!C53</f>
        <v>-0.00016318749791561094</v>
      </c>
      <c r="V41" s="73">
        <f>'calcul config'!C54</f>
        <v>-6.1917366587683835E-06</v>
      </c>
      <c r="W41" s="73">
        <f>'calcul config'!C55</f>
        <v>4.103605579637068E-05</v>
      </c>
      <c r="X41" s="28">
        <f>(1-$H$2)*1000</f>
        <v>67.5</v>
      </c>
    </row>
    <row r="42" spans="1:24" ht="12.75">
      <c r="A42" s="86">
        <v>1816</v>
      </c>
      <c r="B42" s="89">
        <v>182.05333333333337</v>
      </c>
      <c r="C42" s="89">
        <v>193.6533333333333</v>
      </c>
      <c r="D42" s="89">
        <v>8.79549800610404</v>
      </c>
      <c r="E42" s="89">
        <v>9.188902564887345</v>
      </c>
      <c r="F42" s="90">
        <f>I42*D42/(23678+B42)*1000</f>
        <v>37.77388856629823</v>
      </c>
      <c r="G42" s="91" t="s">
        <v>58</v>
      </c>
      <c r="H42" s="92">
        <f>I42-B42+X42</f>
        <v>-12.081933172276365</v>
      </c>
      <c r="I42" s="92">
        <f>(B42+C41-2*X42)*(23678+B42)*E41/((23678+C41)*D42+E41*(23678+B42))</f>
        <v>102.471400161057</v>
      </c>
      <c r="J42" s="39" t="s">
        <v>61</v>
      </c>
      <c r="K42" s="73">
        <f>'calcul config'!D43</f>
        <v>-1.219229993100317</v>
      </c>
      <c r="L42" s="73">
        <f>'calcul config'!D44</f>
        <v>0.18452925798624753</v>
      </c>
      <c r="M42" s="73">
        <f>'calcul config'!D45</f>
        <v>-0.28486696900831493</v>
      </c>
      <c r="N42" s="73">
        <f>'calcul config'!D46</f>
        <v>-0.09466113030968808</v>
      </c>
      <c r="O42" s="73">
        <f>'calcul config'!D47</f>
        <v>-0.049567501692286964</v>
      </c>
      <c r="P42" s="73">
        <f>'calcul config'!D48</f>
        <v>0.005292146290102455</v>
      </c>
      <c r="Q42" s="73">
        <f>'calcul config'!D49</f>
        <v>-0.005700058381167621</v>
      </c>
      <c r="R42" s="73">
        <f>'calcul config'!D50</f>
        <v>-0.0014551142908513157</v>
      </c>
      <c r="S42" s="73">
        <f>'calcul config'!D51</f>
        <v>-0.0006979483847132542</v>
      </c>
      <c r="T42" s="73">
        <f>'calcul config'!D52</f>
        <v>7.748112441302474E-05</v>
      </c>
      <c r="U42" s="73">
        <f>'calcul config'!D53</f>
        <v>-0.00011210526192742768</v>
      </c>
      <c r="V42" s="73">
        <f>'calcul config'!D54</f>
        <v>-5.373368178232421E-05</v>
      </c>
      <c r="W42" s="73">
        <f>'calcul config'!D55</f>
        <v>-4.490628838106498E-05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1.2343501286175858</v>
      </c>
      <c r="L44" s="73">
        <f>L40/(L43*1.5)</f>
        <v>0.17574476052071014</v>
      </c>
      <c r="M44" s="73">
        <f aca="true" t="shared" si="1" ref="M44:W44">M40/(M43*1.5)</f>
        <v>0.48702481046640994</v>
      </c>
      <c r="N44" s="73">
        <f t="shared" si="1"/>
        <v>0.1262215803749859</v>
      </c>
      <c r="O44" s="73">
        <f t="shared" si="1"/>
        <v>0.3304917508062135</v>
      </c>
      <c r="P44" s="73">
        <f t="shared" si="1"/>
        <v>0.03528927190087399</v>
      </c>
      <c r="Q44" s="73">
        <f t="shared" si="1"/>
        <v>0.06034261121139</v>
      </c>
      <c r="R44" s="73">
        <f t="shared" si="1"/>
        <v>0.003238303158378826</v>
      </c>
      <c r="S44" s="73">
        <f t="shared" si="1"/>
        <v>0.013008186682157315</v>
      </c>
      <c r="T44" s="73">
        <f t="shared" si="1"/>
        <v>0.0010387809975231476</v>
      </c>
      <c r="U44" s="73">
        <f t="shared" si="1"/>
        <v>0.0026397895278988414</v>
      </c>
      <c r="V44" s="73">
        <f t="shared" si="1"/>
        <v>0.0007211899008026007</v>
      </c>
      <c r="W44" s="73">
        <f t="shared" si="1"/>
        <v>0.0008110933757985061</v>
      </c>
      <c r="X44" s="73"/>
      <c r="Y44" s="73"/>
    </row>
    <row r="45" s="101" customFormat="1" ht="12.75"/>
    <row r="46" spans="1:24" s="101" customFormat="1" ht="12.75">
      <c r="A46" s="101">
        <v>1816</v>
      </c>
      <c r="B46" s="101">
        <v>184.82</v>
      </c>
      <c r="C46" s="101">
        <v>198.42</v>
      </c>
      <c r="D46" s="101">
        <v>8.664255797923108</v>
      </c>
      <c r="E46" s="101">
        <v>9.21413392786347</v>
      </c>
      <c r="F46" s="101">
        <v>36.85458004450549</v>
      </c>
      <c r="G46" s="101" t="s">
        <v>59</v>
      </c>
      <c r="H46" s="101">
        <v>-15.816278239102914</v>
      </c>
      <c r="I46" s="101">
        <v>101.50372176089708</v>
      </c>
      <c r="J46" s="101" t="s">
        <v>73</v>
      </c>
      <c r="K46" s="101">
        <v>5.893893437638827</v>
      </c>
      <c r="M46" s="101" t="s">
        <v>68</v>
      </c>
      <c r="N46" s="101">
        <v>4.0948619840394445</v>
      </c>
      <c r="X46" s="101">
        <v>67.5</v>
      </c>
    </row>
    <row r="47" spans="1:24" s="101" customFormat="1" ht="12.75">
      <c r="A47" s="101">
        <v>1813</v>
      </c>
      <c r="B47" s="101">
        <v>102.41999816894531</v>
      </c>
      <c r="C47" s="101">
        <v>113.91999816894531</v>
      </c>
      <c r="D47" s="101">
        <v>8.914277076721191</v>
      </c>
      <c r="E47" s="101">
        <v>10.280010223388672</v>
      </c>
      <c r="F47" s="101">
        <v>31.534751943610114</v>
      </c>
      <c r="G47" s="101" t="s">
        <v>56</v>
      </c>
      <c r="H47" s="101">
        <v>49.20456283616889</v>
      </c>
      <c r="I47" s="101">
        <v>84.1245610051142</v>
      </c>
      <c r="J47" s="101" t="s">
        <v>62</v>
      </c>
      <c r="K47" s="101">
        <v>1.8056454274187477</v>
      </c>
      <c r="L47" s="101">
        <v>1.5604886909685425</v>
      </c>
      <c r="M47" s="101">
        <v>0.42746237585355873</v>
      </c>
      <c r="N47" s="101">
        <v>0.09134986135695249</v>
      </c>
      <c r="O47" s="101">
        <v>0.07251853496326968</v>
      </c>
      <c r="P47" s="101">
        <v>0.04476578004746335</v>
      </c>
      <c r="Q47" s="101">
        <v>0.008827233780811057</v>
      </c>
      <c r="R47" s="101">
        <v>0.0014062728183317926</v>
      </c>
      <c r="S47" s="101">
        <v>0.0009515290073028434</v>
      </c>
      <c r="T47" s="101">
        <v>0.0006587395080051377</v>
      </c>
      <c r="U47" s="101">
        <v>0.00019306206961921258</v>
      </c>
      <c r="V47" s="101">
        <v>5.2194817999492397E-05</v>
      </c>
      <c r="W47" s="101">
        <v>5.933958010099953E-05</v>
      </c>
      <c r="X47" s="101">
        <v>67.5</v>
      </c>
    </row>
    <row r="48" spans="1:24" s="101" customFormat="1" ht="12.75">
      <c r="A48" s="101">
        <v>1815</v>
      </c>
      <c r="B48" s="101">
        <v>149.39999389648438</v>
      </c>
      <c r="C48" s="101">
        <v>161.1999969482422</v>
      </c>
      <c r="D48" s="101">
        <v>8.711990356445312</v>
      </c>
      <c r="E48" s="101">
        <v>9.043724060058594</v>
      </c>
      <c r="F48" s="101">
        <v>25.412923744347523</v>
      </c>
      <c r="G48" s="101" t="s">
        <v>57</v>
      </c>
      <c r="H48" s="101">
        <v>-12.395337176682247</v>
      </c>
      <c r="I48" s="101">
        <v>69.50465671980213</v>
      </c>
      <c r="J48" s="101" t="s">
        <v>60</v>
      </c>
      <c r="K48" s="101">
        <v>-0.13858053126751319</v>
      </c>
      <c r="L48" s="101">
        <v>-0.008488981613302173</v>
      </c>
      <c r="M48" s="101">
        <v>0.027960881921233697</v>
      </c>
      <c r="N48" s="101">
        <v>-0.0009439008648661019</v>
      </c>
      <c r="O48" s="101">
        <v>-0.006344779803986327</v>
      </c>
      <c r="P48" s="101">
        <v>-0.0009712866085096977</v>
      </c>
      <c r="Q48" s="101">
        <v>0.0003460373248727251</v>
      </c>
      <c r="R48" s="101">
        <v>-7.592275877024588E-05</v>
      </c>
      <c r="S48" s="101">
        <v>-0.0001470730617672747</v>
      </c>
      <c r="T48" s="101">
        <v>-6.917765163755207E-05</v>
      </c>
      <c r="U48" s="101">
        <v>-7.726554871957223E-06</v>
      </c>
      <c r="V48" s="101">
        <v>-5.996567971001292E-06</v>
      </c>
      <c r="W48" s="101">
        <v>-1.1124397705711385E-05</v>
      </c>
      <c r="X48" s="101">
        <v>67.5</v>
      </c>
    </row>
    <row r="49" spans="1:24" s="101" customFormat="1" ht="12.75">
      <c r="A49" s="101">
        <v>1814</v>
      </c>
      <c r="B49" s="101">
        <v>161.1999969482422</v>
      </c>
      <c r="C49" s="101">
        <v>151.3000030517578</v>
      </c>
      <c r="D49" s="101">
        <v>8.595064163208008</v>
      </c>
      <c r="E49" s="101">
        <v>8.816017150878906</v>
      </c>
      <c r="F49" s="101">
        <v>34.64220881363014</v>
      </c>
      <c r="G49" s="101" t="s">
        <v>58</v>
      </c>
      <c r="H49" s="101">
        <v>2.3833514203796398</v>
      </c>
      <c r="I49" s="101">
        <v>96.08334836862183</v>
      </c>
      <c r="J49" s="101" t="s">
        <v>61</v>
      </c>
      <c r="K49" s="101">
        <v>-1.8003196510375168</v>
      </c>
      <c r="L49" s="101">
        <v>-1.5604656009767996</v>
      </c>
      <c r="M49" s="101">
        <v>-0.4265469163556993</v>
      </c>
      <c r="N49" s="101">
        <v>-0.0913449846520965</v>
      </c>
      <c r="O49" s="101">
        <v>-0.07224044353724508</v>
      </c>
      <c r="P49" s="101">
        <v>-0.044755241766546154</v>
      </c>
      <c r="Q49" s="101">
        <v>-0.00882044865020407</v>
      </c>
      <c r="R49" s="101">
        <v>-0.0014042218394112655</v>
      </c>
      <c r="S49" s="101">
        <v>-0.0009400941262666915</v>
      </c>
      <c r="T49" s="101">
        <v>-0.0006550970858741202</v>
      </c>
      <c r="U49" s="101">
        <v>-0.00019290739507718288</v>
      </c>
      <c r="V49" s="101">
        <v>-5.184920634464232E-05</v>
      </c>
      <c r="W49" s="101">
        <v>-5.8287507600240574E-05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1816</v>
      </c>
      <c r="B56" s="101">
        <v>169.52</v>
      </c>
      <c r="C56" s="101">
        <v>189.82</v>
      </c>
      <c r="D56" s="101">
        <v>8.828588805229018</v>
      </c>
      <c r="E56" s="101">
        <v>8.747586564760214</v>
      </c>
      <c r="F56" s="101">
        <v>30.729754861443162</v>
      </c>
      <c r="G56" s="101" t="s">
        <v>59</v>
      </c>
      <c r="H56" s="101">
        <v>-19.01370535647537</v>
      </c>
      <c r="I56" s="101">
        <v>83.00629464352464</v>
      </c>
      <c r="J56" s="101" t="s">
        <v>73</v>
      </c>
      <c r="K56" s="101">
        <v>2.5996109349965506</v>
      </c>
      <c r="M56" s="101" t="s">
        <v>68</v>
      </c>
      <c r="N56" s="101">
        <v>2.0369980331048176</v>
      </c>
      <c r="X56" s="101">
        <v>67.5</v>
      </c>
    </row>
    <row r="57" spans="1:24" s="101" customFormat="1" ht="12.75" hidden="1">
      <c r="A57" s="101">
        <v>1814</v>
      </c>
      <c r="B57" s="101">
        <v>143.72000122070312</v>
      </c>
      <c r="C57" s="101">
        <v>157.22000122070312</v>
      </c>
      <c r="D57" s="101">
        <v>8.680299758911133</v>
      </c>
      <c r="E57" s="101">
        <v>9.130128860473633</v>
      </c>
      <c r="F57" s="101">
        <v>36.27728331784311</v>
      </c>
      <c r="G57" s="101" t="s">
        <v>56</v>
      </c>
      <c r="H57" s="101">
        <v>23.337307812944573</v>
      </c>
      <c r="I57" s="101">
        <v>99.5573090336477</v>
      </c>
      <c r="J57" s="101" t="s">
        <v>62</v>
      </c>
      <c r="K57" s="101">
        <v>0.9797314016983871</v>
      </c>
      <c r="L57" s="101">
        <v>1.2493878653060602</v>
      </c>
      <c r="M57" s="101">
        <v>0.23193813449862852</v>
      </c>
      <c r="N57" s="101">
        <v>0.14869577960949648</v>
      </c>
      <c r="O57" s="101">
        <v>0.039347430743726555</v>
      </c>
      <c r="P57" s="101">
        <v>0.03584106705862167</v>
      </c>
      <c r="Q57" s="101">
        <v>0.004789499460664322</v>
      </c>
      <c r="R57" s="101">
        <v>0.002288855542715769</v>
      </c>
      <c r="S57" s="101">
        <v>0.0005162149835006907</v>
      </c>
      <c r="T57" s="101">
        <v>0.000527424834388626</v>
      </c>
      <c r="U57" s="101">
        <v>0.00010476143290266831</v>
      </c>
      <c r="V57" s="101">
        <v>8.494287200931673E-05</v>
      </c>
      <c r="W57" s="101">
        <v>3.219197873050747E-05</v>
      </c>
      <c r="X57" s="101">
        <v>67.5</v>
      </c>
    </row>
    <row r="58" spans="1:24" s="101" customFormat="1" ht="12.75" hidden="1">
      <c r="A58" s="101">
        <v>1815</v>
      </c>
      <c r="B58" s="101">
        <v>151.25999450683594</v>
      </c>
      <c r="C58" s="101">
        <v>154.86000061035156</v>
      </c>
      <c r="D58" s="101">
        <v>8.495169639587402</v>
      </c>
      <c r="E58" s="101">
        <v>9.030295372009277</v>
      </c>
      <c r="F58" s="101">
        <v>32.03310057804181</v>
      </c>
      <c r="G58" s="101" t="s">
        <v>57</v>
      </c>
      <c r="H58" s="101">
        <v>6.094018360341977</v>
      </c>
      <c r="I58" s="101">
        <v>89.85401286717791</v>
      </c>
      <c r="J58" s="101" t="s">
        <v>60</v>
      </c>
      <c r="K58" s="101">
        <v>-0.9650446982237766</v>
      </c>
      <c r="L58" s="101">
        <v>-0.006796514573335637</v>
      </c>
      <c r="M58" s="101">
        <v>0.22890139025099862</v>
      </c>
      <c r="N58" s="101">
        <v>-0.0015377350645920745</v>
      </c>
      <c r="O58" s="101">
        <v>-0.038682104296283264</v>
      </c>
      <c r="P58" s="101">
        <v>-0.0007775836912053306</v>
      </c>
      <c r="Q58" s="101">
        <v>0.004745450298941766</v>
      </c>
      <c r="R58" s="101">
        <v>-0.0001236681278196537</v>
      </c>
      <c r="S58" s="101">
        <v>-0.0004999589945120879</v>
      </c>
      <c r="T58" s="101">
        <v>-5.537268360056521E-05</v>
      </c>
      <c r="U58" s="101">
        <v>0.0001045947514200948</v>
      </c>
      <c r="V58" s="101">
        <v>-9.768250474195232E-06</v>
      </c>
      <c r="W58" s="101">
        <v>-3.089431152574594E-05</v>
      </c>
      <c r="X58" s="101">
        <v>67.5</v>
      </c>
    </row>
    <row r="59" spans="1:24" s="101" customFormat="1" ht="12.75" hidden="1">
      <c r="A59" s="101">
        <v>1813</v>
      </c>
      <c r="B59" s="101">
        <v>96.58000183105469</v>
      </c>
      <c r="C59" s="101">
        <v>121.87999725341797</v>
      </c>
      <c r="D59" s="101">
        <v>9.48674488067627</v>
      </c>
      <c r="E59" s="101">
        <v>9.964948654174805</v>
      </c>
      <c r="F59" s="101">
        <v>22.630381454648557</v>
      </c>
      <c r="G59" s="101" t="s">
        <v>58</v>
      </c>
      <c r="H59" s="101">
        <v>27.63363610617023</v>
      </c>
      <c r="I59" s="101">
        <v>56.71363793722492</v>
      </c>
      <c r="J59" s="101" t="s">
        <v>61</v>
      </c>
      <c r="K59" s="101">
        <v>0.1690039937518237</v>
      </c>
      <c r="L59" s="101">
        <v>-1.2493693790723737</v>
      </c>
      <c r="M59" s="101">
        <v>0.03740924719723616</v>
      </c>
      <c r="N59" s="101">
        <v>-0.14868782816541196</v>
      </c>
      <c r="O59" s="101">
        <v>0.007205214316300496</v>
      </c>
      <c r="P59" s="101">
        <v>-0.03583263109937347</v>
      </c>
      <c r="Q59" s="101">
        <v>0.0006480791186092437</v>
      </c>
      <c r="R59" s="101">
        <v>-0.0022855121722673622</v>
      </c>
      <c r="S59" s="101">
        <v>0.0001285259234437955</v>
      </c>
      <c r="T59" s="101">
        <v>-0.0005245100779210455</v>
      </c>
      <c r="U59" s="101">
        <v>5.907266642775708E-06</v>
      </c>
      <c r="V59" s="101">
        <v>-8.437933863135303E-05</v>
      </c>
      <c r="W59" s="101">
        <v>9.047928488643514E-06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1816</v>
      </c>
      <c r="B61" s="101">
        <v>193.42</v>
      </c>
      <c r="C61" s="101">
        <v>199.82</v>
      </c>
      <c r="D61" s="101">
        <v>8.448994420517163</v>
      </c>
      <c r="E61" s="101">
        <v>8.682027328100403</v>
      </c>
      <c r="F61" s="101">
        <v>32.95596604366976</v>
      </c>
      <c r="G61" s="101" t="s">
        <v>59</v>
      </c>
      <c r="H61" s="101">
        <v>-32.807652212933405</v>
      </c>
      <c r="I61" s="101">
        <v>93.11234778706658</v>
      </c>
      <c r="J61" s="101" t="s">
        <v>73</v>
      </c>
      <c r="K61" s="101">
        <v>4.89412686692211</v>
      </c>
      <c r="M61" s="101" t="s">
        <v>68</v>
      </c>
      <c r="N61" s="101">
        <v>3.721469163160566</v>
      </c>
      <c r="X61" s="101">
        <v>67.5</v>
      </c>
    </row>
    <row r="62" spans="1:24" s="101" customFormat="1" ht="12.75" hidden="1">
      <c r="A62" s="101">
        <v>1814</v>
      </c>
      <c r="B62" s="101">
        <v>133.0800018310547</v>
      </c>
      <c r="C62" s="101">
        <v>144.67999267578125</v>
      </c>
      <c r="D62" s="101">
        <v>8.730822563171387</v>
      </c>
      <c r="E62" s="101">
        <v>8.847970008850098</v>
      </c>
      <c r="F62" s="101">
        <v>36.12960721418524</v>
      </c>
      <c r="G62" s="101" t="s">
        <v>56</v>
      </c>
      <c r="H62" s="101">
        <v>32.95423839512705</v>
      </c>
      <c r="I62" s="101">
        <v>98.53424022618174</v>
      </c>
      <c r="J62" s="101" t="s">
        <v>62</v>
      </c>
      <c r="K62" s="101">
        <v>1.413346454357491</v>
      </c>
      <c r="L62" s="101">
        <v>1.6644847552239255</v>
      </c>
      <c r="M62" s="101">
        <v>0.3345909786108479</v>
      </c>
      <c r="N62" s="101">
        <v>0.0925489341926248</v>
      </c>
      <c r="O62" s="101">
        <v>0.056762098659606144</v>
      </c>
      <c r="P62" s="101">
        <v>0.04774890712733024</v>
      </c>
      <c r="Q62" s="101">
        <v>0.0069093093695989476</v>
      </c>
      <c r="R62" s="101">
        <v>0.0014246482717334193</v>
      </c>
      <c r="S62" s="101">
        <v>0.0007447446457869954</v>
      </c>
      <c r="T62" s="101">
        <v>0.0007026554921420435</v>
      </c>
      <c r="U62" s="101">
        <v>0.00015112894406412767</v>
      </c>
      <c r="V62" s="101">
        <v>5.2868826445528795E-05</v>
      </c>
      <c r="W62" s="101">
        <v>4.6446251515849796E-05</v>
      </c>
      <c r="X62" s="101">
        <v>67.5</v>
      </c>
    </row>
    <row r="63" spans="1:24" s="101" customFormat="1" ht="12.75" hidden="1">
      <c r="A63" s="101">
        <v>1815</v>
      </c>
      <c r="B63" s="101">
        <v>141.5</v>
      </c>
      <c r="C63" s="101">
        <v>161.39999389648438</v>
      </c>
      <c r="D63" s="101">
        <v>8.730439186096191</v>
      </c>
      <c r="E63" s="101">
        <v>8.839140892028809</v>
      </c>
      <c r="F63" s="101">
        <v>27.88900674968402</v>
      </c>
      <c r="G63" s="101" t="s">
        <v>57</v>
      </c>
      <c r="H63" s="101">
        <v>2.0903526287708587</v>
      </c>
      <c r="I63" s="101">
        <v>76.09035262877086</v>
      </c>
      <c r="J63" s="101" t="s">
        <v>60</v>
      </c>
      <c r="K63" s="101">
        <v>-1.3439613917407252</v>
      </c>
      <c r="L63" s="101">
        <v>-0.009055490658263636</v>
      </c>
      <c r="M63" s="101">
        <v>0.3169671123704846</v>
      </c>
      <c r="N63" s="101">
        <v>-0.0009569902578205358</v>
      </c>
      <c r="O63" s="101">
        <v>-0.05416172447469592</v>
      </c>
      <c r="P63" s="101">
        <v>-0.00103592444093645</v>
      </c>
      <c r="Q63" s="101">
        <v>0.006485017371585464</v>
      </c>
      <c r="R63" s="101">
        <v>-7.699857956537162E-05</v>
      </c>
      <c r="S63" s="101">
        <v>-0.0007240329454183061</v>
      </c>
      <c r="T63" s="101">
        <v>-7.376434513434047E-05</v>
      </c>
      <c r="U63" s="101">
        <v>0.0001372763849311267</v>
      </c>
      <c r="V63" s="101">
        <v>-6.090712709753273E-06</v>
      </c>
      <c r="W63" s="101">
        <v>-4.549079223522424E-05</v>
      </c>
      <c r="X63" s="101">
        <v>67.5</v>
      </c>
    </row>
    <row r="64" spans="1:24" s="101" customFormat="1" ht="12.75" hidden="1">
      <c r="A64" s="101">
        <v>1813</v>
      </c>
      <c r="B64" s="101">
        <v>112.36000061035156</v>
      </c>
      <c r="C64" s="101">
        <v>110.95999908447266</v>
      </c>
      <c r="D64" s="101">
        <v>9.638802528381348</v>
      </c>
      <c r="E64" s="101">
        <v>10.27943229675293</v>
      </c>
      <c r="F64" s="101">
        <v>26.864331137795624</v>
      </c>
      <c r="G64" s="101" t="s">
        <v>58</v>
      </c>
      <c r="H64" s="101">
        <v>21.446172491743397</v>
      </c>
      <c r="I64" s="101">
        <v>66.30617310209496</v>
      </c>
      <c r="J64" s="101" t="s">
        <v>61</v>
      </c>
      <c r="K64" s="101">
        <v>-0.4373968193245399</v>
      </c>
      <c r="L64" s="101">
        <v>-1.664460122220352</v>
      </c>
      <c r="M64" s="101">
        <v>-0.1071586330786347</v>
      </c>
      <c r="N64" s="101">
        <v>-0.09254398624350063</v>
      </c>
      <c r="O64" s="101">
        <v>-0.016983622881175452</v>
      </c>
      <c r="P64" s="101">
        <v>-0.04773766848524422</v>
      </c>
      <c r="Q64" s="101">
        <v>-0.0023839265204830817</v>
      </c>
      <c r="R64" s="101">
        <v>-0.0014225659622309026</v>
      </c>
      <c r="S64" s="101">
        <v>-0.0001744158289183907</v>
      </c>
      <c r="T64" s="101">
        <v>-0.0006987728973166313</v>
      </c>
      <c r="U64" s="101">
        <v>-6.320721378275874E-05</v>
      </c>
      <c r="V64" s="101">
        <v>-5.2516816624912586E-05</v>
      </c>
      <c r="W64" s="101">
        <v>-9.372411732592701E-06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1816</v>
      </c>
      <c r="B66" s="101">
        <v>180.66</v>
      </c>
      <c r="C66" s="101">
        <v>195.96</v>
      </c>
      <c r="D66" s="101">
        <v>8.765769586859172</v>
      </c>
      <c r="E66" s="101">
        <v>9.14633346558909</v>
      </c>
      <c r="F66" s="101">
        <v>32.78269214532468</v>
      </c>
      <c r="G66" s="101" t="s">
        <v>59</v>
      </c>
      <c r="H66" s="101">
        <v>-23.932112131204036</v>
      </c>
      <c r="I66" s="101">
        <v>89.22788786879596</v>
      </c>
      <c r="J66" s="101" t="s">
        <v>73</v>
      </c>
      <c r="K66" s="101">
        <v>2.9471085270709882</v>
      </c>
      <c r="M66" s="101" t="s">
        <v>68</v>
      </c>
      <c r="N66" s="101">
        <v>2.192052316741324</v>
      </c>
      <c r="X66" s="101">
        <v>67.5</v>
      </c>
    </row>
    <row r="67" spans="1:24" s="101" customFormat="1" ht="12.75" hidden="1">
      <c r="A67" s="101">
        <v>1814</v>
      </c>
      <c r="B67" s="101">
        <v>150.24000549316406</v>
      </c>
      <c r="C67" s="101">
        <v>141.74000549316406</v>
      </c>
      <c r="D67" s="101">
        <v>8.487051963806152</v>
      </c>
      <c r="E67" s="101">
        <v>8.738962173461914</v>
      </c>
      <c r="F67" s="101">
        <v>38.9824622500834</v>
      </c>
      <c r="G67" s="101" t="s">
        <v>56</v>
      </c>
      <c r="H67" s="101">
        <v>26.707122963380925</v>
      </c>
      <c r="I67" s="101">
        <v>109.44712845654499</v>
      </c>
      <c r="J67" s="101" t="s">
        <v>62</v>
      </c>
      <c r="K67" s="101">
        <v>1.1483566775080467</v>
      </c>
      <c r="L67" s="101">
        <v>1.2417526979471636</v>
      </c>
      <c r="M67" s="101">
        <v>0.2718582477002037</v>
      </c>
      <c r="N67" s="101">
        <v>0.09538609071486</v>
      </c>
      <c r="O67" s="101">
        <v>0.0461197295899482</v>
      </c>
      <c r="P67" s="101">
        <v>0.035622054602176635</v>
      </c>
      <c r="Q67" s="101">
        <v>0.005613888107643942</v>
      </c>
      <c r="R67" s="101">
        <v>0.0014682995934884495</v>
      </c>
      <c r="S67" s="101">
        <v>0.0006051050831019817</v>
      </c>
      <c r="T67" s="101">
        <v>0.0005242065072557874</v>
      </c>
      <c r="U67" s="101">
        <v>0.00012279105354987902</v>
      </c>
      <c r="V67" s="101">
        <v>5.4487997841402464E-05</v>
      </c>
      <c r="W67" s="101">
        <v>3.7735919651810126E-05</v>
      </c>
      <c r="X67" s="101">
        <v>67.5</v>
      </c>
    </row>
    <row r="68" spans="1:24" s="101" customFormat="1" ht="12.75" hidden="1">
      <c r="A68" s="101">
        <v>1815</v>
      </c>
      <c r="B68" s="101">
        <v>132.97999572753906</v>
      </c>
      <c r="C68" s="101">
        <v>151.97999572753906</v>
      </c>
      <c r="D68" s="101">
        <v>8.73409652709961</v>
      </c>
      <c r="E68" s="101">
        <v>9.026177406311035</v>
      </c>
      <c r="F68" s="101">
        <v>25.627743173221052</v>
      </c>
      <c r="G68" s="101" t="s">
        <v>57</v>
      </c>
      <c r="H68" s="101">
        <v>4.386610181824523</v>
      </c>
      <c r="I68" s="101">
        <v>69.86660590936359</v>
      </c>
      <c r="J68" s="101" t="s">
        <v>60</v>
      </c>
      <c r="K68" s="101">
        <v>-1.0906039454238092</v>
      </c>
      <c r="L68" s="101">
        <v>-0.006755377170742935</v>
      </c>
      <c r="M68" s="101">
        <v>0.2572014900747817</v>
      </c>
      <c r="N68" s="101">
        <v>-0.0009863890391512875</v>
      </c>
      <c r="O68" s="101">
        <v>-0.04395344911412284</v>
      </c>
      <c r="P68" s="101">
        <v>-0.0007728029804596683</v>
      </c>
      <c r="Q68" s="101">
        <v>0.005261642697625368</v>
      </c>
      <c r="R68" s="101">
        <v>-7.934612988195271E-05</v>
      </c>
      <c r="S68" s="101">
        <v>-0.0005877273317885627</v>
      </c>
      <c r="T68" s="101">
        <v>-5.5029174070966616E-05</v>
      </c>
      <c r="U68" s="101">
        <v>0.00011133526186154428</v>
      </c>
      <c r="V68" s="101">
        <v>-6.272885011939845E-06</v>
      </c>
      <c r="W68" s="101">
        <v>-3.693028853187411E-05</v>
      </c>
      <c r="X68" s="101">
        <v>67.5</v>
      </c>
    </row>
    <row r="69" spans="1:24" s="101" customFormat="1" ht="12.75" hidden="1">
      <c r="A69" s="101">
        <v>1813</v>
      </c>
      <c r="B69" s="101">
        <v>117.16000366210938</v>
      </c>
      <c r="C69" s="101">
        <v>121.76000213623047</v>
      </c>
      <c r="D69" s="101">
        <v>9.056742668151855</v>
      </c>
      <c r="E69" s="101">
        <v>9.978246688842773</v>
      </c>
      <c r="F69" s="101">
        <v>25.46588797383079</v>
      </c>
      <c r="G69" s="101" t="s">
        <v>58</v>
      </c>
      <c r="H69" s="101">
        <v>17.24759227782178</v>
      </c>
      <c r="I69" s="101">
        <v>66.90759593993116</v>
      </c>
      <c r="J69" s="101" t="s">
        <v>61</v>
      </c>
      <c r="K69" s="101">
        <v>-0.35959156414373966</v>
      </c>
      <c r="L69" s="101">
        <v>-1.2417343225256925</v>
      </c>
      <c r="M69" s="101">
        <v>-0.08805850524473657</v>
      </c>
      <c r="N69" s="101">
        <v>-0.09538099044635122</v>
      </c>
      <c r="O69" s="101">
        <v>-0.013968670961195888</v>
      </c>
      <c r="P69" s="101">
        <v>-0.035613670825033555</v>
      </c>
      <c r="Q69" s="101">
        <v>-0.001957257215511474</v>
      </c>
      <c r="R69" s="101">
        <v>-0.0014661541146520382</v>
      </c>
      <c r="S69" s="101">
        <v>-0.00014397480704815294</v>
      </c>
      <c r="T69" s="101">
        <v>-0.0005213101305848364</v>
      </c>
      <c r="U69" s="101">
        <v>-5.1789017157218024E-05</v>
      </c>
      <c r="V69" s="101">
        <v>-5.412571313517874E-05</v>
      </c>
      <c r="W69" s="101">
        <v>-7.755863647615103E-06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1816</v>
      </c>
      <c r="B71" s="101">
        <v>181.62</v>
      </c>
      <c r="C71" s="101">
        <v>181.82</v>
      </c>
      <c r="D71" s="101">
        <v>8.6554460945491</v>
      </c>
      <c r="E71" s="101">
        <v>9.711458401862686</v>
      </c>
      <c r="F71" s="101">
        <v>32.92977991719396</v>
      </c>
      <c r="G71" s="101" t="s">
        <v>59</v>
      </c>
      <c r="H71" s="101">
        <v>-23.34570287825133</v>
      </c>
      <c r="I71" s="101">
        <v>90.77429712174867</v>
      </c>
      <c r="J71" s="101" t="s">
        <v>73</v>
      </c>
      <c r="K71" s="101">
        <v>2.588224876047942</v>
      </c>
      <c r="M71" s="101" t="s">
        <v>68</v>
      </c>
      <c r="N71" s="101">
        <v>2.1058804548549386</v>
      </c>
      <c r="X71" s="101">
        <v>67.5</v>
      </c>
    </row>
    <row r="72" spans="1:24" s="101" customFormat="1" ht="12.75" hidden="1">
      <c r="A72" s="101">
        <v>1814</v>
      </c>
      <c r="B72" s="101">
        <v>143.67999267578125</v>
      </c>
      <c r="C72" s="101">
        <v>141.47999572753906</v>
      </c>
      <c r="D72" s="101">
        <v>8.765259742736816</v>
      </c>
      <c r="E72" s="101">
        <v>9.00192928314209</v>
      </c>
      <c r="F72" s="101">
        <v>36.81435963002187</v>
      </c>
      <c r="G72" s="101" t="s">
        <v>56</v>
      </c>
      <c r="H72" s="101">
        <v>23.871793578283544</v>
      </c>
      <c r="I72" s="101">
        <v>100.0517862540648</v>
      </c>
      <c r="J72" s="101" t="s">
        <v>62</v>
      </c>
      <c r="K72" s="101">
        <v>0.8676474202954555</v>
      </c>
      <c r="L72" s="101">
        <v>1.3359594541798947</v>
      </c>
      <c r="M72" s="101">
        <v>0.20540386875841138</v>
      </c>
      <c r="N72" s="101">
        <v>0.07570682505448628</v>
      </c>
      <c r="O72" s="101">
        <v>0.03484591525687336</v>
      </c>
      <c r="P72" s="101">
        <v>0.03832452068559205</v>
      </c>
      <c r="Q72" s="101">
        <v>0.004241584928915386</v>
      </c>
      <c r="R72" s="101">
        <v>0.001165384586029409</v>
      </c>
      <c r="S72" s="101">
        <v>0.000457192339565123</v>
      </c>
      <c r="T72" s="101">
        <v>0.000563961117604309</v>
      </c>
      <c r="U72" s="101">
        <v>9.278305693103147E-05</v>
      </c>
      <c r="V72" s="101">
        <v>4.325072395440156E-05</v>
      </c>
      <c r="W72" s="101">
        <v>2.8514522376159732E-05</v>
      </c>
      <c r="X72" s="101">
        <v>67.5</v>
      </c>
    </row>
    <row r="73" spans="1:24" s="101" customFormat="1" ht="12.75" hidden="1">
      <c r="A73" s="101">
        <v>1815</v>
      </c>
      <c r="B73" s="101">
        <v>146</v>
      </c>
      <c r="C73" s="101">
        <v>152</v>
      </c>
      <c r="D73" s="101">
        <v>8.739839553833008</v>
      </c>
      <c r="E73" s="101">
        <v>9.005505561828613</v>
      </c>
      <c r="F73" s="101">
        <v>28.3844787099887</v>
      </c>
      <c r="G73" s="101" t="s">
        <v>57</v>
      </c>
      <c r="H73" s="101">
        <v>-1.1265177270677071</v>
      </c>
      <c r="I73" s="101">
        <v>77.37348227293229</v>
      </c>
      <c r="J73" s="101" t="s">
        <v>60</v>
      </c>
      <c r="K73" s="101">
        <v>-0.8551725469941003</v>
      </c>
      <c r="L73" s="101">
        <v>-0.007268191664607431</v>
      </c>
      <c r="M73" s="101">
        <v>0.20204291688968115</v>
      </c>
      <c r="N73" s="101">
        <v>-0.0007827841170383765</v>
      </c>
      <c r="O73" s="101">
        <v>-0.034406383577592424</v>
      </c>
      <c r="P73" s="101">
        <v>-0.000831505170422422</v>
      </c>
      <c r="Q73" s="101">
        <v>0.004150677081920029</v>
      </c>
      <c r="R73" s="101">
        <v>-6.297837652597288E-05</v>
      </c>
      <c r="S73" s="101">
        <v>-0.0004552774311468153</v>
      </c>
      <c r="T73" s="101">
        <v>-5.921029069189347E-05</v>
      </c>
      <c r="U73" s="101">
        <v>8.899834362021096E-05</v>
      </c>
      <c r="V73" s="101">
        <v>-4.9792021810740975E-06</v>
      </c>
      <c r="W73" s="101">
        <v>-2.8465948633744636E-05</v>
      </c>
      <c r="X73" s="101">
        <v>67.5</v>
      </c>
    </row>
    <row r="74" spans="1:24" s="101" customFormat="1" ht="12.75" hidden="1">
      <c r="A74" s="101">
        <v>1813</v>
      </c>
      <c r="B74" s="101">
        <v>111.12000274658203</v>
      </c>
      <c r="C74" s="101">
        <v>117.5199966430664</v>
      </c>
      <c r="D74" s="101">
        <v>9.12189769744873</v>
      </c>
      <c r="E74" s="101">
        <v>10.680484771728516</v>
      </c>
      <c r="F74" s="101">
        <v>24.384894201123217</v>
      </c>
      <c r="G74" s="101" t="s">
        <v>58</v>
      </c>
      <c r="H74" s="101">
        <v>19.973691640830808</v>
      </c>
      <c r="I74" s="101">
        <v>63.59369438741284</v>
      </c>
      <c r="J74" s="101" t="s">
        <v>61</v>
      </c>
      <c r="K74" s="101">
        <v>-0.14660136702289722</v>
      </c>
      <c r="L74" s="101">
        <v>-1.3359396829956691</v>
      </c>
      <c r="M74" s="101">
        <v>-0.037005527095720164</v>
      </c>
      <c r="N74" s="101">
        <v>-0.07570277807885721</v>
      </c>
      <c r="O74" s="101">
        <v>-0.005517116928322103</v>
      </c>
      <c r="P74" s="101">
        <v>-0.038315499278124165</v>
      </c>
      <c r="Q74" s="101">
        <v>-0.0008734543324215464</v>
      </c>
      <c r="R74" s="101">
        <v>-0.0011636816392145619</v>
      </c>
      <c r="S74" s="101">
        <v>-4.1800670393997076E-05</v>
      </c>
      <c r="T74" s="101">
        <v>-0.000560844259706456</v>
      </c>
      <c r="U74" s="101">
        <v>-2.622957274386839E-05</v>
      </c>
      <c r="V74" s="101">
        <v>-4.2963154774990996E-05</v>
      </c>
      <c r="W74" s="101">
        <v>-1.6636570324215895E-06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1816</v>
      </c>
      <c r="B76" s="101">
        <v>182.28</v>
      </c>
      <c r="C76" s="101">
        <v>196.08</v>
      </c>
      <c r="D76" s="101">
        <v>9.409933331546673</v>
      </c>
      <c r="E76" s="101">
        <v>9.631875701148212</v>
      </c>
      <c r="F76" s="101">
        <v>32.63928681308434</v>
      </c>
      <c r="G76" s="101" t="s">
        <v>59</v>
      </c>
      <c r="H76" s="101">
        <v>-32.018252926868016</v>
      </c>
      <c r="I76" s="101">
        <v>82.76174707313199</v>
      </c>
      <c r="J76" s="101" t="s">
        <v>73</v>
      </c>
      <c r="K76" s="101">
        <v>4.485116108111387</v>
      </c>
      <c r="M76" s="101" t="s">
        <v>68</v>
      </c>
      <c r="N76" s="101">
        <v>3.488713185208868</v>
      </c>
      <c r="X76" s="101">
        <v>67.5</v>
      </c>
    </row>
    <row r="77" spans="1:24" s="101" customFormat="1" ht="12.75" hidden="1">
      <c r="A77" s="101">
        <v>1814</v>
      </c>
      <c r="B77" s="101">
        <v>150.02000427246094</v>
      </c>
      <c r="C77" s="101">
        <v>156.82000732421875</v>
      </c>
      <c r="D77" s="101">
        <v>8.385610580444336</v>
      </c>
      <c r="E77" s="101">
        <v>8.649737358093262</v>
      </c>
      <c r="F77" s="101">
        <v>39.67903539189733</v>
      </c>
      <c r="G77" s="101" t="s">
        <v>56</v>
      </c>
      <c r="H77" s="101">
        <v>30.22943001122195</v>
      </c>
      <c r="I77" s="101">
        <v>112.74943428368289</v>
      </c>
      <c r="J77" s="101" t="s">
        <v>62</v>
      </c>
      <c r="K77" s="101">
        <v>1.2866838844024706</v>
      </c>
      <c r="L77" s="101">
        <v>1.6506749890517287</v>
      </c>
      <c r="M77" s="101">
        <v>0.30460516416302763</v>
      </c>
      <c r="N77" s="101">
        <v>0.08422383770569183</v>
      </c>
      <c r="O77" s="101">
        <v>0.051675082076471014</v>
      </c>
      <c r="P77" s="101">
        <v>0.047352728120325926</v>
      </c>
      <c r="Q77" s="101">
        <v>0.006290089778151115</v>
      </c>
      <c r="R77" s="101">
        <v>0.0012964975095258366</v>
      </c>
      <c r="S77" s="101">
        <v>0.000677997517856194</v>
      </c>
      <c r="T77" s="101">
        <v>0.0006968209032282759</v>
      </c>
      <c r="U77" s="101">
        <v>0.0001375883368767107</v>
      </c>
      <c r="V77" s="101">
        <v>4.811440800509013E-05</v>
      </c>
      <c r="W77" s="101">
        <v>4.228429909285676E-05</v>
      </c>
      <c r="X77" s="101">
        <v>67.5</v>
      </c>
    </row>
    <row r="78" spans="1:24" s="101" customFormat="1" ht="12.75" hidden="1">
      <c r="A78" s="101">
        <v>1815</v>
      </c>
      <c r="B78" s="101">
        <v>157.16000366210938</v>
      </c>
      <c r="C78" s="101">
        <v>150.25999450683594</v>
      </c>
      <c r="D78" s="101">
        <v>8.504396438598633</v>
      </c>
      <c r="E78" s="101">
        <v>9.144579887390137</v>
      </c>
      <c r="F78" s="101">
        <v>32.200836555719064</v>
      </c>
      <c r="G78" s="101" t="s">
        <v>57</v>
      </c>
      <c r="H78" s="101">
        <v>0.5888572769048466</v>
      </c>
      <c r="I78" s="101">
        <v>90.24886093901422</v>
      </c>
      <c r="J78" s="101" t="s">
        <v>60</v>
      </c>
      <c r="K78" s="101">
        <v>-1.2552462541187825</v>
      </c>
      <c r="L78" s="101">
        <v>-0.008980478092061699</v>
      </c>
      <c r="M78" s="101">
        <v>0.29638261404995775</v>
      </c>
      <c r="N78" s="101">
        <v>-0.0008708917719454809</v>
      </c>
      <c r="O78" s="101">
        <v>-0.050531966643239376</v>
      </c>
      <c r="P78" s="101">
        <v>-0.001027353163416838</v>
      </c>
      <c r="Q78" s="101">
        <v>0.006080070253820248</v>
      </c>
      <c r="R78" s="101">
        <v>-7.007588451870509E-05</v>
      </c>
      <c r="S78" s="101">
        <v>-0.0006710513696715417</v>
      </c>
      <c r="T78" s="101">
        <v>-7.315397020605708E-05</v>
      </c>
      <c r="U78" s="101">
        <v>0.00012978751148176406</v>
      </c>
      <c r="V78" s="101">
        <v>-5.543482038119368E-06</v>
      </c>
      <c r="W78" s="101">
        <v>-4.202835707816729E-05</v>
      </c>
      <c r="X78" s="101">
        <v>67.5</v>
      </c>
    </row>
    <row r="79" spans="1:24" s="101" customFormat="1" ht="12.75" hidden="1">
      <c r="A79" s="101">
        <v>1813</v>
      </c>
      <c r="B79" s="101">
        <v>105.12000274658203</v>
      </c>
      <c r="C79" s="101">
        <v>107.12000274658203</v>
      </c>
      <c r="D79" s="101">
        <v>9.07201862335205</v>
      </c>
      <c r="E79" s="101">
        <v>10.836798667907715</v>
      </c>
      <c r="F79" s="101">
        <v>23.02902758588997</v>
      </c>
      <c r="G79" s="101" t="s">
        <v>58</v>
      </c>
      <c r="H79" s="101">
        <v>22.75268268992673</v>
      </c>
      <c r="I79" s="101">
        <v>60.37268543650876</v>
      </c>
      <c r="J79" s="101" t="s">
        <v>61</v>
      </c>
      <c r="K79" s="101">
        <v>-0.2826875658775869</v>
      </c>
      <c r="L79" s="101">
        <v>-1.6506505597776175</v>
      </c>
      <c r="M79" s="101">
        <v>-0.07029688559032175</v>
      </c>
      <c r="N79" s="101">
        <v>-0.08421933498547869</v>
      </c>
      <c r="O79" s="101">
        <v>-0.010808998786962598</v>
      </c>
      <c r="P79" s="101">
        <v>-0.047341582207559595</v>
      </c>
      <c r="Q79" s="101">
        <v>-0.001611823540531448</v>
      </c>
      <c r="R79" s="101">
        <v>-0.0012946023183262178</v>
      </c>
      <c r="S79" s="101">
        <v>-9.680234233275535E-05</v>
      </c>
      <c r="T79" s="101">
        <v>-0.0006929703224662378</v>
      </c>
      <c r="U79" s="101">
        <v>-4.567003730970879E-05</v>
      </c>
      <c r="V79" s="101">
        <v>-4.7793996114295874E-05</v>
      </c>
      <c r="W79" s="101">
        <v>-4.6453364877296496E-06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1816</v>
      </c>
      <c r="B81" s="101">
        <v>184.82</v>
      </c>
      <c r="C81" s="101">
        <v>198.42</v>
      </c>
      <c r="D81" s="101">
        <v>8.664255797923108</v>
      </c>
      <c r="E81" s="101">
        <v>9.21413392786347</v>
      </c>
      <c r="F81" s="101">
        <v>32.30506324662935</v>
      </c>
      <c r="G81" s="101" t="s">
        <v>59</v>
      </c>
      <c r="H81" s="101">
        <v>-28.346413886842953</v>
      </c>
      <c r="I81" s="101">
        <v>88.97358611315704</v>
      </c>
      <c r="J81" s="101" t="s">
        <v>73</v>
      </c>
      <c r="K81" s="101">
        <v>3.877425822032924</v>
      </c>
      <c r="M81" s="101" t="s">
        <v>68</v>
      </c>
      <c r="N81" s="101">
        <v>3.036644023136042</v>
      </c>
      <c r="X81" s="101">
        <v>67.5</v>
      </c>
    </row>
    <row r="82" spans="1:24" s="101" customFormat="1" ht="12.75" hidden="1">
      <c r="A82" s="101">
        <v>1814</v>
      </c>
      <c r="B82" s="101">
        <v>161.1999969482422</v>
      </c>
      <c r="C82" s="101">
        <v>151.3000030517578</v>
      </c>
      <c r="D82" s="101">
        <v>8.595064163208008</v>
      </c>
      <c r="E82" s="101">
        <v>8.816017150878906</v>
      </c>
      <c r="F82" s="101">
        <v>41.868644084140904</v>
      </c>
      <c r="G82" s="101" t="s">
        <v>56</v>
      </c>
      <c r="H82" s="101">
        <v>22.42653346154873</v>
      </c>
      <c r="I82" s="101">
        <v>116.12653040979092</v>
      </c>
      <c r="J82" s="101" t="s">
        <v>62</v>
      </c>
      <c r="K82" s="101">
        <v>1.1799301974740326</v>
      </c>
      <c r="L82" s="101">
        <v>1.546978859100888</v>
      </c>
      <c r="M82" s="101">
        <v>0.27933216259233573</v>
      </c>
      <c r="N82" s="101">
        <v>0.09883869921285258</v>
      </c>
      <c r="O82" s="101">
        <v>0.047387670978121826</v>
      </c>
      <c r="P82" s="101">
        <v>0.04437796254474349</v>
      </c>
      <c r="Q82" s="101">
        <v>0.00576817373463753</v>
      </c>
      <c r="R82" s="101">
        <v>0.0015214303818769008</v>
      </c>
      <c r="S82" s="101">
        <v>0.0006217093585326411</v>
      </c>
      <c r="T82" s="101">
        <v>0.0006530406644825054</v>
      </c>
      <c r="U82" s="101">
        <v>0.00012617859605482115</v>
      </c>
      <c r="V82" s="101">
        <v>5.646408452288192E-05</v>
      </c>
      <c r="W82" s="101">
        <v>3.8772015952841574E-05</v>
      </c>
      <c r="X82" s="101">
        <v>67.5</v>
      </c>
    </row>
    <row r="83" spans="1:24" s="101" customFormat="1" ht="12.75" hidden="1">
      <c r="A83" s="101">
        <v>1815</v>
      </c>
      <c r="B83" s="101">
        <v>149.39999389648438</v>
      </c>
      <c r="C83" s="101">
        <v>161.1999969482422</v>
      </c>
      <c r="D83" s="101">
        <v>8.711990356445312</v>
      </c>
      <c r="E83" s="101">
        <v>9.043724060058594</v>
      </c>
      <c r="F83" s="101">
        <v>30.470942981172204</v>
      </c>
      <c r="G83" s="101" t="s">
        <v>57</v>
      </c>
      <c r="H83" s="101">
        <v>1.438407191903039</v>
      </c>
      <c r="I83" s="101">
        <v>83.33840108838741</v>
      </c>
      <c r="J83" s="101" t="s">
        <v>60</v>
      </c>
      <c r="K83" s="101">
        <v>-1.1444777333390574</v>
      </c>
      <c r="L83" s="101">
        <v>-0.008416294027540055</v>
      </c>
      <c r="M83" s="101">
        <v>0.2716944353698214</v>
      </c>
      <c r="N83" s="101">
        <v>-0.0010221238633714052</v>
      </c>
      <c r="O83" s="101">
        <v>-0.045836801413595224</v>
      </c>
      <c r="P83" s="101">
        <v>-0.0009628429682770709</v>
      </c>
      <c r="Q83" s="101">
        <v>0.005643691157197088</v>
      </c>
      <c r="R83" s="101">
        <v>-8.223007510438485E-05</v>
      </c>
      <c r="S83" s="101">
        <v>-0.0005893594015015198</v>
      </c>
      <c r="T83" s="101">
        <v>-6.856045280690805E-05</v>
      </c>
      <c r="U83" s="101">
        <v>0.00012513237496077615</v>
      </c>
      <c r="V83" s="101">
        <v>-6.5006116953870464E-06</v>
      </c>
      <c r="W83" s="101">
        <v>-3.632513570808667E-05</v>
      </c>
      <c r="X83" s="101">
        <v>67.5</v>
      </c>
    </row>
    <row r="84" spans="1:24" s="101" customFormat="1" ht="12.75" hidden="1">
      <c r="A84" s="101">
        <v>1813</v>
      </c>
      <c r="B84" s="101">
        <v>102.41999816894531</v>
      </c>
      <c r="C84" s="101">
        <v>113.91999816894531</v>
      </c>
      <c r="D84" s="101">
        <v>8.914277076721191</v>
      </c>
      <c r="E84" s="101">
        <v>10.280010223388672</v>
      </c>
      <c r="F84" s="101">
        <v>24.251123326134074</v>
      </c>
      <c r="G84" s="101" t="s">
        <v>58</v>
      </c>
      <c r="H84" s="101">
        <v>29.7741877038344</v>
      </c>
      <c r="I84" s="101">
        <v>64.69418587277971</v>
      </c>
      <c r="J84" s="101" t="s">
        <v>61</v>
      </c>
      <c r="K84" s="101">
        <v>0.28706443318914104</v>
      </c>
      <c r="L84" s="101">
        <v>-1.5469559646285758</v>
      </c>
      <c r="M84" s="101">
        <v>0.06487365295391513</v>
      </c>
      <c r="N84" s="101">
        <v>-0.09883341401012449</v>
      </c>
      <c r="O84" s="101">
        <v>0.012024100669129656</v>
      </c>
      <c r="P84" s="101">
        <v>-0.044367516191929156</v>
      </c>
      <c r="Q84" s="101">
        <v>0.001191880176501676</v>
      </c>
      <c r="R84" s="101">
        <v>-0.0015192065763570204</v>
      </c>
      <c r="S84" s="101">
        <v>0.0001979343890000889</v>
      </c>
      <c r="T84" s="101">
        <v>-0.0006494317314226831</v>
      </c>
      <c r="U84" s="101">
        <v>1.6215018934353596E-05</v>
      </c>
      <c r="V84" s="101">
        <v>-5.6088634219358125E-05</v>
      </c>
      <c r="W84" s="101">
        <v>1.3555579546315546E-05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22.630381454648557</v>
      </c>
      <c r="G85" s="102"/>
      <c r="H85" s="102"/>
      <c r="I85" s="115"/>
      <c r="J85" s="115" t="s">
        <v>158</v>
      </c>
      <c r="K85" s="102">
        <f>AVERAGE(K83,K78,K73,K68,K63,K58)</f>
        <v>-1.1090844283067085</v>
      </c>
      <c r="L85" s="102">
        <f>AVERAGE(L83,L78,L73,L68,L63,L58)</f>
        <v>-0.007878724364425233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41.868644084140904</v>
      </c>
      <c r="G86" s="102"/>
      <c r="H86" s="102"/>
      <c r="I86" s="115"/>
      <c r="J86" s="115" t="s">
        <v>159</v>
      </c>
      <c r="K86" s="102">
        <f>AVERAGE(K84,K79,K74,K69,K64,K59)</f>
        <v>-0.1283681482379665</v>
      </c>
      <c r="L86" s="102">
        <f>AVERAGE(L84,L79,L74,L69,L64,L59)</f>
        <v>-1.4481850052033802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0.6931777676916928</v>
      </c>
      <c r="L87" s="102">
        <f>ABS(L85/$H$33)</f>
        <v>0.02188534545673676</v>
      </c>
      <c r="M87" s="115" t="s">
        <v>111</v>
      </c>
      <c r="N87" s="102">
        <f>K87+L87+L88+K88</f>
        <v>1.693115189263023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0.07293644786248096</v>
      </c>
      <c r="L88" s="102">
        <f>ABS(L86/$H$34)</f>
        <v>0.9051156282521126</v>
      </c>
      <c r="M88" s="102"/>
      <c r="N88" s="102"/>
    </row>
    <row r="89" s="101" customFormat="1" ht="12.75"/>
    <row r="90" s="116" customFormat="1" ht="12.75">
      <c r="A90" s="116" t="s">
        <v>117</v>
      </c>
    </row>
    <row r="91" spans="1:24" s="116" customFormat="1" ht="12.75">
      <c r="A91" s="116">
        <v>1816</v>
      </c>
      <c r="B91" s="116">
        <v>169.52</v>
      </c>
      <c r="C91" s="116">
        <v>189.82</v>
      </c>
      <c r="D91" s="116">
        <v>8.828588805229018</v>
      </c>
      <c r="E91" s="116">
        <v>8.747586564760214</v>
      </c>
      <c r="F91" s="116">
        <v>35.461885093433175</v>
      </c>
      <c r="G91" s="116" t="s">
        <v>59</v>
      </c>
      <c r="H91" s="116">
        <v>-6.231416721269284</v>
      </c>
      <c r="I91" s="116">
        <v>95.78858327873073</v>
      </c>
      <c r="J91" s="116" t="s">
        <v>73</v>
      </c>
      <c r="K91" s="116">
        <v>3.6549875943268404</v>
      </c>
      <c r="M91" s="116" t="s">
        <v>68</v>
      </c>
      <c r="N91" s="116">
        <v>1.927676602267508</v>
      </c>
      <c r="X91" s="116">
        <v>67.5</v>
      </c>
    </row>
    <row r="92" spans="1:24" s="116" customFormat="1" ht="12.75">
      <c r="A92" s="116">
        <v>1814</v>
      </c>
      <c r="B92" s="116">
        <v>143.72000122070312</v>
      </c>
      <c r="C92" s="116">
        <v>157.22000122070312</v>
      </c>
      <c r="D92" s="116">
        <v>8.680299758911133</v>
      </c>
      <c r="E92" s="116">
        <v>9.130128860473633</v>
      </c>
      <c r="F92" s="116">
        <v>36.27728331784311</v>
      </c>
      <c r="G92" s="116" t="s">
        <v>56</v>
      </c>
      <c r="H92" s="116">
        <v>23.337307812944573</v>
      </c>
      <c r="I92" s="116">
        <v>99.5573090336477</v>
      </c>
      <c r="J92" s="116" t="s">
        <v>62</v>
      </c>
      <c r="K92" s="116">
        <v>1.8462176298101491</v>
      </c>
      <c r="L92" s="116">
        <v>0.16986038476399729</v>
      </c>
      <c r="M92" s="116">
        <v>0.43706819842237493</v>
      </c>
      <c r="N92" s="116">
        <v>0.14483750941988632</v>
      </c>
      <c r="O92" s="116">
        <v>0.07414727600298959</v>
      </c>
      <c r="P92" s="116">
        <v>0.004872564984988546</v>
      </c>
      <c r="Q92" s="116">
        <v>0.009025596696531942</v>
      </c>
      <c r="R92" s="116">
        <v>0.002229446483346391</v>
      </c>
      <c r="S92" s="116">
        <v>0.0009727862202933171</v>
      </c>
      <c r="T92" s="116">
        <v>7.163124716653575E-05</v>
      </c>
      <c r="U92" s="116">
        <v>0.00019739785083205608</v>
      </c>
      <c r="V92" s="116">
        <v>8.271601106200203E-05</v>
      </c>
      <c r="W92" s="116">
        <v>6.0648681812787814E-05</v>
      </c>
      <c r="X92" s="116">
        <v>67.5</v>
      </c>
    </row>
    <row r="93" spans="1:24" s="116" customFormat="1" ht="12.75">
      <c r="A93" s="116">
        <v>1813</v>
      </c>
      <c r="B93" s="116">
        <v>96.58000183105469</v>
      </c>
      <c r="C93" s="116">
        <v>121.87999725341797</v>
      </c>
      <c r="D93" s="116">
        <v>9.48674488067627</v>
      </c>
      <c r="E93" s="116">
        <v>9.964948654174805</v>
      </c>
      <c r="F93" s="116">
        <v>23.21811028906311</v>
      </c>
      <c r="G93" s="116" t="s">
        <v>57</v>
      </c>
      <c r="H93" s="116">
        <v>29.106533961959904</v>
      </c>
      <c r="I93" s="116">
        <v>58.18653579301459</v>
      </c>
      <c r="J93" s="116" t="s">
        <v>60</v>
      </c>
      <c r="K93" s="116">
        <v>-1.3640221419006582</v>
      </c>
      <c r="L93" s="116">
        <v>0.0009259228693275634</v>
      </c>
      <c r="M93" s="116">
        <v>0.3195456518079005</v>
      </c>
      <c r="N93" s="116">
        <v>-0.0014982393303100059</v>
      </c>
      <c r="O93" s="116">
        <v>-0.05531728207994174</v>
      </c>
      <c r="P93" s="116">
        <v>0.00010607934324928113</v>
      </c>
      <c r="Q93" s="116">
        <v>0.006434749146536873</v>
      </c>
      <c r="R93" s="116">
        <v>-0.00012045392070380563</v>
      </c>
      <c r="S93" s="116">
        <v>-0.0007677988974203241</v>
      </c>
      <c r="T93" s="116">
        <v>7.556630949609082E-06</v>
      </c>
      <c r="U93" s="116">
        <v>0.00012929225724202034</v>
      </c>
      <c r="V93" s="116">
        <v>-9.51765234913203E-06</v>
      </c>
      <c r="W93" s="116">
        <v>-4.907944498586892E-05</v>
      </c>
      <c r="X93" s="116">
        <v>67.5</v>
      </c>
    </row>
    <row r="94" spans="1:24" s="116" customFormat="1" ht="12.75">
      <c r="A94" s="116">
        <v>1815</v>
      </c>
      <c r="B94" s="116">
        <v>151.25999450683594</v>
      </c>
      <c r="C94" s="116">
        <v>154.86000061035156</v>
      </c>
      <c r="D94" s="116">
        <v>8.495169639587402</v>
      </c>
      <c r="E94" s="116">
        <v>9.030295372009277</v>
      </c>
      <c r="F94" s="116">
        <v>26.599164413672653</v>
      </c>
      <c r="G94" s="116" t="s">
        <v>58</v>
      </c>
      <c r="H94" s="116">
        <v>-9.148370332039093</v>
      </c>
      <c r="I94" s="116">
        <v>74.61162417479684</v>
      </c>
      <c r="J94" s="116" t="s">
        <v>61</v>
      </c>
      <c r="K94" s="116">
        <v>-1.2441716654170139</v>
      </c>
      <c r="L94" s="116">
        <v>0.16985786110455192</v>
      </c>
      <c r="M94" s="116">
        <v>-0.2981932032807665</v>
      </c>
      <c r="N94" s="116">
        <v>-0.14482976011118975</v>
      </c>
      <c r="O94" s="116">
        <v>-0.04937425282423698</v>
      </c>
      <c r="P94" s="116">
        <v>0.004871410135255728</v>
      </c>
      <c r="Q94" s="116">
        <v>-0.006328933492271133</v>
      </c>
      <c r="R94" s="116">
        <v>-0.0022261901255491794</v>
      </c>
      <c r="S94" s="116">
        <v>-0.0005973256092891822</v>
      </c>
      <c r="T94" s="116">
        <v>7.1231544271655E-05</v>
      </c>
      <c r="U94" s="116">
        <v>-0.00014916240722909346</v>
      </c>
      <c r="V94" s="116">
        <v>-8.216661596883678E-05</v>
      </c>
      <c r="W94" s="116">
        <v>-3.5629632127035016E-05</v>
      </c>
      <c r="X94" s="116">
        <v>67.5</v>
      </c>
    </row>
    <row r="95" s="116" customFormat="1" ht="12.75">
      <c r="A95" s="116" t="s">
        <v>123</v>
      </c>
    </row>
    <row r="96" spans="1:24" s="116" customFormat="1" ht="12.75">
      <c r="A96" s="116">
        <v>1816</v>
      </c>
      <c r="B96" s="116">
        <v>193.42</v>
      </c>
      <c r="C96" s="116">
        <v>199.82</v>
      </c>
      <c r="D96" s="116">
        <v>8.448994420517163</v>
      </c>
      <c r="E96" s="116">
        <v>8.682027328100403</v>
      </c>
      <c r="F96" s="116">
        <v>39.80527746158845</v>
      </c>
      <c r="G96" s="116" t="s">
        <v>59</v>
      </c>
      <c r="H96" s="116">
        <v>-13.455906735283463</v>
      </c>
      <c r="I96" s="116">
        <v>112.46409326471652</v>
      </c>
      <c r="J96" s="116" t="s">
        <v>73</v>
      </c>
      <c r="K96" s="116">
        <v>4.285682628598473</v>
      </c>
      <c r="M96" s="116" t="s">
        <v>68</v>
      </c>
      <c r="N96" s="116">
        <v>2.306867850208658</v>
      </c>
      <c r="X96" s="116">
        <v>67.5</v>
      </c>
    </row>
    <row r="97" spans="1:24" s="116" customFormat="1" ht="12.75">
      <c r="A97" s="116">
        <v>1814</v>
      </c>
      <c r="B97" s="116">
        <v>133.0800018310547</v>
      </c>
      <c r="C97" s="116">
        <v>144.67999267578125</v>
      </c>
      <c r="D97" s="116">
        <v>8.730822563171387</v>
      </c>
      <c r="E97" s="116">
        <v>8.847970008850098</v>
      </c>
      <c r="F97" s="116">
        <v>36.12960721418524</v>
      </c>
      <c r="G97" s="116" t="s">
        <v>56</v>
      </c>
      <c r="H97" s="116">
        <v>32.95423839512705</v>
      </c>
      <c r="I97" s="116">
        <v>98.53424022618174</v>
      </c>
      <c r="J97" s="116" t="s">
        <v>62</v>
      </c>
      <c r="K97" s="116">
        <v>1.9652384038063562</v>
      </c>
      <c r="L97" s="116">
        <v>0.4391045083102378</v>
      </c>
      <c r="M97" s="116">
        <v>0.46524456280984106</v>
      </c>
      <c r="N97" s="116">
        <v>0.08815799128292795</v>
      </c>
      <c r="O97" s="116">
        <v>0.0789275684129167</v>
      </c>
      <c r="P97" s="116">
        <v>0.012596742150617596</v>
      </c>
      <c r="Q97" s="116">
        <v>0.009607432106990402</v>
      </c>
      <c r="R97" s="116">
        <v>0.0013570571915105065</v>
      </c>
      <c r="S97" s="116">
        <v>0.0010355536571459668</v>
      </c>
      <c r="T97" s="116">
        <v>0.00018541149637690363</v>
      </c>
      <c r="U97" s="116">
        <v>0.00021013317515225627</v>
      </c>
      <c r="V97" s="116">
        <v>5.034850925278333E-05</v>
      </c>
      <c r="W97" s="116">
        <v>6.45721477043601E-05</v>
      </c>
      <c r="X97" s="116">
        <v>67.5</v>
      </c>
    </row>
    <row r="98" spans="1:24" s="116" customFormat="1" ht="12.75">
      <c r="A98" s="116">
        <v>1813</v>
      </c>
      <c r="B98" s="116">
        <v>112.36000061035156</v>
      </c>
      <c r="C98" s="116">
        <v>110.95999908447266</v>
      </c>
      <c r="D98" s="116">
        <v>9.638802528381348</v>
      </c>
      <c r="E98" s="116">
        <v>10.27943229675293</v>
      </c>
      <c r="F98" s="116">
        <v>23.64826458540736</v>
      </c>
      <c r="G98" s="116" t="s">
        <v>57</v>
      </c>
      <c r="H98" s="116">
        <v>13.508321203478943</v>
      </c>
      <c r="I98" s="116">
        <v>58.368321813830505</v>
      </c>
      <c r="J98" s="116" t="s">
        <v>60</v>
      </c>
      <c r="K98" s="116">
        <v>-1.0435867664629854</v>
      </c>
      <c r="L98" s="116">
        <v>-0.002387824816185109</v>
      </c>
      <c r="M98" s="116">
        <v>0.24255855524628436</v>
      </c>
      <c r="N98" s="116">
        <v>-0.000911669228114493</v>
      </c>
      <c r="O98" s="116">
        <v>-0.04263103890783294</v>
      </c>
      <c r="P98" s="116">
        <v>-0.0002730658401685471</v>
      </c>
      <c r="Q98" s="116">
        <v>0.004791953036448443</v>
      </c>
      <c r="R98" s="116">
        <v>-7.331218295842291E-05</v>
      </c>
      <c r="S98" s="116">
        <v>-0.0006168698210344989</v>
      </c>
      <c r="T98" s="116">
        <v>-1.944478334304378E-05</v>
      </c>
      <c r="U98" s="116">
        <v>9.003116198016877E-05</v>
      </c>
      <c r="V98" s="116">
        <v>-5.796683611049508E-06</v>
      </c>
      <c r="W98" s="116">
        <v>-4.016679579422267E-05</v>
      </c>
      <c r="X98" s="116">
        <v>67.5</v>
      </c>
    </row>
    <row r="99" spans="1:24" s="116" customFormat="1" ht="12.75">
      <c r="A99" s="116">
        <v>1815</v>
      </c>
      <c r="B99" s="116">
        <v>141.5</v>
      </c>
      <c r="C99" s="116">
        <v>161.39999389648438</v>
      </c>
      <c r="D99" s="116">
        <v>8.730439186096191</v>
      </c>
      <c r="E99" s="116">
        <v>8.839140892028809</v>
      </c>
      <c r="F99" s="116">
        <v>23.2937385367478</v>
      </c>
      <c r="G99" s="116" t="s">
        <v>58</v>
      </c>
      <c r="H99" s="116">
        <v>-10.447045417864857</v>
      </c>
      <c r="I99" s="116">
        <v>63.55295458213514</v>
      </c>
      <c r="J99" s="116" t="s">
        <v>61</v>
      </c>
      <c r="K99" s="116">
        <v>-1.6652593325541476</v>
      </c>
      <c r="L99" s="116">
        <v>-0.4390980158358984</v>
      </c>
      <c r="M99" s="116">
        <v>-0.3970111465701629</v>
      </c>
      <c r="N99" s="116">
        <v>-0.08815327722926306</v>
      </c>
      <c r="O99" s="116">
        <v>-0.06642405872283386</v>
      </c>
      <c r="P99" s="116">
        <v>-0.01259378211087039</v>
      </c>
      <c r="Q99" s="116">
        <v>-0.008327060573029512</v>
      </c>
      <c r="R99" s="116">
        <v>-0.001355075475706152</v>
      </c>
      <c r="S99" s="116">
        <v>-0.0008317710025753794</v>
      </c>
      <c r="T99" s="116">
        <v>-0.00018438905441881478</v>
      </c>
      <c r="U99" s="116">
        <v>-0.00018986927390199137</v>
      </c>
      <c r="V99" s="116">
        <v>-5.001370655221425E-05</v>
      </c>
      <c r="W99" s="116">
        <v>-5.0558785337257796E-05</v>
      </c>
      <c r="X99" s="116">
        <v>67.5</v>
      </c>
    </row>
    <row r="100" s="116" customFormat="1" ht="12.75">
      <c r="A100" s="116" t="s">
        <v>129</v>
      </c>
    </row>
    <row r="101" spans="1:24" s="116" customFormat="1" ht="12.75">
      <c r="A101" s="116">
        <v>1816</v>
      </c>
      <c r="B101" s="116">
        <v>180.66</v>
      </c>
      <c r="C101" s="116">
        <v>195.96</v>
      </c>
      <c r="D101" s="116">
        <v>8.765769586859172</v>
      </c>
      <c r="E101" s="116">
        <v>9.14633346558909</v>
      </c>
      <c r="F101" s="116">
        <v>36.86010019865845</v>
      </c>
      <c r="G101" s="116" t="s">
        <v>59</v>
      </c>
      <c r="H101" s="116">
        <v>-12.83422831600683</v>
      </c>
      <c r="I101" s="116">
        <v>100.32577168399317</v>
      </c>
      <c r="J101" s="116" t="s">
        <v>73</v>
      </c>
      <c r="K101" s="116">
        <v>2.438031357099542</v>
      </c>
      <c r="M101" s="116" t="s">
        <v>68</v>
      </c>
      <c r="N101" s="116">
        <v>1.3874279097207214</v>
      </c>
      <c r="X101" s="116">
        <v>67.5</v>
      </c>
    </row>
    <row r="102" spans="1:24" s="116" customFormat="1" ht="12.75">
      <c r="A102" s="116">
        <v>1814</v>
      </c>
      <c r="B102" s="116">
        <v>150.24000549316406</v>
      </c>
      <c r="C102" s="116">
        <v>141.74000549316406</v>
      </c>
      <c r="D102" s="116">
        <v>8.487051963806152</v>
      </c>
      <c r="E102" s="116">
        <v>8.738962173461914</v>
      </c>
      <c r="F102" s="116">
        <v>38.9824622500834</v>
      </c>
      <c r="G102" s="116" t="s">
        <v>56</v>
      </c>
      <c r="H102" s="116">
        <v>26.707122963380925</v>
      </c>
      <c r="I102" s="116">
        <v>109.44712845654499</v>
      </c>
      <c r="J102" s="116" t="s">
        <v>62</v>
      </c>
      <c r="K102" s="116">
        <v>1.4275031765229944</v>
      </c>
      <c r="L102" s="116">
        <v>0.5235728755525739</v>
      </c>
      <c r="M102" s="116">
        <v>0.33794285176668876</v>
      </c>
      <c r="N102" s="116">
        <v>0.09147863623680667</v>
      </c>
      <c r="O102" s="116">
        <v>0.057331042120263034</v>
      </c>
      <c r="P102" s="116">
        <v>0.01501981585843923</v>
      </c>
      <c r="Q102" s="116">
        <v>0.0069786176067081025</v>
      </c>
      <c r="R102" s="116">
        <v>0.0014081519038327808</v>
      </c>
      <c r="S102" s="116">
        <v>0.0007522009943621923</v>
      </c>
      <c r="T102" s="116">
        <v>0.00022105665247672493</v>
      </c>
      <c r="U102" s="116">
        <v>0.00015263431588366955</v>
      </c>
      <c r="V102" s="116">
        <v>5.224869883517448E-05</v>
      </c>
      <c r="W102" s="116">
        <v>4.690332146471933E-05</v>
      </c>
      <c r="X102" s="116">
        <v>67.5</v>
      </c>
    </row>
    <row r="103" spans="1:24" s="116" customFormat="1" ht="12.75">
      <c r="A103" s="116">
        <v>1813</v>
      </c>
      <c r="B103" s="116">
        <v>117.16000366210938</v>
      </c>
      <c r="C103" s="116">
        <v>121.76000213623047</v>
      </c>
      <c r="D103" s="116">
        <v>9.056742668151855</v>
      </c>
      <c r="E103" s="116">
        <v>9.978246688842773</v>
      </c>
      <c r="F103" s="116">
        <v>23.14574412847237</v>
      </c>
      <c r="G103" s="116" t="s">
        <v>57</v>
      </c>
      <c r="H103" s="116">
        <v>11.151781007180759</v>
      </c>
      <c r="I103" s="116">
        <v>60.811784669290134</v>
      </c>
      <c r="J103" s="116" t="s">
        <v>60</v>
      </c>
      <c r="K103" s="116">
        <v>-0.9267827785789413</v>
      </c>
      <c r="L103" s="116">
        <v>-0.0028475568476276475</v>
      </c>
      <c r="M103" s="116">
        <v>0.2164678574861013</v>
      </c>
      <c r="N103" s="116">
        <v>-0.0009460352944588694</v>
      </c>
      <c r="O103" s="116">
        <v>-0.037689215393030155</v>
      </c>
      <c r="P103" s="116">
        <v>-0.0003256995622359371</v>
      </c>
      <c r="Q103" s="116">
        <v>0.0043278795372569566</v>
      </c>
      <c r="R103" s="116">
        <v>-7.60770372031272E-05</v>
      </c>
      <c r="S103" s="116">
        <v>-0.000531610924848075</v>
      </c>
      <c r="T103" s="116">
        <v>-2.3192858245744595E-05</v>
      </c>
      <c r="U103" s="116">
        <v>8.486228070395123E-05</v>
      </c>
      <c r="V103" s="116">
        <v>-6.013208577632207E-06</v>
      </c>
      <c r="W103" s="116">
        <v>-3.4232980510522005E-05</v>
      </c>
      <c r="X103" s="116">
        <v>67.5</v>
      </c>
    </row>
    <row r="104" spans="1:24" s="116" customFormat="1" ht="12.75">
      <c r="A104" s="116">
        <v>1815</v>
      </c>
      <c r="B104" s="116">
        <v>132.97999572753906</v>
      </c>
      <c r="C104" s="116">
        <v>151.97999572753906</v>
      </c>
      <c r="D104" s="116">
        <v>8.73409652709961</v>
      </c>
      <c r="E104" s="116">
        <v>9.026177406311035</v>
      </c>
      <c r="F104" s="116">
        <v>23.426184250272154</v>
      </c>
      <c r="G104" s="116" t="s">
        <v>58</v>
      </c>
      <c r="H104" s="116">
        <v>-1.6153014424748307</v>
      </c>
      <c r="I104" s="116">
        <v>63.86469428506423</v>
      </c>
      <c r="J104" s="116" t="s">
        <v>61</v>
      </c>
      <c r="K104" s="116">
        <v>-1.0857435241864148</v>
      </c>
      <c r="L104" s="116">
        <v>-0.5235651319887437</v>
      </c>
      <c r="M104" s="116">
        <v>-0.2595130781590383</v>
      </c>
      <c r="N104" s="116">
        <v>-0.09147374434758664</v>
      </c>
      <c r="O104" s="116">
        <v>-0.043201521196054575</v>
      </c>
      <c r="P104" s="116">
        <v>-0.015016284101487356</v>
      </c>
      <c r="Q104" s="116">
        <v>-0.005474537643641591</v>
      </c>
      <c r="R104" s="116">
        <v>-0.0014060953270238399</v>
      </c>
      <c r="S104" s="116">
        <v>-0.0005321617803841658</v>
      </c>
      <c r="T104" s="116">
        <v>-0.0002198366096231661</v>
      </c>
      <c r="U104" s="116">
        <v>-0.00012686854495500295</v>
      </c>
      <c r="V104" s="116">
        <v>-5.1901520715395746E-05</v>
      </c>
      <c r="W104" s="116">
        <v>-3.206282286058141E-05</v>
      </c>
      <c r="X104" s="116">
        <v>67.5</v>
      </c>
    </row>
    <row r="105" s="116" customFormat="1" ht="12.75">
      <c r="A105" s="116" t="s">
        <v>135</v>
      </c>
    </row>
    <row r="106" spans="1:24" s="116" customFormat="1" ht="12.75">
      <c r="A106" s="116">
        <v>1816</v>
      </c>
      <c r="B106" s="116">
        <v>181.62</v>
      </c>
      <c r="C106" s="116">
        <v>181.82</v>
      </c>
      <c r="D106" s="116">
        <v>8.6554460945491</v>
      </c>
      <c r="E106" s="116">
        <v>9.711458401862686</v>
      </c>
      <c r="F106" s="116">
        <v>36.76268456047198</v>
      </c>
      <c r="G106" s="116" t="s">
        <v>59</v>
      </c>
      <c r="H106" s="116">
        <v>-12.779910279480205</v>
      </c>
      <c r="I106" s="116">
        <v>101.3400897205198</v>
      </c>
      <c r="J106" s="116" t="s">
        <v>73</v>
      </c>
      <c r="K106" s="116">
        <v>2.8349921051037916</v>
      </c>
      <c r="M106" s="116" t="s">
        <v>68</v>
      </c>
      <c r="N106" s="116">
        <v>1.5039136531145925</v>
      </c>
      <c r="X106" s="116">
        <v>67.5</v>
      </c>
    </row>
    <row r="107" spans="1:24" s="116" customFormat="1" ht="12.75">
      <c r="A107" s="116">
        <v>1814</v>
      </c>
      <c r="B107" s="116">
        <v>143.67999267578125</v>
      </c>
      <c r="C107" s="116">
        <v>141.47999572753906</v>
      </c>
      <c r="D107" s="116">
        <v>8.765259742736816</v>
      </c>
      <c r="E107" s="116">
        <v>9.00192928314209</v>
      </c>
      <c r="F107" s="116">
        <v>36.81435963002187</v>
      </c>
      <c r="G107" s="116" t="s">
        <v>56</v>
      </c>
      <c r="H107" s="116">
        <v>23.871793578283544</v>
      </c>
      <c r="I107" s="116">
        <v>100.0517862540648</v>
      </c>
      <c r="J107" s="116" t="s">
        <v>62</v>
      </c>
      <c r="K107" s="116">
        <v>1.6135521050847887</v>
      </c>
      <c r="L107" s="116">
        <v>0.27607537963860146</v>
      </c>
      <c r="M107" s="116">
        <v>0.38198749093308765</v>
      </c>
      <c r="N107" s="116">
        <v>0.0705925546940773</v>
      </c>
      <c r="O107" s="116">
        <v>0.06480311214125198</v>
      </c>
      <c r="P107" s="116">
        <v>0.007919884794964558</v>
      </c>
      <c r="Q107" s="116">
        <v>0.007888132067159182</v>
      </c>
      <c r="R107" s="116">
        <v>0.0010866499421224127</v>
      </c>
      <c r="S107" s="116">
        <v>0.0008502250709135459</v>
      </c>
      <c r="T107" s="116">
        <v>0.00011658784022180243</v>
      </c>
      <c r="U107" s="116">
        <v>0.0001725253291180304</v>
      </c>
      <c r="V107" s="116">
        <v>4.031323520505957E-05</v>
      </c>
      <c r="W107" s="116">
        <v>5.301456122787898E-05</v>
      </c>
      <c r="X107" s="116">
        <v>67.5</v>
      </c>
    </row>
    <row r="108" spans="1:24" s="116" customFormat="1" ht="12.75">
      <c r="A108" s="116">
        <v>1813</v>
      </c>
      <c r="B108" s="116">
        <v>111.12000274658203</v>
      </c>
      <c r="C108" s="116">
        <v>117.5199966430664</v>
      </c>
      <c r="D108" s="116">
        <v>9.12189769744873</v>
      </c>
      <c r="E108" s="116">
        <v>10.680484771728516</v>
      </c>
      <c r="F108" s="116">
        <v>22.383137089477422</v>
      </c>
      <c r="G108" s="116" t="s">
        <v>57</v>
      </c>
      <c r="H108" s="116">
        <v>14.753282278137355</v>
      </c>
      <c r="I108" s="116">
        <v>58.37328502471939</v>
      </c>
      <c r="J108" s="116" t="s">
        <v>60</v>
      </c>
      <c r="K108" s="116">
        <v>-1.0637122896302982</v>
      </c>
      <c r="L108" s="116">
        <v>-0.0015011364544734369</v>
      </c>
      <c r="M108" s="116">
        <v>0.24853876960695476</v>
      </c>
      <c r="N108" s="116">
        <v>-0.0007301588004756788</v>
      </c>
      <c r="O108" s="116">
        <v>-0.04324352478451218</v>
      </c>
      <c r="P108" s="116">
        <v>-0.00017160585955055106</v>
      </c>
      <c r="Q108" s="116">
        <v>0.004973351124654102</v>
      </c>
      <c r="R108" s="116">
        <v>-5.871730396358877E-05</v>
      </c>
      <c r="S108" s="116">
        <v>-0.0006087981100471767</v>
      </c>
      <c r="T108" s="116">
        <v>-1.2216962181966717E-05</v>
      </c>
      <c r="U108" s="116">
        <v>9.780671791293E-05</v>
      </c>
      <c r="V108" s="116">
        <v>-4.64445436696624E-06</v>
      </c>
      <c r="W108" s="116">
        <v>-3.9168842122428724E-05</v>
      </c>
      <c r="X108" s="116">
        <v>67.5</v>
      </c>
    </row>
    <row r="109" spans="1:24" s="116" customFormat="1" ht="12.75">
      <c r="A109" s="116">
        <v>1815</v>
      </c>
      <c r="B109" s="116">
        <v>146</v>
      </c>
      <c r="C109" s="116">
        <v>152</v>
      </c>
      <c r="D109" s="116">
        <v>8.739839553833008</v>
      </c>
      <c r="E109" s="116">
        <v>9.005505561828613</v>
      </c>
      <c r="F109" s="116">
        <v>25.943447067773036</v>
      </c>
      <c r="G109" s="116" t="s">
        <v>58</v>
      </c>
      <c r="H109" s="116">
        <v>-7.780545811443815</v>
      </c>
      <c r="I109" s="116">
        <v>70.71945418855618</v>
      </c>
      <c r="J109" s="116" t="s">
        <v>61</v>
      </c>
      <c r="K109" s="116">
        <v>-1.2132875012597062</v>
      </c>
      <c r="L109" s="116">
        <v>-0.27607129845737854</v>
      </c>
      <c r="M109" s="116">
        <v>-0.2900739961313609</v>
      </c>
      <c r="N109" s="116">
        <v>-0.07058877847336914</v>
      </c>
      <c r="O109" s="116">
        <v>-0.04826428190083179</v>
      </c>
      <c r="P109" s="116">
        <v>-0.007918025422697171</v>
      </c>
      <c r="Q109" s="116">
        <v>-0.006122777645794984</v>
      </c>
      <c r="R109" s="116">
        <v>-0.001085062382966938</v>
      </c>
      <c r="S109" s="116">
        <v>-0.0005935044502048235</v>
      </c>
      <c r="T109" s="116">
        <v>-0.00011594598019176399</v>
      </c>
      <c r="U109" s="116">
        <v>-0.0001421226059372162</v>
      </c>
      <c r="V109" s="116">
        <v>-4.0044799616574714E-05</v>
      </c>
      <c r="W109" s="116">
        <v>-3.5725978068805655E-05</v>
      </c>
      <c r="X109" s="116">
        <v>67.5</v>
      </c>
    </row>
    <row r="110" s="116" customFormat="1" ht="12.75">
      <c r="A110" s="116" t="s">
        <v>141</v>
      </c>
    </row>
    <row r="111" spans="1:24" s="116" customFormat="1" ht="12.75">
      <c r="A111" s="116">
        <v>1816</v>
      </c>
      <c r="B111" s="116">
        <v>182.28</v>
      </c>
      <c r="C111" s="116">
        <v>196.08</v>
      </c>
      <c r="D111" s="116">
        <v>9.409933331546673</v>
      </c>
      <c r="E111" s="116">
        <v>9.631875701148212</v>
      </c>
      <c r="F111" s="116">
        <v>38.42164160034874</v>
      </c>
      <c r="G111" s="116" t="s">
        <v>59</v>
      </c>
      <c r="H111" s="116">
        <v>-17.356235734787475</v>
      </c>
      <c r="I111" s="116">
        <v>97.42376426521253</v>
      </c>
      <c r="J111" s="116" t="s">
        <v>73</v>
      </c>
      <c r="K111" s="116">
        <v>6.2451746860664965</v>
      </c>
      <c r="M111" s="116" t="s">
        <v>68</v>
      </c>
      <c r="N111" s="116">
        <v>3.241388903352255</v>
      </c>
      <c r="X111" s="116">
        <v>67.5</v>
      </c>
    </row>
    <row r="112" spans="1:24" s="116" customFormat="1" ht="12.75">
      <c r="A112" s="116">
        <v>1814</v>
      </c>
      <c r="B112" s="116">
        <v>150.02000427246094</v>
      </c>
      <c r="C112" s="116">
        <v>156.82000732421875</v>
      </c>
      <c r="D112" s="116">
        <v>8.385610580444336</v>
      </c>
      <c r="E112" s="116">
        <v>8.649737358093262</v>
      </c>
      <c r="F112" s="116">
        <v>39.67903539189733</v>
      </c>
      <c r="G112" s="116" t="s">
        <v>56</v>
      </c>
      <c r="H112" s="116">
        <v>30.22943001122195</v>
      </c>
      <c r="I112" s="116">
        <v>112.74943428368289</v>
      </c>
      <c r="J112" s="116" t="s">
        <v>62</v>
      </c>
      <c r="K112" s="116">
        <v>2.425921724284187</v>
      </c>
      <c r="L112" s="116">
        <v>0.1204368578553976</v>
      </c>
      <c r="M112" s="116">
        <v>0.5743054150552278</v>
      </c>
      <c r="N112" s="116">
        <v>0.07809294716425783</v>
      </c>
      <c r="O112" s="116">
        <v>0.09742933372294588</v>
      </c>
      <c r="P112" s="116">
        <v>0.0034551585585229144</v>
      </c>
      <c r="Q112" s="116">
        <v>0.011859526659849469</v>
      </c>
      <c r="R112" s="116">
        <v>0.001202107411186039</v>
      </c>
      <c r="S112" s="116">
        <v>0.0012782743800085644</v>
      </c>
      <c r="T112" s="116">
        <v>5.091440199102308E-05</v>
      </c>
      <c r="U112" s="116">
        <v>0.0002593842766006584</v>
      </c>
      <c r="V112" s="116">
        <v>4.458846608984533E-05</v>
      </c>
      <c r="W112" s="116">
        <v>7.970387485655911E-05</v>
      </c>
      <c r="X112" s="116">
        <v>67.5</v>
      </c>
    </row>
    <row r="113" spans="1:24" s="116" customFormat="1" ht="12.75">
      <c r="A113" s="116">
        <v>1813</v>
      </c>
      <c r="B113" s="116">
        <v>105.12000274658203</v>
      </c>
      <c r="C113" s="116">
        <v>107.12000274658203</v>
      </c>
      <c r="D113" s="116">
        <v>9.07201862335205</v>
      </c>
      <c r="E113" s="116">
        <v>10.836798667907715</v>
      </c>
      <c r="F113" s="116">
        <v>23.607325409904647</v>
      </c>
      <c r="G113" s="116" t="s">
        <v>57</v>
      </c>
      <c r="H113" s="116">
        <v>24.26874290947535</v>
      </c>
      <c r="I113" s="116">
        <v>61.88874565605738</v>
      </c>
      <c r="J113" s="116" t="s">
        <v>60</v>
      </c>
      <c r="K113" s="116">
        <v>-1.6080623947389652</v>
      </c>
      <c r="L113" s="116">
        <v>-0.0006541243088924822</v>
      </c>
      <c r="M113" s="116">
        <v>0.3757752689127809</v>
      </c>
      <c r="N113" s="116">
        <v>-0.0008078922696287786</v>
      </c>
      <c r="O113" s="116">
        <v>-0.06536556568189283</v>
      </c>
      <c r="P113" s="116">
        <v>-7.459662654763287E-05</v>
      </c>
      <c r="Q113" s="116">
        <v>0.007521712475097841</v>
      </c>
      <c r="R113" s="116">
        <v>-6.496803179838324E-05</v>
      </c>
      <c r="S113" s="116">
        <v>-0.0009196121679521904</v>
      </c>
      <c r="T113" s="116">
        <v>-5.304947113571247E-06</v>
      </c>
      <c r="U113" s="116">
        <v>0.00014807717800906033</v>
      </c>
      <c r="V113" s="116">
        <v>-5.143025278344119E-06</v>
      </c>
      <c r="W113" s="116">
        <v>-5.914654204128332E-05</v>
      </c>
      <c r="X113" s="116">
        <v>67.5</v>
      </c>
    </row>
    <row r="114" spans="1:24" s="116" customFormat="1" ht="12.75">
      <c r="A114" s="116">
        <v>1815</v>
      </c>
      <c r="B114" s="116">
        <v>157.16000366210938</v>
      </c>
      <c r="C114" s="116">
        <v>150.25999450683594</v>
      </c>
      <c r="D114" s="116">
        <v>8.504396438598633</v>
      </c>
      <c r="E114" s="116">
        <v>9.144579887390137</v>
      </c>
      <c r="F114" s="116">
        <v>25.868758200517117</v>
      </c>
      <c r="G114" s="116" t="s">
        <v>58</v>
      </c>
      <c r="H114" s="116">
        <v>-17.15797541623732</v>
      </c>
      <c r="I114" s="116">
        <v>72.50202824587205</v>
      </c>
      <c r="J114" s="116" t="s">
        <v>61</v>
      </c>
      <c r="K114" s="116">
        <v>-1.8163786904113215</v>
      </c>
      <c r="L114" s="116">
        <v>-0.12043508148155901</v>
      </c>
      <c r="M114" s="116">
        <v>-0.43430364612248495</v>
      </c>
      <c r="N114" s="116">
        <v>-0.07808876812244024</v>
      </c>
      <c r="O114" s="116">
        <v>-0.07224830719666248</v>
      </c>
      <c r="P114" s="116">
        <v>-0.003454353196742026</v>
      </c>
      <c r="Q114" s="116">
        <v>-0.009169090142300806</v>
      </c>
      <c r="R114" s="116">
        <v>-0.0012003505250020282</v>
      </c>
      <c r="S114" s="116">
        <v>-0.0008878619550023258</v>
      </c>
      <c r="T114" s="116">
        <v>-5.063727743694073E-05</v>
      </c>
      <c r="U114" s="116">
        <v>-0.0002129632651433573</v>
      </c>
      <c r="V114" s="116">
        <v>-4.429086360900632E-05</v>
      </c>
      <c r="W114" s="116">
        <v>-5.34265311592353E-05</v>
      </c>
      <c r="X114" s="116">
        <v>67.5</v>
      </c>
    </row>
    <row r="115" s="116" customFormat="1" ht="12.75">
      <c r="A115" s="116" t="s">
        <v>147</v>
      </c>
    </row>
    <row r="116" spans="1:24" s="116" customFormat="1" ht="12.75">
      <c r="A116" s="116">
        <v>1816</v>
      </c>
      <c r="B116" s="116">
        <v>184.82</v>
      </c>
      <c r="C116" s="116">
        <v>198.42</v>
      </c>
      <c r="D116" s="116">
        <v>8.664255797923108</v>
      </c>
      <c r="E116" s="116">
        <v>9.21413392786347</v>
      </c>
      <c r="F116" s="116">
        <v>39.14909967192252</v>
      </c>
      <c r="G116" s="116" t="s">
        <v>59</v>
      </c>
      <c r="H116" s="116">
        <v>-9.496784663134775</v>
      </c>
      <c r="I116" s="116">
        <v>107.82321533686522</v>
      </c>
      <c r="J116" s="116" t="s">
        <v>73</v>
      </c>
      <c r="K116" s="116">
        <v>3.675175546085636</v>
      </c>
      <c r="M116" s="116" t="s">
        <v>68</v>
      </c>
      <c r="N116" s="116">
        <v>1.9143140377903711</v>
      </c>
      <c r="X116" s="116">
        <v>67.5</v>
      </c>
    </row>
    <row r="117" spans="1:24" s="116" customFormat="1" ht="12.75">
      <c r="A117" s="116">
        <v>1814</v>
      </c>
      <c r="B117" s="116">
        <v>161.1999969482422</v>
      </c>
      <c r="C117" s="116">
        <v>151.3000030517578</v>
      </c>
      <c r="D117" s="116">
        <v>8.595064163208008</v>
      </c>
      <c r="E117" s="116">
        <v>8.816017150878906</v>
      </c>
      <c r="F117" s="116">
        <v>41.868644084140904</v>
      </c>
      <c r="G117" s="116" t="s">
        <v>56</v>
      </c>
      <c r="H117" s="116">
        <v>22.42653346154873</v>
      </c>
      <c r="I117" s="116">
        <v>116.12653040979092</v>
      </c>
      <c r="J117" s="116" t="s">
        <v>62</v>
      </c>
      <c r="K117" s="116">
        <v>1.8597361648501394</v>
      </c>
      <c r="L117" s="116">
        <v>0.08843179401916372</v>
      </c>
      <c r="M117" s="116">
        <v>0.4402684320256211</v>
      </c>
      <c r="N117" s="116">
        <v>0.09607052556329684</v>
      </c>
      <c r="O117" s="116">
        <v>0.07469026227823407</v>
      </c>
      <c r="P117" s="116">
        <v>0.002536657088652908</v>
      </c>
      <c r="Q117" s="116">
        <v>0.00909165719929081</v>
      </c>
      <c r="R117" s="116">
        <v>0.001478804153321379</v>
      </c>
      <c r="S117" s="116">
        <v>0.0009799229479405783</v>
      </c>
      <c r="T117" s="116">
        <v>3.726499384700847E-05</v>
      </c>
      <c r="U117" s="116">
        <v>0.00019884537196345094</v>
      </c>
      <c r="V117" s="116">
        <v>5.486014596901275E-05</v>
      </c>
      <c r="W117" s="116">
        <v>6.109718007250803E-05</v>
      </c>
      <c r="X117" s="116">
        <v>67.5</v>
      </c>
    </row>
    <row r="118" spans="1:24" s="116" customFormat="1" ht="12.75">
      <c r="A118" s="116">
        <v>1813</v>
      </c>
      <c r="B118" s="116">
        <v>102.41999816894531</v>
      </c>
      <c r="C118" s="116">
        <v>113.91999816894531</v>
      </c>
      <c r="D118" s="116">
        <v>8.914277076721191</v>
      </c>
      <c r="E118" s="116">
        <v>10.280010223388672</v>
      </c>
      <c r="F118" s="116">
        <v>22.10540124168608</v>
      </c>
      <c r="G118" s="116" t="s">
        <v>57</v>
      </c>
      <c r="H118" s="116">
        <v>24.05009230850841</v>
      </c>
      <c r="I118" s="116">
        <v>58.970090477453724</v>
      </c>
      <c r="J118" s="116" t="s">
        <v>60</v>
      </c>
      <c r="K118" s="116">
        <v>-1.2954838479637993</v>
      </c>
      <c r="L118" s="116">
        <v>0.00048240023223023273</v>
      </c>
      <c r="M118" s="116">
        <v>0.3030785445428872</v>
      </c>
      <c r="N118" s="116">
        <v>-0.000993839897107143</v>
      </c>
      <c r="O118" s="116">
        <v>-0.0526038365957573</v>
      </c>
      <c r="P118" s="116">
        <v>5.536262084072464E-05</v>
      </c>
      <c r="Q118" s="116">
        <v>0.00608335206138199</v>
      </c>
      <c r="R118" s="116">
        <v>-7.990680469503777E-05</v>
      </c>
      <c r="S118" s="116">
        <v>-0.0007355243505499851</v>
      </c>
      <c r="T118" s="116">
        <v>3.946854862647955E-06</v>
      </c>
      <c r="U118" s="116">
        <v>0.00012089638002698628</v>
      </c>
      <c r="V118" s="116">
        <v>-6.317997612253494E-06</v>
      </c>
      <c r="W118" s="116">
        <v>-4.717430261951008E-05</v>
      </c>
      <c r="X118" s="116">
        <v>67.5</v>
      </c>
    </row>
    <row r="119" spans="1:24" s="116" customFormat="1" ht="12.75">
      <c r="A119" s="116">
        <v>1815</v>
      </c>
      <c r="B119" s="116">
        <v>149.39999389648438</v>
      </c>
      <c r="C119" s="116">
        <v>161.1999969482422</v>
      </c>
      <c r="D119" s="116">
        <v>8.711990356445312</v>
      </c>
      <c r="E119" s="116">
        <v>9.043724060058594</v>
      </c>
      <c r="F119" s="116">
        <v>25.412923744347523</v>
      </c>
      <c r="G119" s="116" t="s">
        <v>58</v>
      </c>
      <c r="H119" s="116">
        <v>-12.395337176682247</v>
      </c>
      <c r="I119" s="116">
        <v>69.50465671980213</v>
      </c>
      <c r="J119" s="116" t="s">
        <v>61</v>
      </c>
      <c r="K119" s="116">
        <v>-1.3342938966046471</v>
      </c>
      <c r="L119" s="116">
        <v>0.08843047824966087</v>
      </c>
      <c r="M119" s="116">
        <v>-0.31934258731973736</v>
      </c>
      <c r="N119" s="116">
        <v>-0.09606538483900946</v>
      </c>
      <c r="O119" s="116">
        <v>-0.05302331236916701</v>
      </c>
      <c r="P119" s="116">
        <v>0.0025360528712206876</v>
      </c>
      <c r="Q119" s="116">
        <v>-0.006756556691591948</v>
      </c>
      <c r="R119" s="116">
        <v>-0.0014766437032825452</v>
      </c>
      <c r="S119" s="116">
        <v>-0.0006474974236617287</v>
      </c>
      <c r="T119" s="116">
        <v>3.705539236212149E-05</v>
      </c>
      <c r="U119" s="116">
        <v>-0.0001578719330585829</v>
      </c>
      <c r="V119" s="116">
        <v>-5.449512383610982E-05</v>
      </c>
      <c r="W119" s="116">
        <v>-3.882590095767716E-05</v>
      </c>
      <c r="X119" s="116">
        <v>67.5</v>
      </c>
    </row>
    <row r="120" spans="1:14" s="116" customFormat="1" ht="12.75">
      <c r="A120" s="116" t="s">
        <v>153</v>
      </c>
      <c r="E120" s="117" t="s">
        <v>106</v>
      </c>
      <c r="F120" s="117">
        <f>MIN(F91:F119)</f>
        <v>22.10540124168608</v>
      </c>
      <c r="G120" s="117"/>
      <c r="H120" s="117"/>
      <c r="I120" s="118"/>
      <c r="J120" s="118" t="s">
        <v>158</v>
      </c>
      <c r="K120" s="117">
        <f>AVERAGE(K118,K113,K108,K103,K98,K93)</f>
        <v>-1.2169417032126082</v>
      </c>
      <c r="L120" s="117">
        <f>AVERAGE(L118,L113,L108,L103,L98,L93)</f>
        <v>-0.0009970532209368132</v>
      </c>
      <c r="M120" s="118" t="s">
        <v>108</v>
      </c>
      <c r="N120" s="117" t="e">
        <f>Mittelwert(K116,K111,K106,K101,K96,K91)</f>
        <v>#NAME?</v>
      </c>
    </row>
    <row r="121" spans="5:14" s="116" customFormat="1" ht="12.75">
      <c r="E121" s="117" t="s">
        <v>107</v>
      </c>
      <c r="F121" s="117">
        <f>MAX(F91:F119)</f>
        <v>41.868644084140904</v>
      </c>
      <c r="G121" s="117"/>
      <c r="H121" s="117"/>
      <c r="I121" s="118"/>
      <c r="J121" s="118" t="s">
        <v>159</v>
      </c>
      <c r="K121" s="117">
        <f>AVERAGE(K119,K114,K109,K104,K99,K94)</f>
        <v>-1.3931891017388753</v>
      </c>
      <c r="L121" s="117">
        <f>AVERAGE(L119,L114,L109,L104,L99,L94)</f>
        <v>-0.18348019806822782</v>
      </c>
      <c r="M121" s="117"/>
      <c r="N121" s="117"/>
    </row>
    <row r="122" spans="5:14" s="116" customFormat="1" ht="12.75">
      <c r="E122" s="117"/>
      <c r="F122" s="117"/>
      <c r="G122" s="117"/>
      <c r="H122" s="117"/>
      <c r="I122" s="117"/>
      <c r="J122" s="118" t="s">
        <v>112</v>
      </c>
      <c r="K122" s="117">
        <f>ABS(K120/$G$33)</f>
        <v>0.76058856450788</v>
      </c>
      <c r="L122" s="117">
        <f>ABS(L120/$H$33)</f>
        <v>0.002769592280380037</v>
      </c>
      <c r="M122" s="118" t="s">
        <v>111</v>
      </c>
      <c r="N122" s="117">
        <f>K122+L122+L123+K123</f>
        <v>1.6696179974779906</v>
      </c>
    </row>
    <row r="123" spans="5:14" s="116" customFormat="1" ht="12.75">
      <c r="E123" s="117"/>
      <c r="F123" s="117"/>
      <c r="G123" s="117"/>
      <c r="H123" s="117"/>
      <c r="I123" s="117"/>
      <c r="J123" s="117"/>
      <c r="K123" s="117">
        <f>ABS(K121/$G$34)</f>
        <v>0.7915847168970882</v>
      </c>
      <c r="L123" s="117">
        <f>ABS(L121/$H$34)</f>
        <v>0.11467512379264239</v>
      </c>
      <c r="M123" s="117"/>
      <c r="N123" s="117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1816</v>
      </c>
      <c r="B126" s="101">
        <v>169.52</v>
      </c>
      <c r="C126" s="101">
        <v>189.82</v>
      </c>
      <c r="D126" s="101">
        <v>8.828588805229018</v>
      </c>
      <c r="E126" s="101">
        <v>8.747586564760214</v>
      </c>
      <c r="F126" s="101">
        <v>30.729754861443162</v>
      </c>
      <c r="G126" s="101" t="s">
        <v>59</v>
      </c>
      <c r="H126" s="101">
        <v>-19.01370535647537</v>
      </c>
      <c r="I126" s="101">
        <v>83.00629464352464</v>
      </c>
      <c r="J126" s="101" t="s">
        <v>73</v>
      </c>
      <c r="K126" s="101">
        <v>2.659923793174348</v>
      </c>
      <c r="M126" s="101" t="s">
        <v>68</v>
      </c>
      <c r="N126" s="101">
        <v>2.022337925063997</v>
      </c>
      <c r="X126" s="101">
        <v>67.5</v>
      </c>
    </row>
    <row r="127" spans="1:24" s="101" customFormat="1" ht="12.75" hidden="1">
      <c r="A127" s="101">
        <v>1815</v>
      </c>
      <c r="B127" s="101">
        <v>151.25999450683594</v>
      </c>
      <c r="C127" s="101">
        <v>154.86000061035156</v>
      </c>
      <c r="D127" s="101">
        <v>8.495169639587402</v>
      </c>
      <c r="E127" s="101">
        <v>9.030295372009277</v>
      </c>
      <c r="F127" s="101">
        <v>37.241982692818475</v>
      </c>
      <c r="G127" s="101" t="s">
        <v>56</v>
      </c>
      <c r="H127" s="101">
        <v>20.705122253468957</v>
      </c>
      <c r="I127" s="101">
        <v>104.4651167603049</v>
      </c>
      <c r="J127" s="101" t="s">
        <v>62</v>
      </c>
      <c r="K127" s="101">
        <v>1.0575500155789124</v>
      </c>
      <c r="L127" s="101">
        <v>1.205731329894525</v>
      </c>
      <c r="M127" s="101">
        <v>0.2503604941273452</v>
      </c>
      <c r="N127" s="101">
        <v>0.14835932901208315</v>
      </c>
      <c r="O127" s="101">
        <v>0.042472812330168905</v>
      </c>
      <c r="P127" s="101">
        <v>0.03458867888991742</v>
      </c>
      <c r="Q127" s="101">
        <v>0.005169907417059851</v>
      </c>
      <c r="R127" s="101">
        <v>0.002283666502032183</v>
      </c>
      <c r="S127" s="101">
        <v>0.0005572120811490321</v>
      </c>
      <c r="T127" s="101">
        <v>0.000508995987137133</v>
      </c>
      <c r="U127" s="101">
        <v>0.00011308128888751733</v>
      </c>
      <c r="V127" s="101">
        <v>8.47499796228533E-05</v>
      </c>
      <c r="W127" s="101">
        <v>3.47481538554984E-05</v>
      </c>
      <c r="X127" s="101">
        <v>67.5</v>
      </c>
    </row>
    <row r="128" spans="1:24" s="101" customFormat="1" ht="12.75" hidden="1">
      <c r="A128" s="101">
        <v>1814</v>
      </c>
      <c r="B128" s="101">
        <v>143.72000122070312</v>
      </c>
      <c r="C128" s="101">
        <v>157.22000122070312</v>
      </c>
      <c r="D128" s="101">
        <v>8.680299758911133</v>
      </c>
      <c r="E128" s="101">
        <v>9.130128860473633</v>
      </c>
      <c r="F128" s="101">
        <v>30.385129261853354</v>
      </c>
      <c r="G128" s="101" t="s">
        <v>57</v>
      </c>
      <c r="H128" s="101">
        <v>7.167215993045048</v>
      </c>
      <c r="I128" s="101">
        <v>83.38721721374817</v>
      </c>
      <c r="J128" s="101" t="s">
        <v>60</v>
      </c>
      <c r="K128" s="101">
        <v>-1.0057075960806527</v>
      </c>
      <c r="L128" s="101">
        <v>-0.006559046678535561</v>
      </c>
      <c r="M128" s="101">
        <v>0.23895242122278582</v>
      </c>
      <c r="N128" s="101">
        <v>-0.0015343149037480414</v>
      </c>
      <c r="O128" s="101">
        <v>-0.040246649465208735</v>
      </c>
      <c r="P128" s="101">
        <v>-0.0007504094188900652</v>
      </c>
      <c r="Q128" s="101">
        <v>0.004973147939530499</v>
      </c>
      <c r="R128" s="101">
        <v>-0.00012339286992890701</v>
      </c>
      <c r="S128" s="101">
        <v>-0.0005147986699606224</v>
      </c>
      <c r="T128" s="101">
        <v>-5.343662555645202E-05</v>
      </c>
      <c r="U128" s="101">
        <v>0.00011088397441886235</v>
      </c>
      <c r="V128" s="101">
        <v>-9.746627228847524E-06</v>
      </c>
      <c r="W128" s="101">
        <v>-3.164304061647903E-05</v>
      </c>
      <c r="X128" s="101">
        <v>67.5</v>
      </c>
    </row>
    <row r="129" spans="1:24" s="101" customFormat="1" ht="12.75" hidden="1">
      <c r="A129" s="101">
        <v>1813</v>
      </c>
      <c r="B129" s="101">
        <v>96.58000183105469</v>
      </c>
      <c r="C129" s="101">
        <v>121.87999725341797</v>
      </c>
      <c r="D129" s="101">
        <v>9.48674488067627</v>
      </c>
      <c r="E129" s="101">
        <v>9.964948654174805</v>
      </c>
      <c r="F129" s="101">
        <v>23.21811028906311</v>
      </c>
      <c r="G129" s="101" t="s">
        <v>58</v>
      </c>
      <c r="H129" s="101">
        <v>29.106533961959904</v>
      </c>
      <c r="I129" s="101">
        <v>58.18653579301459</v>
      </c>
      <c r="J129" s="101" t="s">
        <v>61</v>
      </c>
      <c r="K129" s="101">
        <v>0.32705392007531797</v>
      </c>
      <c r="L129" s="101">
        <v>-1.2057134895139427</v>
      </c>
      <c r="M129" s="101">
        <v>0.07471356912540568</v>
      </c>
      <c r="N129" s="101">
        <v>-0.14835139494690192</v>
      </c>
      <c r="O129" s="101">
        <v>0.013570077157421069</v>
      </c>
      <c r="P129" s="101">
        <v>-0.034580537778551974</v>
      </c>
      <c r="Q129" s="101">
        <v>0.0014127074263675429</v>
      </c>
      <c r="R129" s="101">
        <v>-0.0022803304348612756</v>
      </c>
      <c r="S129" s="101">
        <v>0.00021323140665767263</v>
      </c>
      <c r="T129" s="101">
        <v>-0.0005061832098863454</v>
      </c>
      <c r="U129" s="101">
        <v>2.2183825493796794E-05</v>
      </c>
      <c r="V129" s="101">
        <v>-8.41876612321303E-05</v>
      </c>
      <c r="W129" s="101">
        <v>1.435800044954893E-05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1816</v>
      </c>
      <c r="B131" s="101">
        <v>193.42</v>
      </c>
      <c r="C131" s="101">
        <v>199.82</v>
      </c>
      <c r="D131" s="101">
        <v>8.448994420517163</v>
      </c>
      <c r="E131" s="101">
        <v>8.682027328100403</v>
      </c>
      <c r="F131" s="101">
        <v>32.95596604366976</v>
      </c>
      <c r="G131" s="101" t="s">
        <v>59</v>
      </c>
      <c r="H131" s="101">
        <v>-32.807652212933405</v>
      </c>
      <c r="I131" s="101">
        <v>93.11234778706658</v>
      </c>
      <c r="J131" s="101" t="s">
        <v>73</v>
      </c>
      <c r="K131" s="101">
        <v>5.288284779396671</v>
      </c>
      <c r="M131" s="101" t="s">
        <v>68</v>
      </c>
      <c r="N131" s="101">
        <v>3.340161777715438</v>
      </c>
      <c r="X131" s="101">
        <v>67.5</v>
      </c>
    </row>
    <row r="132" spans="1:24" s="101" customFormat="1" ht="12.75" hidden="1">
      <c r="A132" s="101">
        <v>1815</v>
      </c>
      <c r="B132" s="101">
        <v>141.5</v>
      </c>
      <c r="C132" s="101">
        <v>161.39999389648438</v>
      </c>
      <c r="D132" s="101">
        <v>8.730439186096191</v>
      </c>
      <c r="E132" s="101">
        <v>8.839140892028809</v>
      </c>
      <c r="F132" s="101">
        <v>37.65934970720409</v>
      </c>
      <c r="G132" s="101" t="s">
        <v>56</v>
      </c>
      <c r="H132" s="101">
        <v>28.747051005099877</v>
      </c>
      <c r="I132" s="101">
        <v>102.74705100509988</v>
      </c>
      <c r="J132" s="101" t="s">
        <v>62</v>
      </c>
      <c r="K132" s="101">
        <v>1.9154353514685332</v>
      </c>
      <c r="L132" s="101">
        <v>1.1822768258113385</v>
      </c>
      <c r="M132" s="101">
        <v>0.45345391422962644</v>
      </c>
      <c r="N132" s="101">
        <v>0.09398999829271316</v>
      </c>
      <c r="O132" s="101">
        <v>0.07692691941855606</v>
      </c>
      <c r="P132" s="101">
        <v>0.033915876760799664</v>
      </c>
      <c r="Q132" s="101">
        <v>0.009363832221733537</v>
      </c>
      <c r="R132" s="101">
        <v>0.0014468005933505944</v>
      </c>
      <c r="S132" s="101">
        <v>0.0010092849601362832</v>
      </c>
      <c r="T132" s="101">
        <v>0.0004991244662541893</v>
      </c>
      <c r="U132" s="101">
        <v>0.00020480240597969303</v>
      </c>
      <c r="V132" s="101">
        <v>5.3680675761833583E-05</v>
      </c>
      <c r="W132" s="101">
        <v>6.293646461682309E-05</v>
      </c>
      <c r="X132" s="101">
        <v>67.5</v>
      </c>
    </row>
    <row r="133" spans="1:24" s="101" customFormat="1" ht="12.75" hidden="1">
      <c r="A133" s="101">
        <v>1814</v>
      </c>
      <c r="B133" s="101">
        <v>133.0800018310547</v>
      </c>
      <c r="C133" s="101">
        <v>144.67999267578125</v>
      </c>
      <c r="D133" s="101">
        <v>8.730822563171387</v>
      </c>
      <c r="E133" s="101">
        <v>8.847970008850098</v>
      </c>
      <c r="F133" s="101">
        <v>29.401188256434562</v>
      </c>
      <c r="G133" s="101" t="s">
        <v>57</v>
      </c>
      <c r="H133" s="101">
        <v>14.604200820815947</v>
      </c>
      <c r="I133" s="101">
        <v>80.18420265187063</v>
      </c>
      <c r="J133" s="101" t="s">
        <v>60</v>
      </c>
      <c r="K133" s="101">
        <v>-1.8258250889643426</v>
      </c>
      <c r="L133" s="101">
        <v>-0.0064318418704953665</v>
      </c>
      <c r="M133" s="101">
        <v>0.43065347357931977</v>
      </c>
      <c r="N133" s="101">
        <v>-0.0009722297276925457</v>
      </c>
      <c r="O133" s="101">
        <v>-0.07357453306047901</v>
      </c>
      <c r="P133" s="101">
        <v>-0.0007356549422272034</v>
      </c>
      <c r="Q133" s="101">
        <v>0.008812958747796555</v>
      </c>
      <c r="R133" s="101">
        <v>-7.821613125266447E-05</v>
      </c>
      <c r="S133" s="101">
        <v>-0.0009829822630348544</v>
      </c>
      <c r="T133" s="101">
        <v>-5.2376486402253796E-05</v>
      </c>
      <c r="U133" s="101">
        <v>0.0001866642239511433</v>
      </c>
      <c r="V133" s="101">
        <v>-6.190482068004158E-06</v>
      </c>
      <c r="W133" s="101">
        <v>-6.173664004404635E-05</v>
      </c>
      <c r="X133" s="101">
        <v>67.5</v>
      </c>
    </row>
    <row r="134" spans="1:24" s="101" customFormat="1" ht="12.75" hidden="1">
      <c r="A134" s="101">
        <v>1813</v>
      </c>
      <c r="B134" s="101">
        <v>112.36000061035156</v>
      </c>
      <c r="C134" s="101">
        <v>110.95999908447266</v>
      </c>
      <c r="D134" s="101">
        <v>9.638802528381348</v>
      </c>
      <c r="E134" s="101">
        <v>10.27943229675293</v>
      </c>
      <c r="F134" s="101">
        <v>23.64826458540736</v>
      </c>
      <c r="G134" s="101" t="s">
        <v>58</v>
      </c>
      <c r="H134" s="101">
        <v>13.508321203478943</v>
      </c>
      <c r="I134" s="101">
        <v>58.368321813830505</v>
      </c>
      <c r="J134" s="101" t="s">
        <v>61</v>
      </c>
      <c r="K134" s="101">
        <v>-0.5790123747932623</v>
      </c>
      <c r="L134" s="101">
        <v>-1.182259330375822</v>
      </c>
      <c r="M134" s="101">
        <v>-0.1419790055755975</v>
      </c>
      <c r="N134" s="101">
        <v>-0.09398496980060596</v>
      </c>
      <c r="O134" s="101">
        <v>-0.022461945956695258</v>
      </c>
      <c r="P134" s="101">
        <v>-0.03390789743201025</v>
      </c>
      <c r="Q134" s="101">
        <v>-0.003164350168108992</v>
      </c>
      <c r="R134" s="101">
        <v>-0.0014446848077457927</v>
      </c>
      <c r="S134" s="101">
        <v>-0.00022891483419860536</v>
      </c>
      <c r="T134" s="101">
        <v>-0.000496368750512846</v>
      </c>
      <c r="U134" s="101">
        <v>-8.426442304904503E-05</v>
      </c>
      <c r="V134" s="101">
        <v>-5.3322536342646215E-05</v>
      </c>
      <c r="W134" s="101">
        <v>-1.2230529609811604E-05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1816</v>
      </c>
      <c r="B136" s="101">
        <v>180.66</v>
      </c>
      <c r="C136" s="101">
        <v>195.96</v>
      </c>
      <c r="D136" s="101">
        <v>8.765769586859172</v>
      </c>
      <c r="E136" s="101">
        <v>9.14633346558909</v>
      </c>
      <c r="F136" s="101">
        <v>32.78269214532468</v>
      </c>
      <c r="G136" s="101" t="s">
        <v>59</v>
      </c>
      <c r="H136" s="101">
        <v>-23.932112131204036</v>
      </c>
      <c r="I136" s="101">
        <v>89.22788786879596</v>
      </c>
      <c r="J136" s="101" t="s">
        <v>73</v>
      </c>
      <c r="K136" s="101">
        <v>3.59863205608219</v>
      </c>
      <c r="M136" s="101" t="s">
        <v>68</v>
      </c>
      <c r="N136" s="101">
        <v>2.565157013661441</v>
      </c>
      <c r="X136" s="101">
        <v>67.5</v>
      </c>
    </row>
    <row r="137" spans="1:24" s="101" customFormat="1" ht="12.75" hidden="1">
      <c r="A137" s="101">
        <v>1815</v>
      </c>
      <c r="B137" s="101">
        <v>132.97999572753906</v>
      </c>
      <c r="C137" s="101">
        <v>151.97999572753906</v>
      </c>
      <c r="D137" s="101">
        <v>8.73409652709961</v>
      </c>
      <c r="E137" s="101">
        <v>9.026177406311035</v>
      </c>
      <c r="F137" s="101">
        <v>36.34263575904463</v>
      </c>
      <c r="G137" s="101" t="s">
        <v>56</v>
      </c>
      <c r="H137" s="101">
        <v>33.597655906566246</v>
      </c>
      <c r="I137" s="101">
        <v>99.07765163410531</v>
      </c>
      <c r="J137" s="101" t="s">
        <v>62</v>
      </c>
      <c r="K137" s="101">
        <v>1.361520940885605</v>
      </c>
      <c r="L137" s="101">
        <v>1.2757892246616973</v>
      </c>
      <c r="M137" s="101">
        <v>0.3223223470813145</v>
      </c>
      <c r="N137" s="101">
        <v>0.0947956857080887</v>
      </c>
      <c r="O137" s="101">
        <v>0.05468095098592746</v>
      </c>
      <c r="P137" s="101">
        <v>0.03659851225834807</v>
      </c>
      <c r="Q137" s="101">
        <v>0.0066560187698706695</v>
      </c>
      <c r="R137" s="101">
        <v>0.0014592364050946187</v>
      </c>
      <c r="S137" s="101">
        <v>0.0007174538916929396</v>
      </c>
      <c r="T137" s="101">
        <v>0.0005385788956825647</v>
      </c>
      <c r="U137" s="101">
        <v>0.0001455812707471224</v>
      </c>
      <c r="V137" s="101">
        <v>5.4150674135611397E-05</v>
      </c>
      <c r="W137" s="101">
        <v>4.474240261712867E-05</v>
      </c>
      <c r="X137" s="101">
        <v>67.5</v>
      </c>
    </row>
    <row r="138" spans="1:24" s="101" customFormat="1" ht="12.75" hidden="1">
      <c r="A138" s="101">
        <v>1814</v>
      </c>
      <c r="B138" s="101">
        <v>150.24000549316406</v>
      </c>
      <c r="C138" s="101">
        <v>141.74000549316406</v>
      </c>
      <c r="D138" s="101">
        <v>8.487051963806152</v>
      </c>
      <c r="E138" s="101">
        <v>8.738962173461914</v>
      </c>
      <c r="F138" s="101">
        <v>30.695547147034443</v>
      </c>
      <c r="G138" s="101" t="s">
        <v>57</v>
      </c>
      <c r="H138" s="101">
        <v>3.440787041002366</v>
      </c>
      <c r="I138" s="101">
        <v>86.18079253416643</v>
      </c>
      <c r="J138" s="101" t="s">
        <v>60</v>
      </c>
      <c r="K138" s="101">
        <v>-1.0561690179388157</v>
      </c>
      <c r="L138" s="101">
        <v>-0.006940396322746586</v>
      </c>
      <c r="M138" s="101">
        <v>0.2477057001718905</v>
      </c>
      <c r="N138" s="101">
        <v>-0.0009801699392965584</v>
      </c>
      <c r="O138" s="101">
        <v>-0.04278697530953064</v>
      </c>
      <c r="P138" s="101">
        <v>-0.0007939681931836657</v>
      </c>
      <c r="Q138" s="101">
        <v>0.005001580059306721</v>
      </c>
      <c r="R138" s="101">
        <v>-7.884548073287442E-05</v>
      </c>
      <c r="S138" s="101">
        <v>-0.0005902483361289582</v>
      </c>
      <c r="T138" s="101">
        <v>-5.6538121225789904E-05</v>
      </c>
      <c r="U138" s="101">
        <v>0.00010144448983690133</v>
      </c>
      <c r="V138" s="101">
        <v>-6.233752970793961E-06</v>
      </c>
      <c r="W138" s="101">
        <v>-3.763497783647126E-05</v>
      </c>
      <c r="X138" s="101">
        <v>67.5</v>
      </c>
    </row>
    <row r="139" spans="1:24" s="101" customFormat="1" ht="12.75" hidden="1">
      <c r="A139" s="101">
        <v>1813</v>
      </c>
      <c r="B139" s="101">
        <v>117.16000366210938</v>
      </c>
      <c r="C139" s="101">
        <v>121.76000213623047</v>
      </c>
      <c r="D139" s="101">
        <v>9.056742668151855</v>
      </c>
      <c r="E139" s="101">
        <v>9.978246688842773</v>
      </c>
      <c r="F139" s="101">
        <v>23.14574412847237</v>
      </c>
      <c r="G139" s="101" t="s">
        <v>58</v>
      </c>
      <c r="H139" s="101">
        <v>11.151781007180759</v>
      </c>
      <c r="I139" s="101">
        <v>60.811784669290134</v>
      </c>
      <c r="J139" s="101" t="s">
        <v>61</v>
      </c>
      <c r="K139" s="101">
        <v>-0.8592125918631435</v>
      </c>
      <c r="L139" s="101">
        <v>-1.2757703463640224</v>
      </c>
      <c r="M139" s="101">
        <v>-0.20623671237284813</v>
      </c>
      <c r="N139" s="101">
        <v>-0.09479061818427408</v>
      </c>
      <c r="O139" s="101">
        <v>-0.034048217935554514</v>
      </c>
      <c r="P139" s="101">
        <v>-0.03658989907109156</v>
      </c>
      <c r="Q139" s="101">
        <v>-0.004391671979464773</v>
      </c>
      <c r="R139" s="101">
        <v>-0.0014571047581150326</v>
      </c>
      <c r="S139" s="101">
        <v>-0.0004078565782261464</v>
      </c>
      <c r="T139" s="101">
        <v>-0.000535603087857892</v>
      </c>
      <c r="U139" s="101">
        <v>-0.00010441705739043686</v>
      </c>
      <c r="V139" s="101">
        <v>-5.3790666785607805E-05</v>
      </c>
      <c r="W139" s="101">
        <v>-2.419692201916515E-05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1816</v>
      </c>
      <c r="B141" s="101">
        <v>181.62</v>
      </c>
      <c r="C141" s="101">
        <v>181.82</v>
      </c>
      <c r="D141" s="101">
        <v>8.6554460945491</v>
      </c>
      <c r="E141" s="101">
        <v>9.711458401862686</v>
      </c>
      <c r="F141" s="101">
        <v>32.92977991719396</v>
      </c>
      <c r="G141" s="101" t="s">
        <v>59</v>
      </c>
      <c r="H141" s="101">
        <v>-23.34570287825133</v>
      </c>
      <c r="I141" s="101">
        <v>90.77429712174867</v>
      </c>
      <c r="J141" s="101" t="s">
        <v>73</v>
      </c>
      <c r="K141" s="101">
        <v>2.5787510103890914</v>
      </c>
      <c r="M141" s="101" t="s">
        <v>68</v>
      </c>
      <c r="N141" s="101">
        <v>1.847440761642382</v>
      </c>
      <c r="X141" s="101">
        <v>67.5</v>
      </c>
    </row>
    <row r="142" spans="1:24" s="101" customFormat="1" ht="12.75" hidden="1">
      <c r="A142" s="101">
        <v>1815</v>
      </c>
      <c r="B142" s="101">
        <v>146</v>
      </c>
      <c r="C142" s="101">
        <v>152</v>
      </c>
      <c r="D142" s="101">
        <v>8.739839553833008</v>
      </c>
      <c r="E142" s="101">
        <v>9.005505561828613</v>
      </c>
      <c r="F142" s="101">
        <v>37.20396320564628</v>
      </c>
      <c r="G142" s="101" t="s">
        <v>56</v>
      </c>
      <c r="H142" s="101">
        <v>22.91458707014756</v>
      </c>
      <c r="I142" s="101">
        <v>101.41458707014756</v>
      </c>
      <c r="J142" s="101" t="s">
        <v>62</v>
      </c>
      <c r="K142" s="101">
        <v>1.1431052730559361</v>
      </c>
      <c r="L142" s="101">
        <v>1.0908115099112097</v>
      </c>
      <c r="M142" s="101">
        <v>0.27061497426024306</v>
      </c>
      <c r="N142" s="101">
        <v>0.07641409886710114</v>
      </c>
      <c r="O142" s="101">
        <v>0.04590884167629131</v>
      </c>
      <c r="P142" s="101">
        <v>0.0312920065871468</v>
      </c>
      <c r="Q142" s="101">
        <v>0.005588204082294514</v>
      </c>
      <c r="R142" s="101">
        <v>0.0011762604539336794</v>
      </c>
      <c r="S142" s="101">
        <v>0.0006023336604853221</v>
      </c>
      <c r="T142" s="101">
        <v>0.00046048983840770385</v>
      </c>
      <c r="U142" s="101">
        <v>0.00012222836857221254</v>
      </c>
      <c r="V142" s="101">
        <v>4.3648821709555345E-05</v>
      </c>
      <c r="W142" s="101">
        <v>3.756242260407592E-05</v>
      </c>
      <c r="X142" s="101">
        <v>67.5</v>
      </c>
    </row>
    <row r="143" spans="1:24" s="101" customFormat="1" ht="12.75" hidden="1">
      <c r="A143" s="101">
        <v>1814</v>
      </c>
      <c r="B143" s="101">
        <v>143.67999267578125</v>
      </c>
      <c r="C143" s="101">
        <v>141.47999572753906</v>
      </c>
      <c r="D143" s="101">
        <v>8.765259742736816</v>
      </c>
      <c r="E143" s="101">
        <v>9.00192928314209</v>
      </c>
      <c r="F143" s="101">
        <v>29.955830541806254</v>
      </c>
      <c r="G143" s="101" t="s">
        <v>57</v>
      </c>
      <c r="H143" s="101">
        <v>5.232108052100003</v>
      </c>
      <c r="I143" s="101">
        <v>81.41210072788125</v>
      </c>
      <c r="J143" s="101" t="s">
        <v>60</v>
      </c>
      <c r="K143" s="101">
        <v>-1.1003748236953725</v>
      </c>
      <c r="L143" s="101">
        <v>-0.005934333305936687</v>
      </c>
      <c r="M143" s="101">
        <v>0.2596488894564902</v>
      </c>
      <c r="N143" s="101">
        <v>-0.0007902536791989454</v>
      </c>
      <c r="O143" s="101">
        <v>-0.04432422966596552</v>
      </c>
      <c r="P143" s="101">
        <v>-0.0006788469536014661</v>
      </c>
      <c r="Q143" s="101">
        <v>0.005318558632143162</v>
      </c>
      <c r="R143" s="101">
        <v>-6.357480112088111E-05</v>
      </c>
      <c r="S143" s="101">
        <v>-0.0005907987869041664</v>
      </c>
      <c r="T143" s="101">
        <v>-4.833686326322985E-05</v>
      </c>
      <c r="U143" s="101">
        <v>0.00011299484544551519</v>
      </c>
      <c r="V143" s="101">
        <v>-5.028258938110264E-06</v>
      </c>
      <c r="W143" s="101">
        <v>-3.7065748694409446E-05</v>
      </c>
      <c r="X143" s="101">
        <v>67.5</v>
      </c>
    </row>
    <row r="144" spans="1:24" s="101" customFormat="1" ht="12.75" hidden="1">
      <c r="A144" s="101">
        <v>1813</v>
      </c>
      <c r="B144" s="101">
        <v>111.12000274658203</v>
      </c>
      <c r="C144" s="101">
        <v>117.5199966430664</v>
      </c>
      <c r="D144" s="101">
        <v>9.12189769744873</v>
      </c>
      <c r="E144" s="101">
        <v>10.680484771728516</v>
      </c>
      <c r="F144" s="101">
        <v>22.383137089477422</v>
      </c>
      <c r="G144" s="101" t="s">
        <v>58</v>
      </c>
      <c r="H144" s="101">
        <v>14.753282278137355</v>
      </c>
      <c r="I144" s="101">
        <v>58.37328502471939</v>
      </c>
      <c r="J144" s="101" t="s">
        <v>61</v>
      </c>
      <c r="K144" s="101">
        <v>-0.3096205947053006</v>
      </c>
      <c r="L144" s="101">
        <v>-1.0907953675382873</v>
      </c>
      <c r="M144" s="101">
        <v>-0.076255612894287</v>
      </c>
      <c r="N144" s="101">
        <v>-0.07641001246429437</v>
      </c>
      <c r="O144" s="101">
        <v>-0.011957608815207334</v>
      </c>
      <c r="P144" s="101">
        <v>-0.03128464228760854</v>
      </c>
      <c r="Q144" s="101">
        <v>-0.0017149224302657347</v>
      </c>
      <c r="R144" s="101">
        <v>-0.001174541144511637</v>
      </c>
      <c r="S144" s="101">
        <v>-0.00011731424443013131</v>
      </c>
      <c r="T144" s="101">
        <v>-0.0004579458908284089</v>
      </c>
      <c r="U144" s="101">
        <v>-4.66040662020898E-05</v>
      </c>
      <c r="V144" s="101">
        <v>-4.3358231613891546E-05</v>
      </c>
      <c r="W144" s="101">
        <v>-6.088174242749451E-06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1816</v>
      </c>
      <c r="B146" s="101">
        <v>182.28</v>
      </c>
      <c r="C146" s="101">
        <v>196.08</v>
      </c>
      <c r="D146" s="101">
        <v>9.409933331546673</v>
      </c>
      <c r="E146" s="101">
        <v>9.631875701148212</v>
      </c>
      <c r="F146" s="101">
        <v>32.63928681308434</v>
      </c>
      <c r="G146" s="101" t="s">
        <v>59</v>
      </c>
      <c r="H146" s="101">
        <v>-32.018252926868016</v>
      </c>
      <c r="I146" s="101">
        <v>82.76174707313199</v>
      </c>
      <c r="J146" s="101" t="s">
        <v>73</v>
      </c>
      <c r="K146" s="101">
        <v>4.3820397838593435</v>
      </c>
      <c r="M146" s="101" t="s">
        <v>68</v>
      </c>
      <c r="N146" s="101">
        <v>3.285139469178849</v>
      </c>
      <c r="X146" s="101">
        <v>67.5</v>
      </c>
    </row>
    <row r="147" spans="1:24" s="101" customFormat="1" ht="12.75" hidden="1">
      <c r="A147" s="101">
        <v>1815</v>
      </c>
      <c r="B147" s="101">
        <v>157.16000366210938</v>
      </c>
      <c r="C147" s="101">
        <v>150.25999450683594</v>
      </c>
      <c r="D147" s="101">
        <v>8.504396438598633</v>
      </c>
      <c r="E147" s="101">
        <v>9.144579887390137</v>
      </c>
      <c r="F147" s="101">
        <v>41.322846072203724</v>
      </c>
      <c r="G147" s="101" t="s">
        <v>56</v>
      </c>
      <c r="H147" s="101">
        <v>26.154993327844608</v>
      </c>
      <c r="I147" s="101">
        <v>115.81499698995398</v>
      </c>
      <c r="J147" s="101" t="s">
        <v>62</v>
      </c>
      <c r="K147" s="101">
        <v>1.3756153648273342</v>
      </c>
      <c r="L147" s="101">
        <v>1.5398561266497288</v>
      </c>
      <c r="M147" s="101">
        <v>0.3256582847131531</v>
      </c>
      <c r="N147" s="101">
        <v>0.08637399499699708</v>
      </c>
      <c r="O147" s="101">
        <v>0.05524670789446938</v>
      </c>
      <c r="P147" s="101">
        <v>0.044173656451491364</v>
      </c>
      <c r="Q147" s="101">
        <v>0.0067248213005305455</v>
      </c>
      <c r="R147" s="101">
        <v>0.001329576137323794</v>
      </c>
      <c r="S147" s="101">
        <v>0.0007248391528424397</v>
      </c>
      <c r="T147" s="101">
        <v>0.0006500436831635639</v>
      </c>
      <c r="U147" s="101">
        <v>0.00014709673067687688</v>
      </c>
      <c r="V147" s="101">
        <v>4.934037582400575E-05</v>
      </c>
      <c r="W147" s="101">
        <v>4.5203258196056035E-05</v>
      </c>
      <c r="X147" s="101">
        <v>67.5</v>
      </c>
    </row>
    <row r="148" spans="1:24" s="101" customFormat="1" ht="12.75" hidden="1">
      <c r="A148" s="101">
        <v>1814</v>
      </c>
      <c r="B148" s="101">
        <v>150.02000427246094</v>
      </c>
      <c r="C148" s="101">
        <v>156.82000732421875</v>
      </c>
      <c r="D148" s="101">
        <v>8.385610580444336</v>
      </c>
      <c r="E148" s="101">
        <v>8.649737358093262</v>
      </c>
      <c r="F148" s="101">
        <v>30.34185065525987</v>
      </c>
      <c r="G148" s="101" t="s">
        <v>57</v>
      </c>
      <c r="H148" s="101">
        <v>3.697477143408733</v>
      </c>
      <c r="I148" s="101">
        <v>86.21748141586967</v>
      </c>
      <c r="J148" s="101" t="s">
        <v>60</v>
      </c>
      <c r="K148" s="101">
        <v>-1.3739729373366254</v>
      </c>
      <c r="L148" s="101">
        <v>-0.008377590487712165</v>
      </c>
      <c r="M148" s="101">
        <v>0.32506755193320275</v>
      </c>
      <c r="N148" s="101">
        <v>-0.0008932519076480589</v>
      </c>
      <c r="O148" s="101">
        <v>-0.055206642169906166</v>
      </c>
      <c r="P148" s="101">
        <v>-0.000958358985908387</v>
      </c>
      <c r="Q148" s="101">
        <v>0.006699679386116756</v>
      </c>
      <c r="R148" s="101">
        <v>-7.187237815044446E-05</v>
      </c>
      <c r="S148" s="101">
        <v>-0.0007245261853003735</v>
      </c>
      <c r="T148" s="101">
        <v>-6.823893658183102E-05</v>
      </c>
      <c r="U148" s="101">
        <v>0.00014508089326076138</v>
      </c>
      <c r="V148" s="101">
        <v>-5.685843321443969E-06</v>
      </c>
      <c r="W148" s="101">
        <v>-4.511480595344639E-05</v>
      </c>
      <c r="X148" s="101">
        <v>67.5</v>
      </c>
    </row>
    <row r="149" spans="1:24" s="101" customFormat="1" ht="12.75" hidden="1">
      <c r="A149" s="101">
        <v>1813</v>
      </c>
      <c r="B149" s="101">
        <v>105.12000274658203</v>
      </c>
      <c r="C149" s="101">
        <v>107.12000274658203</v>
      </c>
      <c r="D149" s="101">
        <v>9.07201862335205</v>
      </c>
      <c r="E149" s="101">
        <v>10.836798667907715</v>
      </c>
      <c r="F149" s="101">
        <v>23.607325409904647</v>
      </c>
      <c r="G149" s="101" t="s">
        <v>58</v>
      </c>
      <c r="H149" s="101">
        <v>24.26874290947535</v>
      </c>
      <c r="I149" s="101">
        <v>61.88874565605738</v>
      </c>
      <c r="J149" s="101" t="s">
        <v>61</v>
      </c>
      <c r="K149" s="101">
        <v>-0.0672011861175481</v>
      </c>
      <c r="L149" s="101">
        <v>-1.5398333373317794</v>
      </c>
      <c r="M149" s="101">
        <v>-0.019606251106921345</v>
      </c>
      <c r="N149" s="101">
        <v>-0.08636937601239665</v>
      </c>
      <c r="O149" s="101">
        <v>-0.0021036619264424407</v>
      </c>
      <c r="P149" s="101">
        <v>-0.04416325930395665</v>
      </c>
      <c r="Q149" s="101">
        <v>-0.0005809626901200669</v>
      </c>
      <c r="R149" s="101">
        <v>-0.001327632127586501</v>
      </c>
      <c r="S149" s="101">
        <v>2.1297988342432817E-05</v>
      </c>
      <c r="T149" s="101">
        <v>-0.0006464520380933396</v>
      </c>
      <c r="U149" s="101">
        <v>-2.4268963440683077E-05</v>
      </c>
      <c r="V149" s="101">
        <v>-4.9011670775215594E-05</v>
      </c>
      <c r="W149" s="101">
        <v>2.826452780816495E-06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1816</v>
      </c>
      <c r="B151" s="101">
        <v>184.82</v>
      </c>
      <c r="C151" s="101">
        <v>198.42</v>
      </c>
      <c r="D151" s="101">
        <v>8.664255797923108</v>
      </c>
      <c r="E151" s="101">
        <v>9.21413392786347</v>
      </c>
      <c r="F151" s="101">
        <v>32.30506324662935</v>
      </c>
      <c r="G151" s="101" t="s">
        <v>59</v>
      </c>
      <c r="H151" s="101">
        <v>-28.346413886842953</v>
      </c>
      <c r="I151" s="101">
        <v>88.97358611315704</v>
      </c>
      <c r="J151" s="101" t="s">
        <v>73</v>
      </c>
      <c r="K151" s="101">
        <v>3.797254672128044</v>
      </c>
      <c r="M151" s="101" t="s">
        <v>68</v>
      </c>
      <c r="N151" s="101">
        <v>2.9516409731429056</v>
      </c>
      <c r="X151" s="101">
        <v>67.5</v>
      </c>
    </row>
    <row r="152" spans="1:24" s="101" customFormat="1" ht="12.75" hidden="1">
      <c r="A152" s="101">
        <v>1815</v>
      </c>
      <c r="B152" s="101">
        <v>149.39999389648438</v>
      </c>
      <c r="C152" s="101">
        <v>161.1999969482422</v>
      </c>
      <c r="D152" s="101">
        <v>8.711990356445312</v>
      </c>
      <c r="E152" s="101">
        <v>9.043724060058594</v>
      </c>
      <c r="F152" s="101">
        <v>39.95648435721228</v>
      </c>
      <c r="G152" s="101" t="s">
        <v>56</v>
      </c>
      <c r="H152" s="101">
        <v>27.381478669059916</v>
      </c>
      <c r="I152" s="101">
        <v>109.28147256554429</v>
      </c>
      <c r="J152" s="101" t="s">
        <v>62</v>
      </c>
      <c r="K152" s="101">
        <v>1.188855174380637</v>
      </c>
      <c r="L152" s="101">
        <v>1.5134594534253312</v>
      </c>
      <c r="M152" s="101">
        <v>0.28144545024939277</v>
      </c>
      <c r="N152" s="101">
        <v>0.09952569002844162</v>
      </c>
      <c r="O152" s="101">
        <v>0.04774611426424085</v>
      </c>
      <c r="P152" s="101">
        <v>0.04341644119526492</v>
      </c>
      <c r="Q152" s="101">
        <v>0.005811837957453129</v>
      </c>
      <c r="R152" s="101">
        <v>0.0015320206117207377</v>
      </c>
      <c r="S152" s="101">
        <v>0.0006264348829020734</v>
      </c>
      <c r="T152" s="101">
        <v>0.0006388978582843248</v>
      </c>
      <c r="U152" s="101">
        <v>0.00012712720666069213</v>
      </c>
      <c r="V152" s="101">
        <v>5.685499350686207E-05</v>
      </c>
      <c r="W152" s="101">
        <v>3.906736458231187E-05</v>
      </c>
      <c r="X152" s="101">
        <v>67.5</v>
      </c>
    </row>
    <row r="153" spans="1:24" s="101" customFormat="1" ht="12.75" hidden="1">
      <c r="A153" s="101">
        <v>1814</v>
      </c>
      <c r="B153" s="101">
        <v>161.1999969482422</v>
      </c>
      <c r="C153" s="101">
        <v>151.3000030517578</v>
      </c>
      <c r="D153" s="101">
        <v>8.595064163208008</v>
      </c>
      <c r="E153" s="101">
        <v>8.816017150878906</v>
      </c>
      <c r="F153" s="101">
        <v>34.64220881363014</v>
      </c>
      <c r="G153" s="101" t="s">
        <v>57</v>
      </c>
      <c r="H153" s="101">
        <v>2.3833514203796398</v>
      </c>
      <c r="I153" s="101">
        <v>96.08334836862183</v>
      </c>
      <c r="J153" s="101" t="s">
        <v>60</v>
      </c>
      <c r="K153" s="101">
        <v>-1.1824199262563193</v>
      </c>
      <c r="L153" s="101">
        <v>-0.008233774564790247</v>
      </c>
      <c r="M153" s="101">
        <v>0.2795713925346222</v>
      </c>
      <c r="N153" s="101">
        <v>-0.0010291832833976384</v>
      </c>
      <c r="O153" s="101">
        <v>-0.0475384012349088</v>
      </c>
      <c r="P153" s="101">
        <v>-0.0009419464240513799</v>
      </c>
      <c r="Q153" s="101">
        <v>0.005753566657342032</v>
      </c>
      <c r="R153" s="101">
        <v>-8.279615198597349E-05</v>
      </c>
      <c r="S153" s="101">
        <v>-0.0006262255754393557</v>
      </c>
      <c r="T153" s="101">
        <v>-6.707310254841307E-05</v>
      </c>
      <c r="U153" s="101">
        <v>0.00012403627138190062</v>
      </c>
      <c r="V153" s="101">
        <v>-6.546073763868266E-06</v>
      </c>
      <c r="W153" s="101">
        <v>-3.906631090045067E-05</v>
      </c>
      <c r="X153" s="101">
        <v>67.5</v>
      </c>
    </row>
    <row r="154" spans="1:24" s="101" customFormat="1" ht="12.75" hidden="1">
      <c r="A154" s="101">
        <v>1813</v>
      </c>
      <c r="B154" s="101">
        <v>102.41999816894531</v>
      </c>
      <c r="C154" s="101">
        <v>113.91999816894531</v>
      </c>
      <c r="D154" s="101">
        <v>8.914277076721191</v>
      </c>
      <c r="E154" s="101">
        <v>10.280010223388672</v>
      </c>
      <c r="F154" s="101">
        <v>22.10540124168608</v>
      </c>
      <c r="G154" s="101" t="s">
        <v>58</v>
      </c>
      <c r="H154" s="101">
        <v>24.05009230850841</v>
      </c>
      <c r="I154" s="101">
        <v>58.970090477453724</v>
      </c>
      <c r="J154" s="101" t="s">
        <v>61</v>
      </c>
      <c r="K154" s="101">
        <v>-0.12353033491258358</v>
      </c>
      <c r="L154" s="101">
        <v>-1.5134370558827077</v>
      </c>
      <c r="M154" s="101">
        <v>-0.032424958632751064</v>
      </c>
      <c r="N154" s="101">
        <v>-0.09952036855541994</v>
      </c>
      <c r="O154" s="101">
        <v>-0.004448801564777276</v>
      </c>
      <c r="P154" s="101">
        <v>-0.04340622193875106</v>
      </c>
      <c r="Q154" s="101">
        <v>-0.0008209331052010247</v>
      </c>
      <c r="R154" s="101">
        <v>-0.0015297816680668842</v>
      </c>
      <c r="S154" s="101">
        <v>-1.6192318616627792E-05</v>
      </c>
      <c r="T154" s="101">
        <v>-0.0006353673521946396</v>
      </c>
      <c r="U154" s="101">
        <v>-2.7862700067039846E-05</v>
      </c>
      <c r="V154" s="101">
        <v>-5.6476890893030964E-05</v>
      </c>
      <c r="W154" s="101">
        <v>2.869286263250801E-07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22.10540124168608</v>
      </c>
      <c r="G155" s="102"/>
      <c r="H155" s="102"/>
      <c r="I155" s="115"/>
      <c r="J155" s="115" t="s">
        <v>158</v>
      </c>
      <c r="K155" s="102">
        <f>AVERAGE(K153,K148,K143,K138,K133,K128)</f>
        <v>-1.2574115650453546</v>
      </c>
      <c r="L155" s="102">
        <f>AVERAGE(L153,L148,L143,L138,L133,L128)</f>
        <v>-0.007079497205036102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41.322846072203724</v>
      </c>
      <c r="G156" s="102"/>
      <c r="H156" s="102"/>
      <c r="I156" s="115"/>
      <c r="J156" s="115" t="s">
        <v>159</v>
      </c>
      <c r="K156" s="102">
        <f>AVERAGE(K154,K149,K144,K139,K134,K129)</f>
        <v>-0.26858719371942</v>
      </c>
      <c r="L156" s="102">
        <f>AVERAGE(L154,L149,L144,L139,L134,L129)</f>
        <v>-1.301301487834427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0.7858822281533465</v>
      </c>
      <c r="L157" s="102">
        <f>ABS(L155/$H$33)</f>
        <v>0.019665270013989173</v>
      </c>
      <c r="M157" s="115" t="s">
        <v>111</v>
      </c>
      <c r="N157" s="102">
        <f>K157+L157+L158+K158</f>
        <v>1.7714672881317048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0.15260636006785228</v>
      </c>
      <c r="L158" s="102">
        <f>ABS(L156/$H$34)</f>
        <v>0.8133134298965168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1816</v>
      </c>
      <c r="B161" s="101">
        <v>169.52</v>
      </c>
      <c r="C161" s="101">
        <v>189.82</v>
      </c>
      <c r="D161" s="101">
        <v>8.828588805229018</v>
      </c>
      <c r="E161" s="101">
        <v>8.747586564760214</v>
      </c>
      <c r="F161" s="101">
        <v>36.09711650704172</v>
      </c>
      <c r="G161" s="101" t="s">
        <v>59</v>
      </c>
      <c r="H161" s="101">
        <v>-4.5155486278673465</v>
      </c>
      <c r="I161" s="101">
        <v>97.50445137213266</v>
      </c>
      <c r="J161" s="101" t="s">
        <v>73</v>
      </c>
      <c r="K161" s="101">
        <v>2.8170385057275737</v>
      </c>
      <c r="M161" s="101" t="s">
        <v>68</v>
      </c>
      <c r="N161" s="101">
        <v>1.4954889736091246</v>
      </c>
      <c r="X161" s="101">
        <v>67.5</v>
      </c>
    </row>
    <row r="162" spans="1:24" s="101" customFormat="1" ht="12.75" hidden="1">
      <c r="A162" s="101">
        <v>1815</v>
      </c>
      <c r="B162" s="101">
        <v>151.25999450683594</v>
      </c>
      <c r="C162" s="101">
        <v>154.86000061035156</v>
      </c>
      <c r="D162" s="101">
        <v>8.495169639587402</v>
      </c>
      <c r="E162" s="101">
        <v>9.030295372009277</v>
      </c>
      <c r="F162" s="101">
        <v>37.241982692818475</v>
      </c>
      <c r="G162" s="101" t="s">
        <v>56</v>
      </c>
      <c r="H162" s="101">
        <v>20.705122253468957</v>
      </c>
      <c r="I162" s="101">
        <v>104.4651167603049</v>
      </c>
      <c r="J162" s="101" t="s">
        <v>62</v>
      </c>
      <c r="K162" s="101">
        <v>1.6171354269157538</v>
      </c>
      <c r="L162" s="101">
        <v>0.17216461671033717</v>
      </c>
      <c r="M162" s="101">
        <v>0.38283598292702214</v>
      </c>
      <c r="N162" s="101">
        <v>0.14627589826082776</v>
      </c>
      <c r="O162" s="101">
        <v>0.06494691760885199</v>
      </c>
      <c r="P162" s="101">
        <v>0.004938683977121328</v>
      </c>
      <c r="Q162" s="101">
        <v>0.007905690220673183</v>
      </c>
      <c r="R162" s="101">
        <v>0.0022515804762572845</v>
      </c>
      <c r="S162" s="101">
        <v>0.0008520749989027471</v>
      </c>
      <c r="T162" s="101">
        <v>7.260981333642488E-05</v>
      </c>
      <c r="U162" s="101">
        <v>0.00017290255040123623</v>
      </c>
      <c r="V162" s="101">
        <v>8.353947360094783E-05</v>
      </c>
      <c r="W162" s="101">
        <v>5.312156175171207E-05</v>
      </c>
      <c r="X162" s="101">
        <v>67.5</v>
      </c>
    </row>
    <row r="163" spans="1:24" s="101" customFormat="1" ht="12.75" hidden="1">
      <c r="A163" s="101">
        <v>1813</v>
      </c>
      <c r="B163" s="101">
        <v>96.58000183105469</v>
      </c>
      <c r="C163" s="101">
        <v>121.87999725341797</v>
      </c>
      <c r="D163" s="101">
        <v>9.48674488067627</v>
      </c>
      <c r="E163" s="101">
        <v>9.964948654174805</v>
      </c>
      <c r="F163" s="101">
        <v>22.630381454648557</v>
      </c>
      <c r="G163" s="101" t="s">
        <v>57</v>
      </c>
      <c r="H163" s="101">
        <v>27.63363610617023</v>
      </c>
      <c r="I163" s="101">
        <v>56.71363793722492</v>
      </c>
      <c r="J163" s="101" t="s">
        <v>60</v>
      </c>
      <c r="K163" s="101">
        <v>-1.2405699946587883</v>
      </c>
      <c r="L163" s="101">
        <v>0.0009384260664593292</v>
      </c>
      <c r="M163" s="101">
        <v>0.2908783899355178</v>
      </c>
      <c r="N163" s="101">
        <v>-0.0015131018793188558</v>
      </c>
      <c r="O163" s="101">
        <v>-0.05026993671830722</v>
      </c>
      <c r="P163" s="101">
        <v>0.00010748386365322217</v>
      </c>
      <c r="Q163" s="101">
        <v>0.005869687190758208</v>
      </c>
      <c r="R163" s="101">
        <v>-0.0001216473731848026</v>
      </c>
      <c r="S163" s="101">
        <v>-0.0006944195679635632</v>
      </c>
      <c r="T163" s="101">
        <v>7.655829283942296E-06</v>
      </c>
      <c r="U163" s="101">
        <v>0.0001187644467768142</v>
      </c>
      <c r="V163" s="101">
        <v>-9.61045252454011E-06</v>
      </c>
      <c r="W163" s="101">
        <v>-4.4291926944934025E-05</v>
      </c>
      <c r="X163" s="101">
        <v>67.5</v>
      </c>
    </row>
    <row r="164" spans="1:24" s="101" customFormat="1" ht="12.75" hidden="1">
      <c r="A164" s="101">
        <v>1814</v>
      </c>
      <c r="B164" s="101">
        <v>143.72000122070312</v>
      </c>
      <c r="C164" s="101">
        <v>157.22000122070312</v>
      </c>
      <c r="D164" s="101">
        <v>8.680299758911133</v>
      </c>
      <c r="E164" s="101">
        <v>9.130128860473633</v>
      </c>
      <c r="F164" s="101">
        <v>25.444684857747408</v>
      </c>
      <c r="G164" s="101" t="s">
        <v>58</v>
      </c>
      <c r="H164" s="101">
        <v>-6.391058092523252</v>
      </c>
      <c r="I164" s="101">
        <v>69.82894312817987</v>
      </c>
      <c r="J164" s="101" t="s">
        <v>61</v>
      </c>
      <c r="K164" s="101">
        <v>-1.0373587023485615</v>
      </c>
      <c r="L164" s="101">
        <v>0.17216205912899363</v>
      </c>
      <c r="M164" s="101">
        <v>-0.2489039013198067</v>
      </c>
      <c r="N164" s="101">
        <v>-0.14626807216448448</v>
      </c>
      <c r="O164" s="101">
        <v>-0.04112220287421863</v>
      </c>
      <c r="P164" s="101">
        <v>0.004937514217187544</v>
      </c>
      <c r="Q164" s="101">
        <v>-0.005295914477018736</v>
      </c>
      <c r="R164" s="101">
        <v>-0.002248291920027339</v>
      </c>
      <c r="S164" s="101">
        <v>-0.0004937745106669791</v>
      </c>
      <c r="T164" s="101">
        <v>7.220507787355123E-05</v>
      </c>
      <c r="U164" s="101">
        <v>-0.00012565945295539568</v>
      </c>
      <c r="V164" s="101">
        <v>-8.29848350712166E-05</v>
      </c>
      <c r="W164" s="101">
        <v>-2.9327896795467377E-05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1816</v>
      </c>
      <c r="B166" s="101">
        <v>193.42</v>
      </c>
      <c r="C166" s="101">
        <v>199.82</v>
      </c>
      <c r="D166" s="101">
        <v>8.448994420517163</v>
      </c>
      <c r="E166" s="101">
        <v>8.682027328100403</v>
      </c>
      <c r="F166" s="101">
        <v>36.8081323056482</v>
      </c>
      <c r="G166" s="101" t="s">
        <v>59</v>
      </c>
      <c r="H166" s="101">
        <v>-21.923909820322308</v>
      </c>
      <c r="I166" s="101">
        <v>103.99609017967768</v>
      </c>
      <c r="J166" s="101" t="s">
        <v>73</v>
      </c>
      <c r="K166" s="101">
        <v>5.100464780498433</v>
      </c>
      <c r="M166" s="101" t="s">
        <v>68</v>
      </c>
      <c r="N166" s="101">
        <v>2.7284901128407317</v>
      </c>
      <c r="X166" s="101">
        <v>67.5</v>
      </c>
    </row>
    <row r="167" spans="1:24" s="101" customFormat="1" ht="12.75" hidden="1">
      <c r="A167" s="101">
        <v>1815</v>
      </c>
      <c r="B167" s="101">
        <v>141.5</v>
      </c>
      <c r="C167" s="101">
        <v>161.39999389648438</v>
      </c>
      <c r="D167" s="101">
        <v>8.730439186096191</v>
      </c>
      <c r="E167" s="101">
        <v>8.839140892028809</v>
      </c>
      <c r="F167" s="101">
        <v>37.65934970720409</v>
      </c>
      <c r="G167" s="101" t="s">
        <v>56</v>
      </c>
      <c r="H167" s="101">
        <v>28.747051005099877</v>
      </c>
      <c r="I167" s="101">
        <v>102.74705100509988</v>
      </c>
      <c r="J167" s="101" t="s">
        <v>62</v>
      </c>
      <c r="K167" s="101">
        <v>2.1517889370895973</v>
      </c>
      <c r="L167" s="101">
        <v>0.44255457308496265</v>
      </c>
      <c r="M167" s="101">
        <v>0.5094080191760927</v>
      </c>
      <c r="N167" s="101">
        <v>0.08470427723475597</v>
      </c>
      <c r="O167" s="101">
        <v>0.08641954991940605</v>
      </c>
      <c r="P167" s="101">
        <v>0.012695654443205738</v>
      </c>
      <c r="Q167" s="101">
        <v>0.010519358063048425</v>
      </c>
      <c r="R167" s="101">
        <v>0.0013038679806551962</v>
      </c>
      <c r="S167" s="101">
        <v>0.0011338278638239809</v>
      </c>
      <c r="T167" s="101">
        <v>0.00018688160926526163</v>
      </c>
      <c r="U167" s="101">
        <v>0.00023006993960423137</v>
      </c>
      <c r="V167" s="101">
        <v>4.836866442536106E-05</v>
      </c>
      <c r="W167" s="101">
        <v>7.069808891671403E-05</v>
      </c>
      <c r="X167" s="101">
        <v>67.5</v>
      </c>
    </row>
    <row r="168" spans="1:24" s="101" customFormat="1" ht="12.75" hidden="1">
      <c r="A168" s="101">
        <v>1813</v>
      </c>
      <c r="B168" s="101">
        <v>112.36000061035156</v>
      </c>
      <c r="C168" s="101">
        <v>110.95999908447266</v>
      </c>
      <c r="D168" s="101">
        <v>9.638802528381348</v>
      </c>
      <c r="E168" s="101">
        <v>10.27943229675293</v>
      </c>
      <c r="F168" s="101">
        <v>26.864331137795624</v>
      </c>
      <c r="G168" s="101" t="s">
        <v>57</v>
      </c>
      <c r="H168" s="101">
        <v>21.446172491743397</v>
      </c>
      <c r="I168" s="101">
        <v>66.30617310209496</v>
      </c>
      <c r="J168" s="101" t="s">
        <v>60</v>
      </c>
      <c r="K168" s="101">
        <v>-1.6733794983859276</v>
      </c>
      <c r="L168" s="101">
        <v>-0.0024068528212107167</v>
      </c>
      <c r="M168" s="101">
        <v>0.39248456768819784</v>
      </c>
      <c r="N168" s="101">
        <v>-0.0008762598978344728</v>
      </c>
      <c r="O168" s="101">
        <v>-0.06778776266206142</v>
      </c>
      <c r="P168" s="101">
        <v>-0.00027513848204393143</v>
      </c>
      <c r="Q168" s="101">
        <v>0.007926014078683506</v>
      </c>
      <c r="R168" s="101">
        <v>-7.047552111459424E-05</v>
      </c>
      <c r="S168" s="101">
        <v>-0.0009348056526980101</v>
      </c>
      <c r="T168" s="101">
        <v>-1.958467020761355E-05</v>
      </c>
      <c r="U168" s="101">
        <v>0.00016080502274563846</v>
      </c>
      <c r="V168" s="101">
        <v>-5.578115703527241E-06</v>
      </c>
      <c r="W168" s="101">
        <v>-5.958498701096355E-05</v>
      </c>
      <c r="X168" s="101">
        <v>67.5</v>
      </c>
    </row>
    <row r="169" spans="1:24" s="101" customFormat="1" ht="12.75" hidden="1">
      <c r="A169" s="101">
        <v>1814</v>
      </c>
      <c r="B169" s="101">
        <v>133.0800018310547</v>
      </c>
      <c r="C169" s="101">
        <v>144.67999267578125</v>
      </c>
      <c r="D169" s="101">
        <v>8.730822563171387</v>
      </c>
      <c r="E169" s="101">
        <v>8.847970008850098</v>
      </c>
      <c r="F169" s="101">
        <v>21.628601431332527</v>
      </c>
      <c r="G169" s="101" t="s">
        <v>58</v>
      </c>
      <c r="H169" s="101">
        <v>-6.593536892279474</v>
      </c>
      <c r="I169" s="101">
        <v>58.98646493877521</v>
      </c>
      <c r="J169" s="101" t="s">
        <v>61</v>
      </c>
      <c r="K169" s="101">
        <v>-1.3527737002776337</v>
      </c>
      <c r="L169" s="101">
        <v>-0.44254802814825717</v>
      </c>
      <c r="M169" s="101">
        <v>-0.32473434392980194</v>
      </c>
      <c r="N169" s="101">
        <v>-0.0846997446894254</v>
      </c>
      <c r="O169" s="101">
        <v>-0.05360184550502665</v>
      </c>
      <c r="P169" s="101">
        <v>-0.012692672711331848</v>
      </c>
      <c r="Q169" s="101">
        <v>-0.006916299218739221</v>
      </c>
      <c r="R169" s="101">
        <v>-0.0013019619471787511</v>
      </c>
      <c r="S169" s="101">
        <v>-0.0006416416573660869</v>
      </c>
      <c r="T169" s="101">
        <v>-0.00018585256676848167</v>
      </c>
      <c r="U169" s="101">
        <v>-0.00016454155028219883</v>
      </c>
      <c r="V169" s="101">
        <v>-4.804593971909854E-05</v>
      </c>
      <c r="W169" s="101">
        <v>-3.8050612339079483E-05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1816</v>
      </c>
      <c r="B171" s="101">
        <v>180.66</v>
      </c>
      <c r="C171" s="101">
        <v>195.96</v>
      </c>
      <c r="D171" s="101">
        <v>8.765769586859172</v>
      </c>
      <c r="E171" s="101">
        <v>9.14633346558909</v>
      </c>
      <c r="F171" s="101">
        <v>34.40114637890853</v>
      </c>
      <c r="G171" s="101" t="s">
        <v>59</v>
      </c>
      <c r="H171" s="101">
        <v>-19.527005551340878</v>
      </c>
      <c r="I171" s="101">
        <v>93.63299444865912</v>
      </c>
      <c r="J171" s="101" t="s">
        <v>73</v>
      </c>
      <c r="K171" s="101">
        <v>5.202216260404126</v>
      </c>
      <c r="M171" s="101" t="s">
        <v>68</v>
      </c>
      <c r="N171" s="101">
        <v>2.8191171845729173</v>
      </c>
      <c r="X171" s="101">
        <v>67.5</v>
      </c>
    </row>
    <row r="172" spans="1:24" s="101" customFormat="1" ht="12.75" hidden="1">
      <c r="A172" s="101">
        <v>1815</v>
      </c>
      <c r="B172" s="101">
        <v>132.97999572753906</v>
      </c>
      <c r="C172" s="101">
        <v>151.97999572753906</v>
      </c>
      <c r="D172" s="101">
        <v>8.73409652709961</v>
      </c>
      <c r="E172" s="101">
        <v>9.026177406311035</v>
      </c>
      <c r="F172" s="101">
        <v>36.34263575904463</v>
      </c>
      <c r="G172" s="101" t="s">
        <v>56</v>
      </c>
      <c r="H172" s="101">
        <v>33.597655906566246</v>
      </c>
      <c r="I172" s="101">
        <v>99.07765163410531</v>
      </c>
      <c r="J172" s="101" t="s">
        <v>62</v>
      </c>
      <c r="K172" s="101">
        <v>2.154809749658081</v>
      </c>
      <c r="L172" s="101">
        <v>0.532084768905819</v>
      </c>
      <c r="M172" s="101">
        <v>0.5101231832114916</v>
      </c>
      <c r="N172" s="101">
        <v>0.088514302426192</v>
      </c>
      <c r="O172" s="101">
        <v>0.08654098442363871</v>
      </c>
      <c r="P172" s="101">
        <v>0.015264035858396285</v>
      </c>
      <c r="Q172" s="101">
        <v>0.010534157390658343</v>
      </c>
      <c r="R172" s="101">
        <v>0.0013625363494530575</v>
      </c>
      <c r="S172" s="101">
        <v>0.00113543669109229</v>
      </c>
      <c r="T172" s="101">
        <v>0.00022467001270077845</v>
      </c>
      <c r="U172" s="101">
        <v>0.00023039827592954377</v>
      </c>
      <c r="V172" s="101">
        <v>5.0548641617626865E-05</v>
      </c>
      <c r="W172" s="101">
        <v>7.080018417304438E-05</v>
      </c>
      <c r="X172" s="101">
        <v>67.5</v>
      </c>
    </row>
    <row r="173" spans="1:24" s="101" customFormat="1" ht="12.75" hidden="1">
      <c r="A173" s="101">
        <v>1813</v>
      </c>
      <c r="B173" s="101">
        <v>117.16000366210938</v>
      </c>
      <c r="C173" s="101">
        <v>121.76000213623047</v>
      </c>
      <c r="D173" s="101">
        <v>9.056742668151855</v>
      </c>
      <c r="E173" s="101">
        <v>9.978246688842773</v>
      </c>
      <c r="F173" s="101">
        <v>25.46588797383079</v>
      </c>
      <c r="G173" s="101" t="s">
        <v>57</v>
      </c>
      <c r="H173" s="101">
        <v>17.24759227782178</v>
      </c>
      <c r="I173" s="101">
        <v>66.90759593993116</v>
      </c>
      <c r="J173" s="101" t="s">
        <v>60</v>
      </c>
      <c r="K173" s="101">
        <v>-1.420741302307063</v>
      </c>
      <c r="L173" s="101">
        <v>-0.0028938049435062855</v>
      </c>
      <c r="M173" s="101">
        <v>0.33196050705483643</v>
      </c>
      <c r="N173" s="101">
        <v>-0.0009154817775384772</v>
      </c>
      <c r="O173" s="101">
        <v>-0.05775774249685895</v>
      </c>
      <c r="P173" s="101">
        <v>-0.00033089452779841633</v>
      </c>
      <c r="Q173" s="101">
        <v>0.006642703392056498</v>
      </c>
      <c r="R173" s="101">
        <v>-7.36268963566225E-05</v>
      </c>
      <c r="S173" s="101">
        <v>-0.0008131247307560857</v>
      </c>
      <c r="T173" s="101">
        <v>-2.3558881897436243E-05</v>
      </c>
      <c r="U173" s="101">
        <v>0.0001306445260562477</v>
      </c>
      <c r="V173" s="101">
        <v>-5.824987049377143E-06</v>
      </c>
      <c r="W173" s="101">
        <v>-5.2315816769490274E-05</v>
      </c>
      <c r="X173" s="101">
        <v>67.5</v>
      </c>
    </row>
    <row r="174" spans="1:24" s="101" customFormat="1" ht="12.75" hidden="1">
      <c r="A174" s="101">
        <v>1814</v>
      </c>
      <c r="B174" s="101">
        <v>150.24000549316406</v>
      </c>
      <c r="C174" s="101">
        <v>141.74000549316406</v>
      </c>
      <c r="D174" s="101">
        <v>8.487051963806152</v>
      </c>
      <c r="E174" s="101">
        <v>8.738962173461914</v>
      </c>
      <c r="F174" s="101">
        <v>26.38286967596685</v>
      </c>
      <c r="G174" s="101" t="s">
        <v>58</v>
      </c>
      <c r="H174" s="101">
        <v>-8.667482624969608</v>
      </c>
      <c r="I174" s="101">
        <v>74.07252286819445</v>
      </c>
      <c r="J174" s="101" t="s">
        <v>61</v>
      </c>
      <c r="K174" s="101">
        <v>-1.6200923458680843</v>
      </c>
      <c r="L174" s="101">
        <v>-0.5320768997001352</v>
      </c>
      <c r="M174" s="101">
        <v>-0.38733433078636464</v>
      </c>
      <c r="N174" s="101">
        <v>-0.08850956799753558</v>
      </c>
      <c r="O174" s="101">
        <v>-0.06444676226684326</v>
      </c>
      <c r="P174" s="101">
        <v>-0.015260448862922764</v>
      </c>
      <c r="Q174" s="101">
        <v>-0.008175754618157451</v>
      </c>
      <c r="R174" s="101">
        <v>-0.00136054561985762</v>
      </c>
      <c r="S174" s="101">
        <v>-0.0007924926824340093</v>
      </c>
      <c r="T174" s="101">
        <v>-0.00022343140712690907</v>
      </c>
      <c r="U174" s="101">
        <v>-0.0001897771676541849</v>
      </c>
      <c r="V174" s="101">
        <v>-5.021189794522676E-05</v>
      </c>
      <c r="W174" s="101">
        <v>-4.770452174247348E-05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1816</v>
      </c>
      <c r="B176" s="101">
        <v>181.62</v>
      </c>
      <c r="C176" s="101">
        <v>181.82</v>
      </c>
      <c r="D176" s="101">
        <v>8.6554460945491</v>
      </c>
      <c r="E176" s="101">
        <v>9.711458401862686</v>
      </c>
      <c r="F176" s="101">
        <v>34.81628759353397</v>
      </c>
      <c r="G176" s="101" t="s">
        <v>59</v>
      </c>
      <c r="H176" s="101">
        <v>-18.14535204793394</v>
      </c>
      <c r="I176" s="101">
        <v>95.97464795206606</v>
      </c>
      <c r="J176" s="101" t="s">
        <v>73</v>
      </c>
      <c r="K176" s="101">
        <v>3.740630572346892</v>
      </c>
      <c r="M176" s="101" t="s">
        <v>68</v>
      </c>
      <c r="N176" s="101">
        <v>1.9724773956319819</v>
      </c>
      <c r="X176" s="101">
        <v>67.5</v>
      </c>
    </row>
    <row r="177" spans="1:24" s="101" customFormat="1" ht="12.75" hidden="1">
      <c r="A177" s="101">
        <v>1815</v>
      </c>
      <c r="B177" s="101">
        <v>146</v>
      </c>
      <c r="C177" s="101">
        <v>152</v>
      </c>
      <c r="D177" s="101">
        <v>8.739839553833008</v>
      </c>
      <c r="E177" s="101">
        <v>9.005505561828613</v>
      </c>
      <c r="F177" s="101">
        <v>37.20396320564628</v>
      </c>
      <c r="G177" s="101" t="s">
        <v>56</v>
      </c>
      <c r="H177" s="101">
        <v>22.91458707014756</v>
      </c>
      <c r="I177" s="101">
        <v>101.41458707014756</v>
      </c>
      <c r="J177" s="101" t="s">
        <v>62</v>
      </c>
      <c r="K177" s="101">
        <v>1.8596955204566696</v>
      </c>
      <c r="L177" s="101">
        <v>0.27876293287151044</v>
      </c>
      <c r="M177" s="101">
        <v>0.4402586987971615</v>
      </c>
      <c r="N177" s="101">
        <v>0.06999629368983849</v>
      </c>
      <c r="O177" s="101">
        <v>0.07468857231993975</v>
      </c>
      <c r="P177" s="101">
        <v>0.007996959360912126</v>
      </c>
      <c r="Q177" s="101">
        <v>0.009091409750868853</v>
      </c>
      <c r="R177" s="101">
        <v>0.0010774598259652333</v>
      </c>
      <c r="S177" s="101">
        <v>0.0009799116894272388</v>
      </c>
      <c r="T177" s="101">
        <v>0.00011773293424316223</v>
      </c>
      <c r="U177" s="101">
        <v>0.0001988379355197456</v>
      </c>
      <c r="V177" s="101">
        <v>3.9967921807942565E-05</v>
      </c>
      <c r="W177" s="101">
        <v>6.110000593048154E-05</v>
      </c>
      <c r="X177" s="101">
        <v>67.5</v>
      </c>
    </row>
    <row r="178" spans="1:24" s="101" customFormat="1" ht="12.75" hidden="1">
      <c r="A178" s="101">
        <v>1813</v>
      </c>
      <c r="B178" s="101">
        <v>111.12000274658203</v>
      </c>
      <c r="C178" s="101">
        <v>117.5199966430664</v>
      </c>
      <c r="D178" s="101">
        <v>9.12189769744873</v>
      </c>
      <c r="E178" s="101">
        <v>10.680484771728516</v>
      </c>
      <c r="F178" s="101">
        <v>24.384894201123217</v>
      </c>
      <c r="G178" s="101" t="s">
        <v>57</v>
      </c>
      <c r="H178" s="101">
        <v>19.973691640830808</v>
      </c>
      <c r="I178" s="101">
        <v>63.59369438741284</v>
      </c>
      <c r="J178" s="101" t="s">
        <v>60</v>
      </c>
      <c r="K178" s="101">
        <v>-1.4705779619365535</v>
      </c>
      <c r="L178" s="101">
        <v>-0.0015158638689856333</v>
      </c>
      <c r="M178" s="101">
        <v>0.34505405827243074</v>
      </c>
      <c r="N178" s="101">
        <v>-0.0007241687545950658</v>
      </c>
      <c r="O178" s="101">
        <v>-0.05955054074677012</v>
      </c>
      <c r="P178" s="101">
        <v>-0.0001732223881585118</v>
      </c>
      <c r="Q178" s="101">
        <v>0.006974715702730717</v>
      </c>
      <c r="R178" s="101">
        <v>-5.824185160712066E-05</v>
      </c>
      <c r="S178" s="101">
        <v>-0.0008194307142191477</v>
      </c>
      <c r="T178" s="101">
        <v>-1.2327543473262559E-05</v>
      </c>
      <c r="U178" s="101">
        <v>0.0001419443786574127</v>
      </c>
      <c r="V178" s="101">
        <v>-4.610492519792238E-06</v>
      </c>
      <c r="W178" s="101">
        <v>-5.2178168661519505E-05</v>
      </c>
      <c r="X178" s="101">
        <v>67.5</v>
      </c>
    </row>
    <row r="179" spans="1:24" s="101" customFormat="1" ht="12.75" hidden="1">
      <c r="A179" s="101">
        <v>1814</v>
      </c>
      <c r="B179" s="101">
        <v>143.67999267578125</v>
      </c>
      <c r="C179" s="101">
        <v>141.47999572753906</v>
      </c>
      <c r="D179" s="101">
        <v>8.765259742736816</v>
      </c>
      <c r="E179" s="101">
        <v>9.00192928314209</v>
      </c>
      <c r="F179" s="101">
        <v>25.517207239601</v>
      </c>
      <c r="G179" s="101" t="s">
        <v>58</v>
      </c>
      <c r="H179" s="101">
        <v>-6.830907422231306</v>
      </c>
      <c r="I179" s="101">
        <v>69.34908525354994</v>
      </c>
      <c r="J179" s="101" t="s">
        <v>61</v>
      </c>
      <c r="K179" s="101">
        <v>-1.1383619313175997</v>
      </c>
      <c r="L179" s="101">
        <v>-0.27875881134029995</v>
      </c>
      <c r="M179" s="101">
        <v>-0.2734326585035075</v>
      </c>
      <c r="N179" s="101">
        <v>-0.06999254753135502</v>
      </c>
      <c r="O179" s="101">
        <v>-0.045078996572219115</v>
      </c>
      <c r="P179" s="101">
        <v>-0.007995083052997058</v>
      </c>
      <c r="Q179" s="101">
        <v>-0.005831558292967225</v>
      </c>
      <c r="R179" s="101">
        <v>-0.0010758845492386277</v>
      </c>
      <c r="S179" s="101">
        <v>-0.0005373641443848321</v>
      </c>
      <c r="T179" s="101">
        <v>-0.000117085761206987</v>
      </c>
      <c r="U179" s="101">
        <v>-0.0001392419404106232</v>
      </c>
      <c r="V179" s="101">
        <v>-3.970110996396386E-05</v>
      </c>
      <c r="W179" s="101">
        <v>-3.179071310673769E-05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1816</v>
      </c>
      <c r="B181" s="101">
        <v>182.28</v>
      </c>
      <c r="C181" s="101">
        <v>196.08</v>
      </c>
      <c r="D181" s="101">
        <v>9.409933331546673</v>
      </c>
      <c r="E181" s="101">
        <v>9.631875701148212</v>
      </c>
      <c r="F181" s="101">
        <v>38.573464865429436</v>
      </c>
      <c r="G181" s="101" t="s">
        <v>59</v>
      </c>
      <c r="H181" s="101">
        <v>-16.971265354264688</v>
      </c>
      <c r="I181" s="101">
        <v>97.80873464573531</v>
      </c>
      <c r="J181" s="101" t="s">
        <v>73</v>
      </c>
      <c r="K181" s="101">
        <v>4.965608089868976</v>
      </c>
      <c r="M181" s="101" t="s">
        <v>68</v>
      </c>
      <c r="N181" s="101">
        <v>2.5801634420170316</v>
      </c>
      <c r="X181" s="101">
        <v>67.5</v>
      </c>
    </row>
    <row r="182" spans="1:24" s="101" customFormat="1" ht="12.75" hidden="1">
      <c r="A182" s="101">
        <v>1815</v>
      </c>
      <c r="B182" s="101">
        <v>157.16000366210938</v>
      </c>
      <c r="C182" s="101">
        <v>150.25999450683594</v>
      </c>
      <c r="D182" s="101">
        <v>8.504396438598633</v>
      </c>
      <c r="E182" s="101">
        <v>9.144579887390137</v>
      </c>
      <c r="F182" s="101">
        <v>41.322846072203724</v>
      </c>
      <c r="G182" s="101" t="s">
        <v>56</v>
      </c>
      <c r="H182" s="101">
        <v>26.154993327844608</v>
      </c>
      <c r="I182" s="101">
        <v>115.81499698995398</v>
      </c>
      <c r="J182" s="101" t="s">
        <v>62</v>
      </c>
      <c r="K182" s="101">
        <v>2.1618031917345095</v>
      </c>
      <c r="L182" s="101">
        <v>0.13229182263642356</v>
      </c>
      <c r="M182" s="101">
        <v>0.5117787947975607</v>
      </c>
      <c r="N182" s="101">
        <v>0.0716218592682774</v>
      </c>
      <c r="O182" s="101">
        <v>0.08682182177370255</v>
      </c>
      <c r="P182" s="101">
        <v>0.003795205419050885</v>
      </c>
      <c r="Q182" s="101">
        <v>0.010568329391182142</v>
      </c>
      <c r="R182" s="101">
        <v>0.0011024896054063291</v>
      </c>
      <c r="S182" s="101">
        <v>0.0011391005464280665</v>
      </c>
      <c r="T182" s="101">
        <v>5.5912154913413256E-05</v>
      </c>
      <c r="U182" s="101">
        <v>0.00023114204507750284</v>
      </c>
      <c r="V182" s="101">
        <v>4.089346985664107E-05</v>
      </c>
      <c r="W182" s="101">
        <v>7.10256001793849E-05</v>
      </c>
      <c r="X182" s="101">
        <v>67.5</v>
      </c>
    </row>
    <row r="183" spans="1:24" s="101" customFormat="1" ht="12.75" hidden="1">
      <c r="A183" s="101">
        <v>1813</v>
      </c>
      <c r="B183" s="101">
        <v>105.12000274658203</v>
      </c>
      <c r="C183" s="101">
        <v>107.12000274658203</v>
      </c>
      <c r="D183" s="101">
        <v>9.07201862335205</v>
      </c>
      <c r="E183" s="101">
        <v>10.836798667907715</v>
      </c>
      <c r="F183" s="101">
        <v>23.02902758588997</v>
      </c>
      <c r="G183" s="101" t="s">
        <v>57</v>
      </c>
      <c r="H183" s="101">
        <v>22.75268268992673</v>
      </c>
      <c r="I183" s="101">
        <v>60.37268543650876</v>
      </c>
      <c r="J183" s="101" t="s">
        <v>60</v>
      </c>
      <c r="K183" s="101">
        <v>-1.5338045396488211</v>
      </c>
      <c r="L183" s="101">
        <v>-0.0007187828762366614</v>
      </c>
      <c r="M183" s="101">
        <v>0.3589850719411805</v>
      </c>
      <c r="N183" s="101">
        <v>-0.0007409883590519078</v>
      </c>
      <c r="O183" s="101">
        <v>-0.062256516049992425</v>
      </c>
      <c r="P183" s="101">
        <v>-8.2007451836994E-05</v>
      </c>
      <c r="Q183" s="101">
        <v>0.007212803123782614</v>
      </c>
      <c r="R183" s="101">
        <v>-5.9589664285649106E-05</v>
      </c>
      <c r="S183" s="101">
        <v>-0.0008685229337840615</v>
      </c>
      <c r="T183" s="101">
        <v>-5.8322928083327884E-06</v>
      </c>
      <c r="U183" s="101">
        <v>0.00014384903367611776</v>
      </c>
      <c r="V183" s="101">
        <v>-4.717645553267728E-06</v>
      </c>
      <c r="W183" s="101">
        <v>-5.565032436361176E-05</v>
      </c>
      <c r="X183" s="101">
        <v>67.5</v>
      </c>
    </row>
    <row r="184" spans="1:24" s="101" customFormat="1" ht="12.75" hidden="1">
      <c r="A184" s="101">
        <v>1814</v>
      </c>
      <c r="B184" s="101">
        <v>150.02000427246094</v>
      </c>
      <c r="C184" s="101">
        <v>156.82000732421875</v>
      </c>
      <c r="D184" s="101">
        <v>8.385610580444336</v>
      </c>
      <c r="E184" s="101">
        <v>8.649737358093262</v>
      </c>
      <c r="F184" s="101">
        <v>24.251527249426342</v>
      </c>
      <c r="G184" s="101" t="s">
        <v>58</v>
      </c>
      <c r="H184" s="101">
        <v>-13.608400175187242</v>
      </c>
      <c r="I184" s="101">
        <v>68.9116040972737</v>
      </c>
      <c r="J184" s="101" t="s">
        <v>61</v>
      </c>
      <c r="K184" s="101">
        <v>-1.523429248093321</v>
      </c>
      <c r="L184" s="101">
        <v>-0.13228986993584874</v>
      </c>
      <c r="M184" s="101">
        <v>-0.36475642959080146</v>
      </c>
      <c r="N184" s="101">
        <v>-0.07161802609187636</v>
      </c>
      <c r="O184" s="101">
        <v>-0.060515741302752016</v>
      </c>
      <c r="P184" s="101">
        <v>-0.0037943193000374133</v>
      </c>
      <c r="Q184" s="101">
        <v>-0.007724315970885452</v>
      </c>
      <c r="R184" s="101">
        <v>-0.0011008780141047994</v>
      </c>
      <c r="S184" s="101">
        <v>-0.000737033220665016</v>
      </c>
      <c r="T184" s="101">
        <v>-5.560713468305476E-05</v>
      </c>
      <c r="U184" s="101">
        <v>-0.00018092567676550913</v>
      </c>
      <c r="V184" s="101">
        <v>-4.062043448007105E-05</v>
      </c>
      <c r="W184" s="101">
        <v>-4.413249685964573E-05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1816</v>
      </c>
      <c r="B186" s="101">
        <v>184.82</v>
      </c>
      <c r="C186" s="101">
        <v>198.42</v>
      </c>
      <c r="D186" s="101">
        <v>8.664255797923108</v>
      </c>
      <c r="E186" s="101">
        <v>9.21413392786347</v>
      </c>
      <c r="F186" s="101">
        <v>36.85458004450549</v>
      </c>
      <c r="G186" s="101" t="s">
        <v>59</v>
      </c>
      <c r="H186" s="101">
        <v>-15.816278239102914</v>
      </c>
      <c r="I186" s="101">
        <v>101.50372176089708</v>
      </c>
      <c r="J186" s="101" t="s">
        <v>73</v>
      </c>
      <c r="K186" s="101">
        <v>6.392867409883017</v>
      </c>
      <c r="M186" s="101" t="s">
        <v>68</v>
      </c>
      <c r="N186" s="101">
        <v>3.317428094635128</v>
      </c>
      <c r="X186" s="101">
        <v>67.5</v>
      </c>
    </row>
    <row r="187" spans="1:24" s="101" customFormat="1" ht="12.75" hidden="1">
      <c r="A187" s="101">
        <v>1815</v>
      </c>
      <c r="B187" s="101">
        <v>149.39999389648438</v>
      </c>
      <c r="C187" s="101">
        <v>161.1999969482422</v>
      </c>
      <c r="D187" s="101">
        <v>8.711990356445312</v>
      </c>
      <c r="E187" s="101">
        <v>9.043724060058594</v>
      </c>
      <c r="F187" s="101">
        <v>39.95648435721228</v>
      </c>
      <c r="G187" s="101" t="s">
        <v>56</v>
      </c>
      <c r="H187" s="101">
        <v>27.381478669059916</v>
      </c>
      <c r="I187" s="101">
        <v>109.28147256554429</v>
      </c>
      <c r="J187" s="101" t="s">
        <v>62</v>
      </c>
      <c r="K187" s="101">
        <v>2.4556889058184774</v>
      </c>
      <c r="L187" s="101">
        <v>0.07613622307268116</v>
      </c>
      <c r="M187" s="101">
        <v>0.5813524572134809</v>
      </c>
      <c r="N187" s="101">
        <v>0.09387451589033383</v>
      </c>
      <c r="O187" s="101">
        <v>0.09862477706812438</v>
      </c>
      <c r="P187" s="101">
        <v>0.002183911196891089</v>
      </c>
      <c r="Q187" s="101">
        <v>0.012005049326413761</v>
      </c>
      <c r="R187" s="101">
        <v>0.0014450090320411936</v>
      </c>
      <c r="S187" s="101">
        <v>0.0012939428862544112</v>
      </c>
      <c r="T187" s="101">
        <v>3.2057187591059475E-05</v>
      </c>
      <c r="U187" s="101">
        <v>0.0002625633989550848</v>
      </c>
      <c r="V187" s="101">
        <v>5.3599641515557615E-05</v>
      </c>
      <c r="W187" s="101">
        <v>8.067773283363087E-05</v>
      </c>
      <c r="X187" s="101">
        <v>67.5</v>
      </c>
    </row>
    <row r="188" spans="1:24" s="101" customFormat="1" ht="12.75" hidden="1">
      <c r="A188" s="101">
        <v>1813</v>
      </c>
      <c r="B188" s="101">
        <v>102.41999816894531</v>
      </c>
      <c r="C188" s="101">
        <v>113.91999816894531</v>
      </c>
      <c r="D188" s="101">
        <v>8.914277076721191</v>
      </c>
      <c r="E188" s="101">
        <v>10.280010223388672</v>
      </c>
      <c r="F188" s="101">
        <v>24.251123326134074</v>
      </c>
      <c r="G188" s="101" t="s">
        <v>57</v>
      </c>
      <c r="H188" s="101">
        <v>29.7741877038344</v>
      </c>
      <c r="I188" s="101">
        <v>64.69418587277971</v>
      </c>
      <c r="J188" s="101" t="s">
        <v>60</v>
      </c>
      <c r="K188" s="101">
        <v>-1.7601799046335358</v>
      </c>
      <c r="L188" s="101">
        <v>0.000415524842125361</v>
      </c>
      <c r="M188" s="101">
        <v>0.41206465661046954</v>
      </c>
      <c r="N188" s="101">
        <v>-0.0009712463902497352</v>
      </c>
      <c r="O188" s="101">
        <v>-0.07142950347396267</v>
      </c>
      <c r="P188" s="101">
        <v>4.779907906943958E-05</v>
      </c>
      <c r="Q188" s="101">
        <v>0.00828395389879586</v>
      </c>
      <c r="R188" s="101">
        <v>-7.809663097146754E-05</v>
      </c>
      <c r="S188" s="101">
        <v>-0.0009952203614756073</v>
      </c>
      <c r="T188" s="101">
        <v>3.4122301776129463E-06</v>
      </c>
      <c r="U188" s="101">
        <v>0.0001655218215462584</v>
      </c>
      <c r="V188" s="101">
        <v>-6.179820701187145E-06</v>
      </c>
      <c r="W188" s="101">
        <v>-6.372978034533349E-05</v>
      </c>
      <c r="X188" s="101">
        <v>67.5</v>
      </c>
    </row>
    <row r="189" spans="1:24" s="101" customFormat="1" ht="12.75" hidden="1">
      <c r="A189" s="101">
        <v>1814</v>
      </c>
      <c r="B189" s="101">
        <v>161.1999969482422</v>
      </c>
      <c r="C189" s="101">
        <v>151.3000030517578</v>
      </c>
      <c r="D189" s="101">
        <v>8.595064163208008</v>
      </c>
      <c r="E189" s="101">
        <v>8.816017150878906</v>
      </c>
      <c r="F189" s="101">
        <v>27.539422705711026</v>
      </c>
      <c r="G189" s="101" t="s">
        <v>58</v>
      </c>
      <c r="H189" s="101">
        <v>-17.31687830996259</v>
      </c>
      <c r="I189" s="101">
        <v>76.3831186382796</v>
      </c>
      <c r="J189" s="101" t="s">
        <v>61</v>
      </c>
      <c r="K189" s="101">
        <v>-1.7123593972890823</v>
      </c>
      <c r="L189" s="101">
        <v>0.0761350891697031</v>
      </c>
      <c r="M189" s="101">
        <v>-0.4100895003296817</v>
      </c>
      <c r="N189" s="101">
        <v>-0.09386949139147374</v>
      </c>
      <c r="O189" s="101">
        <v>-0.0680049460348318</v>
      </c>
      <c r="P189" s="101">
        <v>0.0021833880470375354</v>
      </c>
      <c r="Q189" s="101">
        <v>-0.00868891921542906</v>
      </c>
      <c r="R189" s="101">
        <v>-0.001442897092280504</v>
      </c>
      <c r="S189" s="101">
        <v>-0.0008269368929929041</v>
      </c>
      <c r="T189" s="101">
        <v>3.187506802288216E-05</v>
      </c>
      <c r="U189" s="101">
        <v>-0.00020381870636145154</v>
      </c>
      <c r="V189" s="101">
        <v>-5.3242195547305016E-05</v>
      </c>
      <c r="W189" s="101">
        <v>-4.9471321715821045E-05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21.628601431332527</v>
      </c>
      <c r="G190" s="102"/>
      <c r="H190" s="102"/>
      <c r="I190" s="115"/>
      <c r="J190" s="115" t="s">
        <v>158</v>
      </c>
      <c r="K190" s="102">
        <f>AVERAGE(K188,K183,K178,K173,K168,K163)</f>
        <v>-1.5165422002617817</v>
      </c>
      <c r="L190" s="102">
        <f>AVERAGE(L188,L183,L178,L173,L168,L163)</f>
        <v>-0.0010302256002257678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41.322846072203724</v>
      </c>
      <c r="G191" s="102"/>
      <c r="H191" s="102"/>
      <c r="I191" s="115"/>
      <c r="J191" s="115" t="s">
        <v>159</v>
      </c>
      <c r="K191" s="102">
        <f>AVERAGE(K189,K184,K179,K174,K169,K164)</f>
        <v>-1.3973958875323802</v>
      </c>
      <c r="L191" s="102">
        <f>AVERAGE(L189,L184,L179,L174,L169,L164)</f>
        <v>-0.18956274347097404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0.9478388751636135</v>
      </c>
      <c r="L192" s="102">
        <f>ABS(L190/$H$33)</f>
        <v>0.002861737778404911</v>
      </c>
      <c r="M192" s="115" t="s">
        <v>111</v>
      </c>
      <c r="N192" s="102">
        <f>K192+L192+L193+K193</f>
        <v>1.8631522637093205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0.7939749360979433</v>
      </c>
      <c r="L193" s="102">
        <f>ABS(L191/$H$34)</f>
        <v>0.11847671466935877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1816</v>
      </c>
      <c r="B196" s="101">
        <v>169.52</v>
      </c>
      <c r="C196" s="101">
        <v>189.82</v>
      </c>
      <c r="D196" s="101">
        <v>8.828588805229018</v>
      </c>
      <c r="E196" s="101">
        <v>8.747586564760214</v>
      </c>
      <c r="F196" s="101">
        <v>35.461885093433175</v>
      </c>
      <c r="G196" s="101" t="s">
        <v>59</v>
      </c>
      <c r="H196" s="101">
        <v>-6.231416721269284</v>
      </c>
      <c r="I196" s="101">
        <v>95.78858327873073</v>
      </c>
      <c r="J196" s="101" t="s">
        <v>73</v>
      </c>
      <c r="K196" s="101">
        <v>3.6756884132431087</v>
      </c>
      <c r="M196" s="101" t="s">
        <v>68</v>
      </c>
      <c r="N196" s="101">
        <v>2.555037373850602</v>
      </c>
      <c r="X196" s="101">
        <v>67.5</v>
      </c>
    </row>
    <row r="197" spans="1:24" s="101" customFormat="1" ht="12.75" hidden="1">
      <c r="A197" s="101">
        <v>1813</v>
      </c>
      <c r="B197" s="101">
        <v>96.58000183105469</v>
      </c>
      <c r="C197" s="101">
        <v>121.87999725341797</v>
      </c>
      <c r="D197" s="101">
        <v>9.48674488067627</v>
      </c>
      <c r="E197" s="101">
        <v>9.964948654174805</v>
      </c>
      <c r="F197" s="101">
        <v>28.92300536062307</v>
      </c>
      <c r="G197" s="101" t="s">
        <v>56</v>
      </c>
      <c r="H197" s="101">
        <v>43.403480489648686</v>
      </c>
      <c r="I197" s="101">
        <v>72.48348232070337</v>
      </c>
      <c r="J197" s="101" t="s">
        <v>62</v>
      </c>
      <c r="K197" s="101">
        <v>1.4350163651409371</v>
      </c>
      <c r="L197" s="101">
        <v>1.2147636175551775</v>
      </c>
      <c r="M197" s="101">
        <v>0.3397207751055097</v>
      </c>
      <c r="N197" s="101">
        <v>0.1440993272180286</v>
      </c>
      <c r="O197" s="101">
        <v>0.05763323329544669</v>
      </c>
      <c r="P197" s="101">
        <v>0.034848015669157684</v>
      </c>
      <c r="Q197" s="101">
        <v>0.007015397763608609</v>
      </c>
      <c r="R197" s="101">
        <v>0.002218194555431145</v>
      </c>
      <c r="S197" s="101">
        <v>0.0007562160602219848</v>
      </c>
      <c r="T197" s="101">
        <v>0.000512801120940535</v>
      </c>
      <c r="U197" s="101">
        <v>0.00015344117278746105</v>
      </c>
      <c r="V197" s="101">
        <v>8.232564957164442E-05</v>
      </c>
      <c r="W197" s="101">
        <v>4.715532502646598E-05</v>
      </c>
      <c r="X197" s="101">
        <v>67.5</v>
      </c>
    </row>
    <row r="198" spans="1:24" s="101" customFormat="1" ht="12.75" hidden="1">
      <c r="A198" s="101">
        <v>1814</v>
      </c>
      <c r="B198" s="101">
        <v>143.72000122070312</v>
      </c>
      <c r="C198" s="101">
        <v>157.22000122070312</v>
      </c>
      <c r="D198" s="101">
        <v>8.680299758911133</v>
      </c>
      <c r="E198" s="101">
        <v>9.130128860473633</v>
      </c>
      <c r="F198" s="101">
        <v>25.444684857747408</v>
      </c>
      <c r="G198" s="101" t="s">
        <v>57</v>
      </c>
      <c r="H198" s="101">
        <v>-6.391058092523252</v>
      </c>
      <c r="I198" s="101">
        <v>69.82894312817987</v>
      </c>
      <c r="J198" s="101" t="s">
        <v>60</v>
      </c>
      <c r="K198" s="101">
        <v>0.0005583621773105563</v>
      </c>
      <c r="L198" s="101">
        <v>-0.0066074499382446535</v>
      </c>
      <c r="M198" s="101">
        <v>-0.0039931067676931085</v>
      </c>
      <c r="N198" s="101">
        <v>-0.0014895416815818544</v>
      </c>
      <c r="O198" s="101">
        <v>-0.0005989048511123484</v>
      </c>
      <c r="P198" s="101">
        <v>-0.0007560832209306733</v>
      </c>
      <c r="Q198" s="101">
        <v>-0.00026650564665298295</v>
      </c>
      <c r="R198" s="101">
        <v>-0.00011977520309445469</v>
      </c>
      <c r="S198" s="101">
        <v>-5.8899298343550636E-05</v>
      </c>
      <c r="T198" s="101">
        <v>-5.385587924374834E-05</v>
      </c>
      <c r="U198" s="101">
        <v>-1.7954673933339545E-05</v>
      </c>
      <c r="V198" s="101">
        <v>-9.454388369842709E-06</v>
      </c>
      <c r="W198" s="101">
        <v>-5.239457350314845E-06</v>
      </c>
      <c r="X198" s="101">
        <v>67.5</v>
      </c>
    </row>
    <row r="199" spans="1:24" s="101" customFormat="1" ht="12.75" hidden="1">
      <c r="A199" s="101">
        <v>1815</v>
      </c>
      <c r="B199" s="101">
        <v>151.25999450683594</v>
      </c>
      <c r="C199" s="101">
        <v>154.86000061035156</v>
      </c>
      <c r="D199" s="101">
        <v>8.495169639587402</v>
      </c>
      <c r="E199" s="101">
        <v>9.030295372009277</v>
      </c>
      <c r="F199" s="101">
        <v>32.03310057804181</v>
      </c>
      <c r="G199" s="101" t="s">
        <v>58</v>
      </c>
      <c r="H199" s="101">
        <v>6.094018360341977</v>
      </c>
      <c r="I199" s="101">
        <v>89.85401286717791</v>
      </c>
      <c r="J199" s="101" t="s">
        <v>61</v>
      </c>
      <c r="K199" s="101">
        <v>-1.4350162565120947</v>
      </c>
      <c r="L199" s="101">
        <v>-1.2147456475085865</v>
      </c>
      <c r="M199" s="101">
        <v>-0.3396973066372916</v>
      </c>
      <c r="N199" s="101">
        <v>-0.1440916283837035</v>
      </c>
      <c r="O199" s="101">
        <v>-0.057630121404233556</v>
      </c>
      <c r="P199" s="101">
        <v>-0.03483981248860112</v>
      </c>
      <c r="Q199" s="101">
        <v>-0.007010333838124027</v>
      </c>
      <c r="R199" s="101">
        <v>-0.002214958461567182</v>
      </c>
      <c r="S199" s="101">
        <v>-0.0007539188301085853</v>
      </c>
      <c r="T199" s="101">
        <v>-0.000509965228136931</v>
      </c>
      <c r="U199" s="101">
        <v>-0.0001523870834104352</v>
      </c>
      <c r="V199" s="101">
        <v>-8.178097039009368E-05</v>
      </c>
      <c r="W199" s="101">
        <v>-4.6863341377092185E-05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1816</v>
      </c>
      <c r="B201" s="101">
        <v>193.42</v>
      </c>
      <c r="C201" s="101">
        <v>199.82</v>
      </c>
      <c r="D201" s="101">
        <v>8.448994420517163</v>
      </c>
      <c r="E201" s="101">
        <v>8.682027328100403</v>
      </c>
      <c r="F201" s="101">
        <v>39.80527746158845</v>
      </c>
      <c r="G201" s="101" t="s">
        <v>59</v>
      </c>
      <c r="H201" s="101">
        <v>-13.455906735283463</v>
      </c>
      <c r="I201" s="101">
        <v>112.46409326471652</v>
      </c>
      <c r="J201" s="101" t="s">
        <v>73</v>
      </c>
      <c r="K201" s="101">
        <v>3.633118160223599</v>
      </c>
      <c r="M201" s="101" t="s">
        <v>68</v>
      </c>
      <c r="N201" s="101">
        <v>2.494447342008225</v>
      </c>
      <c r="X201" s="101">
        <v>67.5</v>
      </c>
    </row>
    <row r="202" spans="1:24" s="101" customFormat="1" ht="12.75" hidden="1">
      <c r="A202" s="101">
        <v>1813</v>
      </c>
      <c r="B202" s="101">
        <v>112.36000061035156</v>
      </c>
      <c r="C202" s="101">
        <v>110.95999908447266</v>
      </c>
      <c r="D202" s="101">
        <v>9.638802528381348</v>
      </c>
      <c r="E202" s="101">
        <v>10.27943229675293</v>
      </c>
      <c r="F202" s="101">
        <v>33.9526442267472</v>
      </c>
      <c r="G202" s="101" t="s">
        <v>56</v>
      </c>
      <c r="H202" s="101">
        <v>38.94144949183307</v>
      </c>
      <c r="I202" s="101">
        <v>83.80145010218463</v>
      </c>
      <c r="J202" s="101" t="s">
        <v>62</v>
      </c>
      <c r="K202" s="101">
        <v>1.4417385562579963</v>
      </c>
      <c r="L202" s="101">
        <v>1.1944504020992148</v>
      </c>
      <c r="M202" s="101">
        <v>0.34131244263083405</v>
      </c>
      <c r="N202" s="101">
        <v>0.08199472283395512</v>
      </c>
      <c r="O202" s="101">
        <v>0.057903175202022455</v>
      </c>
      <c r="P202" s="101">
        <v>0.034265237333698136</v>
      </c>
      <c r="Q202" s="101">
        <v>0.007048218228962149</v>
      </c>
      <c r="R202" s="101">
        <v>0.0012622336313469252</v>
      </c>
      <c r="S202" s="101">
        <v>0.0007597562814548731</v>
      </c>
      <c r="T202" s="101">
        <v>0.0005042277043316308</v>
      </c>
      <c r="U202" s="101">
        <v>0.00015415558053073427</v>
      </c>
      <c r="V202" s="101">
        <v>4.6845870866684325E-05</v>
      </c>
      <c r="W202" s="101">
        <v>4.7380055922649944E-05</v>
      </c>
      <c r="X202" s="101">
        <v>67.5</v>
      </c>
    </row>
    <row r="203" spans="1:24" s="101" customFormat="1" ht="12.75" hidden="1">
      <c r="A203" s="101">
        <v>1814</v>
      </c>
      <c r="B203" s="101">
        <v>133.0800018310547</v>
      </c>
      <c r="C203" s="101">
        <v>144.67999267578125</v>
      </c>
      <c r="D203" s="101">
        <v>8.730822563171387</v>
      </c>
      <c r="E203" s="101">
        <v>8.847970008850098</v>
      </c>
      <c r="F203" s="101">
        <v>21.628601431332527</v>
      </c>
      <c r="G203" s="101" t="s">
        <v>57</v>
      </c>
      <c r="H203" s="101">
        <v>-6.593536892279474</v>
      </c>
      <c r="I203" s="101">
        <v>58.98646493877521</v>
      </c>
      <c r="J203" s="101" t="s">
        <v>60</v>
      </c>
      <c r="K203" s="101">
        <v>-0.2694524691706877</v>
      </c>
      <c r="L203" s="101">
        <v>-0.006497639312403631</v>
      </c>
      <c r="M203" s="101">
        <v>0.05997424076959916</v>
      </c>
      <c r="N203" s="101">
        <v>-0.0008474010058416651</v>
      </c>
      <c r="O203" s="101">
        <v>-0.011434274174366616</v>
      </c>
      <c r="P203" s="101">
        <v>-0.0007434236424282118</v>
      </c>
      <c r="Q203" s="101">
        <v>0.001055952940027662</v>
      </c>
      <c r="R203" s="101">
        <v>-6.815730436561224E-05</v>
      </c>
      <c r="S203" s="101">
        <v>-0.00019997388181329243</v>
      </c>
      <c r="T203" s="101">
        <v>-5.294773728162346E-05</v>
      </c>
      <c r="U203" s="101">
        <v>1.0954684715237853E-05</v>
      </c>
      <c r="V203" s="101">
        <v>-5.383944437371276E-06</v>
      </c>
      <c r="W203" s="101">
        <v>-1.3988760414417107E-05</v>
      </c>
      <c r="X203" s="101">
        <v>67.5</v>
      </c>
    </row>
    <row r="204" spans="1:24" s="101" customFormat="1" ht="12.75" hidden="1">
      <c r="A204" s="101">
        <v>1815</v>
      </c>
      <c r="B204" s="101">
        <v>141.5</v>
      </c>
      <c r="C204" s="101">
        <v>161.39999389648438</v>
      </c>
      <c r="D204" s="101">
        <v>8.730439186096191</v>
      </c>
      <c r="E204" s="101">
        <v>8.839140892028809</v>
      </c>
      <c r="F204" s="101">
        <v>27.88900674968402</v>
      </c>
      <c r="G204" s="101" t="s">
        <v>58</v>
      </c>
      <c r="H204" s="101">
        <v>2.0903526287708587</v>
      </c>
      <c r="I204" s="101">
        <v>76.09035262877086</v>
      </c>
      <c r="J204" s="101" t="s">
        <v>61</v>
      </c>
      <c r="K204" s="101">
        <v>-1.4163352115437613</v>
      </c>
      <c r="L204" s="101">
        <v>-1.194432728854305</v>
      </c>
      <c r="M204" s="101">
        <v>-0.33600189573681954</v>
      </c>
      <c r="N204" s="101">
        <v>-0.08199034384701909</v>
      </c>
      <c r="O204" s="101">
        <v>-0.05676297272502138</v>
      </c>
      <c r="P204" s="101">
        <v>-0.03425717166992248</v>
      </c>
      <c r="Q204" s="101">
        <v>-0.006968668710128303</v>
      </c>
      <c r="R204" s="101">
        <v>-0.0012603921302375934</v>
      </c>
      <c r="S204" s="101">
        <v>-0.0007329666116561242</v>
      </c>
      <c r="T204" s="101">
        <v>-0.0005014400412136058</v>
      </c>
      <c r="U204" s="101">
        <v>-0.00015376585411448613</v>
      </c>
      <c r="V204" s="101">
        <v>-4.653545701455356E-05</v>
      </c>
      <c r="W204" s="101">
        <v>-4.526791668832875E-05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1816</v>
      </c>
      <c r="B206" s="101">
        <v>180.66</v>
      </c>
      <c r="C206" s="101">
        <v>195.96</v>
      </c>
      <c r="D206" s="101">
        <v>8.765769586859172</v>
      </c>
      <c r="E206" s="101">
        <v>9.14633346558909</v>
      </c>
      <c r="F206" s="101">
        <v>36.86010019865845</v>
      </c>
      <c r="G206" s="101" t="s">
        <v>59</v>
      </c>
      <c r="H206" s="101">
        <v>-12.83422831600683</v>
      </c>
      <c r="I206" s="101">
        <v>100.32577168399317</v>
      </c>
      <c r="J206" s="101" t="s">
        <v>73</v>
      </c>
      <c r="K206" s="101">
        <v>3.6311014717067027</v>
      </c>
      <c r="M206" s="101" t="s">
        <v>68</v>
      </c>
      <c r="N206" s="101">
        <v>2.587645792230444</v>
      </c>
      <c r="X206" s="101">
        <v>67.5</v>
      </c>
    </row>
    <row r="207" spans="1:24" s="101" customFormat="1" ht="12.75" hidden="1">
      <c r="A207" s="101">
        <v>1813</v>
      </c>
      <c r="B207" s="101">
        <v>117.16000366210938</v>
      </c>
      <c r="C207" s="101">
        <v>121.76000213623047</v>
      </c>
      <c r="D207" s="101">
        <v>9.056742668151855</v>
      </c>
      <c r="E207" s="101">
        <v>9.978246688842773</v>
      </c>
      <c r="F207" s="101">
        <v>34.00817789016001</v>
      </c>
      <c r="G207" s="101" t="s">
        <v>56</v>
      </c>
      <c r="H207" s="101">
        <v>39.691108981846924</v>
      </c>
      <c r="I207" s="101">
        <v>89.3511126439563</v>
      </c>
      <c r="J207" s="101" t="s">
        <v>62</v>
      </c>
      <c r="K207" s="101">
        <v>1.3673118158690258</v>
      </c>
      <c r="L207" s="101">
        <v>1.2824130850333795</v>
      </c>
      <c r="M207" s="101">
        <v>0.3236928243813592</v>
      </c>
      <c r="N207" s="101">
        <v>0.08822233684469477</v>
      </c>
      <c r="O207" s="101">
        <v>0.054914101383919244</v>
      </c>
      <c r="P207" s="101">
        <v>0.0367886118165287</v>
      </c>
      <c r="Q207" s="101">
        <v>0.006684373861838148</v>
      </c>
      <c r="R207" s="101">
        <v>0.0013580972287579077</v>
      </c>
      <c r="S207" s="101">
        <v>0.0007205428337921209</v>
      </c>
      <c r="T207" s="101">
        <v>0.0005413549256971124</v>
      </c>
      <c r="U207" s="101">
        <v>0.00014619618442890598</v>
      </c>
      <c r="V207" s="101">
        <v>5.04056219460678E-05</v>
      </c>
      <c r="W207" s="101">
        <v>4.493461700133451E-05</v>
      </c>
      <c r="X207" s="101">
        <v>67.5</v>
      </c>
    </row>
    <row r="208" spans="1:24" s="101" customFormat="1" ht="12.75" hidden="1">
      <c r="A208" s="101">
        <v>1814</v>
      </c>
      <c r="B208" s="101">
        <v>150.24000549316406</v>
      </c>
      <c r="C208" s="101">
        <v>141.74000549316406</v>
      </c>
      <c r="D208" s="101">
        <v>8.487051963806152</v>
      </c>
      <c r="E208" s="101">
        <v>8.738962173461914</v>
      </c>
      <c r="F208" s="101">
        <v>26.38286967596685</v>
      </c>
      <c r="G208" s="101" t="s">
        <v>57</v>
      </c>
      <c r="H208" s="101">
        <v>-8.667482624969608</v>
      </c>
      <c r="I208" s="101">
        <v>74.07252286819445</v>
      </c>
      <c r="J208" s="101" t="s">
        <v>60</v>
      </c>
      <c r="K208" s="101">
        <v>-0.165542410456006</v>
      </c>
      <c r="L208" s="101">
        <v>-0.006976175966705189</v>
      </c>
      <c r="M208" s="101">
        <v>0.03553550726881285</v>
      </c>
      <c r="N208" s="101">
        <v>-0.0009117423681583636</v>
      </c>
      <c r="O208" s="101">
        <v>-0.007235697996459418</v>
      </c>
      <c r="P208" s="101">
        <v>-0.000798199421770828</v>
      </c>
      <c r="Q208" s="101">
        <v>0.0005591996275211082</v>
      </c>
      <c r="R208" s="101">
        <v>-7.333088489271137E-05</v>
      </c>
      <c r="S208" s="101">
        <v>-0.00014295462641508193</v>
      </c>
      <c r="T208" s="101">
        <v>-5.684981969687846E-05</v>
      </c>
      <c r="U208" s="101">
        <v>6.598243811518219E-07</v>
      </c>
      <c r="V208" s="101">
        <v>-5.791295287719774E-06</v>
      </c>
      <c r="W208" s="101">
        <v>-1.0380599113844055E-05</v>
      </c>
      <c r="X208" s="101">
        <v>67.5</v>
      </c>
    </row>
    <row r="209" spans="1:24" s="101" customFormat="1" ht="12.75" hidden="1">
      <c r="A209" s="101">
        <v>1815</v>
      </c>
      <c r="B209" s="101">
        <v>132.97999572753906</v>
      </c>
      <c r="C209" s="101">
        <v>151.97999572753906</v>
      </c>
      <c r="D209" s="101">
        <v>8.73409652709961</v>
      </c>
      <c r="E209" s="101">
        <v>9.026177406311035</v>
      </c>
      <c r="F209" s="101">
        <v>25.627743173221052</v>
      </c>
      <c r="G209" s="101" t="s">
        <v>58</v>
      </c>
      <c r="H209" s="101">
        <v>4.386610181824523</v>
      </c>
      <c r="I209" s="101">
        <v>69.86660590936359</v>
      </c>
      <c r="J209" s="101" t="s">
        <v>61</v>
      </c>
      <c r="K209" s="101">
        <v>-1.357253591690023</v>
      </c>
      <c r="L209" s="101">
        <v>-1.2823941101056693</v>
      </c>
      <c r="M209" s="101">
        <v>-0.3217363396931245</v>
      </c>
      <c r="N209" s="101">
        <v>-0.08821762547355769</v>
      </c>
      <c r="O209" s="101">
        <v>-0.054435312117295645</v>
      </c>
      <c r="P209" s="101">
        <v>-0.0367799515642737</v>
      </c>
      <c r="Q209" s="101">
        <v>-0.006660942103141664</v>
      </c>
      <c r="R209" s="101">
        <v>-0.0013561160216149504</v>
      </c>
      <c r="S209" s="101">
        <v>-0.0007062194772984559</v>
      </c>
      <c r="T209" s="101">
        <v>-0.0005383616382850458</v>
      </c>
      <c r="U209" s="101">
        <v>-0.00014619469543508315</v>
      </c>
      <c r="V209" s="101">
        <v>-5.007182463881605E-05</v>
      </c>
      <c r="W209" s="101">
        <v>-4.371913730958424E-05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1816</v>
      </c>
      <c r="B211" s="101">
        <v>181.62</v>
      </c>
      <c r="C211" s="101">
        <v>181.82</v>
      </c>
      <c r="D211" s="101">
        <v>8.6554460945491</v>
      </c>
      <c r="E211" s="101">
        <v>9.711458401862686</v>
      </c>
      <c r="F211" s="101">
        <v>36.76268456047198</v>
      </c>
      <c r="G211" s="101" t="s">
        <v>59</v>
      </c>
      <c r="H211" s="101">
        <v>-12.779910279480205</v>
      </c>
      <c r="I211" s="101">
        <v>101.3400897205198</v>
      </c>
      <c r="J211" s="101" t="s">
        <v>73</v>
      </c>
      <c r="K211" s="101">
        <v>3.627445585396375</v>
      </c>
      <c r="M211" s="101" t="s">
        <v>68</v>
      </c>
      <c r="N211" s="101">
        <v>2.3950349889704428</v>
      </c>
      <c r="X211" s="101">
        <v>67.5</v>
      </c>
    </row>
    <row r="212" spans="1:24" s="101" customFormat="1" ht="12.75" hidden="1">
      <c r="A212" s="101">
        <v>1813</v>
      </c>
      <c r="B212" s="101">
        <v>111.12000274658203</v>
      </c>
      <c r="C212" s="101">
        <v>117.5199966430664</v>
      </c>
      <c r="D212" s="101">
        <v>9.12189769744873</v>
      </c>
      <c r="E212" s="101">
        <v>10.680484771728516</v>
      </c>
      <c r="F212" s="101">
        <v>31.183940932974483</v>
      </c>
      <c r="G212" s="101" t="s">
        <v>56</v>
      </c>
      <c r="H212" s="101">
        <v>37.705017289607724</v>
      </c>
      <c r="I212" s="101">
        <v>81.32502003618976</v>
      </c>
      <c r="J212" s="101" t="s">
        <v>62</v>
      </c>
      <c r="K212" s="101">
        <v>1.5109700105408244</v>
      </c>
      <c r="L212" s="101">
        <v>1.0987881458355873</v>
      </c>
      <c r="M212" s="101">
        <v>0.35770201742032776</v>
      </c>
      <c r="N212" s="101">
        <v>0.06630630317696723</v>
      </c>
      <c r="O212" s="101">
        <v>0.06068366991433894</v>
      </c>
      <c r="P212" s="101">
        <v>0.031520986223623496</v>
      </c>
      <c r="Q212" s="101">
        <v>0.007386655144689527</v>
      </c>
      <c r="R212" s="101">
        <v>0.0010207467647366899</v>
      </c>
      <c r="S212" s="101">
        <v>0.0007962329646722749</v>
      </c>
      <c r="T212" s="101">
        <v>0.0004638456589212915</v>
      </c>
      <c r="U212" s="101">
        <v>0.00016155749250887328</v>
      </c>
      <c r="V212" s="101">
        <v>3.788331698810755E-05</v>
      </c>
      <c r="W212" s="101">
        <v>4.965476712025532E-05</v>
      </c>
      <c r="X212" s="101">
        <v>67.5</v>
      </c>
    </row>
    <row r="213" spans="1:24" s="101" customFormat="1" ht="12.75" hidden="1">
      <c r="A213" s="101">
        <v>1814</v>
      </c>
      <c r="B213" s="101">
        <v>143.67999267578125</v>
      </c>
      <c r="C213" s="101">
        <v>141.47999572753906</v>
      </c>
      <c r="D213" s="101">
        <v>8.765259742736816</v>
      </c>
      <c r="E213" s="101">
        <v>9.00192928314209</v>
      </c>
      <c r="F213" s="101">
        <v>25.517207239601</v>
      </c>
      <c r="G213" s="101" t="s">
        <v>57</v>
      </c>
      <c r="H213" s="101">
        <v>-6.830907422231306</v>
      </c>
      <c r="I213" s="101">
        <v>69.34908525354994</v>
      </c>
      <c r="J213" s="101" t="s">
        <v>60</v>
      </c>
      <c r="K213" s="101">
        <v>-0.23461913819034547</v>
      </c>
      <c r="L213" s="101">
        <v>-0.005977279263252752</v>
      </c>
      <c r="M213" s="101">
        <v>0.05152310840811853</v>
      </c>
      <c r="N213" s="101">
        <v>-0.0006851636636076539</v>
      </c>
      <c r="O213" s="101">
        <v>-0.010068464480813681</v>
      </c>
      <c r="P213" s="101">
        <v>-0.0006838783865461564</v>
      </c>
      <c r="Q213" s="101">
        <v>0.0008717581706282374</v>
      </c>
      <c r="R213" s="101">
        <v>-5.511168567532333E-05</v>
      </c>
      <c r="S213" s="101">
        <v>-0.0001848245555121632</v>
      </c>
      <c r="T213" s="101">
        <v>-4.870695138889617E-05</v>
      </c>
      <c r="U213" s="101">
        <v>6.303012296698002E-06</v>
      </c>
      <c r="V213" s="101">
        <v>-4.3542336079644014E-06</v>
      </c>
      <c r="W213" s="101">
        <v>-1.3130525645404288E-05</v>
      </c>
      <c r="X213" s="101">
        <v>67.5</v>
      </c>
    </row>
    <row r="214" spans="1:24" s="101" customFormat="1" ht="12.75" hidden="1">
      <c r="A214" s="101">
        <v>1815</v>
      </c>
      <c r="B214" s="101">
        <v>146</v>
      </c>
      <c r="C214" s="101">
        <v>152</v>
      </c>
      <c r="D214" s="101">
        <v>8.739839553833008</v>
      </c>
      <c r="E214" s="101">
        <v>9.005505561828613</v>
      </c>
      <c r="F214" s="101">
        <v>28.3844787099887</v>
      </c>
      <c r="G214" s="101" t="s">
        <v>58</v>
      </c>
      <c r="H214" s="101">
        <v>-1.1265177270677071</v>
      </c>
      <c r="I214" s="101">
        <v>77.37348227293229</v>
      </c>
      <c r="J214" s="101" t="s">
        <v>61</v>
      </c>
      <c r="K214" s="101">
        <v>-1.4926433709190412</v>
      </c>
      <c r="L214" s="101">
        <v>-1.0987718878645454</v>
      </c>
      <c r="M214" s="101">
        <v>-0.3539718951647683</v>
      </c>
      <c r="N214" s="101">
        <v>-0.06630276307779312</v>
      </c>
      <c r="O214" s="101">
        <v>-0.0598425752894295</v>
      </c>
      <c r="P214" s="101">
        <v>-0.031513566647751526</v>
      </c>
      <c r="Q214" s="101">
        <v>-0.00733503319137079</v>
      </c>
      <c r="R214" s="101">
        <v>-0.0010192578966201065</v>
      </c>
      <c r="S214" s="101">
        <v>-0.0007744848724865654</v>
      </c>
      <c r="T214" s="101">
        <v>-0.00046128128965580945</v>
      </c>
      <c r="U214" s="101">
        <v>-0.00016143449266418352</v>
      </c>
      <c r="V214" s="101">
        <v>-3.7632251536530626E-05</v>
      </c>
      <c r="W214" s="101">
        <v>-4.788721326243749E-05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1816</v>
      </c>
      <c r="B216" s="101">
        <v>182.28</v>
      </c>
      <c r="C216" s="101">
        <v>196.08</v>
      </c>
      <c r="D216" s="101">
        <v>9.409933331546673</v>
      </c>
      <c r="E216" s="101">
        <v>9.631875701148212</v>
      </c>
      <c r="F216" s="101">
        <v>38.42164160034874</v>
      </c>
      <c r="G216" s="101" t="s">
        <v>59</v>
      </c>
      <c r="H216" s="101">
        <v>-17.356235734787475</v>
      </c>
      <c r="I216" s="101">
        <v>97.42376426521253</v>
      </c>
      <c r="J216" s="101" t="s">
        <v>73</v>
      </c>
      <c r="K216" s="101">
        <v>5.925917995285113</v>
      </c>
      <c r="M216" s="101" t="s">
        <v>68</v>
      </c>
      <c r="N216" s="101">
        <v>4.095393375000559</v>
      </c>
      <c r="X216" s="101">
        <v>67.5</v>
      </c>
    </row>
    <row r="217" spans="1:24" s="101" customFormat="1" ht="12.75" hidden="1">
      <c r="A217" s="101">
        <v>1813</v>
      </c>
      <c r="B217" s="101">
        <v>105.12000274658203</v>
      </c>
      <c r="C217" s="101">
        <v>107.12000274658203</v>
      </c>
      <c r="D217" s="101">
        <v>9.07201862335205</v>
      </c>
      <c r="E217" s="101">
        <v>10.836798667907715</v>
      </c>
      <c r="F217" s="101">
        <v>32.586676863898376</v>
      </c>
      <c r="G217" s="101" t="s">
        <v>56</v>
      </c>
      <c r="H217" s="101">
        <v>47.80892751926642</v>
      </c>
      <c r="I217" s="101">
        <v>85.42893026584845</v>
      </c>
      <c r="J217" s="101" t="s">
        <v>62</v>
      </c>
      <c r="K217" s="101">
        <v>1.8218975030255742</v>
      </c>
      <c r="L217" s="101">
        <v>1.5519408100580088</v>
      </c>
      <c r="M217" s="101">
        <v>0.4313098492521975</v>
      </c>
      <c r="N217" s="101">
        <v>0.06812548836997886</v>
      </c>
      <c r="O217" s="101">
        <v>0.07317127374372191</v>
      </c>
      <c r="P217" s="101">
        <v>0.044520552806750054</v>
      </c>
      <c r="Q217" s="101">
        <v>0.008906666231902019</v>
      </c>
      <c r="R217" s="101">
        <v>0.001048788621303728</v>
      </c>
      <c r="S217" s="101">
        <v>0.0009600925088127086</v>
      </c>
      <c r="T217" s="101">
        <v>0.0006551294810745988</v>
      </c>
      <c r="U217" s="101">
        <v>0.00019479761647986932</v>
      </c>
      <c r="V217" s="101">
        <v>3.8927959680854426E-05</v>
      </c>
      <c r="W217" s="101">
        <v>5.987473902982475E-05</v>
      </c>
      <c r="X217" s="101">
        <v>67.5</v>
      </c>
    </row>
    <row r="218" spans="1:24" s="101" customFormat="1" ht="12.75" hidden="1">
      <c r="A218" s="101">
        <v>1814</v>
      </c>
      <c r="B218" s="101">
        <v>150.02000427246094</v>
      </c>
      <c r="C218" s="101">
        <v>156.82000732421875</v>
      </c>
      <c r="D218" s="101">
        <v>8.385610580444336</v>
      </c>
      <c r="E218" s="101">
        <v>8.649737358093262</v>
      </c>
      <c r="F218" s="101">
        <v>24.251527249426342</v>
      </c>
      <c r="G218" s="101" t="s">
        <v>57</v>
      </c>
      <c r="H218" s="101">
        <v>-13.608400175187242</v>
      </c>
      <c r="I218" s="101">
        <v>68.9116040972737</v>
      </c>
      <c r="J218" s="101" t="s">
        <v>60</v>
      </c>
      <c r="K218" s="101">
        <v>-0.1512132255717683</v>
      </c>
      <c r="L218" s="101">
        <v>-0.008442716083885025</v>
      </c>
      <c r="M218" s="101">
        <v>0.030910095318220514</v>
      </c>
      <c r="N218" s="101">
        <v>-0.0007037294844977229</v>
      </c>
      <c r="O218" s="101">
        <v>-0.006858723046180335</v>
      </c>
      <c r="P218" s="101">
        <v>-0.0009659720483972554</v>
      </c>
      <c r="Q218" s="101">
        <v>0.00040493366463667296</v>
      </c>
      <c r="R218" s="101">
        <v>-5.661545292020255E-05</v>
      </c>
      <c r="S218" s="101">
        <v>-0.0001543436895962366</v>
      </c>
      <c r="T218" s="101">
        <v>-6.879770562069132E-05</v>
      </c>
      <c r="U218" s="101">
        <v>-6.573978614795572E-06</v>
      </c>
      <c r="V218" s="101">
        <v>-4.473282839988846E-06</v>
      </c>
      <c r="W218" s="101">
        <v>-1.1593638594643373E-05</v>
      </c>
      <c r="X218" s="101">
        <v>67.5</v>
      </c>
    </row>
    <row r="219" spans="1:24" s="101" customFormat="1" ht="12.75" hidden="1">
      <c r="A219" s="101">
        <v>1815</v>
      </c>
      <c r="B219" s="101">
        <v>157.16000366210938</v>
      </c>
      <c r="C219" s="101">
        <v>150.25999450683594</v>
      </c>
      <c r="D219" s="101">
        <v>8.504396438598633</v>
      </c>
      <c r="E219" s="101">
        <v>9.144579887390137</v>
      </c>
      <c r="F219" s="101">
        <v>32.200836555719064</v>
      </c>
      <c r="G219" s="101" t="s">
        <v>58</v>
      </c>
      <c r="H219" s="101">
        <v>0.5888572769048466</v>
      </c>
      <c r="I219" s="101">
        <v>90.24886093901422</v>
      </c>
      <c r="J219" s="101" t="s">
        <v>61</v>
      </c>
      <c r="K219" s="101">
        <v>-1.8156114870596638</v>
      </c>
      <c r="L219" s="101">
        <v>-1.5519178452703724</v>
      </c>
      <c r="M219" s="101">
        <v>-0.43020082760191414</v>
      </c>
      <c r="N219" s="101">
        <v>-0.06812185354539889</v>
      </c>
      <c r="O219" s="101">
        <v>-0.07284911268817543</v>
      </c>
      <c r="P219" s="101">
        <v>-0.044510072121041716</v>
      </c>
      <c r="Q219" s="101">
        <v>-0.008897456495749087</v>
      </c>
      <c r="R219" s="101">
        <v>-0.0010472594056234658</v>
      </c>
      <c r="S219" s="101">
        <v>-0.0009476052189388266</v>
      </c>
      <c r="T219" s="101">
        <v>-0.0006515071086906128</v>
      </c>
      <c r="U219" s="101">
        <v>-0.0001946866564287611</v>
      </c>
      <c r="V219" s="101">
        <v>-3.867008902947715E-05</v>
      </c>
      <c r="W219" s="101">
        <v>-5.874156891015438E-05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1816</v>
      </c>
      <c r="B221" s="101">
        <v>184.82</v>
      </c>
      <c r="C221" s="101">
        <v>198.42</v>
      </c>
      <c r="D221" s="101">
        <v>8.664255797923108</v>
      </c>
      <c r="E221" s="101">
        <v>9.21413392786347</v>
      </c>
      <c r="F221" s="101">
        <v>39.14909967192252</v>
      </c>
      <c r="G221" s="101" t="s">
        <v>59</v>
      </c>
      <c r="H221" s="101">
        <v>-9.496784663134775</v>
      </c>
      <c r="I221" s="101">
        <v>107.82321533686522</v>
      </c>
      <c r="J221" s="101" t="s">
        <v>73</v>
      </c>
      <c r="K221" s="101">
        <v>5.970443284707441</v>
      </c>
      <c r="M221" s="101" t="s">
        <v>68</v>
      </c>
      <c r="N221" s="101">
        <v>4.07475889987273</v>
      </c>
      <c r="X221" s="101">
        <v>67.5</v>
      </c>
    </row>
    <row r="222" spans="1:24" s="101" customFormat="1" ht="12.75" hidden="1">
      <c r="A222" s="101">
        <v>1813</v>
      </c>
      <c r="B222" s="101">
        <v>102.41999816894531</v>
      </c>
      <c r="C222" s="101">
        <v>113.91999816894531</v>
      </c>
      <c r="D222" s="101">
        <v>8.914277076721191</v>
      </c>
      <c r="E222" s="101">
        <v>10.280010223388672</v>
      </c>
      <c r="F222" s="101">
        <v>31.534751943610114</v>
      </c>
      <c r="G222" s="101" t="s">
        <v>56</v>
      </c>
      <c r="H222" s="101">
        <v>49.20456283616889</v>
      </c>
      <c r="I222" s="101">
        <v>84.1245610051142</v>
      </c>
      <c r="J222" s="101" t="s">
        <v>62</v>
      </c>
      <c r="K222" s="101">
        <v>1.8616489402408898</v>
      </c>
      <c r="L222" s="101">
        <v>1.514673714393318</v>
      </c>
      <c r="M222" s="101">
        <v>0.44072002584005016</v>
      </c>
      <c r="N222" s="101">
        <v>0.09312001133209079</v>
      </c>
      <c r="O222" s="101">
        <v>0.07476787201717529</v>
      </c>
      <c r="P222" s="101">
        <v>0.04345151279417435</v>
      </c>
      <c r="Q222" s="101">
        <v>0.009100997573566588</v>
      </c>
      <c r="R222" s="101">
        <v>0.0014335288392168485</v>
      </c>
      <c r="S222" s="101">
        <v>0.0009810318286914694</v>
      </c>
      <c r="T222" s="101">
        <v>0.0006393886747316979</v>
      </c>
      <c r="U222" s="101">
        <v>0.00019904598997851265</v>
      </c>
      <c r="V222" s="101">
        <v>5.321059020773699E-05</v>
      </c>
      <c r="W222" s="101">
        <v>6.117659709043527E-05</v>
      </c>
      <c r="X222" s="101">
        <v>67.5</v>
      </c>
    </row>
    <row r="223" spans="1:24" s="101" customFormat="1" ht="12.75" hidden="1">
      <c r="A223" s="101">
        <v>1814</v>
      </c>
      <c r="B223" s="101">
        <v>161.1999969482422</v>
      </c>
      <c r="C223" s="101">
        <v>151.3000030517578</v>
      </c>
      <c r="D223" s="101">
        <v>8.595064163208008</v>
      </c>
      <c r="E223" s="101">
        <v>8.816017150878906</v>
      </c>
      <c r="F223" s="101">
        <v>27.539422705711026</v>
      </c>
      <c r="G223" s="101" t="s">
        <v>57</v>
      </c>
      <c r="H223" s="101">
        <v>-17.31687830996259</v>
      </c>
      <c r="I223" s="101">
        <v>76.3831186382796</v>
      </c>
      <c r="J223" s="101" t="s">
        <v>60</v>
      </c>
      <c r="K223" s="101">
        <v>0.2936285997751709</v>
      </c>
      <c r="L223" s="101">
        <v>-0.008239595688298386</v>
      </c>
      <c r="M223" s="101">
        <v>-0.07445444612097857</v>
      </c>
      <c r="N223" s="101">
        <v>-0.0009620419929814993</v>
      </c>
      <c r="O223" s="101">
        <v>0.010995986064794683</v>
      </c>
      <c r="P223" s="101">
        <v>-0.0009428274803700258</v>
      </c>
      <c r="Q223" s="101">
        <v>-0.00177234959728462</v>
      </c>
      <c r="R223" s="101">
        <v>-7.737349304734323E-05</v>
      </c>
      <c r="S223" s="101">
        <v>7.839539886142404E-05</v>
      </c>
      <c r="T223" s="101">
        <v>-6.715575116824623E-05</v>
      </c>
      <c r="U223" s="101">
        <v>-5.409586646550958E-05</v>
      </c>
      <c r="V223" s="101">
        <v>-6.107139014710182E-06</v>
      </c>
      <c r="W223" s="101">
        <v>2.847844452587346E-06</v>
      </c>
      <c r="X223" s="101">
        <v>67.5</v>
      </c>
    </row>
    <row r="224" spans="1:24" s="101" customFormat="1" ht="12.75" hidden="1">
      <c r="A224" s="101">
        <v>1815</v>
      </c>
      <c r="B224" s="101">
        <v>149.39999389648438</v>
      </c>
      <c r="C224" s="101">
        <v>161.1999969482422</v>
      </c>
      <c r="D224" s="101">
        <v>8.711990356445312</v>
      </c>
      <c r="E224" s="101">
        <v>9.043724060058594</v>
      </c>
      <c r="F224" s="101">
        <v>30.470942981172204</v>
      </c>
      <c r="G224" s="101" t="s">
        <v>58</v>
      </c>
      <c r="H224" s="101">
        <v>1.438407191903039</v>
      </c>
      <c r="I224" s="101">
        <v>83.33840108838741</v>
      </c>
      <c r="J224" s="101" t="s">
        <v>61</v>
      </c>
      <c r="K224" s="101">
        <v>-1.8383468176854172</v>
      </c>
      <c r="L224" s="101">
        <v>-1.514651303150974</v>
      </c>
      <c r="M224" s="101">
        <v>-0.43438540103147205</v>
      </c>
      <c r="N224" s="101">
        <v>-0.09311504167261302</v>
      </c>
      <c r="O224" s="101">
        <v>-0.07395487121508322</v>
      </c>
      <c r="P224" s="101">
        <v>-0.043441282674945916</v>
      </c>
      <c r="Q224" s="101">
        <v>-0.00892675381866611</v>
      </c>
      <c r="R224" s="101">
        <v>-0.001431439232185585</v>
      </c>
      <c r="S224" s="101">
        <v>-0.000977894478122812</v>
      </c>
      <c r="T224" s="101">
        <v>-0.0006358521702881776</v>
      </c>
      <c r="U224" s="101">
        <v>-0.00019155402203522619</v>
      </c>
      <c r="V224" s="101">
        <v>-5.285896105023935E-05</v>
      </c>
      <c r="W224" s="101">
        <v>-6.111027584244176E-05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21.628601431332527</v>
      </c>
      <c r="G225" s="102"/>
      <c r="H225" s="102"/>
      <c r="I225" s="115"/>
      <c r="J225" s="115" t="s">
        <v>158</v>
      </c>
      <c r="K225" s="102">
        <f>AVERAGE(K223,K218,K213,K208,K203,K198)</f>
        <v>-0.08777338023938769</v>
      </c>
      <c r="L225" s="102">
        <f>AVERAGE(L223,L218,L213,L208,L203,L198)</f>
        <v>-0.007123476042131607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39.80527746158845</v>
      </c>
      <c r="G226" s="102"/>
      <c r="H226" s="102"/>
      <c r="I226" s="115"/>
      <c r="J226" s="115" t="s">
        <v>159</v>
      </c>
      <c r="K226" s="102">
        <f>AVERAGE(K224,K219,K214,K209,K204,K199)</f>
        <v>-1.5592011225683338</v>
      </c>
      <c r="L226" s="102">
        <f>AVERAGE(L224,L219,L214,L209,L204,L199)</f>
        <v>-1.3094855871257423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0.054858362649617305</v>
      </c>
      <c r="L227" s="102">
        <f>ABS(L225/$H$33)</f>
        <v>0.01978743345036558</v>
      </c>
      <c r="M227" s="115" t="s">
        <v>111</v>
      </c>
      <c r="N227" s="102">
        <f>K227+L227+L228+K228</f>
        <v>1.7789840167855795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0.8859097287320078</v>
      </c>
      <c r="L228" s="102">
        <f>ABS(L226/$H$34)</f>
        <v>0.8184284919535889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1816</v>
      </c>
      <c r="B231" s="101">
        <v>169.52</v>
      </c>
      <c r="C231" s="101">
        <v>189.82</v>
      </c>
      <c r="D231" s="101">
        <v>8.828588805229018</v>
      </c>
      <c r="E231" s="101">
        <v>8.747586564760214</v>
      </c>
      <c r="F231" s="101">
        <v>36.09711650704172</v>
      </c>
      <c r="G231" s="101" t="s">
        <v>59</v>
      </c>
      <c r="H231" s="101">
        <v>-4.5155486278673465</v>
      </c>
      <c r="I231" s="101">
        <v>97.50445137213266</v>
      </c>
      <c r="J231" s="101" t="s">
        <v>73</v>
      </c>
      <c r="K231" s="101">
        <v>3.6880304213433948</v>
      </c>
      <c r="M231" s="101" t="s">
        <v>68</v>
      </c>
      <c r="N231" s="101">
        <v>2.6050300894179435</v>
      </c>
      <c r="X231" s="101">
        <v>67.5</v>
      </c>
    </row>
    <row r="232" spans="1:24" s="101" customFormat="1" ht="12.75" hidden="1">
      <c r="A232" s="101">
        <v>1813</v>
      </c>
      <c r="B232" s="101">
        <v>96.58000183105469</v>
      </c>
      <c r="C232" s="101">
        <v>121.87999725341797</v>
      </c>
      <c r="D232" s="101">
        <v>9.48674488067627</v>
      </c>
      <c r="E232" s="101">
        <v>9.964948654174805</v>
      </c>
      <c r="F232" s="101">
        <v>28.92300536062307</v>
      </c>
      <c r="G232" s="101" t="s">
        <v>56</v>
      </c>
      <c r="H232" s="101">
        <v>43.403480489648686</v>
      </c>
      <c r="I232" s="101">
        <v>72.48348232070337</v>
      </c>
      <c r="J232" s="101" t="s">
        <v>62</v>
      </c>
      <c r="K232" s="101">
        <v>1.4050705920702546</v>
      </c>
      <c r="L232" s="101">
        <v>1.256115921091905</v>
      </c>
      <c r="M232" s="101">
        <v>0.33263132709801174</v>
      </c>
      <c r="N232" s="101">
        <v>0.14422339956890418</v>
      </c>
      <c r="O232" s="101">
        <v>0.05643061359828232</v>
      </c>
      <c r="P232" s="101">
        <v>0.03603428485317243</v>
      </c>
      <c r="Q232" s="101">
        <v>0.006868991791930034</v>
      </c>
      <c r="R232" s="101">
        <v>0.002220108483265386</v>
      </c>
      <c r="S232" s="101">
        <v>0.0007404373157154232</v>
      </c>
      <c r="T232" s="101">
        <v>0.0005302510992187657</v>
      </c>
      <c r="U232" s="101">
        <v>0.0001502368395294488</v>
      </c>
      <c r="V232" s="101">
        <v>8.239911115036034E-05</v>
      </c>
      <c r="W232" s="101">
        <v>4.617072084833004E-05</v>
      </c>
      <c r="X232" s="101">
        <v>67.5</v>
      </c>
    </row>
    <row r="233" spans="1:24" s="101" customFormat="1" ht="12.75" hidden="1">
      <c r="A233" s="101">
        <v>1815</v>
      </c>
      <c r="B233" s="101">
        <v>151.25999450683594</v>
      </c>
      <c r="C233" s="101">
        <v>154.86000061035156</v>
      </c>
      <c r="D233" s="101">
        <v>8.495169639587402</v>
      </c>
      <c r="E233" s="101">
        <v>9.030295372009277</v>
      </c>
      <c r="F233" s="101">
        <v>26.599164413672653</v>
      </c>
      <c r="G233" s="101" t="s">
        <v>57</v>
      </c>
      <c r="H233" s="101">
        <v>-9.148370332039093</v>
      </c>
      <c r="I233" s="101">
        <v>74.61162417479684</v>
      </c>
      <c r="J233" s="101" t="s">
        <v>60</v>
      </c>
      <c r="K233" s="101">
        <v>0.1727655774049068</v>
      </c>
      <c r="L233" s="101">
        <v>-0.006832427879203256</v>
      </c>
      <c r="M233" s="101">
        <v>-0.04464893533646044</v>
      </c>
      <c r="N233" s="101">
        <v>-0.0014907481549891086</v>
      </c>
      <c r="O233" s="101">
        <v>0.006334429810274096</v>
      </c>
      <c r="P233" s="101">
        <v>-0.0007818543936970819</v>
      </c>
      <c r="Q233" s="101">
        <v>-0.0011002960755851405</v>
      </c>
      <c r="R233" s="101">
        <v>-0.00011987103195823915</v>
      </c>
      <c r="S233" s="101">
        <v>3.323375701470593E-05</v>
      </c>
      <c r="T233" s="101">
        <v>-5.569284942622561E-05</v>
      </c>
      <c r="U233" s="101">
        <v>-3.573258363045237E-05</v>
      </c>
      <c r="V233" s="101">
        <v>-9.460425136688482E-06</v>
      </c>
      <c r="W233" s="101">
        <v>5.310724014880568E-07</v>
      </c>
      <c r="X233" s="101">
        <v>67.5</v>
      </c>
    </row>
    <row r="234" spans="1:24" s="101" customFormat="1" ht="12.75" hidden="1">
      <c r="A234" s="101">
        <v>1814</v>
      </c>
      <c r="B234" s="101">
        <v>143.72000122070312</v>
      </c>
      <c r="C234" s="101">
        <v>157.22000122070312</v>
      </c>
      <c r="D234" s="101">
        <v>8.680299758911133</v>
      </c>
      <c r="E234" s="101">
        <v>9.130128860473633</v>
      </c>
      <c r="F234" s="101">
        <v>30.385129261853354</v>
      </c>
      <c r="G234" s="101" t="s">
        <v>58</v>
      </c>
      <c r="H234" s="101">
        <v>7.167215993045048</v>
      </c>
      <c r="I234" s="101">
        <v>83.38721721374817</v>
      </c>
      <c r="J234" s="101" t="s">
        <v>61</v>
      </c>
      <c r="K234" s="101">
        <v>-1.394408628761528</v>
      </c>
      <c r="L234" s="101">
        <v>-1.256097339042576</v>
      </c>
      <c r="M234" s="101">
        <v>-0.3296211042095228</v>
      </c>
      <c r="N234" s="101">
        <v>-0.1442156948918882</v>
      </c>
      <c r="O234" s="101">
        <v>-0.05607396142647098</v>
      </c>
      <c r="P234" s="101">
        <v>-0.036025801706369126</v>
      </c>
      <c r="Q234" s="101">
        <v>-0.006780294741650552</v>
      </c>
      <c r="R234" s="101">
        <v>-0.00221687000366828</v>
      </c>
      <c r="S234" s="101">
        <v>-0.0007396911084355069</v>
      </c>
      <c r="T234" s="101">
        <v>-0.0005273182480679927</v>
      </c>
      <c r="U234" s="101">
        <v>-0.00014592563317967848</v>
      </c>
      <c r="V234" s="101">
        <v>-8.185422331561488E-05</v>
      </c>
      <c r="W234" s="101">
        <v>-4.6167666453469316E-05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1816</v>
      </c>
      <c r="B236" s="101">
        <v>193.42</v>
      </c>
      <c r="C236" s="101">
        <v>199.82</v>
      </c>
      <c r="D236" s="101">
        <v>8.448994420517163</v>
      </c>
      <c r="E236" s="101">
        <v>8.682027328100403</v>
      </c>
      <c r="F236" s="101">
        <v>36.8081323056482</v>
      </c>
      <c r="G236" s="101" t="s">
        <v>59</v>
      </c>
      <c r="H236" s="101">
        <v>-21.923909820322308</v>
      </c>
      <c r="I236" s="101">
        <v>103.99609017967768</v>
      </c>
      <c r="J236" s="101" t="s">
        <v>73</v>
      </c>
      <c r="K236" s="101">
        <v>3.9647836873518636</v>
      </c>
      <c r="M236" s="101" t="s">
        <v>68</v>
      </c>
      <c r="N236" s="101">
        <v>3.2612996108838757</v>
      </c>
      <c r="X236" s="101">
        <v>67.5</v>
      </c>
    </row>
    <row r="237" spans="1:24" s="101" customFormat="1" ht="12.75" hidden="1">
      <c r="A237" s="101">
        <v>1813</v>
      </c>
      <c r="B237" s="101">
        <v>112.36000061035156</v>
      </c>
      <c r="C237" s="101">
        <v>110.95999908447266</v>
      </c>
      <c r="D237" s="101">
        <v>9.638802528381348</v>
      </c>
      <c r="E237" s="101">
        <v>10.27943229675293</v>
      </c>
      <c r="F237" s="101">
        <v>33.9526442267472</v>
      </c>
      <c r="G237" s="101" t="s">
        <v>56</v>
      </c>
      <c r="H237" s="101">
        <v>38.94144949183307</v>
      </c>
      <c r="I237" s="101">
        <v>83.80145010218463</v>
      </c>
      <c r="J237" s="101" t="s">
        <v>62</v>
      </c>
      <c r="K237" s="101">
        <v>1.0349234790033228</v>
      </c>
      <c r="L237" s="101">
        <v>1.6801083960404954</v>
      </c>
      <c r="M237" s="101">
        <v>0.24500458394001323</v>
      </c>
      <c r="N237" s="101">
        <v>0.08274656139718148</v>
      </c>
      <c r="O237" s="101">
        <v>0.04156456787221269</v>
      </c>
      <c r="P237" s="101">
        <v>0.04819717995860287</v>
      </c>
      <c r="Q237" s="101">
        <v>0.005059425172652804</v>
      </c>
      <c r="R237" s="101">
        <v>0.001273806530029375</v>
      </c>
      <c r="S237" s="101">
        <v>0.0005454081800096885</v>
      </c>
      <c r="T237" s="101">
        <v>0.0007092298717492325</v>
      </c>
      <c r="U237" s="101">
        <v>0.00011065661355205628</v>
      </c>
      <c r="V237" s="101">
        <v>4.727944051937276E-05</v>
      </c>
      <c r="W237" s="101">
        <v>3.4018158072257275E-05</v>
      </c>
      <c r="X237" s="101">
        <v>67.5</v>
      </c>
    </row>
    <row r="238" spans="1:24" s="101" customFormat="1" ht="12.75" hidden="1">
      <c r="A238" s="101">
        <v>1815</v>
      </c>
      <c r="B238" s="101">
        <v>141.5</v>
      </c>
      <c r="C238" s="101">
        <v>161.39999389648438</v>
      </c>
      <c r="D238" s="101">
        <v>8.730439186096191</v>
      </c>
      <c r="E238" s="101">
        <v>8.839140892028809</v>
      </c>
      <c r="F238" s="101">
        <v>23.2937385367478</v>
      </c>
      <c r="G238" s="101" t="s">
        <v>57</v>
      </c>
      <c r="H238" s="101">
        <v>-10.447045417864857</v>
      </c>
      <c r="I238" s="101">
        <v>63.55295458213514</v>
      </c>
      <c r="J238" s="101" t="s">
        <v>60</v>
      </c>
      <c r="K238" s="101">
        <v>-0.44506159479155954</v>
      </c>
      <c r="L238" s="101">
        <v>-0.009140270805176194</v>
      </c>
      <c r="M238" s="101">
        <v>0.10284143000134073</v>
      </c>
      <c r="N238" s="101">
        <v>-0.0008551632091518185</v>
      </c>
      <c r="O238" s="101">
        <v>-0.01827772168405034</v>
      </c>
      <c r="P238" s="101">
        <v>-0.0010457609228335227</v>
      </c>
      <c r="Q238" s="101">
        <v>0.0020024227417871883</v>
      </c>
      <c r="R238" s="101">
        <v>-6.879917165826607E-05</v>
      </c>
      <c r="S238" s="101">
        <v>-0.00027234880350423553</v>
      </c>
      <c r="T238" s="101">
        <v>-7.447510499518344E-05</v>
      </c>
      <c r="U238" s="101">
        <v>3.56274813398822E-05</v>
      </c>
      <c r="V238" s="101">
        <v>-5.436354744516204E-06</v>
      </c>
      <c r="W238" s="101">
        <v>-1.7962491351690036E-05</v>
      </c>
      <c r="X238" s="101">
        <v>67.5</v>
      </c>
    </row>
    <row r="239" spans="1:24" s="101" customFormat="1" ht="12.75" hidden="1">
      <c r="A239" s="101">
        <v>1814</v>
      </c>
      <c r="B239" s="101">
        <v>133.0800018310547</v>
      </c>
      <c r="C239" s="101">
        <v>144.67999267578125</v>
      </c>
      <c r="D239" s="101">
        <v>8.730822563171387</v>
      </c>
      <c r="E239" s="101">
        <v>8.847970008850098</v>
      </c>
      <c r="F239" s="101">
        <v>29.401188256434562</v>
      </c>
      <c r="G239" s="101" t="s">
        <v>58</v>
      </c>
      <c r="H239" s="101">
        <v>14.604200820815947</v>
      </c>
      <c r="I239" s="101">
        <v>80.18420265187063</v>
      </c>
      <c r="J239" s="101" t="s">
        <v>61</v>
      </c>
      <c r="K239" s="101">
        <v>-0.9343376179058268</v>
      </c>
      <c r="L239" s="101">
        <v>-1.6800835330111936</v>
      </c>
      <c r="M239" s="101">
        <v>-0.22237555267362086</v>
      </c>
      <c r="N239" s="101">
        <v>-0.08274214233957952</v>
      </c>
      <c r="O239" s="101">
        <v>-0.03733012446328261</v>
      </c>
      <c r="P239" s="101">
        <v>-0.04818583339586672</v>
      </c>
      <c r="Q239" s="101">
        <v>-0.004646298122252417</v>
      </c>
      <c r="R239" s="101">
        <v>-0.0012719472276492502</v>
      </c>
      <c r="S239" s="101">
        <v>-0.00047254228599279043</v>
      </c>
      <c r="T239" s="101">
        <v>-0.0007053087761522532</v>
      </c>
      <c r="U239" s="101">
        <v>-0.00010476434840242874</v>
      </c>
      <c r="V239" s="101">
        <v>-4.6965855074901843E-05</v>
      </c>
      <c r="W239" s="101">
        <v>-2.888916722699953E-05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1816</v>
      </c>
      <c r="B241" s="101">
        <v>180.66</v>
      </c>
      <c r="C241" s="101">
        <v>195.96</v>
      </c>
      <c r="D241" s="101">
        <v>8.765769586859172</v>
      </c>
      <c r="E241" s="101">
        <v>9.14633346558909</v>
      </c>
      <c r="F241" s="101">
        <v>34.40114637890853</v>
      </c>
      <c r="G241" s="101" t="s">
        <v>59</v>
      </c>
      <c r="H241" s="101">
        <v>-19.527005551340878</v>
      </c>
      <c r="I241" s="101">
        <v>93.63299444865912</v>
      </c>
      <c r="J241" s="101" t="s">
        <v>73</v>
      </c>
      <c r="K241" s="101">
        <v>4.146549140895034</v>
      </c>
      <c r="M241" s="101" t="s">
        <v>68</v>
      </c>
      <c r="N241" s="101">
        <v>2.8258875062447824</v>
      </c>
      <c r="X241" s="101">
        <v>67.5</v>
      </c>
    </row>
    <row r="242" spans="1:24" s="101" customFormat="1" ht="12.75" hidden="1">
      <c r="A242" s="101">
        <v>1813</v>
      </c>
      <c r="B242" s="101">
        <v>117.16000366210938</v>
      </c>
      <c r="C242" s="101">
        <v>121.76000213623047</v>
      </c>
      <c r="D242" s="101">
        <v>9.056742668151855</v>
      </c>
      <c r="E242" s="101">
        <v>9.978246688842773</v>
      </c>
      <c r="F242" s="101">
        <v>34.00817789016001</v>
      </c>
      <c r="G242" s="101" t="s">
        <v>56</v>
      </c>
      <c r="H242" s="101">
        <v>39.691108981846924</v>
      </c>
      <c r="I242" s="101">
        <v>89.3511126439563</v>
      </c>
      <c r="J242" s="101" t="s">
        <v>62</v>
      </c>
      <c r="K242" s="101">
        <v>1.5551805613103495</v>
      </c>
      <c r="L242" s="101">
        <v>1.256888451668399</v>
      </c>
      <c r="M242" s="101">
        <v>0.3681686363728539</v>
      </c>
      <c r="N242" s="101">
        <v>0.08593083645704318</v>
      </c>
      <c r="O242" s="101">
        <v>0.06245901841411044</v>
      </c>
      <c r="P242" s="101">
        <v>0.036056374158388485</v>
      </c>
      <c r="Q242" s="101">
        <v>0.007602792487887274</v>
      </c>
      <c r="R242" s="101">
        <v>0.0013228136251649376</v>
      </c>
      <c r="S242" s="101">
        <v>0.0008195265559676037</v>
      </c>
      <c r="T242" s="101">
        <v>0.0005305959110295515</v>
      </c>
      <c r="U242" s="101">
        <v>0.00016628697344227297</v>
      </c>
      <c r="V242" s="101">
        <v>4.908996884758248E-05</v>
      </c>
      <c r="W242" s="101">
        <v>5.110808601271482E-05</v>
      </c>
      <c r="X242" s="101">
        <v>67.5</v>
      </c>
    </row>
    <row r="243" spans="1:24" s="101" customFormat="1" ht="12.75" hidden="1">
      <c r="A243" s="101">
        <v>1815</v>
      </c>
      <c r="B243" s="101">
        <v>132.97999572753906</v>
      </c>
      <c r="C243" s="101">
        <v>151.97999572753906</v>
      </c>
      <c r="D243" s="101">
        <v>8.73409652709961</v>
      </c>
      <c r="E243" s="101">
        <v>9.026177406311035</v>
      </c>
      <c r="F243" s="101">
        <v>23.426184250272154</v>
      </c>
      <c r="G243" s="101" t="s">
        <v>57</v>
      </c>
      <c r="H243" s="101">
        <v>-1.6153014424748307</v>
      </c>
      <c r="I243" s="101">
        <v>63.86469428506423</v>
      </c>
      <c r="J243" s="101" t="s">
        <v>60</v>
      </c>
      <c r="K243" s="101">
        <v>-0.6943399312568045</v>
      </c>
      <c r="L243" s="101">
        <v>-0.006837404249297633</v>
      </c>
      <c r="M243" s="101">
        <v>0.16062069449152375</v>
      </c>
      <c r="N243" s="101">
        <v>-0.0008882606256793559</v>
      </c>
      <c r="O243" s="101">
        <v>-0.02848674970402801</v>
      </c>
      <c r="P243" s="101">
        <v>-0.000782229103661181</v>
      </c>
      <c r="Q243" s="101">
        <v>0.0031361349297143347</v>
      </c>
      <c r="R243" s="101">
        <v>-7.144994584012886E-05</v>
      </c>
      <c r="S243" s="101">
        <v>-0.00042214286983914805</v>
      </c>
      <c r="T243" s="101">
        <v>-5.570689067746917E-05</v>
      </c>
      <c r="U243" s="101">
        <v>5.638082157773879E-05</v>
      </c>
      <c r="V243" s="101">
        <v>-5.647617915019763E-06</v>
      </c>
      <c r="W243" s="101">
        <v>-2.777044459657185E-05</v>
      </c>
      <c r="X243" s="101">
        <v>67.5</v>
      </c>
    </row>
    <row r="244" spans="1:24" s="101" customFormat="1" ht="12.75" hidden="1">
      <c r="A244" s="101">
        <v>1814</v>
      </c>
      <c r="B244" s="101">
        <v>150.24000549316406</v>
      </c>
      <c r="C244" s="101">
        <v>141.74000549316406</v>
      </c>
      <c r="D244" s="101">
        <v>8.487051963806152</v>
      </c>
      <c r="E244" s="101">
        <v>8.738962173461914</v>
      </c>
      <c r="F244" s="101">
        <v>30.695547147034443</v>
      </c>
      <c r="G244" s="101" t="s">
        <v>58</v>
      </c>
      <c r="H244" s="101">
        <v>3.440787041002366</v>
      </c>
      <c r="I244" s="101">
        <v>86.18079253416643</v>
      </c>
      <c r="J244" s="101" t="s">
        <v>61</v>
      </c>
      <c r="K244" s="101">
        <v>-1.3915741583328822</v>
      </c>
      <c r="L244" s="101">
        <v>-1.256869853978731</v>
      </c>
      <c r="M244" s="101">
        <v>-0.33128407343201294</v>
      </c>
      <c r="N244" s="101">
        <v>-0.08592624539259218</v>
      </c>
      <c r="O244" s="101">
        <v>-0.05558447690276708</v>
      </c>
      <c r="P244" s="101">
        <v>-0.03604788808070579</v>
      </c>
      <c r="Q244" s="101">
        <v>-0.006925829287276783</v>
      </c>
      <c r="R244" s="101">
        <v>-0.0013208825807623653</v>
      </c>
      <c r="S244" s="101">
        <v>-0.0007024380210239832</v>
      </c>
      <c r="T244" s="101">
        <v>-0.0005276634942198751</v>
      </c>
      <c r="U244" s="101">
        <v>-0.00015643708158493108</v>
      </c>
      <c r="V244" s="101">
        <v>-4.876401801884835E-05</v>
      </c>
      <c r="W244" s="101">
        <v>-4.290499810968169E-05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1816</v>
      </c>
      <c r="B246" s="101">
        <v>181.62</v>
      </c>
      <c r="C246" s="101">
        <v>181.82</v>
      </c>
      <c r="D246" s="101">
        <v>8.6554460945491</v>
      </c>
      <c r="E246" s="101">
        <v>9.711458401862686</v>
      </c>
      <c r="F246" s="101">
        <v>34.81628759353397</v>
      </c>
      <c r="G246" s="101" t="s">
        <v>59</v>
      </c>
      <c r="H246" s="101">
        <v>-18.14535204793394</v>
      </c>
      <c r="I246" s="101">
        <v>95.97464795206606</v>
      </c>
      <c r="J246" s="101" t="s">
        <v>73</v>
      </c>
      <c r="K246" s="101">
        <v>3.637323015292966</v>
      </c>
      <c r="M246" s="101" t="s">
        <v>68</v>
      </c>
      <c r="N246" s="101">
        <v>2.6585983330111462</v>
      </c>
      <c r="X246" s="101">
        <v>67.5</v>
      </c>
    </row>
    <row r="247" spans="1:24" s="101" customFormat="1" ht="12.75" hidden="1">
      <c r="A247" s="101">
        <v>1813</v>
      </c>
      <c r="B247" s="101">
        <v>111.12000274658203</v>
      </c>
      <c r="C247" s="101">
        <v>117.5199966430664</v>
      </c>
      <c r="D247" s="101">
        <v>9.12189769744873</v>
      </c>
      <c r="E247" s="101">
        <v>10.680484771728516</v>
      </c>
      <c r="F247" s="101">
        <v>31.183940932974483</v>
      </c>
      <c r="G247" s="101" t="s">
        <v>56</v>
      </c>
      <c r="H247" s="101">
        <v>37.705017289607724</v>
      </c>
      <c r="I247" s="101">
        <v>81.32502003618976</v>
      </c>
      <c r="J247" s="101" t="s">
        <v>62</v>
      </c>
      <c r="K247" s="101">
        <v>1.311056088236095</v>
      </c>
      <c r="L247" s="101">
        <v>1.3466236432730565</v>
      </c>
      <c r="M247" s="101">
        <v>0.31037523748733037</v>
      </c>
      <c r="N247" s="101">
        <v>0.06647660222609778</v>
      </c>
      <c r="O247" s="101">
        <v>0.05265466552905777</v>
      </c>
      <c r="P247" s="101">
        <v>0.038630574877693</v>
      </c>
      <c r="Q247" s="101">
        <v>0.006409340221814272</v>
      </c>
      <c r="R247" s="101">
        <v>0.0010233664764892124</v>
      </c>
      <c r="S247" s="101">
        <v>0.0006909005161110355</v>
      </c>
      <c r="T247" s="101">
        <v>0.0005684622987948643</v>
      </c>
      <c r="U247" s="101">
        <v>0.00014018079799887786</v>
      </c>
      <c r="V247" s="101">
        <v>3.7981736855077525E-05</v>
      </c>
      <c r="W247" s="101">
        <v>4.308864419702782E-05</v>
      </c>
      <c r="X247" s="101">
        <v>67.5</v>
      </c>
    </row>
    <row r="248" spans="1:24" s="101" customFormat="1" ht="12.75" hidden="1">
      <c r="A248" s="101">
        <v>1815</v>
      </c>
      <c r="B248" s="101">
        <v>146</v>
      </c>
      <c r="C248" s="101">
        <v>152</v>
      </c>
      <c r="D248" s="101">
        <v>8.739839553833008</v>
      </c>
      <c r="E248" s="101">
        <v>9.005505561828613</v>
      </c>
      <c r="F248" s="101">
        <v>25.943447067773036</v>
      </c>
      <c r="G248" s="101" t="s">
        <v>57</v>
      </c>
      <c r="H248" s="101">
        <v>-7.780545811443815</v>
      </c>
      <c r="I248" s="101">
        <v>70.71945418855618</v>
      </c>
      <c r="J248" s="101" t="s">
        <v>60</v>
      </c>
      <c r="K248" s="101">
        <v>-0.4035073654991275</v>
      </c>
      <c r="L248" s="101">
        <v>-0.007325853212593385</v>
      </c>
      <c r="M248" s="101">
        <v>0.09216229045218953</v>
      </c>
      <c r="N248" s="101">
        <v>-0.0006869500195649422</v>
      </c>
      <c r="O248" s="101">
        <v>-0.016744625323797786</v>
      </c>
      <c r="P248" s="101">
        <v>-0.0008381518634106839</v>
      </c>
      <c r="Q248" s="101">
        <v>0.0017418742468762731</v>
      </c>
      <c r="R248" s="101">
        <v>-5.526554146143599E-05</v>
      </c>
      <c r="S248" s="101">
        <v>-0.00026343033695717564</v>
      </c>
      <c r="T248" s="101">
        <v>-5.969086147689005E-05</v>
      </c>
      <c r="U248" s="101">
        <v>2.7302058403376438E-05</v>
      </c>
      <c r="V248" s="101">
        <v>-4.36798451316505E-06</v>
      </c>
      <c r="W248" s="101">
        <v>-1.7749223764397374E-05</v>
      </c>
      <c r="X248" s="101">
        <v>67.5</v>
      </c>
    </row>
    <row r="249" spans="1:24" s="101" customFormat="1" ht="12.75" hidden="1">
      <c r="A249" s="101">
        <v>1814</v>
      </c>
      <c r="B249" s="101">
        <v>143.67999267578125</v>
      </c>
      <c r="C249" s="101">
        <v>141.47999572753906</v>
      </c>
      <c r="D249" s="101">
        <v>8.765259742736816</v>
      </c>
      <c r="E249" s="101">
        <v>9.00192928314209</v>
      </c>
      <c r="F249" s="101">
        <v>29.955830541806254</v>
      </c>
      <c r="G249" s="101" t="s">
        <v>58</v>
      </c>
      <c r="H249" s="101">
        <v>5.232108052100003</v>
      </c>
      <c r="I249" s="101">
        <v>81.41210072788125</v>
      </c>
      <c r="J249" s="101" t="s">
        <v>61</v>
      </c>
      <c r="K249" s="101">
        <v>-1.2474172808202093</v>
      </c>
      <c r="L249" s="101">
        <v>-1.3466037162048483</v>
      </c>
      <c r="M249" s="101">
        <v>-0.29637628154749995</v>
      </c>
      <c r="N249" s="101">
        <v>-0.06647305275972698</v>
      </c>
      <c r="O249" s="101">
        <v>-0.04992125123374388</v>
      </c>
      <c r="P249" s="101">
        <v>-0.03862148128742484</v>
      </c>
      <c r="Q249" s="101">
        <v>-0.006168104748383854</v>
      </c>
      <c r="R249" s="101">
        <v>-0.001021873115963484</v>
      </c>
      <c r="S249" s="101">
        <v>-0.0006387080559481961</v>
      </c>
      <c r="T249" s="101">
        <v>-0.0005653197203417623</v>
      </c>
      <c r="U249" s="101">
        <v>-0.00013749637716878516</v>
      </c>
      <c r="V249" s="101">
        <v>-3.77297368904304E-05</v>
      </c>
      <c r="W249" s="101">
        <v>-3.9263167402788714E-05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1816</v>
      </c>
      <c r="B251" s="101">
        <v>182.28</v>
      </c>
      <c r="C251" s="101">
        <v>196.08</v>
      </c>
      <c r="D251" s="101">
        <v>9.409933331546673</v>
      </c>
      <c r="E251" s="101">
        <v>9.631875701148212</v>
      </c>
      <c r="F251" s="101">
        <v>38.573464865429436</v>
      </c>
      <c r="G251" s="101" t="s">
        <v>59</v>
      </c>
      <c r="H251" s="101">
        <v>-16.971265354264688</v>
      </c>
      <c r="I251" s="101">
        <v>97.80873464573531</v>
      </c>
      <c r="J251" s="101" t="s">
        <v>73</v>
      </c>
      <c r="K251" s="101">
        <v>5.8558724927012475</v>
      </c>
      <c r="M251" s="101" t="s">
        <v>68</v>
      </c>
      <c r="N251" s="101">
        <v>4.22793559300702</v>
      </c>
      <c r="X251" s="101">
        <v>67.5</v>
      </c>
    </row>
    <row r="252" spans="1:24" s="101" customFormat="1" ht="12.75" hidden="1">
      <c r="A252" s="101">
        <v>1813</v>
      </c>
      <c r="B252" s="101">
        <v>105.12000274658203</v>
      </c>
      <c r="C252" s="101">
        <v>107.12000274658203</v>
      </c>
      <c r="D252" s="101">
        <v>9.07201862335205</v>
      </c>
      <c r="E252" s="101">
        <v>10.836798667907715</v>
      </c>
      <c r="F252" s="101">
        <v>32.586676863898376</v>
      </c>
      <c r="G252" s="101" t="s">
        <v>56</v>
      </c>
      <c r="H252" s="101">
        <v>47.80892751926642</v>
      </c>
      <c r="I252" s="101">
        <v>85.42893026584845</v>
      </c>
      <c r="J252" s="101" t="s">
        <v>62</v>
      </c>
      <c r="K252" s="101">
        <v>1.6966370452369262</v>
      </c>
      <c r="L252" s="101">
        <v>1.6746146368759822</v>
      </c>
      <c r="M252" s="101">
        <v>0.4016559961430065</v>
      </c>
      <c r="N252" s="101">
        <v>0.06790673818251045</v>
      </c>
      <c r="O252" s="101">
        <v>0.06814064863371339</v>
      </c>
      <c r="P252" s="101">
        <v>0.048039671291573306</v>
      </c>
      <c r="Q252" s="101">
        <v>0.008294305000601809</v>
      </c>
      <c r="R252" s="101">
        <v>0.001045425931137085</v>
      </c>
      <c r="S252" s="101">
        <v>0.0008940925797419168</v>
      </c>
      <c r="T252" s="101">
        <v>0.0007069059905204989</v>
      </c>
      <c r="U252" s="101">
        <v>0.00018140013683658004</v>
      </c>
      <c r="V252" s="101">
        <v>3.880637759301634E-05</v>
      </c>
      <c r="W252" s="101">
        <v>5.5758886821254015E-05</v>
      </c>
      <c r="X252" s="101">
        <v>67.5</v>
      </c>
    </row>
    <row r="253" spans="1:24" s="101" customFormat="1" ht="12.75" hidden="1">
      <c r="A253" s="101">
        <v>1815</v>
      </c>
      <c r="B253" s="101">
        <v>157.16000366210938</v>
      </c>
      <c r="C253" s="101">
        <v>150.25999450683594</v>
      </c>
      <c r="D253" s="101">
        <v>8.504396438598633</v>
      </c>
      <c r="E253" s="101">
        <v>9.144579887390137</v>
      </c>
      <c r="F253" s="101">
        <v>25.868758200517117</v>
      </c>
      <c r="G253" s="101" t="s">
        <v>57</v>
      </c>
      <c r="H253" s="101">
        <v>-17.15797541623732</v>
      </c>
      <c r="I253" s="101">
        <v>72.50202824587205</v>
      </c>
      <c r="J253" s="101" t="s">
        <v>60</v>
      </c>
      <c r="K253" s="101">
        <v>0.0005817230376256077</v>
      </c>
      <c r="L253" s="101">
        <v>-0.009110194846504953</v>
      </c>
      <c r="M253" s="101">
        <v>-0.004702876451594582</v>
      </c>
      <c r="N253" s="101">
        <v>-0.0007013844181200889</v>
      </c>
      <c r="O253" s="101">
        <v>-0.0007111661402500682</v>
      </c>
      <c r="P253" s="101">
        <v>-0.0010423698189647751</v>
      </c>
      <c r="Q253" s="101">
        <v>-0.0003147356312511519</v>
      </c>
      <c r="R253" s="101">
        <v>-5.6428633934656914E-05</v>
      </c>
      <c r="S253" s="101">
        <v>-6.970237123596138E-05</v>
      </c>
      <c r="T253" s="101">
        <v>-7.423952262759186E-05</v>
      </c>
      <c r="U253" s="101">
        <v>-2.1204592009388213E-05</v>
      </c>
      <c r="V253" s="101">
        <v>-4.457235843487097E-06</v>
      </c>
      <c r="W253" s="101">
        <v>-6.203483425315756E-06</v>
      </c>
      <c r="X253" s="101">
        <v>67.5</v>
      </c>
    </row>
    <row r="254" spans="1:24" s="101" customFormat="1" ht="12.75" hidden="1">
      <c r="A254" s="101">
        <v>1814</v>
      </c>
      <c r="B254" s="101">
        <v>150.02000427246094</v>
      </c>
      <c r="C254" s="101">
        <v>156.82000732421875</v>
      </c>
      <c r="D254" s="101">
        <v>8.385610580444336</v>
      </c>
      <c r="E254" s="101">
        <v>8.649737358093262</v>
      </c>
      <c r="F254" s="101">
        <v>30.34185065525987</v>
      </c>
      <c r="G254" s="101" t="s">
        <v>58</v>
      </c>
      <c r="H254" s="101">
        <v>3.697477143408733</v>
      </c>
      <c r="I254" s="101">
        <v>86.21748141586967</v>
      </c>
      <c r="J254" s="101" t="s">
        <v>61</v>
      </c>
      <c r="K254" s="101">
        <v>-1.6966369455097325</v>
      </c>
      <c r="L254" s="101">
        <v>-1.6745898561705002</v>
      </c>
      <c r="M254" s="101">
        <v>-0.401628462874224</v>
      </c>
      <c r="N254" s="101">
        <v>-0.06790311591146639</v>
      </c>
      <c r="O254" s="101">
        <v>-0.06813693740508263</v>
      </c>
      <c r="P254" s="101">
        <v>-0.0480283612354505</v>
      </c>
      <c r="Q254" s="101">
        <v>-0.008288331371598815</v>
      </c>
      <c r="R254" s="101">
        <v>-0.001043901904762181</v>
      </c>
      <c r="S254" s="101">
        <v>-0.0008913714829371871</v>
      </c>
      <c r="T254" s="101">
        <v>-0.0007029968511407395</v>
      </c>
      <c r="U254" s="101">
        <v>-0.00018015652894648405</v>
      </c>
      <c r="V254" s="101">
        <v>-3.854955240372182E-05</v>
      </c>
      <c r="W254" s="101">
        <v>-5.541272645283976E-05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1816</v>
      </c>
      <c r="B256" s="101">
        <v>184.82</v>
      </c>
      <c r="C256" s="101">
        <v>198.42</v>
      </c>
      <c r="D256" s="101">
        <v>8.664255797923108</v>
      </c>
      <c r="E256" s="101">
        <v>9.21413392786347</v>
      </c>
      <c r="F256" s="101">
        <v>36.85458004450549</v>
      </c>
      <c r="G256" s="101" t="s">
        <v>59</v>
      </c>
      <c r="H256" s="101">
        <v>-15.816278239102914</v>
      </c>
      <c r="I256" s="101">
        <v>101.50372176089708</v>
      </c>
      <c r="J256" s="101" t="s">
        <v>73</v>
      </c>
      <c r="K256" s="101">
        <v>5.893893437638827</v>
      </c>
      <c r="M256" s="101" t="s">
        <v>68</v>
      </c>
      <c r="N256" s="101">
        <v>4.0948619840394445</v>
      </c>
      <c r="X256" s="101">
        <v>67.5</v>
      </c>
    </row>
    <row r="257" spans="1:24" s="101" customFormat="1" ht="12.75" hidden="1">
      <c r="A257" s="101">
        <v>1813</v>
      </c>
      <c r="B257" s="101">
        <v>102.41999816894531</v>
      </c>
      <c r="C257" s="101">
        <v>113.91999816894531</v>
      </c>
      <c r="D257" s="101">
        <v>8.914277076721191</v>
      </c>
      <c r="E257" s="101">
        <v>10.280010223388672</v>
      </c>
      <c r="F257" s="101">
        <v>31.534751943610114</v>
      </c>
      <c r="G257" s="101" t="s">
        <v>56</v>
      </c>
      <c r="H257" s="101">
        <v>49.20456283616889</v>
      </c>
      <c r="I257" s="101">
        <v>84.1245610051142</v>
      </c>
      <c r="J257" s="101" t="s">
        <v>62</v>
      </c>
      <c r="K257" s="101">
        <v>1.8056454274187477</v>
      </c>
      <c r="L257" s="101">
        <v>1.5604886909685425</v>
      </c>
      <c r="M257" s="101">
        <v>0.42746237585355873</v>
      </c>
      <c r="N257" s="101">
        <v>0.09134986135695249</v>
      </c>
      <c r="O257" s="101">
        <v>0.07251853496326968</v>
      </c>
      <c r="P257" s="101">
        <v>0.04476578004746335</v>
      </c>
      <c r="Q257" s="101">
        <v>0.008827233780811057</v>
      </c>
      <c r="R257" s="101">
        <v>0.0014062728183317926</v>
      </c>
      <c r="S257" s="101">
        <v>0.0009515290073028434</v>
      </c>
      <c r="T257" s="101">
        <v>0.0006587395080051377</v>
      </c>
      <c r="U257" s="101">
        <v>0.00019306206961921258</v>
      </c>
      <c r="V257" s="101">
        <v>5.2194817999492397E-05</v>
      </c>
      <c r="W257" s="101">
        <v>5.933958010099953E-05</v>
      </c>
      <c r="X257" s="101">
        <v>67.5</v>
      </c>
    </row>
    <row r="258" spans="1:24" s="101" customFormat="1" ht="12.75" hidden="1">
      <c r="A258" s="101">
        <v>1815</v>
      </c>
      <c r="B258" s="101">
        <v>149.39999389648438</v>
      </c>
      <c r="C258" s="101">
        <v>161.1999969482422</v>
      </c>
      <c r="D258" s="101">
        <v>8.711990356445312</v>
      </c>
      <c r="E258" s="101">
        <v>9.043724060058594</v>
      </c>
      <c r="F258" s="101">
        <v>25.412923744347523</v>
      </c>
      <c r="G258" s="101" t="s">
        <v>57</v>
      </c>
      <c r="H258" s="101">
        <v>-12.395337176682247</v>
      </c>
      <c r="I258" s="101">
        <v>69.50465671980213</v>
      </c>
      <c r="J258" s="101" t="s">
        <v>60</v>
      </c>
      <c r="K258" s="101">
        <v>-0.13858053126751319</v>
      </c>
      <c r="L258" s="101">
        <v>-0.008488981613302173</v>
      </c>
      <c r="M258" s="101">
        <v>0.027960881921233697</v>
      </c>
      <c r="N258" s="101">
        <v>-0.0009439008648661019</v>
      </c>
      <c r="O258" s="101">
        <v>-0.006344779803986327</v>
      </c>
      <c r="P258" s="101">
        <v>-0.0009712866085096977</v>
      </c>
      <c r="Q258" s="101">
        <v>0.0003460373248727251</v>
      </c>
      <c r="R258" s="101">
        <v>-7.592275877024588E-05</v>
      </c>
      <c r="S258" s="101">
        <v>-0.0001470730617672747</v>
      </c>
      <c r="T258" s="101">
        <v>-6.917765163755207E-05</v>
      </c>
      <c r="U258" s="101">
        <v>-7.726554871957223E-06</v>
      </c>
      <c r="V258" s="101">
        <v>-5.996567971001292E-06</v>
      </c>
      <c r="W258" s="101">
        <v>-1.1124397705711385E-05</v>
      </c>
      <c r="X258" s="101">
        <v>67.5</v>
      </c>
    </row>
    <row r="259" spans="1:24" s="101" customFormat="1" ht="12.75" hidden="1">
      <c r="A259" s="101">
        <v>1814</v>
      </c>
      <c r="B259" s="101">
        <v>161.1999969482422</v>
      </c>
      <c r="C259" s="101">
        <v>151.3000030517578</v>
      </c>
      <c r="D259" s="101">
        <v>8.595064163208008</v>
      </c>
      <c r="E259" s="101">
        <v>8.816017150878906</v>
      </c>
      <c r="F259" s="101">
        <v>34.64220881363014</v>
      </c>
      <c r="G259" s="101" t="s">
        <v>58</v>
      </c>
      <c r="H259" s="101">
        <v>2.3833514203796398</v>
      </c>
      <c r="I259" s="101">
        <v>96.08334836862183</v>
      </c>
      <c r="J259" s="101" t="s">
        <v>61</v>
      </c>
      <c r="K259" s="101">
        <v>-1.8003196510375168</v>
      </c>
      <c r="L259" s="101">
        <v>-1.5604656009767996</v>
      </c>
      <c r="M259" s="101">
        <v>-0.4265469163556993</v>
      </c>
      <c r="N259" s="101">
        <v>-0.0913449846520965</v>
      </c>
      <c r="O259" s="101">
        <v>-0.07224044353724508</v>
      </c>
      <c r="P259" s="101">
        <v>-0.044755241766546154</v>
      </c>
      <c r="Q259" s="101">
        <v>-0.00882044865020407</v>
      </c>
      <c r="R259" s="101">
        <v>-0.0014042218394112655</v>
      </c>
      <c r="S259" s="101">
        <v>-0.0009400941262666915</v>
      </c>
      <c r="T259" s="101">
        <v>-0.0006550970858741202</v>
      </c>
      <c r="U259" s="101">
        <v>-0.00019290739507718288</v>
      </c>
      <c r="V259" s="101">
        <v>-5.184920634464232E-05</v>
      </c>
      <c r="W259" s="101">
        <v>-5.8287507600240574E-05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23.2937385367478</v>
      </c>
      <c r="G260" s="102"/>
      <c r="H260" s="102"/>
      <c r="I260" s="115"/>
      <c r="J260" s="115" t="s">
        <v>158</v>
      </c>
      <c r="K260" s="102">
        <f>AVERAGE(K258,K253,K248,K243,K238,K233)</f>
        <v>-0.251357020395412</v>
      </c>
      <c r="L260" s="102">
        <f>AVERAGE(L258,L253,L248,L243,L238,L233)</f>
        <v>-0.007955855434346265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38.573464865429436</v>
      </c>
      <c r="G261" s="102"/>
      <c r="H261" s="102"/>
      <c r="I261" s="115"/>
      <c r="J261" s="115" t="s">
        <v>159</v>
      </c>
      <c r="K261" s="102">
        <f>AVERAGE(K259,K254,K249,K244,K239,K234)</f>
        <v>-1.4107823803946158</v>
      </c>
      <c r="L261" s="102">
        <f>AVERAGE(L259,L254,L249,L244,L239,L234)</f>
        <v>-1.4624516498974414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0.1570981377471325</v>
      </c>
      <c r="L262" s="102">
        <f>ABS(L260/$H$33)</f>
        <v>0.022099598428739625</v>
      </c>
      <c r="M262" s="115" t="s">
        <v>111</v>
      </c>
      <c r="N262" s="102">
        <f>K262+L262+L263+K263</f>
        <v>1.8948109153132593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0.8015808979514862</v>
      </c>
      <c r="L263" s="102">
        <f>ABS(L261/$H$34)</f>
        <v>0.9140322811859009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2004-11-11T09:14:49Z</cp:lastPrinted>
  <dcterms:created xsi:type="dcterms:W3CDTF">2003-07-09T12:58:06Z</dcterms:created>
  <dcterms:modified xsi:type="dcterms:W3CDTF">2004-12-02T06:11:40Z</dcterms:modified>
  <cp:category/>
  <cp:version/>
  <cp:contentType/>
  <cp:contentStatus/>
</cp:coreProperties>
</file>