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<sst xmlns="http://schemas.openxmlformats.org/spreadsheetml/2006/main" count="711" uniqueCount="166">
  <si>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</si>
  <si>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</si>
  <si>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</si>
  <si>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</si>
  <si>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</si>
  <si>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</si>
  <si>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</si>
  <si>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</si>
  <si>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</si>
  <si>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</si>
  <si>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</si>
  <si>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</si>
  <si>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</si>
  <si>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</si>
  <si>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</si>
  <si>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</si>
  <si>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</si>
  <si>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</si>
  <si>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</si>
  <si>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</si>
  <si>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</si>
  <si>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</si>
  <si>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</si>
  <si>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</si>
  <si>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</si>
  <si>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</si>
  <si>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</si>
  <si>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</si>
  <si>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</si>
  <si>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</si>
  <si>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</si>
  <si>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</si>
  <si>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</si>
  <si>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</si>
  <si>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</si>
  <si>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</si>
  <si>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</si>
  <si>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</si>
  <si>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</si>
  <si>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</si>
  <si>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</si>
  <si>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</si>
  <si>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</si>
  <si>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</si>
  <si>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</si>
  <si>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</si>
  <si>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</si>
  <si>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</si>
  <si>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</si>
  <si>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</si>
  <si>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</si>
  <si>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</si>
  <si>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</si>
  <si>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</si>
  <si>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</si>
  <si>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</si>
  <si>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</si>
  <si>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</si>
  <si>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</si>
  <si>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</si>
  <si>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</si>
  <si>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</si>
  <si>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</si>
  <si>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</si>
  <si>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</si>
  <si>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</si>
  <si>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</si>
  <si>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</si>
  <si>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</si>
  <si>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</si>
  <si>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</si>
  <si>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</si>
  <si>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</si>
  <si>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</si>
  <si>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</si>
  <si>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</si>
  <si>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</si>
  <si>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</si>
  <si>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</si>
  <si>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</si>
  <si>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</si>
  <si>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</si>
  <si>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</si>
  <si>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</si>
  <si>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</si>
  <si>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</si>
  <si>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</si>
  <si>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</si>
  <si>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</si>
  <si>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</si>
  <si>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</si>
  <si>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</si>
  <si>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</si>
  <si>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</si>
  <si>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</si>
  <si>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</si>
  <si>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</si>
  <si>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</si>
  <si>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</si>
  <si>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</si>
  <si>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</si>
  <si>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</si>
  <si>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</si>
  <si>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</si>
  <si>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</si>
  <si>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</si>
  <si>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</si>
  <si>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</si>
  <si>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</si>
  <si>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</si>
  <si>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</si>
  <si>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</si>
  <si>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</si>
  <si>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</si>
  <si>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</si>
  <si>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</si>
  <si>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</si>
  <si>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</si>
  <si>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</si>
  <si>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</si>
  <si>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</si>
  <si>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</si>
  <si>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</si>
  <si>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</si>
  <si>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</si>
  <si>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</si>
  <si>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</si>
  <si>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</si>
  <si>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</si>
  <si>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</si>
  <si>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</si>
  <si>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</si>
  <si>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</si>
  <si>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</si>
  <si>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</si>
  <si>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</si>
  <si>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</si>
  <si>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</si>
  <si>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</si>
  <si>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</si>
  <si>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</si>
  <si>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</si>
  <si>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</si>
  <si>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</si>
  <si>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</si>
  <si>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</si>
  <si>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</si>
  <si>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</si>
  <si>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</si>
  <si>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</si>
  <si>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</si>
  <si>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</si>
  <si>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</si>
  <si>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</si>
  <si>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</si>
  <si>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</si>
  <si>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</si>
  <si>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</si>
  <si>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</si>
  <si>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</si>
  <si>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</si>
  <si>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</si>
  <si>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6</t>
  </si>
  <si>
    <t>AP 420</t>
  </si>
  <si>
    <t>made with heads -1 mm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</si>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</sst>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161.3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-0.1372183949535355</v>
      </c>
      <c r="C41" s="2">
        <f aca="true" t="shared" si="0" ref="C41:C55">($B$41*H41+$B$42*J41+$B$43*L41+$B$44*N41+$B$45*P41+$B$46*R41+$B$47*T41+$B$48*V41)/100</f>
        <v>5.080948327452651E-08</v>
      </c>
      <c r="D41" s="2">
        <f aca="true" t="shared" si="1" ref="D41:D55">($B$41*I41+$B$42*K41+$B$43*M41+$B$44*O41+$B$45*Q41+$B$46*S41+$B$47*U41+$B$48*W41)/100</f>
        <v>-7.23669028490355E-08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28.633845654601068</v>
      </c>
      <c r="C42" s="2">
        <f t="shared" si="0"/>
        <v>-1.0713278234952696E-10</v>
      </c>
      <c r="D42" s="2">
        <f t="shared" si="1"/>
        <v>-3.993129087922967E-08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-22.781933746563567</v>
      </c>
      <c r="C43" s="2">
        <f t="shared" si="0"/>
        <v>-0.6166873622332534</v>
      </c>
      <c r="D43" s="2">
        <f t="shared" si="1"/>
        <v>-0.8685731861760994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12.688194796073603</v>
      </c>
      <c r="C44" s="2">
        <f t="shared" si="0"/>
        <v>0.006836116092328575</v>
      </c>
      <c r="D44" s="2">
        <f t="shared" si="1"/>
        <v>1.2562254878878099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-0.1372183949535355</v>
      </c>
      <c r="C45" s="2">
        <f t="shared" si="0"/>
        <v>0.14364632534157315</v>
      </c>
      <c r="D45" s="2">
        <f t="shared" si="1"/>
        <v>-0.20726947958761513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28.633845654601068</v>
      </c>
      <c r="C46" s="2">
        <f t="shared" si="0"/>
        <v>-0.000744231214160766</v>
      </c>
      <c r="D46" s="2">
        <f t="shared" si="1"/>
        <v>-0.07190966375354126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-22.781933746563567</v>
      </c>
      <c r="C47" s="2">
        <f t="shared" si="0"/>
        <v>-0.025142340771539123</v>
      </c>
      <c r="D47" s="2">
        <f t="shared" si="1"/>
        <v>-0.034614013304628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12.688194796073603</v>
      </c>
      <c r="C48" s="2">
        <f t="shared" si="0"/>
        <v>0.0007822205169559193</v>
      </c>
      <c r="D48" s="2">
        <f t="shared" si="1"/>
        <v>0.03602907847821038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0.0028529659859258204</v>
      </c>
      <c r="D49" s="2">
        <f t="shared" si="1"/>
        <v>-0.004356609647200863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-5.97982154992682E-05</v>
      </c>
      <c r="D50" s="2">
        <f t="shared" si="1"/>
        <v>-0.001105281056408636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-0.0003597269559999518</v>
      </c>
      <c r="D51" s="2">
        <f t="shared" si="1"/>
        <v>-0.00043079158900238265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5.570450672071443E-05</v>
      </c>
      <c r="D52" s="2">
        <f t="shared" si="1"/>
        <v>0.0005273082754569533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5.460765301072681E-05</v>
      </c>
      <c r="D53" s="2">
        <f t="shared" si="1"/>
        <v>-9.995673317668778E-05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-4.722803641161262E-06</v>
      </c>
      <c r="D54" s="2">
        <f t="shared" si="1"/>
        <v>-4.078426092351026E-05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-2.3298306772523606E-05</v>
      </c>
      <c r="D55" s="2">
        <f t="shared" si="1"/>
        <v>-2.6095150544643253E-05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10" sqref="F10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1817</v>
      </c>
      <c r="B3" s="31">
        <v>157.05333333333334</v>
      </c>
      <c r="C3" s="31">
        <v>160.05333333333337</v>
      </c>
      <c r="D3" s="31">
        <v>8.278602242286645</v>
      </c>
      <c r="E3" s="31">
        <v>8.790558501298856</v>
      </c>
      <c r="F3" s="32" t="s">
        <v>69</v>
      </c>
      <c r="H3" s="34">
        <v>0.0625</v>
      </c>
      <c r="I3" s="33" t="s">
        <v>164</v>
      </c>
    </row>
    <row r="4" spans="1:9" ht="16.5" customHeight="1">
      <c r="A4" s="35">
        <v>1819</v>
      </c>
      <c r="B4" s="36">
        <v>164.03333333333333</v>
      </c>
      <c r="C4" s="36">
        <v>161.36666666666667</v>
      </c>
      <c r="D4" s="36">
        <v>8.454051880135848</v>
      </c>
      <c r="E4" s="36">
        <v>8.95986932303711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1818</v>
      </c>
      <c r="B5" s="41">
        <v>101.69333333333334</v>
      </c>
      <c r="C5" s="41">
        <v>112.19333333333334</v>
      </c>
      <c r="D5" s="41">
        <v>9.2796546112171</v>
      </c>
      <c r="E5" s="41">
        <v>9.82404750930634</v>
      </c>
      <c r="F5" s="37" t="s">
        <v>71</v>
      </c>
      <c r="I5" s="42">
        <v>2910</v>
      </c>
    </row>
    <row r="6" spans="1:6" s="33" customFormat="1" ht="13.5" thickBot="1">
      <c r="A6" s="43">
        <v>1820</v>
      </c>
      <c r="B6" s="44">
        <v>167.81</v>
      </c>
      <c r="C6" s="44">
        <v>175.47666666666666</v>
      </c>
      <c r="D6" s="44">
        <v>8.570185504258406</v>
      </c>
      <c r="E6" s="44">
        <v>8.889545255579417</v>
      </c>
      <c r="F6" s="45" t="s">
        <v>72</v>
      </c>
    </row>
    <row r="7" spans="1:6" s="33" customFormat="1" ht="12.75">
      <c r="A7" s="46" t="s">
        <v>162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163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2911</v>
      </c>
      <c r="K15" s="42">
        <v>2806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-0.1372183949535355</v>
      </c>
      <c r="C19" s="62">
        <v>96.3961149383798</v>
      </c>
      <c r="D19" s="63">
        <v>34.18071543391578</v>
      </c>
      <c r="K19" s="64" t="s">
        <v>93</v>
      </c>
    </row>
    <row r="20" spans="1:11" ht="12.75">
      <c r="A20" s="61" t="s">
        <v>57</v>
      </c>
      <c r="B20" s="62">
        <v>28.633845654601068</v>
      </c>
      <c r="C20" s="62">
        <v>62.82717898793441</v>
      </c>
      <c r="D20" s="63">
        <v>24.51732715946776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-22.781933746563567</v>
      </c>
      <c r="C21" s="62">
        <v>77.52806625343644</v>
      </c>
      <c r="D21" s="63">
        <v>27.863591531526346</v>
      </c>
      <c r="F21" s="39" t="s">
        <v>96</v>
      </c>
    </row>
    <row r="22" spans="1:11" ht="16.5" thickBot="1">
      <c r="A22" s="67" t="s">
        <v>59</v>
      </c>
      <c r="B22" s="68">
        <v>12.688194796073603</v>
      </c>
      <c r="C22" s="68">
        <v>102.24152812940694</v>
      </c>
      <c r="D22" s="69">
        <v>35.51143486820761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22.196164282603473</v>
      </c>
      <c r="I23" s="42">
        <v>2937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-0.6166873622332534</v>
      </c>
      <c r="C27" s="78">
        <v>0.006836116092328575</v>
      </c>
      <c r="D27" s="78">
        <v>0.14364632534157315</v>
      </c>
      <c r="E27" s="78">
        <v>-0.000744231214160766</v>
      </c>
      <c r="F27" s="78">
        <v>-0.025142340771539123</v>
      </c>
      <c r="G27" s="78">
        <v>0.0007822205169559193</v>
      </c>
      <c r="H27" s="78">
        <v>0.0028529659859258204</v>
      </c>
      <c r="I27" s="79">
        <v>-5.97982154992682E-05</v>
      </c>
    </row>
    <row r="28" spans="1:9" ht="13.5" thickBot="1">
      <c r="A28" s="80" t="s">
        <v>61</v>
      </c>
      <c r="B28" s="81">
        <v>-0.8685731861760994</v>
      </c>
      <c r="C28" s="81">
        <v>1.2562254878878099</v>
      </c>
      <c r="D28" s="81">
        <v>-0.20726947958761513</v>
      </c>
      <c r="E28" s="81">
        <v>-0.07190966375354126</v>
      </c>
      <c r="F28" s="81">
        <v>-0.034614013304628</v>
      </c>
      <c r="G28" s="81">
        <v>0.03602907847821038</v>
      </c>
      <c r="H28" s="81">
        <v>-0.004356609647200863</v>
      </c>
      <c r="I28" s="82">
        <v>-0.001105281056408636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1817</v>
      </c>
      <c r="B39" s="89">
        <v>157.05333333333334</v>
      </c>
      <c r="C39" s="89">
        <v>160.05333333333337</v>
      </c>
      <c r="D39" s="89">
        <v>8.278602242286645</v>
      </c>
      <c r="E39" s="89">
        <v>8.790558501298856</v>
      </c>
      <c r="F39" s="90">
        <f>I39*D39/(23678+B39)*1000</f>
        <v>35.51143486820761</v>
      </c>
      <c r="G39" s="91" t="s">
        <v>59</v>
      </c>
      <c r="H39" s="92">
        <f>I39-B39+X39</f>
        <v>12.688194796073603</v>
      </c>
      <c r="I39" s="92">
        <f>(B39+C42-2*X39)*(23678+B39)*E42/((23678+C42)*D39+E42*(23678+B39))</f>
        <v>102.24152812940694</v>
      </c>
      <c r="J39" s="39" t="s">
        <v>73</v>
      </c>
      <c r="K39" s="39">
        <f>(K40*K40+L40*L40+M40*M40+N40*N40+O40*O40+P40*P40+Q40*Q40+R40*R40+S40*S40+T40*T40+U40*U40+V40*V40+W40*W40)</f>
        <v>2.7847962792490932</v>
      </c>
      <c r="M39" s="39" t="s">
        <v>68</v>
      </c>
      <c r="N39" s="39">
        <f>(K44*K44+L44*L44+M44*M44+N44*N44+O44*O44+P44*P44+Q44*Q44+R44*R44+S44*S44+T44*T44+U44*U44+V44*V44+W44*W44)</f>
        <v>2.118649019994205</v>
      </c>
      <c r="X39" s="28">
        <f>(1-$H$2)*1000</f>
        <v>67.5</v>
      </c>
    </row>
    <row r="40" spans="1:24" ht="12.75">
      <c r="A40" s="86">
        <v>1819</v>
      </c>
      <c r="B40" s="89">
        <v>164.03333333333333</v>
      </c>
      <c r="C40" s="89">
        <v>161.36666666666667</v>
      </c>
      <c r="D40" s="89">
        <v>8.454051880135848</v>
      </c>
      <c r="E40" s="89">
        <v>8.95986932303711</v>
      </c>
      <c r="F40" s="90">
        <f>I40*D40/(23678+B40)*1000</f>
        <v>34.18071543391578</v>
      </c>
      <c r="G40" s="91" t="s">
        <v>56</v>
      </c>
      <c r="H40" s="92">
        <f>I40-B40+X40</f>
        <v>-0.1372183949535355</v>
      </c>
      <c r="I40" s="92">
        <f>(B40+C39-2*X40)*(23678+B40)*E39/((23678+C39)*D40+E39*(23678+B40))</f>
        <v>96.3961149383798</v>
      </c>
      <c r="J40" s="39" t="s">
        <v>62</v>
      </c>
      <c r="K40" s="73">
        <f aca="true" t="shared" si="0" ref="K40:W40">SQRT(K41*K41+K42*K42)</f>
        <v>1.0652336281221642</v>
      </c>
      <c r="L40" s="73">
        <f t="shared" si="0"/>
        <v>1.2562440881063655</v>
      </c>
      <c r="M40" s="73">
        <f t="shared" si="0"/>
        <v>0.2521803004849068</v>
      </c>
      <c r="N40" s="73">
        <f t="shared" si="0"/>
        <v>0.07191351487201482</v>
      </c>
      <c r="O40" s="73">
        <f t="shared" si="0"/>
        <v>0.04278162241576589</v>
      </c>
      <c r="P40" s="73">
        <f t="shared" si="0"/>
        <v>0.0360375687987715</v>
      </c>
      <c r="Q40" s="73">
        <f t="shared" si="0"/>
        <v>0.00520763502320711</v>
      </c>
      <c r="R40" s="73">
        <f t="shared" si="0"/>
        <v>0.0011068974840664728</v>
      </c>
      <c r="S40" s="73">
        <f t="shared" si="0"/>
        <v>0.0005612351343493999</v>
      </c>
      <c r="T40" s="73">
        <f t="shared" si="0"/>
        <v>0.0005302424062958227</v>
      </c>
      <c r="U40" s="73">
        <f t="shared" si="0"/>
        <v>0.00011390058943963152</v>
      </c>
      <c r="V40" s="73">
        <f t="shared" si="0"/>
        <v>4.105679984253439E-05</v>
      </c>
      <c r="W40" s="73">
        <f t="shared" si="0"/>
        <v>3.498239529269278E-05</v>
      </c>
      <c r="X40" s="28">
        <f>(1-$H$2)*1000</f>
        <v>67.5</v>
      </c>
    </row>
    <row r="41" spans="1:24" ht="12.75">
      <c r="A41" s="86">
        <v>1818</v>
      </c>
      <c r="B41" s="89">
        <v>101.69333333333334</v>
      </c>
      <c r="C41" s="89">
        <v>112.19333333333334</v>
      </c>
      <c r="D41" s="89">
        <v>9.2796546112171</v>
      </c>
      <c r="E41" s="89">
        <v>9.82404750930634</v>
      </c>
      <c r="F41" s="90">
        <f>I41*D41/(23678+B41)*1000</f>
        <v>24.51732715946776</v>
      </c>
      <c r="G41" s="91" t="s">
        <v>57</v>
      </c>
      <c r="H41" s="92">
        <f>I41-B41+X41</f>
        <v>28.633845654601068</v>
      </c>
      <c r="I41" s="92">
        <f>(B41+C40-2*X41)*(23678+B41)*E40/((23678+C40)*D41+E40*(23678+B41))</f>
        <v>62.82717898793441</v>
      </c>
      <c r="J41" s="39" t="s">
        <v>60</v>
      </c>
      <c r="K41" s="73">
        <f>'calcul config'!C43</f>
        <v>-0.6166873622332534</v>
      </c>
      <c r="L41" s="73">
        <f>'calcul config'!C44</f>
        <v>0.006836116092328575</v>
      </c>
      <c r="M41" s="73">
        <f>'calcul config'!C45</f>
        <v>0.14364632534157315</v>
      </c>
      <c r="N41" s="73">
        <f>'calcul config'!C46</f>
        <v>-0.000744231214160766</v>
      </c>
      <c r="O41" s="73">
        <f>'calcul config'!C47</f>
        <v>-0.025142340771539123</v>
      </c>
      <c r="P41" s="73">
        <f>'calcul config'!C48</f>
        <v>0.0007822205169559193</v>
      </c>
      <c r="Q41" s="73">
        <f>'calcul config'!C49</f>
        <v>0.0028529659859258204</v>
      </c>
      <c r="R41" s="73">
        <f>'calcul config'!C50</f>
        <v>-5.97982154992682E-05</v>
      </c>
      <c r="S41" s="73">
        <f>'calcul config'!C51</f>
        <v>-0.0003597269559999518</v>
      </c>
      <c r="T41" s="73">
        <f>'calcul config'!C52</f>
        <v>5.570450672071443E-05</v>
      </c>
      <c r="U41" s="73">
        <f>'calcul config'!C53</f>
        <v>5.460765301072681E-05</v>
      </c>
      <c r="V41" s="73">
        <f>'calcul config'!C54</f>
        <v>-4.722803641161262E-06</v>
      </c>
      <c r="W41" s="73">
        <f>'calcul config'!C55</f>
        <v>-2.3298306772523606E-05</v>
      </c>
      <c r="X41" s="28">
        <f>(1-$H$2)*1000</f>
        <v>67.5</v>
      </c>
    </row>
    <row r="42" spans="1:24" ht="12.75">
      <c r="A42" s="86">
        <v>1820</v>
      </c>
      <c r="B42" s="89">
        <v>167.81</v>
      </c>
      <c r="C42" s="89">
        <v>175.47666666666666</v>
      </c>
      <c r="D42" s="89">
        <v>8.570185504258406</v>
      </c>
      <c r="E42" s="89">
        <v>8.889545255579417</v>
      </c>
      <c r="F42" s="90">
        <f>I42*D42/(23678+B42)*1000</f>
        <v>27.863591531526346</v>
      </c>
      <c r="G42" s="91" t="s">
        <v>58</v>
      </c>
      <c r="H42" s="92">
        <f>I42-B42+X42</f>
        <v>-22.781933746563567</v>
      </c>
      <c r="I42" s="92">
        <f>(B42+C41-2*X42)*(23678+B42)*E41/((23678+C41)*D42+E41*(23678+B42))</f>
        <v>77.52806625343644</v>
      </c>
      <c r="J42" s="39" t="s">
        <v>61</v>
      </c>
      <c r="K42" s="73">
        <f>'calcul config'!D43</f>
        <v>-0.8685731861760994</v>
      </c>
      <c r="L42" s="73">
        <f>'calcul config'!D44</f>
        <v>1.2562254878878099</v>
      </c>
      <c r="M42" s="73">
        <f>'calcul config'!D45</f>
        <v>-0.20726947958761513</v>
      </c>
      <c r="N42" s="73">
        <f>'calcul config'!D46</f>
        <v>-0.07190966375354126</v>
      </c>
      <c r="O42" s="73">
        <f>'calcul config'!D47</f>
        <v>-0.034614013304628</v>
      </c>
      <c r="P42" s="73">
        <f>'calcul config'!D48</f>
        <v>0.03602907847821038</v>
      </c>
      <c r="Q42" s="73">
        <f>'calcul config'!D49</f>
        <v>-0.004356609647200863</v>
      </c>
      <c r="R42" s="73">
        <f>'calcul config'!D50</f>
        <v>-0.001105281056408636</v>
      </c>
      <c r="S42" s="73">
        <f>'calcul config'!D51</f>
        <v>-0.00043079158900238265</v>
      </c>
      <c r="T42" s="73">
        <f>'calcul config'!D52</f>
        <v>0.0005273082754569533</v>
      </c>
      <c r="U42" s="73">
        <f>'calcul config'!D53</f>
        <v>-9.995673317668778E-05</v>
      </c>
      <c r="V42" s="73">
        <f>'calcul config'!D54</f>
        <v>-4.078426092351026E-05</v>
      </c>
      <c r="W42" s="73">
        <f>'calcul config'!D55</f>
        <v>-2.6095150544643253E-05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0.7101557520814428</v>
      </c>
      <c r="L44" s="73">
        <f>L40/(L43*1.5)</f>
        <v>1.1964229410536815</v>
      </c>
      <c r="M44" s="73">
        <f aca="true" t="shared" si="1" ref="M44:W44">M40/(M43*1.5)</f>
        <v>0.2802003338721187</v>
      </c>
      <c r="N44" s="73">
        <f t="shared" si="1"/>
        <v>0.09588468649601976</v>
      </c>
      <c r="O44" s="73">
        <f t="shared" si="1"/>
        <v>0.19014054407007064</v>
      </c>
      <c r="P44" s="73">
        <f t="shared" si="1"/>
        <v>0.24025045865847663</v>
      </c>
      <c r="Q44" s="73">
        <f t="shared" si="1"/>
        <v>0.03471756682138073</v>
      </c>
      <c r="R44" s="73">
        <f t="shared" si="1"/>
        <v>0.002459772186814384</v>
      </c>
      <c r="S44" s="73">
        <f t="shared" si="1"/>
        <v>0.007483135124658664</v>
      </c>
      <c r="T44" s="73">
        <f t="shared" si="1"/>
        <v>0.007069898750610968</v>
      </c>
      <c r="U44" s="73">
        <f t="shared" si="1"/>
        <v>0.0015186745258617535</v>
      </c>
      <c r="V44" s="73">
        <f t="shared" si="1"/>
        <v>0.0005474239979004585</v>
      </c>
      <c r="W44" s="73">
        <f t="shared" si="1"/>
        <v>0.0004664319372359037</v>
      </c>
      <c r="X44" s="73"/>
      <c r="Y44" s="73"/>
    </row>
    <row r="45" s="101" customFormat="1" ht="12.75"/>
    <row r="46" spans="1:24" s="101" customFormat="1" ht="12.75">
      <c r="A46" s="101">
        <v>1820</v>
      </c>
      <c r="B46" s="101">
        <v>176.38</v>
      </c>
      <c r="C46" s="101">
        <v>171.68</v>
      </c>
      <c r="D46" s="101">
        <v>8.51261477950652</v>
      </c>
      <c r="E46" s="101">
        <v>8.750285997969373</v>
      </c>
      <c r="F46" s="101">
        <v>29.925864912361984</v>
      </c>
      <c r="G46" s="101" t="s">
        <v>59</v>
      </c>
      <c r="H46" s="101">
        <v>-25.020578196170604</v>
      </c>
      <c r="I46" s="101">
        <v>83.85942180382939</v>
      </c>
      <c r="J46" s="101" t="s">
        <v>73</v>
      </c>
      <c r="K46" s="101">
        <v>3.152325323058535</v>
      </c>
      <c r="M46" s="101" t="s">
        <v>68</v>
      </c>
      <c r="N46" s="101">
        <v>2.451959594957712</v>
      </c>
      <c r="X46" s="101">
        <v>67.5</v>
      </c>
    </row>
    <row r="47" spans="1:24" s="101" customFormat="1" ht="12.75">
      <c r="A47" s="101">
        <v>1817</v>
      </c>
      <c r="B47" s="101">
        <v>154.5800018310547</v>
      </c>
      <c r="C47" s="101">
        <v>161.17999267578125</v>
      </c>
      <c r="D47" s="101">
        <v>8.253007888793945</v>
      </c>
      <c r="E47" s="101">
        <v>8.803290367126465</v>
      </c>
      <c r="F47" s="101">
        <v>34.07244676395547</v>
      </c>
      <c r="G47" s="101" t="s">
        <v>56</v>
      </c>
      <c r="H47" s="101">
        <v>11.312526602450191</v>
      </c>
      <c r="I47" s="101">
        <v>98.39252843350488</v>
      </c>
      <c r="J47" s="101" t="s">
        <v>62</v>
      </c>
      <c r="K47" s="101">
        <v>1.0763936551691926</v>
      </c>
      <c r="L47" s="101">
        <v>1.386738526740423</v>
      </c>
      <c r="M47" s="101">
        <v>0.25482094936772015</v>
      </c>
      <c r="N47" s="101">
        <v>0.04737434314634576</v>
      </c>
      <c r="O47" s="101">
        <v>0.04322961923888212</v>
      </c>
      <c r="P47" s="101">
        <v>0.03978109663280463</v>
      </c>
      <c r="Q47" s="101">
        <v>0.005262036103511671</v>
      </c>
      <c r="R47" s="101">
        <v>0.0007292383801617932</v>
      </c>
      <c r="S47" s="101">
        <v>0.0005671433886797075</v>
      </c>
      <c r="T47" s="101">
        <v>0.0005853801493386223</v>
      </c>
      <c r="U47" s="101">
        <v>0.00011511774879929316</v>
      </c>
      <c r="V47" s="101">
        <v>2.7069025583260795E-05</v>
      </c>
      <c r="W47" s="101">
        <v>3.5367216845179564E-05</v>
      </c>
      <c r="X47" s="101">
        <v>67.5</v>
      </c>
    </row>
    <row r="48" spans="1:24" s="101" customFormat="1" ht="12.75">
      <c r="A48" s="101">
        <v>1819</v>
      </c>
      <c r="B48" s="101">
        <v>176.75999450683594</v>
      </c>
      <c r="C48" s="101">
        <v>170.4600067138672</v>
      </c>
      <c r="D48" s="101">
        <v>8.235432624816895</v>
      </c>
      <c r="E48" s="101">
        <v>8.797722816467285</v>
      </c>
      <c r="F48" s="101">
        <v>36.20963092522733</v>
      </c>
      <c r="G48" s="101" t="s">
        <v>57</v>
      </c>
      <c r="H48" s="101">
        <v>-4.375151832262361</v>
      </c>
      <c r="I48" s="101">
        <v>104.88484267457358</v>
      </c>
      <c r="J48" s="101" t="s">
        <v>60</v>
      </c>
      <c r="K48" s="101">
        <v>-0.7912326320951675</v>
      </c>
      <c r="L48" s="101">
        <v>-0.007545068932766523</v>
      </c>
      <c r="M48" s="101">
        <v>0.18926492806129872</v>
      </c>
      <c r="N48" s="101">
        <v>-0.0004898918813423537</v>
      </c>
      <c r="O48" s="101">
        <v>-0.03145895991316817</v>
      </c>
      <c r="P48" s="101">
        <v>-0.0008631885599741338</v>
      </c>
      <c r="Q48" s="101">
        <v>0.003999415742412336</v>
      </c>
      <c r="R48" s="101">
        <v>-3.9435663722835926E-05</v>
      </c>
      <c r="S48" s="101">
        <v>-0.0003855475001533641</v>
      </c>
      <c r="T48" s="101">
        <v>-6.146315772094522E-05</v>
      </c>
      <c r="U48" s="101">
        <v>9.314981502385685E-05</v>
      </c>
      <c r="V48" s="101">
        <v>-3.1200304081857988E-06</v>
      </c>
      <c r="W48" s="101">
        <v>-2.3172489414953694E-05</v>
      </c>
      <c r="X48" s="101">
        <v>67.5</v>
      </c>
    </row>
    <row r="49" spans="1:24" s="101" customFormat="1" ht="12.75">
      <c r="A49" s="101">
        <v>1818</v>
      </c>
      <c r="B49" s="101">
        <v>106.73999786376953</v>
      </c>
      <c r="C49" s="101">
        <v>115.44000244140625</v>
      </c>
      <c r="D49" s="101">
        <v>9.192127227783203</v>
      </c>
      <c r="E49" s="101">
        <v>9.759232521057129</v>
      </c>
      <c r="F49" s="101">
        <v>26.83897150301332</v>
      </c>
      <c r="G49" s="101" t="s">
        <v>58</v>
      </c>
      <c r="H49" s="101">
        <v>30.206164399934778</v>
      </c>
      <c r="I49" s="101">
        <v>69.44616226370431</v>
      </c>
      <c r="J49" s="101" t="s">
        <v>61</v>
      </c>
      <c r="K49" s="101">
        <v>0.7297768308162764</v>
      </c>
      <c r="L49" s="101">
        <v>-1.3867180007056226</v>
      </c>
      <c r="M49" s="101">
        <v>0.1706238648097552</v>
      </c>
      <c r="N49" s="101">
        <v>-0.047371810124717764</v>
      </c>
      <c r="O49" s="101">
        <v>0.029650190905294447</v>
      </c>
      <c r="P49" s="101">
        <v>-0.039771730598736454</v>
      </c>
      <c r="Q49" s="101">
        <v>0.003419604900277907</v>
      </c>
      <c r="R49" s="101">
        <v>-0.000728171300950357</v>
      </c>
      <c r="S49" s="101">
        <v>0.0004159383950161292</v>
      </c>
      <c r="T49" s="101">
        <v>-0.0005821444833395555</v>
      </c>
      <c r="U49" s="101">
        <v>6.764028422204046E-05</v>
      </c>
      <c r="V49" s="101">
        <v>-2.688861387798232E-05</v>
      </c>
      <c r="W49" s="101">
        <v>2.6718453579648132E-05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1820</v>
      </c>
      <c r="B56" s="101">
        <v>155.38</v>
      </c>
      <c r="C56" s="101">
        <v>181.88</v>
      </c>
      <c r="D56" s="101">
        <v>8.69998497379603</v>
      </c>
      <c r="E56" s="101">
        <v>9.064237309892471</v>
      </c>
      <c r="F56" s="101">
        <v>33.55833776728894</v>
      </c>
      <c r="G56" s="101" t="s">
        <v>59</v>
      </c>
      <c r="H56" s="101">
        <v>4.052183628493296</v>
      </c>
      <c r="I56" s="101">
        <v>91.93218362849329</v>
      </c>
      <c r="J56" s="101" t="s">
        <v>73</v>
      </c>
      <c r="K56" s="101">
        <v>5.135091592026211</v>
      </c>
      <c r="M56" s="101" t="s">
        <v>68</v>
      </c>
      <c r="N56" s="101">
        <v>3.6450088224221897</v>
      </c>
      <c r="X56" s="101">
        <v>67.5</v>
      </c>
    </row>
    <row r="57" spans="1:24" s="101" customFormat="1" ht="12.75" hidden="1">
      <c r="A57" s="101">
        <v>1818</v>
      </c>
      <c r="B57" s="101">
        <v>100.26000213623047</v>
      </c>
      <c r="C57" s="101">
        <v>111.55999755859375</v>
      </c>
      <c r="D57" s="101">
        <v>9.387359619140625</v>
      </c>
      <c r="E57" s="101">
        <v>9.787856101989746</v>
      </c>
      <c r="F57" s="101">
        <v>28.486145667582623</v>
      </c>
      <c r="G57" s="101" t="s">
        <v>56</v>
      </c>
      <c r="H57" s="101">
        <v>39.39564179599964</v>
      </c>
      <c r="I57" s="101">
        <v>72.1556439322301</v>
      </c>
      <c r="J57" s="101" t="s">
        <v>62</v>
      </c>
      <c r="K57" s="101">
        <v>1.6359522390873176</v>
      </c>
      <c r="L57" s="101">
        <v>1.5136900354952594</v>
      </c>
      <c r="M57" s="101">
        <v>0.38728874311615774</v>
      </c>
      <c r="N57" s="101">
        <v>0.10597852591004507</v>
      </c>
      <c r="O57" s="101">
        <v>0.06570336536550679</v>
      </c>
      <c r="P57" s="101">
        <v>0.043423246424109434</v>
      </c>
      <c r="Q57" s="101">
        <v>0.0079975456201814</v>
      </c>
      <c r="R57" s="101">
        <v>0.0016314405433939447</v>
      </c>
      <c r="S57" s="101">
        <v>0.0008620475168131194</v>
      </c>
      <c r="T57" s="101">
        <v>0.0006389367616348918</v>
      </c>
      <c r="U57" s="101">
        <v>0.00017489230740271882</v>
      </c>
      <c r="V57" s="101">
        <v>6.056894726672295E-05</v>
      </c>
      <c r="W57" s="101">
        <v>5.374591703990932E-05</v>
      </c>
      <c r="X57" s="101">
        <v>67.5</v>
      </c>
    </row>
    <row r="58" spans="1:24" s="101" customFormat="1" ht="12.75" hidden="1">
      <c r="A58" s="101">
        <v>1819</v>
      </c>
      <c r="B58" s="101">
        <v>184.5</v>
      </c>
      <c r="C58" s="101">
        <v>177</v>
      </c>
      <c r="D58" s="101">
        <v>8.191040992736816</v>
      </c>
      <c r="E58" s="101">
        <v>8.745267868041992</v>
      </c>
      <c r="F58" s="101">
        <v>30.139815861444696</v>
      </c>
      <c r="G58" s="101" t="s">
        <v>57</v>
      </c>
      <c r="H58" s="101">
        <v>-29.195366055246794</v>
      </c>
      <c r="I58" s="101">
        <v>87.8046339447532</v>
      </c>
      <c r="J58" s="101" t="s">
        <v>60</v>
      </c>
      <c r="K58" s="101">
        <v>1.2747924621987943</v>
      </c>
      <c r="L58" s="101">
        <v>-0.00823421266706989</v>
      </c>
      <c r="M58" s="101">
        <v>-0.3045289795033475</v>
      </c>
      <c r="N58" s="101">
        <v>-0.0010947668935647054</v>
      </c>
      <c r="O58" s="101">
        <v>0.05075109873238261</v>
      </c>
      <c r="P58" s="101">
        <v>-0.0009424043226517736</v>
      </c>
      <c r="Q58" s="101">
        <v>-0.006416001235650549</v>
      </c>
      <c r="R58" s="101">
        <v>-8.803103252812064E-05</v>
      </c>
      <c r="S58" s="101">
        <v>0.0006273312873048519</v>
      </c>
      <c r="T58" s="101">
        <v>-6.713451591175219E-05</v>
      </c>
      <c r="U58" s="101">
        <v>-0.00014813407315427253</v>
      </c>
      <c r="V58" s="101">
        <v>-6.938252238228198E-06</v>
      </c>
      <c r="W58" s="101">
        <v>3.785748136021461E-05</v>
      </c>
      <c r="X58" s="101">
        <v>67.5</v>
      </c>
    </row>
    <row r="59" spans="1:24" s="101" customFormat="1" ht="12.75" hidden="1">
      <c r="A59" s="101">
        <v>1817</v>
      </c>
      <c r="B59" s="101">
        <v>157.75999450683594</v>
      </c>
      <c r="C59" s="101">
        <v>163.86000061035156</v>
      </c>
      <c r="D59" s="101">
        <v>8.187891960144043</v>
      </c>
      <c r="E59" s="101">
        <v>8.667664527893066</v>
      </c>
      <c r="F59" s="101">
        <v>35.42560283277208</v>
      </c>
      <c r="G59" s="101" t="s">
        <v>58</v>
      </c>
      <c r="H59" s="101">
        <v>12.867424723036507</v>
      </c>
      <c r="I59" s="101">
        <v>103.12741922987244</v>
      </c>
      <c r="J59" s="101" t="s">
        <v>61</v>
      </c>
      <c r="K59" s="101">
        <v>-1.0253018613539837</v>
      </c>
      <c r="L59" s="101">
        <v>-1.5136676389813561</v>
      </c>
      <c r="M59" s="101">
        <v>-0.23927948342292737</v>
      </c>
      <c r="N59" s="101">
        <v>-0.10597287124313869</v>
      </c>
      <c r="O59" s="101">
        <v>-0.04172838599573712</v>
      </c>
      <c r="P59" s="101">
        <v>-0.04341301883193082</v>
      </c>
      <c r="Q59" s="101">
        <v>-0.0047744805048312135</v>
      </c>
      <c r="R59" s="101">
        <v>-0.0016290637752836943</v>
      </c>
      <c r="S59" s="101">
        <v>-0.0005912540716241223</v>
      </c>
      <c r="T59" s="101">
        <v>-0.0006353999859472592</v>
      </c>
      <c r="U59" s="101">
        <v>-9.297104688757531E-05</v>
      </c>
      <c r="V59" s="101">
        <v>-6.017024205433934E-05</v>
      </c>
      <c r="W59" s="101">
        <v>-3.8150159940972974E-05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1820</v>
      </c>
      <c r="B61" s="101">
        <v>161.78</v>
      </c>
      <c r="C61" s="101">
        <v>177.88</v>
      </c>
      <c r="D61" s="101">
        <v>8.74900310913316</v>
      </c>
      <c r="E61" s="101">
        <v>8.902899454006455</v>
      </c>
      <c r="F61" s="101">
        <v>35.56453713622598</v>
      </c>
      <c r="G61" s="101" t="s">
        <v>59</v>
      </c>
      <c r="H61" s="101">
        <v>2.6282683539543683</v>
      </c>
      <c r="I61" s="101">
        <v>96.90826835395437</v>
      </c>
      <c r="J61" s="101" t="s">
        <v>73</v>
      </c>
      <c r="K61" s="101">
        <v>4.3149149013883</v>
      </c>
      <c r="M61" s="101" t="s">
        <v>68</v>
      </c>
      <c r="N61" s="101">
        <v>2.764388481200498</v>
      </c>
      <c r="X61" s="101">
        <v>67.5</v>
      </c>
    </row>
    <row r="62" spans="1:24" s="101" customFormat="1" ht="12.75" hidden="1">
      <c r="A62" s="101">
        <v>1818</v>
      </c>
      <c r="B62" s="101">
        <v>94.95999908447266</v>
      </c>
      <c r="C62" s="101">
        <v>108.55999755859375</v>
      </c>
      <c r="D62" s="101">
        <v>9.474588394165039</v>
      </c>
      <c r="E62" s="101">
        <v>9.920534133911133</v>
      </c>
      <c r="F62" s="101">
        <v>26.56546420985747</v>
      </c>
      <c r="G62" s="101" t="s">
        <v>56</v>
      </c>
      <c r="H62" s="101">
        <v>39.19616493495725</v>
      </c>
      <c r="I62" s="101">
        <v>66.65616401942991</v>
      </c>
      <c r="J62" s="101" t="s">
        <v>62</v>
      </c>
      <c r="K62" s="101">
        <v>1.7055176817415614</v>
      </c>
      <c r="L62" s="101">
        <v>1.1086734283803157</v>
      </c>
      <c r="M62" s="101">
        <v>0.40375753070919357</v>
      </c>
      <c r="N62" s="101">
        <v>0.09039633876387122</v>
      </c>
      <c r="O62" s="101">
        <v>0.06849725080170464</v>
      </c>
      <c r="P62" s="101">
        <v>0.031804617435819846</v>
      </c>
      <c r="Q62" s="101">
        <v>0.008337677060400141</v>
      </c>
      <c r="R62" s="101">
        <v>0.0013915794125951336</v>
      </c>
      <c r="S62" s="101">
        <v>0.0008987256767361327</v>
      </c>
      <c r="T62" s="101">
        <v>0.00046799000042319565</v>
      </c>
      <c r="U62" s="101">
        <v>0.00018234950633467379</v>
      </c>
      <c r="V62" s="101">
        <v>5.165740679431717E-05</v>
      </c>
      <c r="W62" s="101">
        <v>5.603891914842057E-05</v>
      </c>
      <c r="X62" s="101">
        <v>67.5</v>
      </c>
    </row>
    <row r="63" spans="1:24" s="101" customFormat="1" ht="12.75" hidden="1">
      <c r="A63" s="101">
        <v>1819</v>
      </c>
      <c r="B63" s="101">
        <v>155.0800018310547</v>
      </c>
      <c r="C63" s="101">
        <v>154.3800048828125</v>
      </c>
      <c r="D63" s="101">
        <v>8.817035675048828</v>
      </c>
      <c r="E63" s="101">
        <v>9.198718070983887</v>
      </c>
      <c r="F63" s="101">
        <v>25.219665485430774</v>
      </c>
      <c r="G63" s="101" t="s">
        <v>57</v>
      </c>
      <c r="H63" s="101">
        <v>-19.409436656341313</v>
      </c>
      <c r="I63" s="101">
        <v>68.17056517471337</v>
      </c>
      <c r="J63" s="101" t="s">
        <v>60</v>
      </c>
      <c r="K63" s="101">
        <v>0.841853149928815</v>
      </c>
      <c r="L63" s="101">
        <v>-0.006030620920613987</v>
      </c>
      <c r="M63" s="101">
        <v>-0.2032752982163409</v>
      </c>
      <c r="N63" s="101">
        <v>-0.0009338570052565009</v>
      </c>
      <c r="O63" s="101">
        <v>0.03316605337716419</v>
      </c>
      <c r="P63" s="101">
        <v>-0.000690184663887851</v>
      </c>
      <c r="Q63" s="101">
        <v>-0.004385219258898148</v>
      </c>
      <c r="R63" s="101">
        <v>-7.508886203320675E-05</v>
      </c>
      <c r="S63" s="101">
        <v>0.00038102795586032496</v>
      </c>
      <c r="T63" s="101">
        <v>-4.916882279915833E-05</v>
      </c>
      <c r="U63" s="101">
        <v>-0.00010788580023729281</v>
      </c>
      <c r="V63" s="101">
        <v>-5.920860759053197E-06</v>
      </c>
      <c r="W63" s="101">
        <v>2.204972930885304E-05</v>
      </c>
      <c r="X63" s="101">
        <v>67.5</v>
      </c>
    </row>
    <row r="64" spans="1:24" s="101" customFormat="1" ht="12.75" hidden="1">
      <c r="A64" s="101">
        <v>1817</v>
      </c>
      <c r="B64" s="101">
        <v>163.72000122070312</v>
      </c>
      <c r="C64" s="101">
        <v>166.52000427246094</v>
      </c>
      <c r="D64" s="101">
        <v>8.179464340209961</v>
      </c>
      <c r="E64" s="101">
        <v>8.797635078430176</v>
      </c>
      <c r="F64" s="101">
        <v>33.25666389868055</v>
      </c>
      <c r="G64" s="101" t="s">
        <v>58</v>
      </c>
      <c r="H64" s="101">
        <v>0.7174063976903113</v>
      </c>
      <c r="I64" s="101">
        <v>96.93740761839344</v>
      </c>
      <c r="J64" s="101" t="s">
        <v>61</v>
      </c>
      <c r="K64" s="101">
        <v>-1.4832645875527541</v>
      </c>
      <c r="L64" s="101">
        <v>-1.108657026500024</v>
      </c>
      <c r="M64" s="101">
        <v>-0.34885426289418203</v>
      </c>
      <c r="N64" s="101">
        <v>-0.09039151493921484</v>
      </c>
      <c r="O64" s="101">
        <v>-0.059932347449225806</v>
      </c>
      <c r="P64" s="101">
        <v>-0.03179712778488947</v>
      </c>
      <c r="Q64" s="101">
        <v>-0.007091312347859987</v>
      </c>
      <c r="R64" s="101">
        <v>-0.0013895520588870268</v>
      </c>
      <c r="S64" s="101">
        <v>-0.0008139567180616682</v>
      </c>
      <c r="T64" s="101">
        <v>-0.0004653999004733968</v>
      </c>
      <c r="U64" s="101">
        <v>-0.00014701019205367425</v>
      </c>
      <c r="V64" s="101">
        <v>-5.131696682955326E-05</v>
      </c>
      <c r="W64" s="101">
        <v>-5.151863640207808E-05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1820</v>
      </c>
      <c r="B66" s="101">
        <v>167.96</v>
      </c>
      <c r="C66" s="101">
        <v>167.56</v>
      </c>
      <c r="D66" s="101">
        <v>8.345043432347836</v>
      </c>
      <c r="E66" s="101">
        <v>8.93079641591809</v>
      </c>
      <c r="F66" s="101">
        <v>34.4318389627397</v>
      </c>
      <c r="G66" s="101" t="s">
        <v>59</v>
      </c>
      <c r="H66" s="101">
        <v>-2.0710267983433255</v>
      </c>
      <c r="I66" s="101">
        <v>98.38897320165668</v>
      </c>
      <c r="J66" s="101" t="s">
        <v>73</v>
      </c>
      <c r="K66" s="101">
        <v>2.7976754465943325</v>
      </c>
      <c r="M66" s="101" t="s">
        <v>68</v>
      </c>
      <c r="N66" s="101">
        <v>1.8659687808699024</v>
      </c>
      <c r="X66" s="101">
        <v>67.5</v>
      </c>
    </row>
    <row r="67" spans="1:24" s="101" customFormat="1" ht="12.75" hidden="1">
      <c r="A67" s="101">
        <v>1818</v>
      </c>
      <c r="B67" s="101">
        <v>105.36000061035156</v>
      </c>
      <c r="C67" s="101">
        <v>111.45999908447266</v>
      </c>
      <c r="D67" s="101">
        <v>9.248007774353027</v>
      </c>
      <c r="E67" s="101">
        <v>9.840968132019043</v>
      </c>
      <c r="F67" s="101">
        <v>26.311746695300304</v>
      </c>
      <c r="G67" s="101" t="s">
        <v>56</v>
      </c>
      <c r="H67" s="101">
        <v>29.806653567280264</v>
      </c>
      <c r="I67" s="101">
        <v>67.66665417763183</v>
      </c>
      <c r="J67" s="101" t="s">
        <v>62</v>
      </c>
      <c r="K67" s="101">
        <v>1.3096419235781056</v>
      </c>
      <c r="L67" s="101">
        <v>0.9907065153839877</v>
      </c>
      <c r="M67" s="101">
        <v>0.3100395522574777</v>
      </c>
      <c r="N67" s="101">
        <v>0.035683427260341814</v>
      </c>
      <c r="O67" s="101">
        <v>0.0525981173487797</v>
      </c>
      <c r="P67" s="101">
        <v>0.028420433116330895</v>
      </c>
      <c r="Q67" s="101">
        <v>0.006402361070448022</v>
      </c>
      <c r="R67" s="101">
        <v>0.0005493781979586124</v>
      </c>
      <c r="S67" s="101">
        <v>0.0006901195326078905</v>
      </c>
      <c r="T67" s="101">
        <v>0.00041819063701130864</v>
      </c>
      <c r="U67" s="101">
        <v>0.00014001580335907588</v>
      </c>
      <c r="V67" s="101">
        <v>2.0400244492457676E-05</v>
      </c>
      <c r="W67" s="101">
        <v>4.303274825018965E-05</v>
      </c>
      <c r="X67" s="101">
        <v>67.5</v>
      </c>
    </row>
    <row r="68" spans="1:24" s="101" customFormat="1" ht="12.75" hidden="1">
      <c r="A68" s="101">
        <v>1819</v>
      </c>
      <c r="B68" s="101">
        <v>158.25999450683594</v>
      </c>
      <c r="C68" s="101">
        <v>147.36000061035156</v>
      </c>
      <c r="D68" s="101">
        <v>8.572656631469727</v>
      </c>
      <c r="E68" s="101">
        <v>9.276124954223633</v>
      </c>
      <c r="F68" s="101">
        <v>25.91821369525506</v>
      </c>
      <c r="G68" s="101" t="s">
        <v>57</v>
      </c>
      <c r="H68" s="101">
        <v>-18.69443690997572</v>
      </c>
      <c r="I68" s="101">
        <v>72.06555759686022</v>
      </c>
      <c r="J68" s="101" t="s">
        <v>60</v>
      </c>
      <c r="K68" s="101">
        <v>0.6349204821471014</v>
      </c>
      <c r="L68" s="101">
        <v>-0.005389501524182181</v>
      </c>
      <c r="M68" s="101">
        <v>-0.15338114459479513</v>
      </c>
      <c r="N68" s="101">
        <v>-0.0003682225736981188</v>
      </c>
      <c r="O68" s="101">
        <v>0.025002080356640213</v>
      </c>
      <c r="P68" s="101">
        <v>-0.0006167577685831596</v>
      </c>
      <c r="Q68" s="101">
        <v>-0.0033122364313825595</v>
      </c>
      <c r="R68" s="101">
        <v>-2.9618254409323354E-05</v>
      </c>
      <c r="S68" s="101">
        <v>0.0002862553054785334</v>
      </c>
      <c r="T68" s="101">
        <v>-4.393345929549765E-05</v>
      </c>
      <c r="U68" s="101">
        <v>-8.16943823471551E-05</v>
      </c>
      <c r="V68" s="101">
        <v>-2.3343337744632725E-06</v>
      </c>
      <c r="W68" s="101">
        <v>1.6529068019135958E-05</v>
      </c>
      <c r="X68" s="101">
        <v>67.5</v>
      </c>
    </row>
    <row r="69" spans="1:24" s="101" customFormat="1" ht="12.75" hidden="1">
      <c r="A69" s="101">
        <v>1817</v>
      </c>
      <c r="B69" s="101">
        <v>155.8800048828125</v>
      </c>
      <c r="C69" s="101">
        <v>158.8800048828125</v>
      </c>
      <c r="D69" s="101">
        <v>8.36689281463623</v>
      </c>
      <c r="E69" s="101">
        <v>8.782649040222168</v>
      </c>
      <c r="F69" s="101">
        <v>31.057470395172444</v>
      </c>
      <c r="G69" s="101" t="s">
        <v>58</v>
      </c>
      <c r="H69" s="101">
        <v>0.09011646962927955</v>
      </c>
      <c r="I69" s="101">
        <v>88.47012135244178</v>
      </c>
      <c r="J69" s="101" t="s">
        <v>61</v>
      </c>
      <c r="K69" s="101">
        <v>-1.1454422505493034</v>
      </c>
      <c r="L69" s="101">
        <v>-0.9906918556733997</v>
      </c>
      <c r="M69" s="101">
        <v>-0.26944154922136226</v>
      </c>
      <c r="N69" s="101">
        <v>-0.03568152733811046</v>
      </c>
      <c r="O69" s="101">
        <v>-0.04627588925645952</v>
      </c>
      <c r="P69" s="101">
        <v>-0.028413740133511643</v>
      </c>
      <c r="Q69" s="101">
        <v>-0.0054789886930902195</v>
      </c>
      <c r="R69" s="101">
        <v>-0.0005485792225358129</v>
      </c>
      <c r="S69" s="101">
        <v>-0.0006279513272319159</v>
      </c>
      <c r="T69" s="101">
        <v>-0.000415876496135878</v>
      </c>
      <c r="U69" s="101">
        <v>-0.00011371215011248462</v>
      </c>
      <c r="V69" s="101">
        <v>-2.026624931213099E-05</v>
      </c>
      <c r="W69" s="101">
        <v>-3.9731691788583296E-05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1820</v>
      </c>
      <c r="B71" s="101">
        <v>169.42</v>
      </c>
      <c r="C71" s="101">
        <v>170.22</v>
      </c>
      <c r="D71" s="101">
        <v>8.806880377489339</v>
      </c>
      <c r="E71" s="101">
        <v>9.01788428300985</v>
      </c>
      <c r="F71" s="101">
        <v>34.16073035775363</v>
      </c>
      <c r="G71" s="101" t="s">
        <v>59</v>
      </c>
      <c r="H71" s="101">
        <v>-9.41899516855483</v>
      </c>
      <c r="I71" s="101">
        <v>92.50100483144516</v>
      </c>
      <c r="J71" s="101" t="s">
        <v>73</v>
      </c>
      <c r="K71" s="101">
        <v>2.6230326879233656</v>
      </c>
      <c r="M71" s="101" t="s">
        <v>68</v>
      </c>
      <c r="N71" s="101">
        <v>1.8501300951390336</v>
      </c>
      <c r="X71" s="101">
        <v>67.5</v>
      </c>
    </row>
    <row r="72" spans="1:24" s="101" customFormat="1" ht="12.75" hidden="1">
      <c r="A72" s="101">
        <v>1818</v>
      </c>
      <c r="B72" s="101">
        <v>104.08000183105469</v>
      </c>
      <c r="C72" s="101">
        <v>114.37999725341797</v>
      </c>
      <c r="D72" s="101">
        <v>9.265436172485352</v>
      </c>
      <c r="E72" s="101">
        <v>10.02530288696289</v>
      </c>
      <c r="F72" s="101">
        <v>26.730377434425264</v>
      </c>
      <c r="G72" s="101" t="s">
        <v>56</v>
      </c>
      <c r="H72" s="101">
        <v>32.030257069916246</v>
      </c>
      <c r="I72" s="101">
        <v>68.61025890097093</v>
      </c>
      <c r="J72" s="101" t="s">
        <v>62</v>
      </c>
      <c r="K72" s="101">
        <v>1.1776030100075012</v>
      </c>
      <c r="L72" s="101">
        <v>1.0738146585106858</v>
      </c>
      <c r="M72" s="101">
        <v>0.2787815779979918</v>
      </c>
      <c r="N72" s="101">
        <v>0.04761001934223541</v>
      </c>
      <c r="O72" s="101">
        <v>0.04729511869268885</v>
      </c>
      <c r="P72" s="101">
        <v>0.030804537610680333</v>
      </c>
      <c r="Q72" s="101">
        <v>0.005756914488693849</v>
      </c>
      <c r="R72" s="101">
        <v>0.0007329535303411625</v>
      </c>
      <c r="S72" s="101">
        <v>0.0006205670382014829</v>
      </c>
      <c r="T72" s="101">
        <v>0.00045328881039133676</v>
      </c>
      <c r="U72" s="101">
        <v>0.00012590635656108658</v>
      </c>
      <c r="V72" s="101">
        <v>2.7207517762165453E-05</v>
      </c>
      <c r="W72" s="101">
        <v>3.869979479898171E-05</v>
      </c>
      <c r="X72" s="101">
        <v>67.5</v>
      </c>
    </row>
    <row r="73" spans="1:24" s="101" customFormat="1" ht="12.75" hidden="1">
      <c r="A73" s="101">
        <v>1819</v>
      </c>
      <c r="B73" s="101">
        <v>148.32000732421875</v>
      </c>
      <c r="C73" s="101">
        <v>147.1199951171875</v>
      </c>
      <c r="D73" s="101">
        <v>8.574783325195312</v>
      </c>
      <c r="E73" s="101">
        <v>8.928662300109863</v>
      </c>
      <c r="F73" s="101">
        <v>24.787055250312488</v>
      </c>
      <c r="G73" s="101" t="s">
        <v>57</v>
      </c>
      <c r="H73" s="101">
        <v>-11.94546110707347</v>
      </c>
      <c r="I73" s="101">
        <v>68.87454621714528</v>
      </c>
      <c r="J73" s="101" t="s">
        <v>60</v>
      </c>
      <c r="K73" s="101">
        <v>0.09260742215722666</v>
      </c>
      <c r="L73" s="101">
        <v>-0.005841649342478812</v>
      </c>
      <c r="M73" s="101">
        <v>-0.025080897788505672</v>
      </c>
      <c r="N73" s="101">
        <v>-0.0004917471990676795</v>
      </c>
      <c r="O73" s="101">
        <v>0.0032107927062552085</v>
      </c>
      <c r="P73" s="101">
        <v>-0.0006684069534648963</v>
      </c>
      <c r="Q73" s="101">
        <v>-0.0006682069710314611</v>
      </c>
      <c r="R73" s="101">
        <v>-3.955843157689516E-05</v>
      </c>
      <c r="S73" s="101">
        <v>2.071732058056932E-07</v>
      </c>
      <c r="T73" s="101">
        <v>-4.760664227421907E-05</v>
      </c>
      <c r="U73" s="101">
        <v>-2.4464725763816017E-05</v>
      </c>
      <c r="V73" s="101">
        <v>-3.1236687232813466E-06</v>
      </c>
      <c r="W73" s="101">
        <v>-1.2812315809358396E-06</v>
      </c>
      <c r="X73" s="101">
        <v>67.5</v>
      </c>
    </row>
    <row r="74" spans="1:24" s="101" customFormat="1" ht="12.75" hidden="1">
      <c r="A74" s="101">
        <v>1817</v>
      </c>
      <c r="B74" s="101">
        <v>148.52000427246094</v>
      </c>
      <c r="C74" s="101">
        <v>149.9199981689453</v>
      </c>
      <c r="D74" s="101">
        <v>8.449392318725586</v>
      </c>
      <c r="E74" s="101">
        <v>8.863110542297363</v>
      </c>
      <c r="F74" s="101">
        <v>29.269560451312163</v>
      </c>
      <c r="G74" s="101" t="s">
        <v>58</v>
      </c>
      <c r="H74" s="101">
        <v>1.5175015389201008</v>
      </c>
      <c r="I74" s="101">
        <v>82.53750581138104</v>
      </c>
      <c r="J74" s="101" t="s">
        <v>61</v>
      </c>
      <c r="K74" s="101">
        <v>-1.173956010479149</v>
      </c>
      <c r="L74" s="101">
        <v>-1.0737987688414343</v>
      </c>
      <c r="M74" s="101">
        <v>-0.2776510702251531</v>
      </c>
      <c r="N74" s="101">
        <v>-0.04760747973228827</v>
      </c>
      <c r="O74" s="101">
        <v>-0.047186004941645404</v>
      </c>
      <c r="P74" s="101">
        <v>-0.030797285100352255</v>
      </c>
      <c r="Q74" s="101">
        <v>-0.005718003486707412</v>
      </c>
      <c r="R74" s="101">
        <v>-0.0007318852424600113</v>
      </c>
      <c r="S74" s="101">
        <v>-0.000620567003619612</v>
      </c>
      <c r="T74" s="101">
        <v>-0.00045078193534941904</v>
      </c>
      <c r="U74" s="101">
        <v>-0.0001235066306551545</v>
      </c>
      <c r="V74" s="101">
        <v>-2.702761026220673E-05</v>
      </c>
      <c r="W74" s="101">
        <v>-3.867858015904028E-05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1820</v>
      </c>
      <c r="B76" s="101">
        <v>175.94</v>
      </c>
      <c r="C76" s="101">
        <v>183.64</v>
      </c>
      <c r="D76" s="101">
        <v>8.30758635327755</v>
      </c>
      <c r="E76" s="101">
        <v>8.671168072680265</v>
      </c>
      <c r="F76" s="101">
        <v>36.059773616274086</v>
      </c>
      <c r="G76" s="101" t="s">
        <v>59</v>
      </c>
      <c r="H76" s="101">
        <v>-4.899977702569714</v>
      </c>
      <c r="I76" s="101">
        <v>103.54002229743028</v>
      </c>
      <c r="J76" s="101" t="s">
        <v>73</v>
      </c>
      <c r="K76" s="101">
        <v>4.039361911713656</v>
      </c>
      <c r="M76" s="101" t="s">
        <v>68</v>
      </c>
      <c r="N76" s="101">
        <v>2.98021476932233</v>
      </c>
      <c r="X76" s="101">
        <v>67.5</v>
      </c>
    </row>
    <row r="77" spans="1:24" s="101" customFormat="1" ht="12.75" hidden="1">
      <c r="A77" s="101">
        <v>1818</v>
      </c>
      <c r="B77" s="101">
        <v>98.76000213623047</v>
      </c>
      <c r="C77" s="101">
        <v>111.76000213623047</v>
      </c>
      <c r="D77" s="101">
        <v>9.1104097366333</v>
      </c>
      <c r="E77" s="101">
        <v>9.610391616821289</v>
      </c>
      <c r="F77" s="101">
        <v>27.49137259166597</v>
      </c>
      <c r="G77" s="101" t="s">
        <v>56</v>
      </c>
      <c r="H77" s="101">
        <v>40.488227321877574</v>
      </c>
      <c r="I77" s="101">
        <v>71.74822945810804</v>
      </c>
      <c r="J77" s="101" t="s">
        <v>62</v>
      </c>
      <c r="K77" s="101">
        <v>1.3618755875188617</v>
      </c>
      <c r="L77" s="101">
        <v>1.4377244779982163</v>
      </c>
      <c r="M77" s="101">
        <v>0.3224051790855452</v>
      </c>
      <c r="N77" s="101">
        <v>0.09444549232611542</v>
      </c>
      <c r="O77" s="101">
        <v>0.0546959973790566</v>
      </c>
      <c r="P77" s="101">
        <v>0.04124402425788206</v>
      </c>
      <c r="Q77" s="101">
        <v>0.0066577538077883976</v>
      </c>
      <c r="R77" s="101">
        <v>0.0014539068205689455</v>
      </c>
      <c r="S77" s="101">
        <v>0.000717667230251045</v>
      </c>
      <c r="T77" s="101">
        <v>0.000606892271186306</v>
      </c>
      <c r="U77" s="101">
        <v>0.00014560096857425405</v>
      </c>
      <c r="V77" s="101">
        <v>5.397119994510142E-05</v>
      </c>
      <c r="W77" s="101">
        <v>4.475002372096424E-05</v>
      </c>
      <c r="X77" s="101">
        <v>67.5</v>
      </c>
    </row>
    <row r="78" spans="1:24" s="101" customFormat="1" ht="12.75" hidden="1">
      <c r="A78" s="101">
        <v>1819</v>
      </c>
      <c r="B78" s="101">
        <v>161.27999877929688</v>
      </c>
      <c r="C78" s="101">
        <v>171.8800048828125</v>
      </c>
      <c r="D78" s="101">
        <v>8.333362579345703</v>
      </c>
      <c r="E78" s="101">
        <v>8.81272029876709</v>
      </c>
      <c r="F78" s="101">
        <v>25.868964155957897</v>
      </c>
      <c r="G78" s="101" t="s">
        <v>57</v>
      </c>
      <c r="H78" s="101">
        <v>-19.776560920880073</v>
      </c>
      <c r="I78" s="101">
        <v>74.0034378584168</v>
      </c>
      <c r="J78" s="101" t="s">
        <v>60</v>
      </c>
      <c r="K78" s="101">
        <v>0.567373372073722</v>
      </c>
      <c r="L78" s="101">
        <v>-0.00782106253389028</v>
      </c>
      <c r="M78" s="101">
        <v>-0.1376404287763145</v>
      </c>
      <c r="N78" s="101">
        <v>-0.0009757712553281417</v>
      </c>
      <c r="O78" s="101">
        <v>0.022249411652986568</v>
      </c>
      <c r="P78" s="101">
        <v>-0.0008949997012576532</v>
      </c>
      <c r="Q78" s="101">
        <v>-0.0029992790448779474</v>
      </c>
      <c r="R78" s="101">
        <v>-7.847245501401064E-05</v>
      </c>
      <c r="S78" s="101">
        <v>0.0002469538815476006</v>
      </c>
      <c r="T78" s="101">
        <v>-6.375109129432585E-05</v>
      </c>
      <c r="U78" s="101">
        <v>-7.56734850907456E-05</v>
      </c>
      <c r="V78" s="101">
        <v>-6.1905254586906775E-06</v>
      </c>
      <c r="W78" s="101">
        <v>1.3982960042141121E-05</v>
      </c>
      <c r="X78" s="101">
        <v>67.5</v>
      </c>
    </row>
    <row r="79" spans="1:24" s="101" customFormat="1" ht="12.75" hidden="1">
      <c r="A79" s="101">
        <v>1817</v>
      </c>
      <c r="B79" s="101">
        <v>161.86000061035156</v>
      </c>
      <c r="C79" s="101">
        <v>159.9600067138672</v>
      </c>
      <c r="D79" s="101">
        <v>8.234965324401855</v>
      </c>
      <c r="E79" s="101">
        <v>8.829001426696777</v>
      </c>
      <c r="F79" s="101">
        <v>35.48131966480409</v>
      </c>
      <c r="G79" s="101" t="s">
        <v>58</v>
      </c>
      <c r="H79" s="101">
        <v>8.356848838832008</v>
      </c>
      <c r="I79" s="101">
        <v>102.71684944918357</v>
      </c>
      <c r="J79" s="101" t="s">
        <v>61</v>
      </c>
      <c r="K79" s="101">
        <v>-1.238060003611109</v>
      </c>
      <c r="L79" s="101">
        <v>-1.4377032049821983</v>
      </c>
      <c r="M79" s="101">
        <v>-0.29154795809172596</v>
      </c>
      <c r="N79" s="101">
        <v>-0.09444045156170952</v>
      </c>
      <c r="O79" s="101">
        <v>-0.04996614664335956</v>
      </c>
      <c r="P79" s="101">
        <v>-0.041234312320196545</v>
      </c>
      <c r="Q79" s="101">
        <v>-0.00594390536399066</v>
      </c>
      <c r="R79" s="101">
        <v>-0.00145178755908052</v>
      </c>
      <c r="S79" s="101">
        <v>-0.0006738397686132661</v>
      </c>
      <c r="T79" s="101">
        <v>-0.0006035346114221249</v>
      </c>
      <c r="U79" s="101">
        <v>-0.00012439118016958282</v>
      </c>
      <c r="V79" s="101">
        <v>-5.361499620497439E-05</v>
      </c>
      <c r="W79" s="101">
        <v>-4.2509310174204744E-05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1820</v>
      </c>
      <c r="B81" s="101">
        <v>176.38</v>
      </c>
      <c r="C81" s="101">
        <v>171.68</v>
      </c>
      <c r="D81" s="101">
        <v>8.51261477950652</v>
      </c>
      <c r="E81" s="101">
        <v>8.750285997969373</v>
      </c>
      <c r="F81" s="101">
        <v>36.76075425026504</v>
      </c>
      <c r="G81" s="101" t="s">
        <v>59</v>
      </c>
      <c r="H81" s="101">
        <v>-5.867585637785453</v>
      </c>
      <c r="I81" s="101">
        <v>103.01241436221454</v>
      </c>
      <c r="J81" s="101" t="s">
        <v>73</v>
      </c>
      <c r="K81" s="101">
        <v>3.062825568488218</v>
      </c>
      <c r="M81" s="101" t="s">
        <v>68</v>
      </c>
      <c r="N81" s="101">
        <v>2.414996896627233</v>
      </c>
      <c r="X81" s="101">
        <v>67.5</v>
      </c>
    </row>
    <row r="82" spans="1:24" s="101" customFormat="1" ht="12.75" hidden="1">
      <c r="A82" s="101">
        <v>1818</v>
      </c>
      <c r="B82" s="101">
        <v>106.73999786376953</v>
      </c>
      <c r="C82" s="101">
        <v>115.44000244140625</v>
      </c>
      <c r="D82" s="101">
        <v>9.192127227783203</v>
      </c>
      <c r="E82" s="101">
        <v>9.759232521057129</v>
      </c>
      <c r="F82" s="101">
        <v>26.993653327738034</v>
      </c>
      <c r="G82" s="101" t="s">
        <v>56</v>
      </c>
      <c r="H82" s="101">
        <v>30.60640548584496</v>
      </c>
      <c r="I82" s="101">
        <v>69.84640334961449</v>
      </c>
      <c r="J82" s="101" t="s">
        <v>62</v>
      </c>
      <c r="K82" s="101">
        <v>1.0262355793497142</v>
      </c>
      <c r="L82" s="101">
        <v>1.3947036146291913</v>
      </c>
      <c r="M82" s="101">
        <v>0.24294701129179705</v>
      </c>
      <c r="N82" s="101">
        <v>0.04603053630939849</v>
      </c>
      <c r="O82" s="101">
        <v>0.04121604203552935</v>
      </c>
      <c r="P82" s="101">
        <v>0.040009806804462596</v>
      </c>
      <c r="Q82" s="101">
        <v>0.0050168806495737754</v>
      </c>
      <c r="R82" s="101">
        <v>0.0007086525743783516</v>
      </c>
      <c r="S82" s="101">
        <v>0.0005407797850848836</v>
      </c>
      <c r="T82" s="101">
        <v>0.0005887181578903499</v>
      </c>
      <c r="U82" s="101">
        <v>0.00010969919241625431</v>
      </c>
      <c r="V82" s="101">
        <v>2.6316676038020788E-05</v>
      </c>
      <c r="W82" s="101">
        <v>3.371708039597543E-05</v>
      </c>
      <c r="X82" s="101">
        <v>67.5</v>
      </c>
    </row>
    <row r="83" spans="1:24" s="101" customFormat="1" ht="12.75" hidden="1">
      <c r="A83" s="101">
        <v>1819</v>
      </c>
      <c r="B83" s="101">
        <v>176.75999450683594</v>
      </c>
      <c r="C83" s="101">
        <v>170.4600067138672</v>
      </c>
      <c r="D83" s="101">
        <v>8.235432624816895</v>
      </c>
      <c r="E83" s="101">
        <v>8.797722816467285</v>
      </c>
      <c r="F83" s="101">
        <v>29.46775283236496</v>
      </c>
      <c r="G83" s="101" t="s">
        <v>57</v>
      </c>
      <c r="H83" s="101">
        <v>-23.90368070794254</v>
      </c>
      <c r="I83" s="101">
        <v>85.3563137988934</v>
      </c>
      <c r="J83" s="101" t="s">
        <v>60</v>
      </c>
      <c r="K83" s="101">
        <v>0.6907595196823721</v>
      </c>
      <c r="L83" s="101">
        <v>-0.007587644168125047</v>
      </c>
      <c r="M83" s="101">
        <v>-0.1655595593226712</v>
      </c>
      <c r="N83" s="101">
        <v>-0.0004751332994243818</v>
      </c>
      <c r="O83" s="101">
        <v>0.027412053736070273</v>
      </c>
      <c r="P83" s="101">
        <v>-0.0008682841042435434</v>
      </c>
      <c r="Q83" s="101">
        <v>-0.003513974587541726</v>
      </c>
      <c r="R83" s="101">
        <v>-3.822466835431893E-05</v>
      </c>
      <c r="S83" s="101">
        <v>0.00033152203668401244</v>
      </c>
      <c r="T83" s="101">
        <v>-6.184567986890159E-05</v>
      </c>
      <c r="U83" s="101">
        <v>-8.279226962734319E-05</v>
      </c>
      <c r="V83" s="101">
        <v>-3.0130841556950793E-06</v>
      </c>
      <c r="W83" s="101">
        <v>1.9763319002357797E-05</v>
      </c>
      <c r="X83" s="101">
        <v>67.5</v>
      </c>
    </row>
    <row r="84" spans="1:24" s="101" customFormat="1" ht="12.75" hidden="1">
      <c r="A84" s="101">
        <v>1817</v>
      </c>
      <c r="B84" s="101">
        <v>154.5800018310547</v>
      </c>
      <c r="C84" s="101">
        <v>161.17999267578125</v>
      </c>
      <c r="D84" s="101">
        <v>8.253007888793945</v>
      </c>
      <c r="E84" s="101">
        <v>8.803290367126465</v>
      </c>
      <c r="F84" s="101">
        <v>33.94481748865592</v>
      </c>
      <c r="G84" s="101" t="s">
        <v>58</v>
      </c>
      <c r="H84" s="101">
        <v>10.943965835862016</v>
      </c>
      <c r="I84" s="101">
        <v>98.0239676669167</v>
      </c>
      <c r="J84" s="101" t="s">
        <v>61</v>
      </c>
      <c r="K84" s="101">
        <v>-0.7589537207836997</v>
      </c>
      <c r="L84" s="101">
        <v>-1.394682974842566</v>
      </c>
      <c r="M84" s="101">
        <v>-0.17780124468771155</v>
      </c>
      <c r="N84" s="101">
        <v>-0.04602808404961726</v>
      </c>
      <c r="O84" s="101">
        <v>-0.030778912116014075</v>
      </c>
      <c r="P84" s="101">
        <v>-0.04000038403871567</v>
      </c>
      <c r="Q84" s="101">
        <v>-0.003580652740797234</v>
      </c>
      <c r="R84" s="101">
        <v>-0.0007076209055011499</v>
      </c>
      <c r="S84" s="101">
        <v>-0.00042724222070078375</v>
      </c>
      <c r="T84" s="101">
        <v>-0.0005854606573556931</v>
      </c>
      <c r="U84" s="101">
        <v>-7.196772128344551E-05</v>
      </c>
      <c r="V84" s="101">
        <v>-2.6143617989116136E-05</v>
      </c>
      <c r="W84" s="101">
        <v>-2.7317626771733187E-05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24.787055250312488</v>
      </c>
      <c r="G85" s="102"/>
      <c r="H85" s="102"/>
      <c r="I85" s="115"/>
      <c r="J85" s="115" t="s">
        <v>158</v>
      </c>
      <c r="K85" s="102">
        <f>AVERAGE(K83,K78,K73,K68,K63,K58)</f>
        <v>0.6837177346980052</v>
      </c>
      <c r="L85" s="102">
        <f>AVERAGE(L83,L78,L73,L68,L63,L58)</f>
        <v>-0.006817448526060033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36.76075425026504</v>
      </c>
      <c r="G86" s="102"/>
      <c r="H86" s="102"/>
      <c r="I86" s="115"/>
      <c r="J86" s="115" t="s">
        <v>159</v>
      </c>
      <c r="K86" s="102">
        <f>AVERAGE(K84,K79,K74,K69,K64,K59)</f>
        <v>-1.1374964057216663</v>
      </c>
      <c r="L86" s="102">
        <f>AVERAGE(L84,L79,L74,L69,L64,L59)</f>
        <v>-1.2532002449701631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0.42732358418625327</v>
      </c>
      <c r="L87" s="102">
        <f>ABS(L85/$H$33)</f>
        <v>0.018937357016833425</v>
      </c>
      <c r="M87" s="115" t="s">
        <v>111</v>
      </c>
      <c r="N87" s="102">
        <f>K87+L87+L88+K88</f>
        <v>1.875815870287658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0.6463047759782194</v>
      </c>
      <c r="L88" s="102">
        <f>ABS(L86/$H$34)</f>
        <v>0.7832501531063519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1820</v>
      </c>
      <c r="B91" s="101">
        <v>155.38</v>
      </c>
      <c r="C91" s="101">
        <v>181.88</v>
      </c>
      <c r="D91" s="101">
        <v>8.69998497379603</v>
      </c>
      <c r="E91" s="101">
        <v>9.064237309892471</v>
      </c>
      <c r="F91" s="101">
        <v>36.10234671075541</v>
      </c>
      <c r="G91" s="101" t="s">
        <v>59</v>
      </c>
      <c r="H91" s="101">
        <v>11.021429214049675</v>
      </c>
      <c r="I91" s="101">
        <v>98.90142921404967</v>
      </c>
      <c r="J91" s="101" t="s">
        <v>73</v>
      </c>
      <c r="K91" s="101">
        <v>5.2073517940371365</v>
      </c>
      <c r="M91" s="101" t="s">
        <v>68</v>
      </c>
      <c r="N91" s="101">
        <v>2.9419133051041326</v>
      </c>
      <c r="X91" s="101">
        <v>67.5</v>
      </c>
    </row>
    <row r="92" spans="1:24" s="101" customFormat="1" ht="12.75" hidden="1">
      <c r="A92" s="101">
        <v>1818</v>
      </c>
      <c r="B92" s="101">
        <v>100.26000213623047</v>
      </c>
      <c r="C92" s="101">
        <v>111.55999755859375</v>
      </c>
      <c r="D92" s="101">
        <v>9.387359619140625</v>
      </c>
      <c r="E92" s="101">
        <v>9.787856101989746</v>
      </c>
      <c r="F92" s="101">
        <v>28.486145667582623</v>
      </c>
      <c r="G92" s="101" t="s">
        <v>56</v>
      </c>
      <c r="H92" s="101">
        <v>39.39564179599964</v>
      </c>
      <c r="I92" s="101">
        <v>72.1556439322301</v>
      </c>
      <c r="J92" s="101" t="s">
        <v>62</v>
      </c>
      <c r="K92" s="101">
        <v>2.0943312902581406</v>
      </c>
      <c r="L92" s="101">
        <v>0.7464991914703992</v>
      </c>
      <c r="M92" s="101">
        <v>0.4958036266956306</v>
      </c>
      <c r="N92" s="101">
        <v>0.10199879451661492</v>
      </c>
      <c r="O92" s="101">
        <v>0.0841126472846646</v>
      </c>
      <c r="P92" s="101">
        <v>0.021415028003262837</v>
      </c>
      <c r="Q92" s="101">
        <v>0.01023844255151301</v>
      </c>
      <c r="R92" s="101">
        <v>0.001570171849278401</v>
      </c>
      <c r="S92" s="101">
        <v>0.0011035914906597295</v>
      </c>
      <c r="T92" s="101">
        <v>0.0003151096860598131</v>
      </c>
      <c r="U92" s="101">
        <v>0.0002239327722447871</v>
      </c>
      <c r="V92" s="101">
        <v>5.828336412633018E-05</v>
      </c>
      <c r="W92" s="101">
        <v>6.881281419747687E-05</v>
      </c>
      <c r="X92" s="101">
        <v>67.5</v>
      </c>
    </row>
    <row r="93" spans="1:24" s="101" customFormat="1" ht="12.75" hidden="1">
      <c r="A93" s="101">
        <v>1817</v>
      </c>
      <c r="B93" s="101">
        <v>157.75999450683594</v>
      </c>
      <c r="C93" s="101">
        <v>163.86000061035156</v>
      </c>
      <c r="D93" s="101">
        <v>8.187891960144043</v>
      </c>
      <c r="E93" s="101">
        <v>8.667664527893066</v>
      </c>
      <c r="F93" s="101">
        <v>25.145944719595054</v>
      </c>
      <c r="G93" s="101" t="s">
        <v>57</v>
      </c>
      <c r="H93" s="101">
        <v>-17.057672579659467</v>
      </c>
      <c r="I93" s="101">
        <v>73.20232192717647</v>
      </c>
      <c r="J93" s="101" t="s">
        <v>60</v>
      </c>
      <c r="K93" s="101">
        <v>1.0729928686811714</v>
      </c>
      <c r="L93" s="101">
        <v>-0.004059775318500358</v>
      </c>
      <c r="M93" s="101">
        <v>-0.25883926761012777</v>
      </c>
      <c r="N93" s="101">
        <v>-0.0010538218019169173</v>
      </c>
      <c r="O93" s="101">
        <v>0.04231180231651259</v>
      </c>
      <c r="P93" s="101">
        <v>-0.0004647324997305691</v>
      </c>
      <c r="Q93" s="101">
        <v>-0.005572322898053372</v>
      </c>
      <c r="R93" s="101">
        <v>-8.471808963740532E-05</v>
      </c>
      <c r="S93" s="101">
        <v>0.0004894472620798326</v>
      </c>
      <c r="T93" s="101">
        <v>-3.311758076787654E-05</v>
      </c>
      <c r="U93" s="101">
        <v>-0.00013637337958933286</v>
      </c>
      <c r="V93" s="101">
        <v>-6.6783671364852E-06</v>
      </c>
      <c r="W93" s="101">
        <v>2.844581688385882E-05</v>
      </c>
      <c r="X93" s="101">
        <v>67.5</v>
      </c>
    </row>
    <row r="94" spans="1:24" s="101" customFormat="1" ht="12.75" hidden="1">
      <c r="A94" s="101">
        <v>1819</v>
      </c>
      <c r="B94" s="101">
        <v>184.5</v>
      </c>
      <c r="C94" s="101">
        <v>177</v>
      </c>
      <c r="D94" s="101">
        <v>8.191040992736816</v>
      </c>
      <c r="E94" s="101">
        <v>8.745267868041992</v>
      </c>
      <c r="F94" s="101">
        <v>37.67008345301775</v>
      </c>
      <c r="G94" s="101" t="s">
        <v>58</v>
      </c>
      <c r="H94" s="101">
        <v>-7.2578601187915694</v>
      </c>
      <c r="I94" s="101">
        <v>109.74213988120843</v>
      </c>
      <c r="J94" s="101" t="s">
        <v>61</v>
      </c>
      <c r="K94" s="101">
        <v>-1.7985855156521413</v>
      </c>
      <c r="L94" s="101">
        <v>-0.7464881520093424</v>
      </c>
      <c r="M94" s="101">
        <v>-0.4228752413982082</v>
      </c>
      <c r="N94" s="101">
        <v>-0.10199335048155071</v>
      </c>
      <c r="O94" s="101">
        <v>-0.07269559008607575</v>
      </c>
      <c r="P94" s="101">
        <v>-0.0214099847754319</v>
      </c>
      <c r="Q94" s="101">
        <v>-0.008589232992558898</v>
      </c>
      <c r="R94" s="101">
        <v>-0.0015678847156454273</v>
      </c>
      <c r="S94" s="101">
        <v>-0.0009891185752472346</v>
      </c>
      <c r="T94" s="101">
        <v>-0.0003133645482386244</v>
      </c>
      <c r="U94" s="101">
        <v>-0.00017761809543123533</v>
      </c>
      <c r="V94" s="101">
        <v>-5.7899481398996196E-05</v>
      </c>
      <c r="W94" s="101">
        <v>-6.265811120347027E-05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1820</v>
      </c>
      <c r="B96" s="101">
        <v>161.78</v>
      </c>
      <c r="C96" s="101">
        <v>177.88</v>
      </c>
      <c r="D96" s="101">
        <v>8.74900310913316</v>
      </c>
      <c r="E96" s="101">
        <v>8.902899454006455</v>
      </c>
      <c r="F96" s="101">
        <v>34.0802180970032</v>
      </c>
      <c r="G96" s="101" t="s">
        <v>59</v>
      </c>
      <c r="H96" s="101">
        <v>-1.4162883690787709</v>
      </c>
      <c r="I96" s="101">
        <v>92.86371163092123</v>
      </c>
      <c r="J96" s="101" t="s">
        <v>73</v>
      </c>
      <c r="K96" s="101">
        <v>4.091653410785955</v>
      </c>
      <c r="M96" s="101" t="s">
        <v>68</v>
      </c>
      <c r="N96" s="101">
        <v>2.858601520711057</v>
      </c>
      <c r="X96" s="101">
        <v>67.5</v>
      </c>
    </row>
    <row r="97" spans="1:24" s="101" customFormat="1" ht="12.75" hidden="1">
      <c r="A97" s="101">
        <v>1818</v>
      </c>
      <c r="B97" s="101">
        <v>94.95999908447266</v>
      </c>
      <c r="C97" s="101">
        <v>108.55999755859375</v>
      </c>
      <c r="D97" s="101">
        <v>9.474588394165039</v>
      </c>
      <c r="E97" s="101">
        <v>9.920534133911133</v>
      </c>
      <c r="F97" s="101">
        <v>26.56546420985747</v>
      </c>
      <c r="G97" s="101" t="s">
        <v>56</v>
      </c>
      <c r="H97" s="101">
        <v>39.19616493495725</v>
      </c>
      <c r="I97" s="101">
        <v>66.65616401942991</v>
      </c>
      <c r="J97" s="101" t="s">
        <v>62</v>
      </c>
      <c r="K97" s="101">
        <v>1.4939036709843763</v>
      </c>
      <c r="L97" s="101">
        <v>1.3122658695354479</v>
      </c>
      <c r="M97" s="101">
        <v>0.35366089514899357</v>
      </c>
      <c r="N97" s="101">
        <v>0.08783168747433118</v>
      </c>
      <c r="O97" s="101">
        <v>0.05999847677486002</v>
      </c>
      <c r="P97" s="101">
        <v>0.03764501871189602</v>
      </c>
      <c r="Q97" s="101">
        <v>0.007303173536165578</v>
      </c>
      <c r="R97" s="101">
        <v>0.0013521028406455202</v>
      </c>
      <c r="S97" s="101">
        <v>0.0007872256973154857</v>
      </c>
      <c r="T97" s="101">
        <v>0.0005539294144082991</v>
      </c>
      <c r="U97" s="101">
        <v>0.00015971745898962303</v>
      </c>
      <c r="V97" s="101">
        <v>5.019379183428265E-05</v>
      </c>
      <c r="W97" s="101">
        <v>4.908631443838004E-05</v>
      </c>
      <c r="X97" s="101">
        <v>67.5</v>
      </c>
    </row>
    <row r="98" spans="1:24" s="101" customFormat="1" ht="12.75" hidden="1">
      <c r="A98" s="101">
        <v>1817</v>
      </c>
      <c r="B98" s="101">
        <v>163.72000122070312</v>
      </c>
      <c r="C98" s="101">
        <v>166.52000427246094</v>
      </c>
      <c r="D98" s="101">
        <v>8.179464340209961</v>
      </c>
      <c r="E98" s="101">
        <v>8.797635078430176</v>
      </c>
      <c r="F98" s="101">
        <v>25.8407649691504</v>
      </c>
      <c r="G98" s="101" t="s">
        <v>57</v>
      </c>
      <c r="H98" s="101">
        <v>-20.898652855240144</v>
      </c>
      <c r="I98" s="101">
        <v>75.32134836546298</v>
      </c>
      <c r="J98" s="101" t="s">
        <v>60</v>
      </c>
      <c r="K98" s="101">
        <v>0.7443000344599586</v>
      </c>
      <c r="L98" s="101">
        <v>-0.007138467056094663</v>
      </c>
      <c r="M98" s="101">
        <v>-0.1796766758333998</v>
      </c>
      <c r="N98" s="101">
        <v>-0.0009073361838007624</v>
      </c>
      <c r="O98" s="101">
        <v>0.02932985800381257</v>
      </c>
      <c r="P98" s="101">
        <v>-0.0008169240914420808</v>
      </c>
      <c r="Q98" s="101">
        <v>-0.0038741079329579365</v>
      </c>
      <c r="R98" s="101">
        <v>-7.2964672588502E-05</v>
      </c>
      <c r="S98" s="101">
        <v>0.00033753300608980395</v>
      </c>
      <c r="T98" s="101">
        <v>-5.819268361692293E-05</v>
      </c>
      <c r="U98" s="101">
        <v>-9.517653788788657E-05</v>
      </c>
      <c r="V98" s="101">
        <v>-5.754227707809287E-06</v>
      </c>
      <c r="W98" s="101">
        <v>1.955078541852057E-05</v>
      </c>
      <c r="X98" s="101">
        <v>67.5</v>
      </c>
    </row>
    <row r="99" spans="1:24" s="101" customFormat="1" ht="12.75" hidden="1">
      <c r="A99" s="101">
        <v>1819</v>
      </c>
      <c r="B99" s="101">
        <v>155.0800018310547</v>
      </c>
      <c r="C99" s="101">
        <v>154.3800048828125</v>
      </c>
      <c r="D99" s="101">
        <v>8.817035675048828</v>
      </c>
      <c r="E99" s="101">
        <v>9.198718070983887</v>
      </c>
      <c r="F99" s="101">
        <v>34.46999024552907</v>
      </c>
      <c r="G99" s="101" t="s">
        <v>58</v>
      </c>
      <c r="H99" s="101">
        <v>5.594854828406525</v>
      </c>
      <c r="I99" s="101">
        <v>93.17485665946121</v>
      </c>
      <c r="J99" s="101" t="s">
        <v>61</v>
      </c>
      <c r="K99" s="101">
        <v>-1.2952859286209744</v>
      </c>
      <c r="L99" s="101">
        <v>-1.312246453466617</v>
      </c>
      <c r="M99" s="101">
        <v>-0.3046183200647112</v>
      </c>
      <c r="N99" s="101">
        <v>-0.08782700077788236</v>
      </c>
      <c r="O99" s="101">
        <v>-0.052340965264118015</v>
      </c>
      <c r="P99" s="101">
        <v>-0.037636153746734305</v>
      </c>
      <c r="Q99" s="101">
        <v>-0.006190931385756235</v>
      </c>
      <c r="R99" s="101">
        <v>-0.0013501326780119567</v>
      </c>
      <c r="S99" s="101">
        <v>-0.0007111932004131037</v>
      </c>
      <c r="T99" s="101">
        <v>-0.000550864237104009</v>
      </c>
      <c r="U99" s="101">
        <v>-0.00012826181560299856</v>
      </c>
      <c r="V99" s="101">
        <v>-4.9862867969963174E-05</v>
      </c>
      <c r="W99" s="101">
        <v>-4.502480488200344E-05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1820</v>
      </c>
      <c r="B101" s="101">
        <v>167.96</v>
      </c>
      <c r="C101" s="101">
        <v>167.56</v>
      </c>
      <c r="D101" s="101">
        <v>8.345043432347836</v>
      </c>
      <c r="E101" s="101">
        <v>8.93079641591809</v>
      </c>
      <c r="F101" s="101">
        <v>33.23282743007715</v>
      </c>
      <c r="G101" s="101" t="s">
        <v>59</v>
      </c>
      <c r="H101" s="101">
        <v>-5.49720202189944</v>
      </c>
      <c r="I101" s="101">
        <v>94.96279797810057</v>
      </c>
      <c r="J101" s="101" t="s">
        <v>73</v>
      </c>
      <c r="K101" s="101">
        <v>2.558143612918789</v>
      </c>
      <c r="M101" s="101" t="s">
        <v>68</v>
      </c>
      <c r="N101" s="101">
        <v>1.7904161618844918</v>
      </c>
      <c r="X101" s="101">
        <v>67.5</v>
      </c>
    </row>
    <row r="102" spans="1:24" s="101" customFormat="1" ht="12.75" hidden="1">
      <c r="A102" s="101">
        <v>1818</v>
      </c>
      <c r="B102" s="101">
        <v>105.36000061035156</v>
      </c>
      <c r="C102" s="101">
        <v>111.45999908447266</v>
      </c>
      <c r="D102" s="101">
        <v>9.248007774353027</v>
      </c>
      <c r="E102" s="101">
        <v>9.840968132019043</v>
      </c>
      <c r="F102" s="101">
        <v>26.311746695300304</v>
      </c>
      <c r="G102" s="101" t="s">
        <v>56</v>
      </c>
      <c r="H102" s="101">
        <v>29.806653567280264</v>
      </c>
      <c r="I102" s="101">
        <v>67.66665417763183</v>
      </c>
      <c r="J102" s="101" t="s">
        <v>62</v>
      </c>
      <c r="K102" s="101">
        <v>1.1753919206710468</v>
      </c>
      <c r="L102" s="101">
        <v>1.0463218162335683</v>
      </c>
      <c r="M102" s="101">
        <v>0.2782578444033865</v>
      </c>
      <c r="N102" s="101">
        <v>0.03489094574726555</v>
      </c>
      <c r="O102" s="101">
        <v>0.04720638822877867</v>
      </c>
      <c r="P102" s="101">
        <v>0.030015847944126824</v>
      </c>
      <c r="Q102" s="101">
        <v>0.005746074665874182</v>
      </c>
      <c r="R102" s="101">
        <v>0.0005371759545990982</v>
      </c>
      <c r="S102" s="101">
        <v>0.0006193886981265368</v>
      </c>
      <c r="T102" s="101">
        <v>0.0004416717616242331</v>
      </c>
      <c r="U102" s="101">
        <v>0.00012566272915075937</v>
      </c>
      <c r="V102" s="101">
        <v>1.994580313636125E-05</v>
      </c>
      <c r="W102" s="101">
        <v>3.862384565667922E-05</v>
      </c>
      <c r="X102" s="101">
        <v>67.5</v>
      </c>
    </row>
    <row r="103" spans="1:24" s="101" customFormat="1" ht="12.75" hidden="1">
      <c r="A103" s="101">
        <v>1817</v>
      </c>
      <c r="B103" s="101">
        <v>155.8800048828125</v>
      </c>
      <c r="C103" s="101">
        <v>158.8800048828125</v>
      </c>
      <c r="D103" s="101">
        <v>8.36689281463623</v>
      </c>
      <c r="E103" s="101">
        <v>8.782649040222168</v>
      </c>
      <c r="F103" s="101">
        <v>25.131105742119136</v>
      </c>
      <c r="G103" s="101" t="s">
        <v>57</v>
      </c>
      <c r="H103" s="101">
        <v>-16.79168985146589</v>
      </c>
      <c r="I103" s="101">
        <v>71.58831503134661</v>
      </c>
      <c r="J103" s="101" t="s">
        <v>60</v>
      </c>
      <c r="K103" s="101">
        <v>0.43015811493541617</v>
      </c>
      <c r="L103" s="101">
        <v>-0.005692164368453173</v>
      </c>
      <c r="M103" s="101">
        <v>-0.10477076893168508</v>
      </c>
      <c r="N103" s="101">
        <v>-0.00036009937780447657</v>
      </c>
      <c r="O103" s="101">
        <v>0.016801312673065047</v>
      </c>
      <c r="P103" s="101">
        <v>-0.000651352438955825</v>
      </c>
      <c r="Q103" s="101">
        <v>-0.0023024629471646877</v>
      </c>
      <c r="R103" s="101">
        <v>-2.8969917585382083E-05</v>
      </c>
      <c r="S103" s="101">
        <v>0.00018082209985284626</v>
      </c>
      <c r="T103" s="101">
        <v>-4.6394716195222285E-05</v>
      </c>
      <c r="U103" s="101">
        <v>-5.930680143096113E-05</v>
      </c>
      <c r="V103" s="101">
        <v>-2.285037517222193E-06</v>
      </c>
      <c r="W103" s="101">
        <v>1.0032184578165169E-05</v>
      </c>
      <c r="X103" s="101">
        <v>67.5</v>
      </c>
    </row>
    <row r="104" spans="1:24" s="101" customFormat="1" ht="12.75" hidden="1">
      <c r="A104" s="101">
        <v>1819</v>
      </c>
      <c r="B104" s="101">
        <v>158.25999450683594</v>
      </c>
      <c r="C104" s="101">
        <v>147.36000061035156</v>
      </c>
      <c r="D104" s="101">
        <v>8.572656631469727</v>
      </c>
      <c r="E104" s="101">
        <v>9.276124954223633</v>
      </c>
      <c r="F104" s="101">
        <v>33.14899202994437</v>
      </c>
      <c r="G104" s="101" t="s">
        <v>58</v>
      </c>
      <c r="H104" s="101">
        <v>1.4107323225813673</v>
      </c>
      <c r="I104" s="101">
        <v>92.1707268294173</v>
      </c>
      <c r="J104" s="101" t="s">
        <v>61</v>
      </c>
      <c r="K104" s="101">
        <v>-1.0938510699971828</v>
      </c>
      <c r="L104" s="101">
        <v>-1.0463063329594808</v>
      </c>
      <c r="M104" s="101">
        <v>-0.2577799719712195</v>
      </c>
      <c r="N104" s="101">
        <v>-0.03488908745692172</v>
      </c>
      <c r="O104" s="101">
        <v>-0.04411529192998815</v>
      </c>
      <c r="P104" s="101">
        <v>-0.030008779845325413</v>
      </c>
      <c r="Q104" s="101">
        <v>-0.005264602401201328</v>
      </c>
      <c r="R104" s="101">
        <v>-0.0005363942114476522</v>
      </c>
      <c r="S104" s="101">
        <v>-0.0005924067247860151</v>
      </c>
      <c r="T104" s="101">
        <v>-0.00043922827245683786</v>
      </c>
      <c r="U104" s="101">
        <v>-0.00011078729530792625</v>
      </c>
      <c r="V104" s="101">
        <v>-1.9814481227106734E-05</v>
      </c>
      <c r="W104" s="101">
        <v>-3.729821344113687E-05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1820</v>
      </c>
      <c r="B106" s="101">
        <v>169.42</v>
      </c>
      <c r="C106" s="101">
        <v>170.22</v>
      </c>
      <c r="D106" s="101">
        <v>8.806880377489339</v>
      </c>
      <c r="E106" s="101">
        <v>9.01788428300985</v>
      </c>
      <c r="F106" s="101">
        <v>33.76732373242584</v>
      </c>
      <c r="G106" s="101" t="s">
        <v>59</v>
      </c>
      <c r="H106" s="101">
        <v>-10.484268298521997</v>
      </c>
      <c r="I106" s="101">
        <v>91.43573170147799</v>
      </c>
      <c r="J106" s="101" t="s">
        <v>73</v>
      </c>
      <c r="K106" s="101">
        <v>2.6114848330007687</v>
      </c>
      <c r="M106" s="101" t="s">
        <v>68</v>
      </c>
      <c r="N106" s="101">
        <v>1.8680310703109373</v>
      </c>
      <c r="X106" s="101">
        <v>67.5</v>
      </c>
    </row>
    <row r="107" spans="1:24" s="101" customFormat="1" ht="12.75" hidden="1">
      <c r="A107" s="101">
        <v>1818</v>
      </c>
      <c r="B107" s="101">
        <v>104.08000183105469</v>
      </c>
      <c r="C107" s="101">
        <v>114.37999725341797</v>
      </c>
      <c r="D107" s="101">
        <v>9.265436172485352</v>
      </c>
      <c r="E107" s="101">
        <v>10.02530288696289</v>
      </c>
      <c r="F107" s="101">
        <v>26.730377434425264</v>
      </c>
      <c r="G107" s="101" t="s">
        <v>56</v>
      </c>
      <c r="H107" s="101">
        <v>32.030257069916246</v>
      </c>
      <c r="I107" s="101">
        <v>68.61025890097093</v>
      </c>
      <c r="J107" s="101" t="s">
        <v>62</v>
      </c>
      <c r="K107" s="101">
        <v>1.1501400692344939</v>
      </c>
      <c r="L107" s="101">
        <v>1.0996000315394696</v>
      </c>
      <c r="M107" s="101">
        <v>0.27228015173400455</v>
      </c>
      <c r="N107" s="101">
        <v>0.04737557255590994</v>
      </c>
      <c r="O107" s="101">
        <v>0.04619214034744091</v>
      </c>
      <c r="P107" s="101">
        <v>0.03154423413834851</v>
      </c>
      <c r="Q107" s="101">
        <v>0.005622659653154708</v>
      </c>
      <c r="R107" s="101">
        <v>0.0007293438290205298</v>
      </c>
      <c r="S107" s="101">
        <v>0.0006060979103212109</v>
      </c>
      <c r="T107" s="101">
        <v>0.00046417443138271647</v>
      </c>
      <c r="U107" s="101">
        <v>0.00012297019232681032</v>
      </c>
      <c r="V107" s="101">
        <v>2.7073258156166427E-05</v>
      </c>
      <c r="W107" s="101">
        <v>3.7798012060397324E-05</v>
      </c>
      <c r="X107" s="101">
        <v>67.5</v>
      </c>
    </row>
    <row r="108" spans="1:24" s="101" customFormat="1" ht="12.75" hidden="1">
      <c r="A108" s="101">
        <v>1817</v>
      </c>
      <c r="B108" s="101">
        <v>148.52000427246094</v>
      </c>
      <c r="C108" s="101">
        <v>149.9199981689453</v>
      </c>
      <c r="D108" s="101">
        <v>8.449392318725586</v>
      </c>
      <c r="E108" s="101">
        <v>8.863110542297363</v>
      </c>
      <c r="F108" s="101">
        <v>24.628633917831884</v>
      </c>
      <c r="G108" s="101" t="s">
        <v>57</v>
      </c>
      <c r="H108" s="101">
        <v>-11.569490367381263</v>
      </c>
      <c r="I108" s="101">
        <v>69.45051390507967</v>
      </c>
      <c r="J108" s="101" t="s">
        <v>60</v>
      </c>
      <c r="K108" s="101">
        <v>0.03726874879935755</v>
      </c>
      <c r="L108" s="101">
        <v>-0.005981967085404174</v>
      </c>
      <c r="M108" s="101">
        <v>-0.011915365627838338</v>
      </c>
      <c r="N108" s="101">
        <v>-0.0004893403025126952</v>
      </c>
      <c r="O108" s="101">
        <v>0.0009990103671246643</v>
      </c>
      <c r="P108" s="101">
        <v>-0.0006844522850133007</v>
      </c>
      <c r="Q108" s="101">
        <v>-0.0003933818061262986</v>
      </c>
      <c r="R108" s="101">
        <v>-3.93665475679611E-05</v>
      </c>
      <c r="S108" s="101">
        <v>-2.785507941610784E-05</v>
      </c>
      <c r="T108" s="101">
        <v>-4.874862133537096E-05</v>
      </c>
      <c r="U108" s="101">
        <v>-1.828331014798975E-05</v>
      </c>
      <c r="V108" s="101">
        <v>-3.1090355597197406E-06</v>
      </c>
      <c r="W108" s="101">
        <v>-2.998821563397636E-06</v>
      </c>
      <c r="X108" s="101">
        <v>67.5</v>
      </c>
    </row>
    <row r="109" spans="1:24" s="101" customFormat="1" ht="12.75" hidden="1">
      <c r="A109" s="101">
        <v>1819</v>
      </c>
      <c r="B109" s="101">
        <v>148.32000732421875</v>
      </c>
      <c r="C109" s="101">
        <v>147.1199951171875</v>
      </c>
      <c r="D109" s="101">
        <v>8.574783325195312</v>
      </c>
      <c r="E109" s="101">
        <v>8.928662300109863</v>
      </c>
      <c r="F109" s="101">
        <v>29.858678342117877</v>
      </c>
      <c r="G109" s="101" t="s">
        <v>58</v>
      </c>
      <c r="H109" s="101">
        <v>2.1468034037779233</v>
      </c>
      <c r="I109" s="101">
        <v>82.96681072799667</v>
      </c>
      <c r="J109" s="101" t="s">
        <v>61</v>
      </c>
      <c r="K109" s="101">
        <v>-1.1495360886991137</v>
      </c>
      <c r="L109" s="101">
        <v>-1.099583760079873</v>
      </c>
      <c r="M109" s="101">
        <v>-0.2720193101422167</v>
      </c>
      <c r="N109" s="101">
        <v>-0.04737304530076807</v>
      </c>
      <c r="O109" s="101">
        <v>-0.046181336145287695</v>
      </c>
      <c r="P109" s="101">
        <v>-0.03153680758168924</v>
      </c>
      <c r="Q109" s="101">
        <v>-0.005608881557835094</v>
      </c>
      <c r="R109" s="101">
        <v>-0.0007282806436140585</v>
      </c>
      <c r="S109" s="101">
        <v>-0.0006054574893801058</v>
      </c>
      <c r="T109" s="101">
        <v>-0.0004616074898302331</v>
      </c>
      <c r="U109" s="101">
        <v>-0.00012160340772743639</v>
      </c>
      <c r="V109" s="101">
        <v>-2.6894148156779942E-05</v>
      </c>
      <c r="W109" s="101">
        <v>-3.767886390204518E-05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1820</v>
      </c>
      <c r="B111" s="101">
        <v>175.94</v>
      </c>
      <c r="C111" s="101">
        <v>183.64</v>
      </c>
      <c r="D111" s="101">
        <v>8.30758635327755</v>
      </c>
      <c r="E111" s="101">
        <v>8.671168072680265</v>
      </c>
      <c r="F111" s="101">
        <v>38.15588294044262</v>
      </c>
      <c r="G111" s="101" t="s">
        <v>59</v>
      </c>
      <c r="H111" s="101">
        <v>1.1186736753278268</v>
      </c>
      <c r="I111" s="101">
        <v>109.55867367532782</v>
      </c>
      <c r="J111" s="101" t="s">
        <v>73</v>
      </c>
      <c r="K111" s="101">
        <v>4.4225571126167065</v>
      </c>
      <c r="M111" s="101" t="s">
        <v>68</v>
      </c>
      <c r="N111" s="101">
        <v>2.9041666968034785</v>
      </c>
      <c r="X111" s="101">
        <v>67.5</v>
      </c>
    </row>
    <row r="112" spans="1:24" s="101" customFormat="1" ht="12.75" hidden="1">
      <c r="A112" s="101">
        <v>1818</v>
      </c>
      <c r="B112" s="101">
        <v>98.76000213623047</v>
      </c>
      <c r="C112" s="101">
        <v>111.76000213623047</v>
      </c>
      <c r="D112" s="101">
        <v>9.1104097366333</v>
      </c>
      <c r="E112" s="101">
        <v>9.610391616821289</v>
      </c>
      <c r="F112" s="101">
        <v>27.49137259166597</v>
      </c>
      <c r="G112" s="101" t="s">
        <v>56</v>
      </c>
      <c r="H112" s="101">
        <v>40.488227321877574</v>
      </c>
      <c r="I112" s="101">
        <v>71.74822945810804</v>
      </c>
      <c r="J112" s="101" t="s">
        <v>62</v>
      </c>
      <c r="K112" s="101">
        <v>1.6807712792188938</v>
      </c>
      <c r="L112" s="101">
        <v>1.1935841477576847</v>
      </c>
      <c r="M112" s="101">
        <v>0.3978991988916562</v>
      </c>
      <c r="N112" s="101">
        <v>0.09379944116335535</v>
      </c>
      <c r="O112" s="101">
        <v>0.06750341181764692</v>
      </c>
      <c r="P112" s="101">
        <v>0.03424043982719813</v>
      </c>
      <c r="Q112" s="101">
        <v>0.008216707040422015</v>
      </c>
      <c r="R112" s="101">
        <v>0.001443965410053992</v>
      </c>
      <c r="S112" s="101">
        <v>0.0008856907354673122</v>
      </c>
      <c r="T112" s="101">
        <v>0.0005038337448796911</v>
      </c>
      <c r="U112" s="101">
        <v>0.00017970274164081344</v>
      </c>
      <c r="V112" s="101">
        <v>5.360172990026204E-05</v>
      </c>
      <c r="W112" s="101">
        <v>5.522637392110861E-05</v>
      </c>
      <c r="X112" s="101">
        <v>67.5</v>
      </c>
    </row>
    <row r="113" spans="1:24" s="101" customFormat="1" ht="12.75" hidden="1">
      <c r="A113" s="101">
        <v>1817</v>
      </c>
      <c r="B113" s="101">
        <v>161.86000061035156</v>
      </c>
      <c r="C113" s="101">
        <v>159.9600067138672</v>
      </c>
      <c r="D113" s="101">
        <v>8.234965324401855</v>
      </c>
      <c r="E113" s="101">
        <v>8.829001426696777</v>
      </c>
      <c r="F113" s="101">
        <v>25.811972587664076</v>
      </c>
      <c r="G113" s="101" t="s">
        <v>57</v>
      </c>
      <c r="H113" s="101">
        <v>-19.635482826884186</v>
      </c>
      <c r="I113" s="101">
        <v>74.72451778346738</v>
      </c>
      <c r="J113" s="101" t="s">
        <v>60</v>
      </c>
      <c r="K113" s="101">
        <v>0.7924889449911929</v>
      </c>
      <c r="L113" s="101">
        <v>-0.006492589215290896</v>
      </c>
      <c r="M113" s="101">
        <v>-0.19158692320239504</v>
      </c>
      <c r="N113" s="101">
        <v>-0.0009690411107283283</v>
      </c>
      <c r="O113" s="101">
        <v>0.03118409380643206</v>
      </c>
      <c r="P113" s="101">
        <v>-0.0007430352778049392</v>
      </c>
      <c r="Q113" s="101">
        <v>-0.004143875763148392</v>
      </c>
      <c r="R113" s="101">
        <v>-7.79204774243455E-05</v>
      </c>
      <c r="S113" s="101">
        <v>0.00035513952088207074</v>
      </c>
      <c r="T113" s="101">
        <v>-5.293217941008638E-05</v>
      </c>
      <c r="U113" s="101">
        <v>-0.00010262942870187437</v>
      </c>
      <c r="V113" s="101">
        <v>-6.144862991718E-06</v>
      </c>
      <c r="W113" s="101">
        <v>2.044126658003252E-05</v>
      </c>
      <c r="X113" s="101">
        <v>67.5</v>
      </c>
    </row>
    <row r="114" spans="1:24" s="101" customFormat="1" ht="12.75" hidden="1">
      <c r="A114" s="101">
        <v>1819</v>
      </c>
      <c r="B114" s="101">
        <v>161.27999877929688</v>
      </c>
      <c r="C114" s="101">
        <v>171.8800048828125</v>
      </c>
      <c r="D114" s="101">
        <v>8.333362579345703</v>
      </c>
      <c r="E114" s="101">
        <v>8.81272029876709</v>
      </c>
      <c r="F114" s="101">
        <v>33.49240034820719</v>
      </c>
      <c r="G114" s="101" t="s">
        <v>58</v>
      </c>
      <c r="H114" s="101">
        <v>2.031830134886036</v>
      </c>
      <c r="I114" s="101">
        <v>95.81182891418291</v>
      </c>
      <c r="J114" s="101" t="s">
        <v>61</v>
      </c>
      <c r="K114" s="101">
        <v>-1.4822123211989107</v>
      </c>
      <c r="L114" s="101">
        <v>-1.1935664891675368</v>
      </c>
      <c r="M114" s="101">
        <v>-0.3487380440050402</v>
      </c>
      <c r="N114" s="101">
        <v>-0.09379443545266149</v>
      </c>
      <c r="O114" s="101">
        <v>-0.059868713870388765</v>
      </c>
      <c r="P114" s="101">
        <v>-0.0342323767526579</v>
      </c>
      <c r="Q114" s="101">
        <v>-0.007095249695938266</v>
      </c>
      <c r="R114" s="101">
        <v>-0.0014418614720667015</v>
      </c>
      <c r="S114" s="101">
        <v>-0.000811371677839621</v>
      </c>
      <c r="T114" s="101">
        <v>-0.000501045533721629</v>
      </c>
      <c r="U114" s="101">
        <v>-0.00014751364586895624</v>
      </c>
      <c r="V114" s="101">
        <v>-5.324834370300789E-05</v>
      </c>
      <c r="W114" s="101">
        <v>-5.130406413802079E-05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1820</v>
      </c>
      <c r="B116" s="101">
        <v>176.38</v>
      </c>
      <c r="C116" s="101">
        <v>171.68</v>
      </c>
      <c r="D116" s="101">
        <v>8.51261477950652</v>
      </c>
      <c r="E116" s="101">
        <v>8.750285997969373</v>
      </c>
      <c r="F116" s="101">
        <v>38.42559239349443</v>
      </c>
      <c r="G116" s="101" t="s">
        <v>59</v>
      </c>
      <c r="H116" s="101">
        <v>-1.2023114845727179</v>
      </c>
      <c r="I116" s="101">
        <v>107.67768851542728</v>
      </c>
      <c r="J116" s="101" t="s">
        <v>73</v>
      </c>
      <c r="K116" s="101">
        <v>2.8205672828845576</v>
      </c>
      <c r="M116" s="101" t="s">
        <v>68</v>
      </c>
      <c r="N116" s="101">
        <v>1.738243865707992</v>
      </c>
      <c r="X116" s="101">
        <v>67.5</v>
      </c>
    </row>
    <row r="117" spans="1:24" s="101" customFormat="1" ht="12.75" hidden="1">
      <c r="A117" s="101">
        <v>1818</v>
      </c>
      <c r="B117" s="101">
        <v>106.73999786376953</v>
      </c>
      <c r="C117" s="101">
        <v>115.44000244140625</v>
      </c>
      <c r="D117" s="101">
        <v>9.192127227783203</v>
      </c>
      <c r="E117" s="101">
        <v>9.759232521057129</v>
      </c>
      <c r="F117" s="101">
        <v>26.993653327738034</v>
      </c>
      <c r="G117" s="101" t="s">
        <v>56</v>
      </c>
      <c r="H117" s="101">
        <v>30.60640548584496</v>
      </c>
      <c r="I117" s="101">
        <v>69.84640334961449</v>
      </c>
      <c r="J117" s="101" t="s">
        <v>62</v>
      </c>
      <c r="K117" s="101">
        <v>1.4309635598356771</v>
      </c>
      <c r="L117" s="101">
        <v>0.8076881240855577</v>
      </c>
      <c r="M117" s="101">
        <v>0.338760882063483</v>
      </c>
      <c r="N117" s="101">
        <v>0.04360856282984307</v>
      </c>
      <c r="O117" s="101">
        <v>0.05747057749428145</v>
      </c>
      <c r="P117" s="101">
        <v>0.023170233423529044</v>
      </c>
      <c r="Q117" s="101">
        <v>0.00699548074733025</v>
      </c>
      <c r="R117" s="101">
        <v>0.0006713629208458484</v>
      </c>
      <c r="S117" s="101">
        <v>0.0007540512804427959</v>
      </c>
      <c r="T117" s="101">
        <v>0.0003409436943467404</v>
      </c>
      <c r="U117" s="101">
        <v>0.00015299699934204905</v>
      </c>
      <c r="V117" s="101">
        <v>2.492316388651081E-05</v>
      </c>
      <c r="W117" s="101">
        <v>4.7020595064219166E-05</v>
      </c>
      <c r="X117" s="101">
        <v>67.5</v>
      </c>
    </row>
    <row r="118" spans="1:24" s="101" customFormat="1" ht="12.75" hidden="1">
      <c r="A118" s="101">
        <v>1817</v>
      </c>
      <c r="B118" s="101">
        <v>154.5800018310547</v>
      </c>
      <c r="C118" s="101">
        <v>161.17999267578125</v>
      </c>
      <c r="D118" s="101">
        <v>8.253007888793945</v>
      </c>
      <c r="E118" s="101">
        <v>8.803290367126465</v>
      </c>
      <c r="F118" s="101">
        <v>25.352113421186452</v>
      </c>
      <c r="G118" s="101" t="s">
        <v>57</v>
      </c>
      <c r="H118" s="101">
        <v>-13.86957001427173</v>
      </c>
      <c r="I118" s="101">
        <v>73.21043181678296</v>
      </c>
      <c r="J118" s="101" t="s">
        <v>60</v>
      </c>
      <c r="K118" s="101">
        <v>0.4819718550384756</v>
      </c>
      <c r="L118" s="101">
        <v>-0.0043935808151539255</v>
      </c>
      <c r="M118" s="101">
        <v>-0.11771819148526169</v>
      </c>
      <c r="N118" s="101">
        <v>-0.0004502706856717434</v>
      </c>
      <c r="O118" s="101">
        <v>0.018772250969054965</v>
      </c>
      <c r="P118" s="101">
        <v>-0.000502785635795405</v>
      </c>
      <c r="Q118" s="101">
        <v>-0.002602174447960826</v>
      </c>
      <c r="R118" s="101">
        <v>-3.621039547317578E-05</v>
      </c>
      <c r="S118" s="101">
        <v>0.00019758972258371858</v>
      </c>
      <c r="T118" s="101">
        <v>-3.5816515224144446E-05</v>
      </c>
      <c r="U118" s="101">
        <v>-6.797837292166582E-05</v>
      </c>
      <c r="V118" s="101">
        <v>-2.855794611560659E-06</v>
      </c>
      <c r="W118" s="101">
        <v>1.079856714089567E-05</v>
      </c>
      <c r="X118" s="101">
        <v>67.5</v>
      </c>
    </row>
    <row r="119" spans="1:24" s="101" customFormat="1" ht="12.75" hidden="1">
      <c r="A119" s="101">
        <v>1819</v>
      </c>
      <c r="B119" s="101">
        <v>176.75999450683594</v>
      </c>
      <c r="C119" s="101">
        <v>170.4600067138672</v>
      </c>
      <c r="D119" s="101">
        <v>8.235432624816895</v>
      </c>
      <c r="E119" s="101">
        <v>8.797722816467285</v>
      </c>
      <c r="F119" s="101">
        <v>36.20963092522733</v>
      </c>
      <c r="G119" s="101" t="s">
        <v>58</v>
      </c>
      <c r="H119" s="101">
        <v>-4.375151832262361</v>
      </c>
      <c r="I119" s="101">
        <v>104.88484267457358</v>
      </c>
      <c r="J119" s="101" t="s">
        <v>61</v>
      </c>
      <c r="K119" s="101">
        <v>-1.3473529012580052</v>
      </c>
      <c r="L119" s="101">
        <v>-0.8076761741171198</v>
      </c>
      <c r="M119" s="101">
        <v>-0.3176497483233196</v>
      </c>
      <c r="N119" s="101">
        <v>-0.043606238182099535</v>
      </c>
      <c r="O119" s="101">
        <v>-0.05431822779768339</v>
      </c>
      <c r="P119" s="101">
        <v>-0.02316477764851759</v>
      </c>
      <c r="Q119" s="101">
        <v>-0.006493492051943081</v>
      </c>
      <c r="R119" s="101">
        <v>-0.0006703856940197524</v>
      </c>
      <c r="S119" s="101">
        <v>-0.0007277029854732693</v>
      </c>
      <c r="T119" s="101">
        <v>-0.0003390571927448261</v>
      </c>
      <c r="U119" s="101">
        <v>-0.00013706576021236627</v>
      </c>
      <c r="V119" s="101">
        <v>-2.4759009173439428E-05</v>
      </c>
      <c r="W119" s="101">
        <v>-4.576382094948847E-05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24.628633917831884</v>
      </c>
      <c r="G120" s="102"/>
      <c r="H120" s="102"/>
      <c r="I120" s="115"/>
      <c r="J120" s="115" t="s">
        <v>158</v>
      </c>
      <c r="K120" s="102">
        <f>AVERAGE(K118,K113,K108,K103,K98,K93)</f>
        <v>0.5931967611509288</v>
      </c>
      <c r="L120" s="102">
        <f>AVERAGE(L118,L113,L108,L103,L98,L93)</f>
        <v>-0.005626423976482865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38.42559239349443</v>
      </c>
      <c r="G121" s="102"/>
      <c r="H121" s="102"/>
      <c r="I121" s="115"/>
      <c r="J121" s="115" t="s">
        <v>159</v>
      </c>
      <c r="K121" s="102">
        <f>AVERAGE(K119,K114,K109,K104,K99,K94)</f>
        <v>-1.3611373042377213</v>
      </c>
      <c r="L121" s="102">
        <f>AVERAGE(L119,L114,L109,L104,L99,L94)</f>
        <v>-1.0343112269666617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0.3707479757193305</v>
      </c>
      <c r="L122" s="102">
        <f>ABS(L120/$H$33)</f>
        <v>0.015628955490230183</v>
      </c>
      <c r="M122" s="115" t="s">
        <v>111</v>
      </c>
      <c r="N122" s="102">
        <f>K122+L122+L123+K123</f>
        <v>1.8061949163806112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0.7733734683168871</v>
      </c>
      <c r="L123" s="102">
        <f>ABS(L121/$H$34)</f>
        <v>0.6464445168541635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1820</v>
      </c>
      <c r="B126" s="101">
        <v>155.38</v>
      </c>
      <c r="C126" s="101">
        <v>181.88</v>
      </c>
      <c r="D126" s="101">
        <v>8.69998497379603</v>
      </c>
      <c r="E126" s="101">
        <v>9.064237309892471</v>
      </c>
      <c r="F126" s="101">
        <v>33.55833776728894</v>
      </c>
      <c r="G126" s="101" t="s">
        <v>59</v>
      </c>
      <c r="H126" s="101">
        <v>4.052183628493296</v>
      </c>
      <c r="I126" s="101">
        <v>91.93218362849329</v>
      </c>
      <c r="J126" s="101" t="s">
        <v>73</v>
      </c>
      <c r="K126" s="101">
        <v>3.359418150581098</v>
      </c>
      <c r="M126" s="101" t="s">
        <v>68</v>
      </c>
      <c r="N126" s="101">
        <v>2.196439961494796</v>
      </c>
      <c r="X126" s="101">
        <v>67.5</v>
      </c>
    </row>
    <row r="127" spans="1:24" s="101" customFormat="1" ht="12.75" hidden="1">
      <c r="A127" s="101">
        <v>1819</v>
      </c>
      <c r="B127" s="101">
        <v>184.5</v>
      </c>
      <c r="C127" s="101">
        <v>177</v>
      </c>
      <c r="D127" s="101">
        <v>8.191040992736816</v>
      </c>
      <c r="E127" s="101">
        <v>8.745267868041992</v>
      </c>
      <c r="F127" s="101">
        <v>41.72351703616098</v>
      </c>
      <c r="G127" s="101" t="s">
        <v>56</v>
      </c>
      <c r="H127" s="101">
        <v>4.550780439047614</v>
      </c>
      <c r="I127" s="101">
        <v>121.55078043904761</v>
      </c>
      <c r="J127" s="101" t="s">
        <v>62</v>
      </c>
      <c r="K127" s="101">
        <v>1.47508082110769</v>
      </c>
      <c r="L127" s="101">
        <v>1.022652372998143</v>
      </c>
      <c r="M127" s="101">
        <v>0.34920639948323784</v>
      </c>
      <c r="N127" s="101">
        <v>0.106611410040831</v>
      </c>
      <c r="O127" s="101">
        <v>0.059241829722972573</v>
      </c>
      <c r="P127" s="101">
        <v>0.029336557143227845</v>
      </c>
      <c r="Q127" s="101">
        <v>0.0072112092825253144</v>
      </c>
      <c r="R127" s="101">
        <v>0.0016409863768604665</v>
      </c>
      <c r="S127" s="101">
        <v>0.0007771897390566936</v>
      </c>
      <c r="T127" s="101">
        <v>0.0004316197472886163</v>
      </c>
      <c r="U127" s="101">
        <v>0.0001577025376075461</v>
      </c>
      <c r="V127" s="101">
        <v>6.0872886013534536E-05</v>
      </c>
      <c r="W127" s="101">
        <v>4.844628549195641E-05</v>
      </c>
      <c r="X127" s="101">
        <v>67.5</v>
      </c>
    </row>
    <row r="128" spans="1:24" s="101" customFormat="1" ht="12.75" hidden="1">
      <c r="A128" s="101">
        <v>1818</v>
      </c>
      <c r="B128" s="101">
        <v>100.26000213623047</v>
      </c>
      <c r="C128" s="101">
        <v>111.55999755859375</v>
      </c>
      <c r="D128" s="101">
        <v>9.387359619140625</v>
      </c>
      <c r="E128" s="101">
        <v>9.787856101989746</v>
      </c>
      <c r="F128" s="101">
        <v>27.041673082682834</v>
      </c>
      <c r="G128" s="101" t="s">
        <v>57</v>
      </c>
      <c r="H128" s="101">
        <v>35.73678072289533</v>
      </c>
      <c r="I128" s="101">
        <v>68.4967828591258</v>
      </c>
      <c r="J128" s="101" t="s">
        <v>60</v>
      </c>
      <c r="K128" s="101">
        <v>-1.22188047361021</v>
      </c>
      <c r="L128" s="101">
        <v>0.005565400025967052</v>
      </c>
      <c r="M128" s="101">
        <v>0.2870219478242805</v>
      </c>
      <c r="N128" s="101">
        <v>-0.0011032327184824502</v>
      </c>
      <c r="O128" s="101">
        <v>-0.049428182415046075</v>
      </c>
      <c r="P128" s="101">
        <v>0.0006369056719395471</v>
      </c>
      <c r="Q128" s="101">
        <v>0.005817176802770451</v>
      </c>
      <c r="R128" s="101">
        <v>-8.867367414865065E-05</v>
      </c>
      <c r="S128" s="101">
        <v>-0.0006758872681449855</v>
      </c>
      <c r="T128" s="101">
        <v>4.5360562282686496E-05</v>
      </c>
      <c r="U128" s="101">
        <v>0.0001193979730021887</v>
      </c>
      <c r="V128" s="101">
        <v>-7.006908842465123E-06</v>
      </c>
      <c r="W128" s="101">
        <v>-4.290317847276179E-05</v>
      </c>
      <c r="X128" s="101">
        <v>67.5</v>
      </c>
    </row>
    <row r="129" spans="1:24" s="101" customFormat="1" ht="12.75" hidden="1">
      <c r="A129" s="101">
        <v>1817</v>
      </c>
      <c r="B129" s="101">
        <v>157.75999450683594</v>
      </c>
      <c r="C129" s="101">
        <v>163.86000061035156</v>
      </c>
      <c r="D129" s="101">
        <v>8.187891960144043</v>
      </c>
      <c r="E129" s="101">
        <v>8.667664527893066</v>
      </c>
      <c r="F129" s="101">
        <v>25.145944719595054</v>
      </c>
      <c r="G129" s="101" t="s">
        <v>58</v>
      </c>
      <c r="H129" s="101">
        <v>-17.057672579659467</v>
      </c>
      <c r="I129" s="101">
        <v>73.20232192717647</v>
      </c>
      <c r="J129" s="101" t="s">
        <v>61</v>
      </c>
      <c r="K129" s="101">
        <v>-0.8263604159262624</v>
      </c>
      <c r="L129" s="101">
        <v>1.0226372290902008</v>
      </c>
      <c r="M129" s="101">
        <v>-0.19890578399635017</v>
      </c>
      <c r="N129" s="101">
        <v>-0.10660570166957802</v>
      </c>
      <c r="O129" s="101">
        <v>-0.03265653337497118</v>
      </c>
      <c r="P129" s="101">
        <v>0.02932964261942044</v>
      </c>
      <c r="Q129" s="101">
        <v>-0.004261689026863482</v>
      </c>
      <c r="R129" s="101">
        <v>-0.0016385888039879377</v>
      </c>
      <c r="S129" s="101">
        <v>-0.00038366690143211467</v>
      </c>
      <c r="T129" s="101">
        <v>0.00042922957218589626</v>
      </c>
      <c r="U129" s="101">
        <v>-0.00010302530956434007</v>
      </c>
      <c r="V129" s="101">
        <v>-6.04682683735044E-05</v>
      </c>
      <c r="W129" s="101">
        <v>-2.2502441087635247E-05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1820</v>
      </c>
      <c r="B131" s="101">
        <v>161.78</v>
      </c>
      <c r="C131" s="101">
        <v>177.88</v>
      </c>
      <c r="D131" s="101">
        <v>8.74900310913316</v>
      </c>
      <c r="E131" s="101">
        <v>8.902899454006455</v>
      </c>
      <c r="F131" s="101">
        <v>35.56453713622598</v>
      </c>
      <c r="G131" s="101" t="s">
        <v>59</v>
      </c>
      <c r="H131" s="101">
        <v>2.6282683539543683</v>
      </c>
      <c r="I131" s="101">
        <v>96.90826835395437</v>
      </c>
      <c r="J131" s="101" t="s">
        <v>73</v>
      </c>
      <c r="K131" s="101">
        <v>3.382535074038046</v>
      </c>
      <c r="M131" s="101" t="s">
        <v>68</v>
      </c>
      <c r="N131" s="101">
        <v>2.0250374969356337</v>
      </c>
      <c r="X131" s="101">
        <v>67.5</v>
      </c>
    </row>
    <row r="132" spans="1:24" s="101" customFormat="1" ht="12.75" hidden="1">
      <c r="A132" s="101">
        <v>1819</v>
      </c>
      <c r="B132" s="101">
        <v>155.0800018310547</v>
      </c>
      <c r="C132" s="101">
        <v>154.3800048828125</v>
      </c>
      <c r="D132" s="101">
        <v>8.817035675048828</v>
      </c>
      <c r="E132" s="101">
        <v>9.198718070983887</v>
      </c>
      <c r="F132" s="101">
        <v>36.77752831267478</v>
      </c>
      <c r="G132" s="101" t="s">
        <v>56</v>
      </c>
      <c r="H132" s="101">
        <v>11.832295776636542</v>
      </c>
      <c r="I132" s="101">
        <v>99.41229760769123</v>
      </c>
      <c r="J132" s="101" t="s">
        <v>62</v>
      </c>
      <c r="K132" s="101">
        <v>1.611726210263832</v>
      </c>
      <c r="L132" s="101">
        <v>0.7917617186503632</v>
      </c>
      <c r="M132" s="101">
        <v>0.38155531479991994</v>
      </c>
      <c r="N132" s="101">
        <v>0.08736154161895344</v>
      </c>
      <c r="O132" s="101">
        <v>0.06472976492081754</v>
      </c>
      <c r="P132" s="101">
        <v>0.022712988246969504</v>
      </c>
      <c r="Q132" s="101">
        <v>0.007879243649278325</v>
      </c>
      <c r="R132" s="101">
        <v>0.0013447159792938357</v>
      </c>
      <c r="S132" s="101">
        <v>0.0008492144556925433</v>
      </c>
      <c r="T132" s="101">
        <v>0.00033416032090630046</v>
      </c>
      <c r="U132" s="101">
        <v>0.0001723302037218</v>
      </c>
      <c r="V132" s="101">
        <v>4.988102010566205E-05</v>
      </c>
      <c r="W132" s="101">
        <v>5.294205992408231E-05</v>
      </c>
      <c r="X132" s="101">
        <v>67.5</v>
      </c>
    </row>
    <row r="133" spans="1:24" s="101" customFormat="1" ht="12.75" hidden="1">
      <c r="A133" s="101">
        <v>1818</v>
      </c>
      <c r="B133" s="101">
        <v>94.95999908447266</v>
      </c>
      <c r="C133" s="101">
        <v>108.55999755859375</v>
      </c>
      <c r="D133" s="101">
        <v>9.474588394165039</v>
      </c>
      <c r="E133" s="101">
        <v>9.920534133911133</v>
      </c>
      <c r="F133" s="101">
        <v>22.41975975808456</v>
      </c>
      <c r="G133" s="101" t="s">
        <v>57</v>
      </c>
      <c r="H133" s="101">
        <v>28.794059640259718</v>
      </c>
      <c r="I133" s="101">
        <v>56.254058724732374</v>
      </c>
      <c r="J133" s="101" t="s">
        <v>60</v>
      </c>
      <c r="K133" s="101">
        <v>-1.011281417803049</v>
      </c>
      <c r="L133" s="101">
        <v>0.004309116055615237</v>
      </c>
      <c r="M133" s="101">
        <v>0.23601534377407296</v>
      </c>
      <c r="N133" s="101">
        <v>-0.0009039184440795605</v>
      </c>
      <c r="O133" s="101">
        <v>-0.04115625900981379</v>
      </c>
      <c r="P133" s="101">
        <v>0.0004931548694676321</v>
      </c>
      <c r="Q133" s="101">
        <v>0.004709574736182718</v>
      </c>
      <c r="R133" s="101">
        <v>-7.265364961055558E-05</v>
      </c>
      <c r="S133" s="101">
        <v>-0.0005829497631436506</v>
      </c>
      <c r="T133" s="101">
        <v>3.51213131732825E-05</v>
      </c>
      <c r="U133" s="101">
        <v>9.169371833335203E-05</v>
      </c>
      <c r="V133" s="101">
        <v>-5.741909003100471E-06</v>
      </c>
      <c r="W133" s="101">
        <v>-3.759908779245061E-05</v>
      </c>
      <c r="X133" s="101">
        <v>67.5</v>
      </c>
    </row>
    <row r="134" spans="1:24" s="101" customFormat="1" ht="12.75" hidden="1">
      <c r="A134" s="101">
        <v>1817</v>
      </c>
      <c r="B134" s="101">
        <v>163.72000122070312</v>
      </c>
      <c r="C134" s="101">
        <v>166.52000427246094</v>
      </c>
      <c r="D134" s="101">
        <v>8.179464340209961</v>
      </c>
      <c r="E134" s="101">
        <v>8.797635078430176</v>
      </c>
      <c r="F134" s="101">
        <v>25.8407649691504</v>
      </c>
      <c r="G134" s="101" t="s">
        <v>58</v>
      </c>
      <c r="H134" s="101">
        <v>-20.898652855240144</v>
      </c>
      <c r="I134" s="101">
        <v>75.32134836546298</v>
      </c>
      <c r="J134" s="101" t="s">
        <v>61</v>
      </c>
      <c r="K134" s="101">
        <v>-1.2549785937846385</v>
      </c>
      <c r="L134" s="101">
        <v>0.791749992509628</v>
      </c>
      <c r="M134" s="101">
        <v>-0.29980196089297373</v>
      </c>
      <c r="N134" s="101">
        <v>-0.08735686513083324</v>
      </c>
      <c r="O134" s="101">
        <v>-0.049961032925885565</v>
      </c>
      <c r="P134" s="101">
        <v>0.022707633812920604</v>
      </c>
      <c r="Q134" s="101">
        <v>-0.006316833565086411</v>
      </c>
      <c r="R134" s="101">
        <v>-0.0013427518431067024</v>
      </c>
      <c r="S134" s="101">
        <v>-0.0006175230889674849</v>
      </c>
      <c r="T134" s="101">
        <v>0.0003323095145029494</v>
      </c>
      <c r="U134" s="101">
        <v>-0.00014591079854829456</v>
      </c>
      <c r="V134" s="101">
        <v>-4.954943640225967E-05</v>
      </c>
      <c r="W134" s="101">
        <v>-3.727157504292933E-05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1820</v>
      </c>
      <c r="B136" s="101">
        <v>167.96</v>
      </c>
      <c r="C136" s="101">
        <v>167.56</v>
      </c>
      <c r="D136" s="101">
        <v>8.345043432347836</v>
      </c>
      <c r="E136" s="101">
        <v>8.93079641591809</v>
      </c>
      <c r="F136" s="101">
        <v>34.4318389627397</v>
      </c>
      <c r="G136" s="101" t="s">
        <v>59</v>
      </c>
      <c r="H136" s="101">
        <v>-2.0710267983433255</v>
      </c>
      <c r="I136" s="101">
        <v>98.38897320165668</v>
      </c>
      <c r="J136" s="101" t="s">
        <v>73</v>
      </c>
      <c r="K136" s="101">
        <v>2.017394203418608</v>
      </c>
      <c r="M136" s="101" t="s">
        <v>68</v>
      </c>
      <c r="N136" s="101">
        <v>1.1828572645268238</v>
      </c>
      <c r="X136" s="101">
        <v>67.5</v>
      </c>
    </row>
    <row r="137" spans="1:24" s="101" customFormat="1" ht="12.75" hidden="1">
      <c r="A137" s="101">
        <v>1819</v>
      </c>
      <c r="B137" s="101">
        <v>158.25999450683594</v>
      </c>
      <c r="C137" s="101">
        <v>147.36000061035156</v>
      </c>
      <c r="D137" s="101">
        <v>8.572656631469727</v>
      </c>
      <c r="E137" s="101">
        <v>9.276124954223633</v>
      </c>
      <c r="F137" s="101">
        <v>35.00940004642658</v>
      </c>
      <c r="G137" s="101" t="s">
        <v>56</v>
      </c>
      <c r="H137" s="101">
        <v>6.583594258278907</v>
      </c>
      <c r="I137" s="101">
        <v>97.34358876511484</v>
      </c>
      <c r="J137" s="101" t="s">
        <v>62</v>
      </c>
      <c r="K137" s="101">
        <v>1.2642310173089297</v>
      </c>
      <c r="L137" s="101">
        <v>0.5705114142617389</v>
      </c>
      <c r="M137" s="101">
        <v>0.29929029193642775</v>
      </c>
      <c r="N137" s="101">
        <v>0.03422521180483519</v>
      </c>
      <c r="O137" s="101">
        <v>0.05077375995734899</v>
      </c>
      <c r="P137" s="101">
        <v>0.01636608630505194</v>
      </c>
      <c r="Q137" s="101">
        <v>0.006180407825261415</v>
      </c>
      <c r="R137" s="101">
        <v>0.0005268063915470005</v>
      </c>
      <c r="S137" s="101">
        <v>0.0006661228891629024</v>
      </c>
      <c r="T137" s="101">
        <v>0.0002407807861840226</v>
      </c>
      <c r="U137" s="101">
        <v>0.00013517006549889257</v>
      </c>
      <c r="V137" s="101">
        <v>1.9532147121723907E-05</v>
      </c>
      <c r="W137" s="101">
        <v>4.152921717853136E-05</v>
      </c>
      <c r="X137" s="101">
        <v>67.5</v>
      </c>
    </row>
    <row r="138" spans="1:24" s="101" customFormat="1" ht="12.75" hidden="1">
      <c r="A138" s="101">
        <v>1818</v>
      </c>
      <c r="B138" s="101">
        <v>105.36000061035156</v>
      </c>
      <c r="C138" s="101">
        <v>111.45999908447266</v>
      </c>
      <c r="D138" s="101">
        <v>9.248007774353027</v>
      </c>
      <c r="E138" s="101">
        <v>9.840968132019043</v>
      </c>
      <c r="F138" s="101">
        <v>22.90188460540909</v>
      </c>
      <c r="G138" s="101" t="s">
        <v>57</v>
      </c>
      <c r="H138" s="101">
        <v>21.03741595253466</v>
      </c>
      <c r="I138" s="101">
        <v>58.89741656288622</v>
      </c>
      <c r="J138" s="101" t="s">
        <v>60</v>
      </c>
      <c r="K138" s="101">
        <v>-0.8922903847706735</v>
      </c>
      <c r="L138" s="101">
        <v>0.0031046379326666045</v>
      </c>
      <c r="M138" s="101">
        <v>0.20881442365571698</v>
      </c>
      <c r="N138" s="101">
        <v>-0.00035434314191773014</v>
      </c>
      <c r="O138" s="101">
        <v>-0.03622191791157572</v>
      </c>
      <c r="P138" s="101">
        <v>0.0003553597156522486</v>
      </c>
      <c r="Q138" s="101">
        <v>0.004194336228277054</v>
      </c>
      <c r="R138" s="101">
        <v>-2.8479325288795353E-05</v>
      </c>
      <c r="S138" s="101">
        <v>-0.0005056355285484343</v>
      </c>
      <c r="T138" s="101">
        <v>2.53113367379916E-05</v>
      </c>
      <c r="U138" s="101">
        <v>8.355379906773092E-05</v>
      </c>
      <c r="V138" s="101">
        <v>-2.2552732923360467E-06</v>
      </c>
      <c r="W138" s="101">
        <v>-3.240305410237384E-05</v>
      </c>
      <c r="X138" s="101">
        <v>67.5</v>
      </c>
    </row>
    <row r="139" spans="1:24" s="101" customFormat="1" ht="12.75" hidden="1">
      <c r="A139" s="101">
        <v>1817</v>
      </c>
      <c r="B139" s="101">
        <v>155.8800048828125</v>
      </c>
      <c r="C139" s="101">
        <v>158.8800048828125</v>
      </c>
      <c r="D139" s="101">
        <v>8.36689281463623</v>
      </c>
      <c r="E139" s="101">
        <v>8.782649040222168</v>
      </c>
      <c r="F139" s="101">
        <v>25.131105742119136</v>
      </c>
      <c r="G139" s="101" t="s">
        <v>58</v>
      </c>
      <c r="H139" s="101">
        <v>-16.79168985146589</v>
      </c>
      <c r="I139" s="101">
        <v>71.58831503134661</v>
      </c>
      <c r="J139" s="101" t="s">
        <v>61</v>
      </c>
      <c r="K139" s="101">
        <v>-0.8955992040928661</v>
      </c>
      <c r="L139" s="101">
        <v>0.5705029667111613</v>
      </c>
      <c r="M139" s="101">
        <v>-0.2144089907646666</v>
      </c>
      <c r="N139" s="101">
        <v>-0.034223377449100575</v>
      </c>
      <c r="O139" s="101">
        <v>-0.03558015406112748</v>
      </c>
      <c r="P139" s="101">
        <v>0.01636222785616006</v>
      </c>
      <c r="Q139" s="101">
        <v>-0.004539271361211527</v>
      </c>
      <c r="R139" s="101">
        <v>-0.0005260360274789804</v>
      </c>
      <c r="S139" s="101">
        <v>-0.00043365010750174833</v>
      </c>
      <c r="T139" s="101">
        <v>0.0002394467022699039</v>
      </c>
      <c r="U139" s="101">
        <v>-0.00010625304357205094</v>
      </c>
      <c r="V139" s="101">
        <v>-1.9401508022871396E-05</v>
      </c>
      <c r="W139" s="101">
        <v>-2.597533376686925E-05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1820</v>
      </c>
      <c r="B141" s="101">
        <v>169.42</v>
      </c>
      <c r="C141" s="101">
        <v>170.22</v>
      </c>
      <c r="D141" s="101">
        <v>8.806880377489339</v>
      </c>
      <c r="E141" s="101">
        <v>9.01788428300985</v>
      </c>
      <c r="F141" s="101">
        <v>34.16073035775363</v>
      </c>
      <c r="G141" s="101" t="s">
        <v>59</v>
      </c>
      <c r="H141" s="101">
        <v>-9.41899516855483</v>
      </c>
      <c r="I141" s="101">
        <v>92.50100483144516</v>
      </c>
      <c r="J141" s="101" t="s">
        <v>73</v>
      </c>
      <c r="K141" s="101">
        <v>2.3876739566640564</v>
      </c>
      <c r="M141" s="101" t="s">
        <v>68</v>
      </c>
      <c r="N141" s="101">
        <v>1.251194899419541</v>
      </c>
      <c r="X141" s="101">
        <v>67.5</v>
      </c>
    </row>
    <row r="142" spans="1:24" s="101" customFormat="1" ht="12.75" hidden="1">
      <c r="A142" s="101">
        <v>1819</v>
      </c>
      <c r="B142" s="101">
        <v>148.32000732421875</v>
      </c>
      <c r="C142" s="101">
        <v>147.1199951171875</v>
      </c>
      <c r="D142" s="101">
        <v>8.574783325195312</v>
      </c>
      <c r="E142" s="101">
        <v>8.928662300109863</v>
      </c>
      <c r="F142" s="101">
        <v>33.84350772240981</v>
      </c>
      <c r="G142" s="101" t="s">
        <v>56</v>
      </c>
      <c r="H142" s="101">
        <v>13.21924878096307</v>
      </c>
      <c r="I142" s="101">
        <v>94.03925610518182</v>
      </c>
      <c r="J142" s="101" t="s">
        <v>62</v>
      </c>
      <c r="K142" s="101">
        <v>1.4912094408602865</v>
      </c>
      <c r="L142" s="101">
        <v>0.18231962810961533</v>
      </c>
      <c r="M142" s="101">
        <v>0.35302445432768714</v>
      </c>
      <c r="N142" s="101">
        <v>0.04932707804751787</v>
      </c>
      <c r="O142" s="101">
        <v>0.05988957291241499</v>
      </c>
      <c r="P142" s="101">
        <v>0.005230075670971399</v>
      </c>
      <c r="Q142" s="101">
        <v>0.007290015640226359</v>
      </c>
      <c r="R142" s="101">
        <v>0.0007592807986383818</v>
      </c>
      <c r="S142" s="101">
        <v>0.0007857341538358277</v>
      </c>
      <c r="T142" s="101">
        <v>7.691005199989963E-05</v>
      </c>
      <c r="U142" s="101">
        <v>0.0001594375033515613</v>
      </c>
      <c r="V142" s="101">
        <v>2.8159985978976086E-05</v>
      </c>
      <c r="W142" s="101">
        <v>4.898950607860182E-05</v>
      </c>
      <c r="X142" s="101">
        <v>67.5</v>
      </c>
    </row>
    <row r="143" spans="1:24" s="101" customFormat="1" ht="12.75" hidden="1">
      <c r="A143" s="101">
        <v>1818</v>
      </c>
      <c r="B143" s="101">
        <v>104.08000183105469</v>
      </c>
      <c r="C143" s="101">
        <v>114.37999725341797</v>
      </c>
      <c r="D143" s="101">
        <v>9.265436172485352</v>
      </c>
      <c r="E143" s="101">
        <v>10.02530288696289</v>
      </c>
      <c r="F143" s="101">
        <v>22.196164282603473</v>
      </c>
      <c r="G143" s="101" t="s">
        <v>57</v>
      </c>
      <c r="H143" s="101">
        <v>20.392054840192685</v>
      </c>
      <c r="I143" s="101">
        <v>56.97205667124737</v>
      </c>
      <c r="J143" s="101" t="s">
        <v>60</v>
      </c>
      <c r="K143" s="101">
        <v>-1.1502960698511484</v>
      </c>
      <c r="L143" s="101">
        <v>0.0009926372743378077</v>
      </c>
      <c r="M143" s="101">
        <v>0.26974621374133145</v>
      </c>
      <c r="N143" s="101">
        <v>-0.0005104803720891955</v>
      </c>
      <c r="O143" s="101">
        <v>-0.04660628652376569</v>
      </c>
      <c r="P143" s="101">
        <v>0.00011374720839366267</v>
      </c>
      <c r="Q143" s="101">
        <v>0.005444916153663553</v>
      </c>
      <c r="R143" s="101">
        <v>-4.104599376213247E-05</v>
      </c>
      <c r="S143" s="101">
        <v>-0.000643370505314827</v>
      </c>
      <c r="T143" s="101">
        <v>8.10693917614942E-06</v>
      </c>
      <c r="U143" s="101">
        <v>0.00011029106979997695</v>
      </c>
      <c r="V143" s="101">
        <v>-3.2498313920574565E-06</v>
      </c>
      <c r="W143" s="101">
        <v>-4.102482096516267E-05</v>
      </c>
      <c r="X143" s="101">
        <v>67.5</v>
      </c>
    </row>
    <row r="144" spans="1:24" s="101" customFormat="1" ht="12.75" hidden="1">
      <c r="A144" s="101">
        <v>1817</v>
      </c>
      <c r="B144" s="101">
        <v>148.52000427246094</v>
      </c>
      <c r="C144" s="101">
        <v>149.9199981689453</v>
      </c>
      <c r="D144" s="101">
        <v>8.449392318725586</v>
      </c>
      <c r="E144" s="101">
        <v>8.863110542297363</v>
      </c>
      <c r="F144" s="101">
        <v>24.628633917831884</v>
      </c>
      <c r="G144" s="101" t="s">
        <v>58</v>
      </c>
      <c r="H144" s="101">
        <v>-11.569490367381263</v>
      </c>
      <c r="I144" s="101">
        <v>69.45051390507967</v>
      </c>
      <c r="J144" s="101" t="s">
        <v>61</v>
      </c>
      <c r="K144" s="101">
        <v>-0.9489597189532598</v>
      </c>
      <c r="L144" s="101">
        <v>0.18231692588805362</v>
      </c>
      <c r="M144" s="101">
        <v>-0.22773503359293928</v>
      </c>
      <c r="N144" s="101">
        <v>-0.04932443652486697</v>
      </c>
      <c r="O144" s="101">
        <v>-0.03761136796363739</v>
      </c>
      <c r="P144" s="101">
        <v>0.0052288385992177635</v>
      </c>
      <c r="Q144" s="101">
        <v>-0.004847392713028173</v>
      </c>
      <c r="R144" s="101">
        <v>-0.0007581705333083171</v>
      </c>
      <c r="S144" s="101">
        <v>-0.00045105715091887016</v>
      </c>
      <c r="T144" s="101">
        <v>7.648159017581603E-05</v>
      </c>
      <c r="U144" s="101">
        <v>-0.00011513556095905266</v>
      </c>
      <c r="V144" s="101">
        <v>-2.7971832372215584E-05</v>
      </c>
      <c r="W144" s="101">
        <v>-2.677565630571385E-05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1820</v>
      </c>
      <c r="B146" s="101">
        <v>175.94</v>
      </c>
      <c r="C146" s="101">
        <v>183.64</v>
      </c>
      <c r="D146" s="101">
        <v>8.30758635327755</v>
      </c>
      <c r="E146" s="101">
        <v>8.671168072680265</v>
      </c>
      <c r="F146" s="101">
        <v>36.059773616274086</v>
      </c>
      <c r="G146" s="101" t="s">
        <v>59</v>
      </c>
      <c r="H146" s="101">
        <v>-4.899977702569714</v>
      </c>
      <c r="I146" s="101">
        <v>103.54002229743028</v>
      </c>
      <c r="J146" s="101" t="s">
        <v>73</v>
      </c>
      <c r="K146" s="101">
        <v>4.749357445567071</v>
      </c>
      <c r="M146" s="101" t="s">
        <v>68</v>
      </c>
      <c r="N146" s="101">
        <v>2.6869914629283236</v>
      </c>
      <c r="X146" s="101">
        <v>67.5</v>
      </c>
    </row>
    <row r="147" spans="1:24" s="101" customFormat="1" ht="12.75" hidden="1">
      <c r="A147" s="101">
        <v>1819</v>
      </c>
      <c r="B147" s="101">
        <v>161.27999877929688</v>
      </c>
      <c r="C147" s="101">
        <v>171.8800048828125</v>
      </c>
      <c r="D147" s="101">
        <v>8.333362579345703</v>
      </c>
      <c r="E147" s="101">
        <v>8.81272029876709</v>
      </c>
      <c r="F147" s="101">
        <v>37.40195753203219</v>
      </c>
      <c r="G147" s="101" t="s">
        <v>56</v>
      </c>
      <c r="H147" s="101">
        <v>13.215914289275588</v>
      </c>
      <c r="I147" s="101">
        <v>106.99591306857246</v>
      </c>
      <c r="J147" s="101" t="s">
        <v>62</v>
      </c>
      <c r="K147" s="101">
        <v>1.9976703522368546</v>
      </c>
      <c r="L147" s="101">
        <v>0.7205892430709145</v>
      </c>
      <c r="M147" s="101">
        <v>0.47292259359068517</v>
      </c>
      <c r="N147" s="101">
        <v>0.09382492328029178</v>
      </c>
      <c r="O147" s="101">
        <v>0.08022992865252153</v>
      </c>
      <c r="P147" s="101">
        <v>0.0206712873360621</v>
      </c>
      <c r="Q147" s="101">
        <v>0.009765957486244628</v>
      </c>
      <c r="R147" s="101">
        <v>0.0014441963984187763</v>
      </c>
      <c r="S147" s="101">
        <v>0.0010525694612261462</v>
      </c>
      <c r="T147" s="101">
        <v>0.00030410128276970157</v>
      </c>
      <c r="U147" s="101">
        <v>0.00021358404645679382</v>
      </c>
      <c r="V147" s="101">
        <v>5.356744649445783E-05</v>
      </c>
      <c r="W147" s="101">
        <v>6.562081778339616E-05</v>
      </c>
      <c r="X147" s="101">
        <v>67.5</v>
      </c>
    </row>
    <row r="148" spans="1:24" s="101" customFormat="1" ht="12.75" hidden="1">
      <c r="A148" s="101">
        <v>1818</v>
      </c>
      <c r="B148" s="101">
        <v>98.76000213623047</v>
      </c>
      <c r="C148" s="101">
        <v>111.76000213623047</v>
      </c>
      <c r="D148" s="101">
        <v>9.1104097366333</v>
      </c>
      <c r="E148" s="101">
        <v>9.610391616821289</v>
      </c>
      <c r="F148" s="101">
        <v>25.514720882520155</v>
      </c>
      <c r="G148" s="101" t="s">
        <v>57</v>
      </c>
      <c r="H148" s="101">
        <v>35.32947215555501</v>
      </c>
      <c r="I148" s="101">
        <v>66.58947429178548</v>
      </c>
      <c r="J148" s="101" t="s">
        <v>60</v>
      </c>
      <c r="K148" s="101">
        <v>-1.55221315579939</v>
      </c>
      <c r="L148" s="101">
        <v>0.003921843041259863</v>
      </c>
      <c r="M148" s="101">
        <v>0.3640585090913609</v>
      </c>
      <c r="N148" s="101">
        <v>-0.0009709529748375884</v>
      </c>
      <c r="O148" s="101">
        <v>-0.06288081915107145</v>
      </c>
      <c r="P148" s="101">
        <v>0.00044893202866060967</v>
      </c>
      <c r="Q148" s="101">
        <v>0.0073516321903166395</v>
      </c>
      <c r="R148" s="101">
        <v>-7.80523236383794E-05</v>
      </c>
      <c r="S148" s="101">
        <v>-0.0008672011307060135</v>
      </c>
      <c r="T148" s="101">
        <v>3.197736892260118E-05</v>
      </c>
      <c r="U148" s="101">
        <v>0.00014910126209661447</v>
      </c>
      <c r="V148" s="101">
        <v>-6.172841675959453E-06</v>
      </c>
      <c r="W148" s="101">
        <v>-5.526928483530388E-05</v>
      </c>
      <c r="X148" s="101">
        <v>67.5</v>
      </c>
    </row>
    <row r="149" spans="1:24" s="101" customFormat="1" ht="12.75" hidden="1">
      <c r="A149" s="101">
        <v>1817</v>
      </c>
      <c r="B149" s="101">
        <v>161.86000061035156</v>
      </c>
      <c r="C149" s="101">
        <v>159.9600067138672</v>
      </c>
      <c r="D149" s="101">
        <v>8.234965324401855</v>
      </c>
      <c r="E149" s="101">
        <v>8.829001426696777</v>
      </c>
      <c r="F149" s="101">
        <v>25.811972587664076</v>
      </c>
      <c r="G149" s="101" t="s">
        <v>58</v>
      </c>
      <c r="H149" s="101">
        <v>-19.635482826884186</v>
      </c>
      <c r="I149" s="101">
        <v>74.72451778346738</v>
      </c>
      <c r="J149" s="101" t="s">
        <v>61</v>
      </c>
      <c r="K149" s="101">
        <v>-1.2575059264947495</v>
      </c>
      <c r="L149" s="101">
        <v>0.720578570578305</v>
      </c>
      <c r="M149" s="101">
        <v>-0.3018562265163929</v>
      </c>
      <c r="N149" s="101">
        <v>-0.09381989916256195</v>
      </c>
      <c r="O149" s="101">
        <v>-0.049828145003390806</v>
      </c>
      <c r="P149" s="101">
        <v>0.02066641188411002</v>
      </c>
      <c r="Q149" s="101">
        <v>-0.006428641362017147</v>
      </c>
      <c r="R149" s="101">
        <v>-0.0014420856673514285</v>
      </c>
      <c r="S149" s="101">
        <v>-0.0005965439377012488</v>
      </c>
      <c r="T149" s="101">
        <v>0.00030241534031686594</v>
      </c>
      <c r="U149" s="101">
        <v>-0.00015292795212796956</v>
      </c>
      <c r="V149" s="101">
        <v>-5.321059433590402E-05</v>
      </c>
      <c r="W149" s="101">
        <v>-3.537510254904898E-05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1820</v>
      </c>
      <c r="B151" s="101">
        <v>176.38</v>
      </c>
      <c r="C151" s="101">
        <v>171.68</v>
      </c>
      <c r="D151" s="101">
        <v>8.51261477950652</v>
      </c>
      <c r="E151" s="101">
        <v>8.750285997969373</v>
      </c>
      <c r="F151" s="101">
        <v>36.76075425026504</v>
      </c>
      <c r="G151" s="101" t="s">
        <v>59</v>
      </c>
      <c r="H151" s="101">
        <v>-5.867585637785453</v>
      </c>
      <c r="I151" s="101">
        <v>103.01241436221454</v>
      </c>
      <c r="J151" s="101" t="s">
        <v>73</v>
      </c>
      <c r="K151" s="101">
        <v>2.908699512061496</v>
      </c>
      <c r="M151" s="101" t="s">
        <v>68</v>
      </c>
      <c r="N151" s="101">
        <v>1.734952135634546</v>
      </c>
      <c r="X151" s="101">
        <v>67.5</v>
      </c>
    </row>
    <row r="152" spans="1:24" s="101" customFormat="1" ht="12.75" hidden="1">
      <c r="A152" s="101">
        <v>1819</v>
      </c>
      <c r="B152" s="101">
        <v>176.75999450683594</v>
      </c>
      <c r="C152" s="101">
        <v>170.4600067138672</v>
      </c>
      <c r="D152" s="101">
        <v>8.235432624816895</v>
      </c>
      <c r="E152" s="101">
        <v>8.797722816467285</v>
      </c>
      <c r="F152" s="101">
        <v>37.96385743700258</v>
      </c>
      <c r="G152" s="101" t="s">
        <v>56</v>
      </c>
      <c r="H152" s="101">
        <v>0.7061419285897017</v>
      </c>
      <c r="I152" s="101">
        <v>109.96613643542564</v>
      </c>
      <c r="J152" s="101" t="s">
        <v>62</v>
      </c>
      <c r="K152" s="101">
        <v>1.4964511031482057</v>
      </c>
      <c r="L152" s="101">
        <v>0.7333576285441294</v>
      </c>
      <c r="M152" s="101">
        <v>0.3542652009043416</v>
      </c>
      <c r="N152" s="101">
        <v>0.04366966360036306</v>
      </c>
      <c r="O152" s="101">
        <v>0.060100120959166003</v>
      </c>
      <c r="P152" s="101">
        <v>0.02103768109000692</v>
      </c>
      <c r="Q152" s="101">
        <v>0.0073156038261759804</v>
      </c>
      <c r="R152" s="101">
        <v>0.0006721468401994751</v>
      </c>
      <c r="S152" s="101">
        <v>0.0007884669988929396</v>
      </c>
      <c r="T152" s="101">
        <v>0.00030950944555324336</v>
      </c>
      <c r="U152" s="101">
        <v>0.00015998213241239084</v>
      </c>
      <c r="V152" s="101">
        <v>2.4919985316198843E-05</v>
      </c>
      <c r="W152" s="101">
        <v>4.9154056474068576E-05</v>
      </c>
      <c r="X152" s="101">
        <v>67.5</v>
      </c>
    </row>
    <row r="153" spans="1:24" s="101" customFormat="1" ht="12.75" hidden="1">
      <c r="A153" s="101">
        <v>1818</v>
      </c>
      <c r="B153" s="101">
        <v>106.73999786376953</v>
      </c>
      <c r="C153" s="101">
        <v>115.44000244140625</v>
      </c>
      <c r="D153" s="101">
        <v>9.192127227783203</v>
      </c>
      <c r="E153" s="101">
        <v>9.759232521057129</v>
      </c>
      <c r="F153" s="101">
        <v>26.83897150301332</v>
      </c>
      <c r="G153" s="101" t="s">
        <v>57</v>
      </c>
      <c r="H153" s="101">
        <v>30.206164399934778</v>
      </c>
      <c r="I153" s="101">
        <v>69.44616226370431</v>
      </c>
      <c r="J153" s="101" t="s">
        <v>60</v>
      </c>
      <c r="K153" s="101">
        <v>-1.389642937583945</v>
      </c>
      <c r="L153" s="101">
        <v>0.003990570758725636</v>
      </c>
      <c r="M153" s="101">
        <v>0.32746419703096136</v>
      </c>
      <c r="N153" s="101">
        <v>-0.0004523304159792709</v>
      </c>
      <c r="O153" s="101">
        <v>-0.056047882881495405</v>
      </c>
      <c r="P153" s="101">
        <v>0.00045679506731768514</v>
      </c>
      <c r="Q153" s="101">
        <v>0.006686544401515543</v>
      </c>
      <c r="R153" s="101">
        <v>-3.635962846929708E-05</v>
      </c>
      <c r="S153" s="101">
        <v>-0.0007528447245967778</v>
      </c>
      <c r="T153" s="101">
        <v>3.254052547628068E-05</v>
      </c>
      <c r="U153" s="101">
        <v>0.00014060796429852921</v>
      </c>
      <c r="V153" s="101">
        <v>-2.8808131986954816E-06</v>
      </c>
      <c r="W153" s="101">
        <v>-4.7393113513411166E-05</v>
      </c>
      <c r="X153" s="101">
        <v>67.5</v>
      </c>
    </row>
    <row r="154" spans="1:24" s="101" customFormat="1" ht="12.75" hidden="1">
      <c r="A154" s="101">
        <v>1817</v>
      </c>
      <c r="B154" s="101">
        <v>154.5800018310547</v>
      </c>
      <c r="C154" s="101">
        <v>161.17999267578125</v>
      </c>
      <c r="D154" s="101">
        <v>8.253007888793945</v>
      </c>
      <c r="E154" s="101">
        <v>8.803290367126465</v>
      </c>
      <c r="F154" s="101">
        <v>25.352113421186452</v>
      </c>
      <c r="G154" s="101" t="s">
        <v>58</v>
      </c>
      <c r="H154" s="101">
        <v>-13.86957001427173</v>
      </c>
      <c r="I154" s="101">
        <v>73.21043181678296</v>
      </c>
      <c r="J154" s="101" t="s">
        <v>61</v>
      </c>
      <c r="K154" s="101">
        <v>-0.5552102395818599</v>
      </c>
      <c r="L154" s="101">
        <v>0.7333467711041544</v>
      </c>
      <c r="M154" s="101">
        <v>-0.13517038223908837</v>
      </c>
      <c r="N154" s="101">
        <v>-0.04366732091809222</v>
      </c>
      <c r="O154" s="101">
        <v>-0.02169468515117376</v>
      </c>
      <c r="P154" s="101">
        <v>0.02103272126738024</v>
      </c>
      <c r="Q154" s="101">
        <v>-0.002967858370630544</v>
      </c>
      <c r="R154" s="101">
        <v>-0.000671162686841062</v>
      </c>
      <c r="S154" s="101">
        <v>-0.00023431822163468355</v>
      </c>
      <c r="T154" s="101">
        <v>0.00030779410502542706</v>
      </c>
      <c r="U154" s="101">
        <v>-7.631305960999919E-05</v>
      </c>
      <c r="V154" s="101">
        <v>-2.475291060610424E-05</v>
      </c>
      <c r="W154" s="101">
        <v>-1.3038943951135262E-05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22.196164282603473</v>
      </c>
      <c r="G155" s="102"/>
      <c r="H155" s="102"/>
      <c r="I155" s="115"/>
      <c r="J155" s="115" t="s">
        <v>158</v>
      </c>
      <c r="K155" s="102">
        <f>AVERAGE(K153,K148,K143,K138,K133,K128)</f>
        <v>-1.2029340732364024</v>
      </c>
      <c r="L155" s="102">
        <f>AVERAGE(L153,L148,L143,L138,L133,L128)</f>
        <v>0.0036473675147620332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41.72351703616098</v>
      </c>
      <c r="G156" s="102"/>
      <c r="H156" s="102"/>
      <c r="I156" s="115"/>
      <c r="J156" s="115" t="s">
        <v>159</v>
      </c>
      <c r="K156" s="102">
        <f>AVERAGE(K154,K149,K144,K139,K134,K129)</f>
        <v>-0.9564356831389395</v>
      </c>
      <c r="L156" s="102">
        <f>AVERAGE(L154,L149,L144,L139,L134,L129)</f>
        <v>0.6701887426469172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0.7518337957727514</v>
      </c>
      <c r="L157" s="102">
        <f>ABS(L155/$H$33)</f>
        <v>0.010131576429894536</v>
      </c>
      <c r="M157" s="115" t="s">
        <v>111</v>
      </c>
      <c r="N157" s="102">
        <f>K157+L157+L158+K158</f>
        <v>1.724262701776821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0.543429365419852</v>
      </c>
      <c r="L158" s="102">
        <f>ABS(L156/$H$34)</f>
        <v>0.4188679641543232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1820</v>
      </c>
      <c r="B161" s="101">
        <v>155.38</v>
      </c>
      <c r="C161" s="101">
        <v>181.88</v>
      </c>
      <c r="D161" s="101">
        <v>8.69998497379603</v>
      </c>
      <c r="E161" s="101">
        <v>9.064237309892471</v>
      </c>
      <c r="F161" s="101">
        <v>25.520350212889294</v>
      </c>
      <c r="G161" s="101" t="s">
        <v>59</v>
      </c>
      <c r="H161" s="101">
        <v>-17.967671853589167</v>
      </c>
      <c r="I161" s="101">
        <v>69.91232814641083</v>
      </c>
      <c r="J161" s="101" t="s">
        <v>73</v>
      </c>
      <c r="K161" s="101">
        <v>3.022162065535848</v>
      </c>
      <c r="M161" s="101" t="s">
        <v>68</v>
      </c>
      <c r="N161" s="101">
        <v>1.8229769111861414</v>
      </c>
      <c r="X161" s="101">
        <v>67.5</v>
      </c>
    </row>
    <row r="162" spans="1:24" s="101" customFormat="1" ht="12.75" hidden="1">
      <c r="A162" s="101">
        <v>1819</v>
      </c>
      <c r="B162" s="101">
        <v>184.5</v>
      </c>
      <c r="C162" s="101">
        <v>177</v>
      </c>
      <c r="D162" s="101">
        <v>8.191040992736816</v>
      </c>
      <c r="E162" s="101">
        <v>8.745267868041992</v>
      </c>
      <c r="F162" s="101">
        <v>41.72351703616098</v>
      </c>
      <c r="G162" s="101" t="s">
        <v>56</v>
      </c>
      <c r="H162" s="101">
        <v>4.550780439047614</v>
      </c>
      <c r="I162" s="101">
        <v>121.55078043904761</v>
      </c>
      <c r="J162" s="101" t="s">
        <v>62</v>
      </c>
      <c r="K162" s="101">
        <v>1.5169196727150338</v>
      </c>
      <c r="L162" s="101">
        <v>0.7585712506451023</v>
      </c>
      <c r="M162" s="101">
        <v>0.35910958209914484</v>
      </c>
      <c r="N162" s="101">
        <v>0.11172715802001297</v>
      </c>
      <c r="O162" s="101">
        <v>0.06092223077942626</v>
      </c>
      <c r="P162" s="101">
        <v>0.02176095894993368</v>
      </c>
      <c r="Q162" s="101">
        <v>0.007415568882337645</v>
      </c>
      <c r="R162" s="101">
        <v>0.0017197462254994339</v>
      </c>
      <c r="S162" s="101">
        <v>0.0007992647861568182</v>
      </c>
      <c r="T162" s="101">
        <v>0.00032023709644745827</v>
      </c>
      <c r="U162" s="101">
        <v>0.00016219350407400285</v>
      </c>
      <c r="V162" s="101">
        <v>6.381838750797043E-05</v>
      </c>
      <c r="W162" s="101">
        <v>4.9840048819592104E-05</v>
      </c>
      <c r="X162" s="101">
        <v>67.5</v>
      </c>
    </row>
    <row r="163" spans="1:24" s="101" customFormat="1" ht="12.75" hidden="1">
      <c r="A163" s="101">
        <v>1817</v>
      </c>
      <c r="B163" s="101">
        <v>157.75999450683594</v>
      </c>
      <c r="C163" s="101">
        <v>163.86000061035156</v>
      </c>
      <c r="D163" s="101">
        <v>8.187891960144043</v>
      </c>
      <c r="E163" s="101">
        <v>8.667664527893066</v>
      </c>
      <c r="F163" s="101">
        <v>35.42560283277208</v>
      </c>
      <c r="G163" s="101" t="s">
        <v>57</v>
      </c>
      <c r="H163" s="101">
        <v>12.867424723036507</v>
      </c>
      <c r="I163" s="101">
        <v>103.12741922987244</v>
      </c>
      <c r="J163" s="101" t="s">
        <v>60</v>
      </c>
      <c r="K163" s="101">
        <v>-1.1822936300163234</v>
      </c>
      <c r="L163" s="101">
        <v>-0.004126704191036678</v>
      </c>
      <c r="M163" s="101">
        <v>0.2824311985920803</v>
      </c>
      <c r="N163" s="101">
        <v>-0.0011558159487118631</v>
      </c>
      <c r="O163" s="101">
        <v>-0.047068332538203854</v>
      </c>
      <c r="P163" s="101">
        <v>-0.0004720639771699218</v>
      </c>
      <c r="Q163" s="101">
        <v>0.0059503755097444514</v>
      </c>
      <c r="R163" s="101">
        <v>-9.295657543220594E-05</v>
      </c>
      <c r="S163" s="101">
        <v>-0.0005818433229083452</v>
      </c>
      <c r="T163" s="101">
        <v>-3.3608910148251525E-05</v>
      </c>
      <c r="U163" s="101">
        <v>0.0001374070665915481</v>
      </c>
      <c r="V163" s="101">
        <v>-7.3451855789352484E-06</v>
      </c>
      <c r="W163" s="101">
        <v>-3.512422644946704E-05</v>
      </c>
      <c r="X163" s="101">
        <v>67.5</v>
      </c>
    </row>
    <row r="164" spans="1:24" s="101" customFormat="1" ht="12.75" hidden="1">
      <c r="A164" s="101">
        <v>1818</v>
      </c>
      <c r="B164" s="101">
        <v>100.26000213623047</v>
      </c>
      <c r="C164" s="101">
        <v>111.55999755859375</v>
      </c>
      <c r="D164" s="101">
        <v>9.387359619140625</v>
      </c>
      <c r="E164" s="101">
        <v>9.787856101989746</v>
      </c>
      <c r="F164" s="101">
        <v>24.437534772277953</v>
      </c>
      <c r="G164" s="101" t="s">
        <v>58</v>
      </c>
      <c r="H164" s="101">
        <v>29.140476720641736</v>
      </c>
      <c r="I164" s="101">
        <v>61.900478856872205</v>
      </c>
      <c r="J164" s="101" t="s">
        <v>61</v>
      </c>
      <c r="K164" s="101">
        <v>0.9503825892201047</v>
      </c>
      <c r="L164" s="101">
        <v>-0.7585600257183306</v>
      </c>
      <c r="M164" s="101">
        <v>0.22179339489097352</v>
      </c>
      <c r="N164" s="101">
        <v>-0.11172117940982208</v>
      </c>
      <c r="O164" s="101">
        <v>0.038679326199078656</v>
      </c>
      <c r="P164" s="101">
        <v>-0.021755838067566077</v>
      </c>
      <c r="Q164" s="101">
        <v>0.0044253466691015104</v>
      </c>
      <c r="R164" s="101">
        <v>-0.0017172321203621443</v>
      </c>
      <c r="S164" s="101">
        <v>0.0005479804248121273</v>
      </c>
      <c r="T164" s="101">
        <v>-0.0003184685841645066</v>
      </c>
      <c r="U164" s="101">
        <v>8.617442088293631E-05</v>
      </c>
      <c r="V164" s="101">
        <v>-6.339428075882302E-05</v>
      </c>
      <c r="W164" s="101">
        <v>3.535985269576055E-05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1820</v>
      </c>
      <c r="B166" s="101">
        <v>161.78</v>
      </c>
      <c r="C166" s="101">
        <v>177.88</v>
      </c>
      <c r="D166" s="101">
        <v>8.74900310913316</v>
      </c>
      <c r="E166" s="101">
        <v>8.902899454006455</v>
      </c>
      <c r="F166" s="101">
        <v>26.420350400202594</v>
      </c>
      <c r="G166" s="101" t="s">
        <v>59</v>
      </c>
      <c r="H166" s="101">
        <v>-22.28833041124075</v>
      </c>
      <c r="I166" s="101">
        <v>71.99166958875925</v>
      </c>
      <c r="J166" s="101" t="s">
        <v>73</v>
      </c>
      <c r="K166" s="101">
        <v>3.265548014993977</v>
      </c>
      <c r="M166" s="101" t="s">
        <v>68</v>
      </c>
      <c r="N166" s="101">
        <v>2.42479679374989</v>
      </c>
      <c r="X166" s="101">
        <v>67.5</v>
      </c>
    </row>
    <row r="167" spans="1:24" s="101" customFormat="1" ht="12.75" hidden="1">
      <c r="A167" s="101">
        <v>1819</v>
      </c>
      <c r="B167" s="101">
        <v>155.0800018310547</v>
      </c>
      <c r="C167" s="101">
        <v>154.3800048828125</v>
      </c>
      <c r="D167" s="101">
        <v>8.817035675048828</v>
      </c>
      <c r="E167" s="101">
        <v>9.198718070983887</v>
      </c>
      <c r="F167" s="101">
        <v>36.77752831267478</v>
      </c>
      <c r="G167" s="101" t="s">
        <v>56</v>
      </c>
      <c r="H167" s="101">
        <v>11.832295776636542</v>
      </c>
      <c r="I167" s="101">
        <v>99.41229760769123</v>
      </c>
      <c r="J167" s="101" t="s">
        <v>62</v>
      </c>
      <c r="K167" s="101">
        <v>1.2113684104259836</v>
      </c>
      <c r="L167" s="101">
        <v>1.305212857592541</v>
      </c>
      <c r="M167" s="101">
        <v>0.2867744496671861</v>
      </c>
      <c r="N167" s="101">
        <v>0.09223760492205134</v>
      </c>
      <c r="O167" s="101">
        <v>0.048650542629755524</v>
      </c>
      <c r="P167" s="101">
        <v>0.03744239908275161</v>
      </c>
      <c r="Q167" s="101">
        <v>0.005921858284449962</v>
      </c>
      <c r="R167" s="101">
        <v>0.0014197911995212757</v>
      </c>
      <c r="S167" s="101">
        <v>0.0006382589550785328</v>
      </c>
      <c r="T167" s="101">
        <v>0.0005509729988941317</v>
      </c>
      <c r="U167" s="101">
        <v>0.00012954125243134246</v>
      </c>
      <c r="V167" s="101">
        <v>5.269470186120119E-05</v>
      </c>
      <c r="W167" s="101">
        <v>3.980202999774106E-05</v>
      </c>
      <c r="X167" s="101">
        <v>67.5</v>
      </c>
    </row>
    <row r="168" spans="1:24" s="101" customFormat="1" ht="12.75" hidden="1">
      <c r="A168" s="101">
        <v>1817</v>
      </c>
      <c r="B168" s="101">
        <v>163.72000122070312</v>
      </c>
      <c r="C168" s="101">
        <v>166.52000427246094</v>
      </c>
      <c r="D168" s="101">
        <v>8.179464340209961</v>
      </c>
      <c r="E168" s="101">
        <v>8.797635078430176</v>
      </c>
      <c r="F168" s="101">
        <v>33.25666389868055</v>
      </c>
      <c r="G168" s="101" t="s">
        <v>57</v>
      </c>
      <c r="H168" s="101">
        <v>0.7174063976903113</v>
      </c>
      <c r="I168" s="101">
        <v>96.93740761839344</v>
      </c>
      <c r="J168" s="101" t="s">
        <v>60</v>
      </c>
      <c r="K168" s="101">
        <v>-0.8816229069647732</v>
      </c>
      <c r="L168" s="101">
        <v>-0.007101067093832521</v>
      </c>
      <c r="M168" s="101">
        <v>0.21093405949882083</v>
      </c>
      <c r="N168" s="101">
        <v>-0.0009539314016141879</v>
      </c>
      <c r="O168" s="101">
        <v>-0.03504526410390519</v>
      </c>
      <c r="P168" s="101">
        <v>-0.0008124103496071325</v>
      </c>
      <c r="Q168" s="101">
        <v>0.004459557391329617</v>
      </c>
      <c r="R168" s="101">
        <v>-7.673861220616331E-05</v>
      </c>
      <c r="S168" s="101">
        <v>-0.00042885360352453496</v>
      </c>
      <c r="T168" s="101">
        <v>-5.784850936707574E-05</v>
      </c>
      <c r="U168" s="101">
        <v>0.0001040018709146756</v>
      </c>
      <c r="V168" s="101">
        <v>-6.063892666618125E-06</v>
      </c>
      <c r="W168" s="101">
        <v>-2.5751482774810185E-05</v>
      </c>
      <c r="X168" s="101">
        <v>67.5</v>
      </c>
    </row>
    <row r="169" spans="1:24" s="101" customFormat="1" ht="12.75" hidden="1">
      <c r="A169" s="101">
        <v>1818</v>
      </c>
      <c r="B169" s="101">
        <v>94.95999908447266</v>
      </c>
      <c r="C169" s="101">
        <v>108.55999755859375</v>
      </c>
      <c r="D169" s="101">
        <v>9.474588394165039</v>
      </c>
      <c r="E169" s="101">
        <v>9.920534133911133</v>
      </c>
      <c r="F169" s="101">
        <v>24.232385775281422</v>
      </c>
      <c r="G169" s="101" t="s">
        <v>58</v>
      </c>
      <c r="H169" s="101">
        <v>33.34217128452481</v>
      </c>
      <c r="I169" s="101">
        <v>60.802170368997466</v>
      </c>
      <c r="J169" s="101" t="s">
        <v>61</v>
      </c>
      <c r="K169" s="101">
        <v>0.8307553645285459</v>
      </c>
      <c r="L169" s="101">
        <v>-1.3051935406180248</v>
      </c>
      <c r="M169" s="101">
        <v>0.19428434709277378</v>
      </c>
      <c r="N169" s="101">
        <v>-0.09223267195867983</v>
      </c>
      <c r="O169" s="101">
        <v>0.033744699762439635</v>
      </c>
      <c r="P169" s="101">
        <v>-0.037433584366126225</v>
      </c>
      <c r="Q169" s="101">
        <v>0.003896248633563576</v>
      </c>
      <c r="R169" s="101">
        <v>-0.0014177158515142358</v>
      </c>
      <c r="S169" s="101">
        <v>0.0004727145867031834</v>
      </c>
      <c r="T169" s="101">
        <v>-0.0005479277283313925</v>
      </c>
      <c r="U169" s="101">
        <v>7.723047926646541E-05</v>
      </c>
      <c r="V169" s="101">
        <v>-5.234463496833859E-05</v>
      </c>
      <c r="W169" s="101">
        <v>3.034901525321265E-05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1820</v>
      </c>
      <c r="B171" s="101">
        <v>167.96</v>
      </c>
      <c r="C171" s="101">
        <v>167.56</v>
      </c>
      <c r="D171" s="101">
        <v>8.345043432347836</v>
      </c>
      <c r="E171" s="101">
        <v>8.93079641591809</v>
      </c>
      <c r="F171" s="101">
        <v>27.37876973101858</v>
      </c>
      <c r="G171" s="101" t="s">
        <v>59</v>
      </c>
      <c r="H171" s="101">
        <v>-22.225170768991774</v>
      </c>
      <c r="I171" s="101">
        <v>78.23482923100823</v>
      </c>
      <c r="J171" s="101" t="s">
        <v>73</v>
      </c>
      <c r="K171" s="101">
        <v>2.417550998328934</v>
      </c>
      <c r="M171" s="101" t="s">
        <v>68</v>
      </c>
      <c r="N171" s="101">
        <v>1.7220027543766354</v>
      </c>
      <c r="X171" s="101">
        <v>67.5</v>
      </c>
    </row>
    <row r="172" spans="1:24" s="101" customFormat="1" ht="12.75" hidden="1">
      <c r="A172" s="101">
        <v>1819</v>
      </c>
      <c r="B172" s="101">
        <v>158.25999450683594</v>
      </c>
      <c r="C172" s="101">
        <v>147.36000061035156</v>
      </c>
      <c r="D172" s="101">
        <v>8.572656631469727</v>
      </c>
      <c r="E172" s="101">
        <v>9.276124954223633</v>
      </c>
      <c r="F172" s="101">
        <v>35.00940004642658</v>
      </c>
      <c r="G172" s="101" t="s">
        <v>56</v>
      </c>
      <c r="H172" s="101">
        <v>6.583594258278907</v>
      </c>
      <c r="I172" s="101">
        <v>97.34358876511484</v>
      </c>
      <c r="J172" s="101" t="s">
        <v>62</v>
      </c>
      <c r="K172" s="101">
        <v>1.1133184284580813</v>
      </c>
      <c r="L172" s="101">
        <v>1.0508570072981926</v>
      </c>
      <c r="M172" s="101">
        <v>0.2635624084872569</v>
      </c>
      <c r="N172" s="101">
        <v>0.03699990639917009</v>
      </c>
      <c r="O172" s="101">
        <v>0.04471267360330523</v>
      </c>
      <c r="P172" s="101">
        <v>0.030145703342350727</v>
      </c>
      <c r="Q172" s="101">
        <v>0.0054425481541218994</v>
      </c>
      <c r="R172" s="101">
        <v>0.0005695303526555883</v>
      </c>
      <c r="S172" s="101">
        <v>0.0005866073671286462</v>
      </c>
      <c r="T172" s="101">
        <v>0.0004436008642898822</v>
      </c>
      <c r="U172" s="101">
        <v>0.00011905816036050715</v>
      </c>
      <c r="V172" s="101">
        <v>2.1138266034183815E-05</v>
      </c>
      <c r="W172" s="101">
        <v>3.658008117064795E-05</v>
      </c>
      <c r="X172" s="101">
        <v>67.5</v>
      </c>
    </row>
    <row r="173" spans="1:24" s="101" customFormat="1" ht="12.75" hidden="1">
      <c r="A173" s="101">
        <v>1817</v>
      </c>
      <c r="B173" s="101">
        <v>155.8800048828125</v>
      </c>
      <c r="C173" s="101">
        <v>158.8800048828125</v>
      </c>
      <c r="D173" s="101">
        <v>8.36689281463623</v>
      </c>
      <c r="E173" s="101">
        <v>8.782649040222168</v>
      </c>
      <c r="F173" s="101">
        <v>31.057470395172444</v>
      </c>
      <c r="G173" s="101" t="s">
        <v>57</v>
      </c>
      <c r="H173" s="101">
        <v>0.09011646962927955</v>
      </c>
      <c r="I173" s="101">
        <v>88.47012135244178</v>
      </c>
      <c r="J173" s="101" t="s">
        <v>60</v>
      </c>
      <c r="K173" s="101">
        <v>-0.8555271576941113</v>
      </c>
      <c r="L173" s="101">
        <v>-0.005717668887163434</v>
      </c>
      <c r="M173" s="101">
        <v>0.2044381457059496</v>
      </c>
      <c r="N173" s="101">
        <v>-0.0003827431275474207</v>
      </c>
      <c r="O173" s="101">
        <v>-0.034048584797640606</v>
      </c>
      <c r="P173" s="101">
        <v>-0.0006540862407059359</v>
      </c>
      <c r="Q173" s="101">
        <v>0.004310315927125826</v>
      </c>
      <c r="R173" s="101">
        <v>-3.081311522094611E-05</v>
      </c>
      <c r="S173" s="101">
        <v>-0.0004200310185644913</v>
      </c>
      <c r="T173" s="101">
        <v>-4.657099731321405E-05</v>
      </c>
      <c r="U173" s="101">
        <v>9.975381824815453E-05</v>
      </c>
      <c r="V173" s="101">
        <v>-2.4397336311494245E-06</v>
      </c>
      <c r="W173" s="101">
        <v>-2.533239912294076E-05</v>
      </c>
      <c r="X173" s="101">
        <v>67.5</v>
      </c>
    </row>
    <row r="174" spans="1:24" s="101" customFormat="1" ht="12.75" hidden="1">
      <c r="A174" s="101">
        <v>1818</v>
      </c>
      <c r="B174" s="101">
        <v>105.36000061035156</v>
      </c>
      <c r="C174" s="101">
        <v>111.45999908447266</v>
      </c>
      <c r="D174" s="101">
        <v>9.248007774353027</v>
      </c>
      <c r="E174" s="101">
        <v>9.840968132019043</v>
      </c>
      <c r="F174" s="101">
        <v>24.450342859498164</v>
      </c>
      <c r="G174" s="101" t="s">
        <v>58</v>
      </c>
      <c r="H174" s="101">
        <v>25.01962931150789</v>
      </c>
      <c r="I174" s="101">
        <v>62.879629921859454</v>
      </c>
      <c r="J174" s="101" t="s">
        <v>61</v>
      </c>
      <c r="K174" s="101">
        <v>0.7124262808124132</v>
      </c>
      <c r="L174" s="101">
        <v>-1.0508414523848069</v>
      </c>
      <c r="M174" s="101">
        <v>0.1663435834287473</v>
      </c>
      <c r="N174" s="101">
        <v>-0.03699792671550209</v>
      </c>
      <c r="O174" s="101">
        <v>0.028981322503184442</v>
      </c>
      <c r="P174" s="101">
        <v>-0.03013860649059168</v>
      </c>
      <c r="Q174" s="101">
        <v>0.0033230267856731357</v>
      </c>
      <c r="R174" s="101">
        <v>-0.000568696205830828</v>
      </c>
      <c r="S174" s="101">
        <v>0.0004094901056353845</v>
      </c>
      <c r="T174" s="101">
        <v>-0.00044114948601124216</v>
      </c>
      <c r="U174" s="101">
        <v>6.499247105121015E-05</v>
      </c>
      <c r="V174" s="101">
        <v>-2.0996999565199014E-05</v>
      </c>
      <c r="W174" s="101">
        <v>2.6388859261575194E-05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1820</v>
      </c>
      <c r="B176" s="101">
        <v>169.42</v>
      </c>
      <c r="C176" s="101">
        <v>170.22</v>
      </c>
      <c r="D176" s="101">
        <v>8.806880377489339</v>
      </c>
      <c r="E176" s="101">
        <v>9.01788428300985</v>
      </c>
      <c r="F176" s="101">
        <v>29.285285043221993</v>
      </c>
      <c r="G176" s="101" t="s">
        <v>59</v>
      </c>
      <c r="H176" s="101">
        <v>-22.62080865064202</v>
      </c>
      <c r="I176" s="101">
        <v>79.29919134935797</v>
      </c>
      <c r="J176" s="101" t="s">
        <v>73</v>
      </c>
      <c r="K176" s="101">
        <v>2.217312819828516</v>
      </c>
      <c r="M176" s="101" t="s">
        <v>68</v>
      </c>
      <c r="N176" s="101">
        <v>1.6583926257018198</v>
      </c>
      <c r="X176" s="101">
        <v>67.5</v>
      </c>
    </row>
    <row r="177" spans="1:24" s="101" customFormat="1" ht="12.75" hidden="1">
      <c r="A177" s="101">
        <v>1819</v>
      </c>
      <c r="B177" s="101">
        <v>148.32000732421875</v>
      </c>
      <c r="C177" s="101">
        <v>147.1199951171875</v>
      </c>
      <c r="D177" s="101">
        <v>8.574783325195312</v>
      </c>
      <c r="E177" s="101">
        <v>8.928662300109863</v>
      </c>
      <c r="F177" s="101">
        <v>33.84350772240981</v>
      </c>
      <c r="G177" s="101" t="s">
        <v>56</v>
      </c>
      <c r="H177" s="101">
        <v>13.21924878096307</v>
      </c>
      <c r="I177" s="101">
        <v>94.03925610518182</v>
      </c>
      <c r="J177" s="101" t="s">
        <v>62</v>
      </c>
      <c r="K177" s="101">
        <v>0.9820505773028507</v>
      </c>
      <c r="L177" s="101">
        <v>1.0924416455749681</v>
      </c>
      <c r="M177" s="101">
        <v>0.23248677880111387</v>
      </c>
      <c r="N177" s="101">
        <v>0.053373599256035895</v>
      </c>
      <c r="O177" s="101">
        <v>0.0394406048456774</v>
      </c>
      <c r="P177" s="101">
        <v>0.0313386887012798</v>
      </c>
      <c r="Q177" s="101">
        <v>0.0048008235812064745</v>
      </c>
      <c r="R177" s="101">
        <v>0.0008215823752993578</v>
      </c>
      <c r="S177" s="101">
        <v>0.0005174463236679847</v>
      </c>
      <c r="T177" s="101">
        <v>0.0004611628317903453</v>
      </c>
      <c r="U177" s="101">
        <v>0.00010501755640001296</v>
      </c>
      <c r="V177" s="101">
        <v>3.049044046446635E-05</v>
      </c>
      <c r="W177" s="101">
        <v>3.2268739796884834E-05</v>
      </c>
      <c r="X177" s="101">
        <v>67.5</v>
      </c>
    </row>
    <row r="178" spans="1:24" s="101" customFormat="1" ht="12.75" hidden="1">
      <c r="A178" s="101">
        <v>1817</v>
      </c>
      <c r="B178" s="101">
        <v>148.52000427246094</v>
      </c>
      <c r="C178" s="101">
        <v>149.9199981689453</v>
      </c>
      <c r="D178" s="101">
        <v>8.449392318725586</v>
      </c>
      <c r="E178" s="101">
        <v>8.863110542297363</v>
      </c>
      <c r="F178" s="101">
        <v>29.269560451312163</v>
      </c>
      <c r="G178" s="101" t="s">
        <v>57</v>
      </c>
      <c r="H178" s="101">
        <v>1.5175015389201008</v>
      </c>
      <c r="I178" s="101">
        <v>82.53750581138104</v>
      </c>
      <c r="J178" s="101" t="s">
        <v>60</v>
      </c>
      <c r="K178" s="101">
        <v>-0.9271570817766933</v>
      </c>
      <c r="L178" s="101">
        <v>-0.005943634286049899</v>
      </c>
      <c r="M178" s="101">
        <v>0.2203486618538799</v>
      </c>
      <c r="N178" s="101">
        <v>-0.0005520192435564112</v>
      </c>
      <c r="O178" s="101">
        <v>-0.03709356002777736</v>
      </c>
      <c r="P178" s="101">
        <v>-0.0006799338972401896</v>
      </c>
      <c r="Q178" s="101">
        <v>0.004588788779610688</v>
      </c>
      <c r="R178" s="101">
        <v>-4.442240281583383E-05</v>
      </c>
      <c r="S178" s="101">
        <v>-0.00047368847350816377</v>
      </c>
      <c r="T178" s="101">
        <v>-4.841298604388135E-05</v>
      </c>
      <c r="U178" s="101">
        <v>0.00010250830233862735</v>
      </c>
      <c r="V178" s="101">
        <v>-3.5147405125499895E-06</v>
      </c>
      <c r="W178" s="101">
        <v>-2.9093342921419346E-05</v>
      </c>
      <c r="X178" s="101">
        <v>67.5</v>
      </c>
    </row>
    <row r="179" spans="1:24" s="101" customFormat="1" ht="12.75" hidden="1">
      <c r="A179" s="101">
        <v>1818</v>
      </c>
      <c r="B179" s="101">
        <v>104.08000183105469</v>
      </c>
      <c r="C179" s="101">
        <v>114.37999725341797</v>
      </c>
      <c r="D179" s="101">
        <v>9.265436172485352</v>
      </c>
      <c r="E179" s="101">
        <v>10.02530288696289</v>
      </c>
      <c r="F179" s="101">
        <v>22.644281247567708</v>
      </c>
      <c r="G179" s="101" t="s">
        <v>58</v>
      </c>
      <c r="H179" s="101">
        <v>21.54226010981666</v>
      </c>
      <c r="I179" s="101">
        <v>58.12226194087135</v>
      </c>
      <c r="J179" s="101" t="s">
        <v>61</v>
      </c>
      <c r="K179" s="101">
        <v>0.32373304139705666</v>
      </c>
      <c r="L179" s="101">
        <v>-1.0924254767250798</v>
      </c>
      <c r="M179" s="101">
        <v>0.07413885308340384</v>
      </c>
      <c r="N179" s="101">
        <v>-0.05337074453573473</v>
      </c>
      <c r="O179" s="101">
        <v>0.013402578671977618</v>
      </c>
      <c r="P179" s="101">
        <v>-0.03133131180482404</v>
      </c>
      <c r="Q179" s="101">
        <v>0.0014110012735597383</v>
      </c>
      <c r="R179" s="101">
        <v>-0.0008203805516530745</v>
      </c>
      <c r="S179" s="101">
        <v>0.00020825447880662345</v>
      </c>
      <c r="T179" s="101">
        <v>-0.0004586145878700385</v>
      </c>
      <c r="U179" s="101">
        <v>2.281962102845864E-05</v>
      </c>
      <c r="V179" s="101">
        <v>-3.0287184729627923E-05</v>
      </c>
      <c r="W179" s="101">
        <v>1.395883110205714E-05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1820</v>
      </c>
      <c r="B181" s="101">
        <v>175.94</v>
      </c>
      <c r="C181" s="101">
        <v>183.64</v>
      </c>
      <c r="D181" s="101">
        <v>8.30758635327755</v>
      </c>
      <c r="E181" s="101">
        <v>8.671168072680265</v>
      </c>
      <c r="F181" s="101">
        <v>28.559327289796933</v>
      </c>
      <c r="G181" s="101" t="s">
        <v>59</v>
      </c>
      <c r="H181" s="101">
        <v>-26.436340857485334</v>
      </c>
      <c r="I181" s="101">
        <v>82.00365914251466</v>
      </c>
      <c r="J181" s="101" t="s">
        <v>73</v>
      </c>
      <c r="K181" s="101">
        <v>3.7377877741680945</v>
      </c>
      <c r="M181" s="101" t="s">
        <v>68</v>
      </c>
      <c r="N181" s="101">
        <v>2.5471108968353033</v>
      </c>
      <c r="X181" s="101">
        <v>67.5</v>
      </c>
    </row>
    <row r="182" spans="1:24" s="101" customFormat="1" ht="12.75" hidden="1">
      <c r="A182" s="101">
        <v>1819</v>
      </c>
      <c r="B182" s="101">
        <v>161.27999877929688</v>
      </c>
      <c r="C182" s="101">
        <v>171.8800048828125</v>
      </c>
      <c r="D182" s="101">
        <v>8.333362579345703</v>
      </c>
      <c r="E182" s="101">
        <v>8.81272029876709</v>
      </c>
      <c r="F182" s="101">
        <v>37.40195753203219</v>
      </c>
      <c r="G182" s="101" t="s">
        <v>56</v>
      </c>
      <c r="H182" s="101">
        <v>13.215914289275588</v>
      </c>
      <c r="I182" s="101">
        <v>106.99591306857246</v>
      </c>
      <c r="J182" s="101" t="s">
        <v>62</v>
      </c>
      <c r="K182" s="101">
        <v>1.4783539880972856</v>
      </c>
      <c r="L182" s="101">
        <v>1.1898401157263165</v>
      </c>
      <c r="M182" s="101">
        <v>0.3499797172267164</v>
      </c>
      <c r="N182" s="101">
        <v>0.09646982032256025</v>
      </c>
      <c r="O182" s="101">
        <v>0.059373081191012485</v>
      </c>
      <c r="P182" s="101">
        <v>0.034132726956561596</v>
      </c>
      <c r="Q182" s="101">
        <v>0.007227038458007382</v>
      </c>
      <c r="R182" s="101">
        <v>0.0014849289067991021</v>
      </c>
      <c r="S182" s="101">
        <v>0.0007789435832256851</v>
      </c>
      <c r="T182" s="101">
        <v>0.000502288391496862</v>
      </c>
      <c r="U182" s="101">
        <v>0.00015807944364668044</v>
      </c>
      <c r="V182" s="101">
        <v>5.5105249226425835E-05</v>
      </c>
      <c r="W182" s="101">
        <v>4.857366036157089E-05</v>
      </c>
      <c r="X182" s="101">
        <v>67.5</v>
      </c>
    </row>
    <row r="183" spans="1:24" s="101" customFormat="1" ht="12.75" hidden="1">
      <c r="A183" s="101">
        <v>1817</v>
      </c>
      <c r="B183" s="101">
        <v>161.86000061035156</v>
      </c>
      <c r="C183" s="101">
        <v>159.9600067138672</v>
      </c>
      <c r="D183" s="101">
        <v>8.234965324401855</v>
      </c>
      <c r="E183" s="101">
        <v>8.829001426696777</v>
      </c>
      <c r="F183" s="101">
        <v>35.48131966480409</v>
      </c>
      <c r="G183" s="101" t="s">
        <v>57</v>
      </c>
      <c r="H183" s="101">
        <v>8.356848838832008</v>
      </c>
      <c r="I183" s="101">
        <v>102.71684944918357</v>
      </c>
      <c r="J183" s="101" t="s">
        <v>60</v>
      </c>
      <c r="K183" s="101">
        <v>-1.3357641611182982</v>
      </c>
      <c r="L183" s="101">
        <v>-0.006473297506083393</v>
      </c>
      <c r="M183" s="101">
        <v>0.3179080446193693</v>
      </c>
      <c r="N183" s="101">
        <v>-0.000997887649696224</v>
      </c>
      <c r="O183" s="101">
        <v>-0.05336878775754419</v>
      </c>
      <c r="P183" s="101">
        <v>-0.0007405061065511652</v>
      </c>
      <c r="Q183" s="101">
        <v>0.006641830002829427</v>
      </c>
      <c r="R183" s="101">
        <v>-8.027487630537322E-05</v>
      </c>
      <c r="S183" s="101">
        <v>-0.0006755450589125278</v>
      </c>
      <c r="T183" s="101">
        <v>-5.2723953787672164E-05</v>
      </c>
      <c r="U183" s="101">
        <v>0.0001497590079726095</v>
      </c>
      <c r="V183" s="101">
        <v>-6.347036655272566E-06</v>
      </c>
      <c r="W183" s="101">
        <v>-4.12993343957444E-05</v>
      </c>
      <c r="X183" s="101">
        <v>67.5</v>
      </c>
    </row>
    <row r="184" spans="1:24" s="101" customFormat="1" ht="12.75" hidden="1">
      <c r="A184" s="101">
        <v>1818</v>
      </c>
      <c r="B184" s="101">
        <v>98.76000213623047</v>
      </c>
      <c r="C184" s="101">
        <v>111.76000213623047</v>
      </c>
      <c r="D184" s="101">
        <v>9.1104097366333</v>
      </c>
      <c r="E184" s="101">
        <v>9.610391616821289</v>
      </c>
      <c r="F184" s="101">
        <v>23.300286423874585</v>
      </c>
      <c r="G184" s="101" t="s">
        <v>58</v>
      </c>
      <c r="H184" s="101">
        <v>29.550140798814795</v>
      </c>
      <c r="I184" s="101">
        <v>60.81014293504526</v>
      </c>
      <c r="J184" s="101" t="s">
        <v>61</v>
      </c>
      <c r="K184" s="101">
        <v>0.633454512964489</v>
      </c>
      <c r="L184" s="101">
        <v>-1.18982250668367</v>
      </c>
      <c r="M184" s="101">
        <v>0.14635667950722808</v>
      </c>
      <c r="N184" s="101">
        <v>-0.0964646590897705</v>
      </c>
      <c r="O184" s="101">
        <v>0.02601797961804034</v>
      </c>
      <c r="P184" s="101">
        <v>-0.03412469340810767</v>
      </c>
      <c r="Q184" s="101">
        <v>0.0028488908520742894</v>
      </c>
      <c r="R184" s="101">
        <v>-0.0014827574995533604</v>
      </c>
      <c r="S184" s="101">
        <v>0.0003878040474612651</v>
      </c>
      <c r="T184" s="101">
        <v>-0.0004995135763215053</v>
      </c>
      <c r="U184" s="101">
        <v>5.060978200608947E-05</v>
      </c>
      <c r="V184" s="101">
        <v>-5.473850215344892E-05</v>
      </c>
      <c r="W184" s="101">
        <v>2.5568837662078556E-05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1820</v>
      </c>
      <c r="B186" s="101">
        <v>176.38</v>
      </c>
      <c r="C186" s="101">
        <v>171.68</v>
      </c>
      <c r="D186" s="101">
        <v>8.51261477950652</v>
      </c>
      <c r="E186" s="101">
        <v>8.750285997969373</v>
      </c>
      <c r="F186" s="101">
        <v>29.925864912361984</v>
      </c>
      <c r="G186" s="101" t="s">
        <v>59</v>
      </c>
      <c r="H186" s="101">
        <v>-25.020578196170604</v>
      </c>
      <c r="I186" s="101">
        <v>83.85942180382939</v>
      </c>
      <c r="J186" s="101" t="s">
        <v>73</v>
      </c>
      <c r="K186" s="101">
        <v>3.6316697285962767</v>
      </c>
      <c r="M186" s="101" t="s">
        <v>68</v>
      </c>
      <c r="N186" s="101">
        <v>2.1471164739164736</v>
      </c>
      <c r="X186" s="101">
        <v>67.5</v>
      </c>
    </row>
    <row r="187" spans="1:24" s="101" customFormat="1" ht="12.75" hidden="1">
      <c r="A187" s="101">
        <v>1819</v>
      </c>
      <c r="B187" s="101">
        <v>176.75999450683594</v>
      </c>
      <c r="C187" s="101">
        <v>170.4600067138672</v>
      </c>
      <c r="D187" s="101">
        <v>8.235432624816895</v>
      </c>
      <c r="E187" s="101">
        <v>8.797722816467285</v>
      </c>
      <c r="F187" s="101">
        <v>37.96385743700258</v>
      </c>
      <c r="G187" s="101" t="s">
        <v>56</v>
      </c>
      <c r="H187" s="101">
        <v>0.7061419285897017</v>
      </c>
      <c r="I187" s="101">
        <v>109.96613643542564</v>
      </c>
      <c r="J187" s="101" t="s">
        <v>62</v>
      </c>
      <c r="K187" s="101">
        <v>1.684687648912034</v>
      </c>
      <c r="L187" s="101">
        <v>0.7918000811841542</v>
      </c>
      <c r="M187" s="101">
        <v>0.39882615264186666</v>
      </c>
      <c r="N187" s="101">
        <v>0.048212691474895285</v>
      </c>
      <c r="O187" s="101">
        <v>0.06766000349454476</v>
      </c>
      <c r="P187" s="101">
        <v>0.022714135440929584</v>
      </c>
      <c r="Q187" s="101">
        <v>0.00823573325754147</v>
      </c>
      <c r="R187" s="101">
        <v>0.0007420883001657498</v>
      </c>
      <c r="S187" s="101">
        <v>0.0008876730129410441</v>
      </c>
      <c r="T187" s="101">
        <v>0.0003342623241578839</v>
      </c>
      <c r="U187" s="101">
        <v>0.00018013945431458447</v>
      </c>
      <c r="V187" s="101">
        <v>2.7534709616090045E-05</v>
      </c>
      <c r="W187" s="101">
        <v>5.535171607466665E-05</v>
      </c>
      <c r="X187" s="101">
        <v>67.5</v>
      </c>
    </row>
    <row r="188" spans="1:24" s="101" customFormat="1" ht="12.75" hidden="1">
      <c r="A188" s="101">
        <v>1817</v>
      </c>
      <c r="B188" s="101">
        <v>154.5800018310547</v>
      </c>
      <c r="C188" s="101">
        <v>161.17999267578125</v>
      </c>
      <c r="D188" s="101">
        <v>8.253007888793945</v>
      </c>
      <c r="E188" s="101">
        <v>8.803290367126465</v>
      </c>
      <c r="F188" s="101">
        <v>33.94481748865592</v>
      </c>
      <c r="G188" s="101" t="s">
        <v>57</v>
      </c>
      <c r="H188" s="101">
        <v>10.943965835862016</v>
      </c>
      <c r="I188" s="101">
        <v>98.0239676669167</v>
      </c>
      <c r="J188" s="101" t="s">
        <v>60</v>
      </c>
      <c r="K188" s="101">
        <v>-1.3795199214763525</v>
      </c>
      <c r="L188" s="101">
        <v>-0.0043082145760236935</v>
      </c>
      <c r="M188" s="101">
        <v>0.3291633543548464</v>
      </c>
      <c r="N188" s="101">
        <v>-0.0004990468011050464</v>
      </c>
      <c r="O188" s="101">
        <v>-0.05498159866206387</v>
      </c>
      <c r="P188" s="101">
        <v>-0.0004927472577489614</v>
      </c>
      <c r="Q188" s="101">
        <v>0.006916892540887942</v>
      </c>
      <c r="R188" s="101">
        <v>-4.016322284262695E-05</v>
      </c>
      <c r="S188" s="101">
        <v>-0.0006847712022053723</v>
      </c>
      <c r="T188" s="101">
        <v>-3.507592026649219E-05</v>
      </c>
      <c r="U188" s="101">
        <v>0.0001585635235041122</v>
      </c>
      <c r="V188" s="101">
        <v>-3.1814335427677236E-06</v>
      </c>
      <c r="W188" s="101">
        <v>-4.15053216556604E-05</v>
      </c>
      <c r="X188" s="101">
        <v>67.5</v>
      </c>
    </row>
    <row r="189" spans="1:24" s="101" customFormat="1" ht="12.75" hidden="1">
      <c r="A189" s="101">
        <v>1818</v>
      </c>
      <c r="B189" s="101">
        <v>106.73999786376953</v>
      </c>
      <c r="C189" s="101">
        <v>115.44000244140625</v>
      </c>
      <c r="D189" s="101">
        <v>9.192127227783203</v>
      </c>
      <c r="E189" s="101">
        <v>9.759232521057129</v>
      </c>
      <c r="F189" s="101">
        <v>25.100568326962957</v>
      </c>
      <c r="G189" s="101" t="s">
        <v>58</v>
      </c>
      <c r="H189" s="101">
        <v>25.70802522831346</v>
      </c>
      <c r="I189" s="101">
        <v>64.94802309208299</v>
      </c>
      <c r="J189" s="101" t="s">
        <v>61</v>
      </c>
      <c r="K189" s="101">
        <v>0.9670042712659728</v>
      </c>
      <c r="L189" s="101">
        <v>-0.7917883605171272</v>
      </c>
      <c r="M189" s="101">
        <v>0.2251972161927837</v>
      </c>
      <c r="N189" s="101">
        <v>-0.04821010860331832</v>
      </c>
      <c r="O189" s="101">
        <v>0.039432218824782685</v>
      </c>
      <c r="P189" s="101">
        <v>-0.02270879012560718</v>
      </c>
      <c r="Q189" s="101">
        <v>0.004470335543019493</v>
      </c>
      <c r="R189" s="101">
        <v>-0.0007410006482951182</v>
      </c>
      <c r="S189" s="101">
        <v>0.0005648466858662095</v>
      </c>
      <c r="T189" s="101">
        <v>-0.00033241687858604434</v>
      </c>
      <c r="U189" s="101">
        <v>8.548585856571322E-05</v>
      </c>
      <c r="V189" s="101">
        <v>-2.735029641988097E-05</v>
      </c>
      <c r="W189" s="101">
        <v>3.662131546887247E-05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22.644281247567708</v>
      </c>
      <c r="G190" s="102"/>
      <c r="H190" s="102"/>
      <c r="I190" s="115"/>
      <c r="J190" s="115" t="s">
        <v>158</v>
      </c>
      <c r="K190" s="102">
        <f>AVERAGE(K188,K183,K178,K173,K168,K163)</f>
        <v>-1.0936474765077586</v>
      </c>
      <c r="L190" s="102">
        <f>AVERAGE(L188,L183,L178,L173,L168,L163)</f>
        <v>-0.005611764423364936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41.72351703616098</v>
      </c>
      <c r="G191" s="102"/>
      <c r="H191" s="102"/>
      <c r="I191" s="115"/>
      <c r="J191" s="115" t="s">
        <v>159</v>
      </c>
      <c r="K191" s="102">
        <f>AVERAGE(K189,K184,K179,K174,K169,K164)</f>
        <v>0.736292676698097</v>
      </c>
      <c r="L191" s="102">
        <f>AVERAGE(L189,L184,L179,L174,L169,L164)</f>
        <v>-1.0314385604411733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0.6835296728173491</v>
      </c>
      <c r="L192" s="102">
        <f>ABS(L190/$H$33)</f>
        <v>0.015588234509347045</v>
      </c>
      <c r="M192" s="115" t="s">
        <v>111</v>
      </c>
      <c r="N192" s="102">
        <f>K192+L192+L193+K193</f>
        <v>1.7621151193627118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0.41834811176028236</v>
      </c>
      <c r="L193" s="102">
        <f>ABS(L191/$H$34)</f>
        <v>0.6446491002757333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1820</v>
      </c>
      <c r="B196" s="101">
        <v>155.38</v>
      </c>
      <c r="C196" s="101">
        <v>181.88</v>
      </c>
      <c r="D196" s="101">
        <v>8.69998497379603</v>
      </c>
      <c r="E196" s="101">
        <v>9.064237309892471</v>
      </c>
      <c r="F196" s="101">
        <v>36.10234671075541</v>
      </c>
      <c r="G196" s="101" t="s">
        <v>59</v>
      </c>
      <c r="H196" s="101">
        <v>11.021429214049675</v>
      </c>
      <c r="I196" s="101">
        <v>98.90142921404967</v>
      </c>
      <c r="J196" s="101" t="s">
        <v>73</v>
      </c>
      <c r="K196" s="101">
        <v>4.93555896929143</v>
      </c>
      <c r="M196" s="101" t="s">
        <v>68</v>
      </c>
      <c r="N196" s="101">
        <v>3.0094800111269735</v>
      </c>
      <c r="X196" s="101">
        <v>67.5</v>
      </c>
    </row>
    <row r="197" spans="1:24" s="101" customFormat="1" ht="12.75" hidden="1">
      <c r="A197" s="101">
        <v>1817</v>
      </c>
      <c r="B197" s="101">
        <v>157.75999450683594</v>
      </c>
      <c r="C197" s="101">
        <v>163.86000061035156</v>
      </c>
      <c r="D197" s="101">
        <v>8.187891960144043</v>
      </c>
      <c r="E197" s="101">
        <v>8.667664527893066</v>
      </c>
      <c r="F197" s="101">
        <v>36.91591640453172</v>
      </c>
      <c r="G197" s="101" t="s">
        <v>56</v>
      </c>
      <c r="H197" s="101">
        <v>17.205874324708347</v>
      </c>
      <c r="I197" s="101">
        <v>107.46586883154428</v>
      </c>
      <c r="J197" s="101" t="s">
        <v>62</v>
      </c>
      <c r="K197" s="101">
        <v>1.9159322248959445</v>
      </c>
      <c r="L197" s="101">
        <v>1.01982682291349</v>
      </c>
      <c r="M197" s="101">
        <v>0.45357178312372204</v>
      </c>
      <c r="N197" s="101">
        <v>0.11009065673715207</v>
      </c>
      <c r="O197" s="101">
        <v>0.07694726686568698</v>
      </c>
      <c r="P197" s="101">
        <v>0.029255373696439636</v>
      </c>
      <c r="Q197" s="101">
        <v>0.009366446709506667</v>
      </c>
      <c r="R197" s="101">
        <v>0.0016945950160544958</v>
      </c>
      <c r="S197" s="101">
        <v>0.0010095120102981635</v>
      </c>
      <c r="T197" s="101">
        <v>0.00043042973329650834</v>
      </c>
      <c r="U197" s="101">
        <v>0.00020487603071075663</v>
      </c>
      <c r="V197" s="101">
        <v>6.286495405136004E-05</v>
      </c>
      <c r="W197" s="101">
        <v>6.293759970436964E-05</v>
      </c>
      <c r="X197" s="101">
        <v>67.5</v>
      </c>
    </row>
    <row r="198" spans="1:24" s="101" customFormat="1" ht="12.75" hidden="1">
      <c r="A198" s="101">
        <v>1818</v>
      </c>
      <c r="B198" s="101">
        <v>100.26000213623047</v>
      </c>
      <c r="C198" s="101">
        <v>111.55999755859375</v>
      </c>
      <c r="D198" s="101">
        <v>9.387359619140625</v>
      </c>
      <c r="E198" s="101">
        <v>9.787856101989746</v>
      </c>
      <c r="F198" s="101">
        <v>24.437534772277953</v>
      </c>
      <c r="G198" s="101" t="s">
        <v>57</v>
      </c>
      <c r="H198" s="101">
        <v>29.140476720641736</v>
      </c>
      <c r="I198" s="101">
        <v>61.900478856872205</v>
      </c>
      <c r="J198" s="101" t="s">
        <v>60</v>
      </c>
      <c r="K198" s="101">
        <v>-0.7038346379052105</v>
      </c>
      <c r="L198" s="101">
        <v>0.005550484620246901</v>
      </c>
      <c r="M198" s="101">
        <v>0.16181836154196347</v>
      </c>
      <c r="N198" s="101">
        <v>-0.0011388360852214055</v>
      </c>
      <c r="O198" s="101">
        <v>-0.02903772325568859</v>
      </c>
      <c r="P198" s="101">
        <v>0.0006351255906494828</v>
      </c>
      <c r="Q198" s="101">
        <v>0.0031107915648646545</v>
      </c>
      <c r="R198" s="101">
        <v>-9.152616991439228E-05</v>
      </c>
      <c r="S198" s="101">
        <v>-0.0004431789594079529</v>
      </c>
      <c r="T198" s="101">
        <v>4.522549859420148E-05</v>
      </c>
      <c r="U198" s="101">
        <v>5.246391395354041E-05</v>
      </c>
      <c r="V198" s="101">
        <v>-7.22853878380544E-06</v>
      </c>
      <c r="W198" s="101">
        <v>-2.948720536328764E-05</v>
      </c>
      <c r="X198" s="101">
        <v>67.5</v>
      </c>
    </row>
    <row r="199" spans="1:24" s="101" customFormat="1" ht="12.75" hidden="1">
      <c r="A199" s="101">
        <v>1819</v>
      </c>
      <c r="B199" s="101">
        <v>184.5</v>
      </c>
      <c r="C199" s="101">
        <v>177</v>
      </c>
      <c r="D199" s="101">
        <v>8.191040992736816</v>
      </c>
      <c r="E199" s="101">
        <v>8.745267868041992</v>
      </c>
      <c r="F199" s="101">
        <v>30.139815861444696</v>
      </c>
      <c r="G199" s="101" t="s">
        <v>58</v>
      </c>
      <c r="H199" s="101">
        <v>-29.195366055246794</v>
      </c>
      <c r="I199" s="101">
        <v>87.8046339447532</v>
      </c>
      <c r="J199" s="101" t="s">
        <v>61</v>
      </c>
      <c r="K199" s="101">
        <v>-1.7819688810076244</v>
      </c>
      <c r="L199" s="101">
        <v>1.0198117183354498</v>
      </c>
      <c r="M199" s="101">
        <v>-0.4237241795247318</v>
      </c>
      <c r="N199" s="101">
        <v>-0.1100847662176218</v>
      </c>
      <c r="O199" s="101">
        <v>-0.07125792942701388</v>
      </c>
      <c r="P199" s="101">
        <v>0.02924847868868455</v>
      </c>
      <c r="Q199" s="101">
        <v>-0.008834777858101198</v>
      </c>
      <c r="R199" s="101">
        <v>-0.0016921215171073084</v>
      </c>
      <c r="S199" s="101">
        <v>-0.0009070319227427023</v>
      </c>
      <c r="T199" s="101">
        <v>0.00042804720485316707</v>
      </c>
      <c r="U199" s="101">
        <v>-0.00019804475679116175</v>
      </c>
      <c r="V199" s="101">
        <v>-6.244798375392619E-05</v>
      </c>
      <c r="W199" s="101">
        <v>-5.560257346931678E-05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1820</v>
      </c>
      <c r="B201" s="101">
        <v>161.78</v>
      </c>
      <c r="C201" s="101">
        <v>177.88</v>
      </c>
      <c r="D201" s="101">
        <v>8.74900310913316</v>
      </c>
      <c r="E201" s="101">
        <v>8.902899454006455</v>
      </c>
      <c r="F201" s="101">
        <v>34.0802180970032</v>
      </c>
      <c r="G201" s="101" t="s">
        <v>59</v>
      </c>
      <c r="H201" s="101">
        <v>-1.4162883690787709</v>
      </c>
      <c r="I201" s="101">
        <v>92.86371163092123</v>
      </c>
      <c r="J201" s="101" t="s">
        <v>73</v>
      </c>
      <c r="K201" s="101">
        <v>3.9962802283079246</v>
      </c>
      <c r="M201" s="101" t="s">
        <v>68</v>
      </c>
      <c r="N201" s="101">
        <v>2.3360642652693184</v>
      </c>
      <c r="X201" s="101">
        <v>67.5</v>
      </c>
    </row>
    <row r="202" spans="1:24" s="101" customFormat="1" ht="12.75" hidden="1">
      <c r="A202" s="101">
        <v>1817</v>
      </c>
      <c r="B202" s="101">
        <v>163.72000122070312</v>
      </c>
      <c r="C202" s="101">
        <v>166.52000427246094</v>
      </c>
      <c r="D202" s="101">
        <v>8.179464340209961</v>
      </c>
      <c r="E202" s="101">
        <v>8.797635078430176</v>
      </c>
      <c r="F202" s="101">
        <v>36.92985596490483</v>
      </c>
      <c r="G202" s="101" t="s">
        <v>56</v>
      </c>
      <c r="H202" s="101">
        <v>11.424124235325223</v>
      </c>
      <c r="I202" s="101">
        <v>107.64412545602835</v>
      </c>
      <c r="J202" s="101" t="s">
        <v>62</v>
      </c>
      <c r="K202" s="101">
        <v>1.7870858546896398</v>
      </c>
      <c r="L202" s="101">
        <v>0.7804692670449588</v>
      </c>
      <c r="M202" s="101">
        <v>0.4230694777402037</v>
      </c>
      <c r="N202" s="101">
        <v>0.09355382375832642</v>
      </c>
      <c r="O202" s="101">
        <v>0.07177249239869961</v>
      </c>
      <c r="P202" s="101">
        <v>0.022389058583497934</v>
      </c>
      <c r="Q202" s="101">
        <v>0.008736494830561587</v>
      </c>
      <c r="R202" s="101">
        <v>0.0014400215447263032</v>
      </c>
      <c r="S202" s="101">
        <v>0.0009416075820306192</v>
      </c>
      <c r="T202" s="101">
        <v>0.00032938446378984003</v>
      </c>
      <c r="U202" s="101">
        <v>0.00019107049921141222</v>
      </c>
      <c r="V202" s="101">
        <v>5.34145735580751E-05</v>
      </c>
      <c r="W202" s="101">
        <v>5.870170593630892E-05</v>
      </c>
      <c r="X202" s="101">
        <v>67.5</v>
      </c>
    </row>
    <row r="203" spans="1:24" s="101" customFormat="1" ht="12.75" hidden="1">
      <c r="A203" s="101">
        <v>1818</v>
      </c>
      <c r="B203" s="101">
        <v>94.95999908447266</v>
      </c>
      <c r="C203" s="101">
        <v>108.55999755859375</v>
      </c>
      <c r="D203" s="101">
        <v>9.474588394165039</v>
      </c>
      <c r="E203" s="101">
        <v>9.920534133911133</v>
      </c>
      <c r="F203" s="101">
        <v>24.232385775281422</v>
      </c>
      <c r="G203" s="101" t="s">
        <v>57</v>
      </c>
      <c r="H203" s="101">
        <v>33.34217128452481</v>
      </c>
      <c r="I203" s="101">
        <v>60.802170368997466</v>
      </c>
      <c r="J203" s="101" t="s">
        <v>60</v>
      </c>
      <c r="K203" s="101">
        <v>-1.3414870684023839</v>
      </c>
      <c r="L203" s="101">
        <v>0.0042476556095621745</v>
      </c>
      <c r="M203" s="101">
        <v>0.3143818241495313</v>
      </c>
      <c r="N203" s="101">
        <v>-0.0009680986691486712</v>
      </c>
      <c r="O203" s="101">
        <v>-0.05438494207421338</v>
      </c>
      <c r="P203" s="101">
        <v>0.0004861728482559749</v>
      </c>
      <c r="Q203" s="101">
        <v>0.006336324823760405</v>
      </c>
      <c r="R203" s="101">
        <v>-7.781828611705921E-05</v>
      </c>
      <c r="S203" s="101">
        <v>-0.0007533397976549519</v>
      </c>
      <c r="T203" s="101">
        <v>3.4627419851476E-05</v>
      </c>
      <c r="U203" s="101">
        <v>0.0001276826164187357</v>
      </c>
      <c r="V203" s="101">
        <v>-6.152295505949981E-06</v>
      </c>
      <c r="W203" s="101">
        <v>-4.81078247368597E-05</v>
      </c>
      <c r="X203" s="101">
        <v>67.5</v>
      </c>
    </row>
    <row r="204" spans="1:24" s="101" customFormat="1" ht="12.75" hidden="1">
      <c r="A204" s="101">
        <v>1819</v>
      </c>
      <c r="B204" s="101">
        <v>155.0800018310547</v>
      </c>
      <c r="C204" s="101">
        <v>154.3800048828125</v>
      </c>
      <c r="D204" s="101">
        <v>8.817035675048828</v>
      </c>
      <c r="E204" s="101">
        <v>9.198718070983887</v>
      </c>
      <c r="F204" s="101">
        <v>25.219665485430774</v>
      </c>
      <c r="G204" s="101" t="s">
        <v>58</v>
      </c>
      <c r="H204" s="101">
        <v>-19.409436656341313</v>
      </c>
      <c r="I204" s="101">
        <v>68.17056517471337</v>
      </c>
      <c r="J204" s="101" t="s">
        <v>61</v>
      </c>
      <c r="K204" s="101">
        <v>-1.1807151635093787</v>
      </c>
      <c r="L204" s="101">
        <v>0.7804577081581793</v>
      </c>
      <c r="M204" s="101">
        <v>-0.28311102352218975</v>
      </c>
      <c r="N204" s="101">
        <v>-0.09354881466256425</v>
      </c>
      <c r="O204" s="101">
        <v>-0.04683554996694122</v>
      </c>
      <c r="P204" s="101">
        <v>0.022383779399755558</v>
      </c>
      <c r="Q204" s="101">
        <v>-0.006014759317896853</v>
      </c>
      <c r="R204" s="101">
        <v>-0.001437917370234372</v>
      </c>
      <c r="S204" s="101">
        <v>-0.0005648928994125749</v>
      </c>
      <c r="T204" s="101">
        <v>0.00032755925689949603</v>
      </c>
      <c r="U204" s="101">
        <v>-0.00014214459234654088</v>
      </c>
      <c r="V204" s="101">
        <v>-5.305907960376323E-05</v>
      </c>
      <c r="W204" s="101">
        <v>-3.3638184833912714E-05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1820</v>
      </c>
      <c r="B206" s="101">
        <v>167.96</v>
      </c>
      <c r="C206" s="101">
        <v>167.56</v>
      </c>
      <c r="D206" s="101">
        <v>8.345043432347836</v>
      </c>
      <c r="E206" s="101">
        <v>8.93079641591809</v>
      </c>
      <c r="F206" s="101">
        <v>33.23282743007715</v>
      </c>
      <c r="G206" s="101" t="s">
        <v>59</v>
      </c>
      <c r="H206" s="101">
        <v>-5.49720202189944</v>
      </c>
      <c r="I206" s="101">
        <v>94.96279797810057</v>
      </c>
      <c r="J206" s="101" t="s">
        <v>73</v>
      </c>
      <c r="K206" s="101">
        <v>2.9782023040233816</v>
      </c>
      <c r="M206" s="101" t="s">
        <v>68</v>
      </c>
      <c r="N206" s="101">
        <v>1.681212173063654</v>
      </c>
      <c r="X206" s="101">
        <v>67.5</v>
      </c>
    </row>
    <row r="207" spans="1:24" s="101" customFormat="1" ht="12.75" hidden="1">
      <c r="A207" s="101">
        <v>1817</v>
      </c>
      <c r="B207" s="101">
        <v>155.8800048828125</v>
      </c>
      <c r="C207" s="101">
        <v>158.8800048828125</v>
      </c>
      <c r="D207" s="101">
        <v>8.36689281463623</v>
      </c>
      <c r="E207" s="101">
        <v>8.782649040222168</v>
      </c>
      <c r="F207" s="101">
        <v>34.14614886038038</v>
      </c>
      <c r="G207" s="101" t="s">
        <v>56</v>
      </c>
      <c r="H207" s="101">
        <v>8.8885071678651</v>
      </c>
      <c r="I207" s="101">
        <v>97.2685120506776</v>
      </c>
      <c r="J207" s="101" t="s">
        <v>62</v>
      </c>
      <c r="K207" s="101">
        <v>1.5821429356512384</v>
      </c>
      <c r="L207" s="101">
        <v>0.5735208084154669</v>
      </c>
      <c r="M207" s="101">
        <v>0.37455179239474173</v>
      </c>
      <c r="N207" s="101">
        <v>0.03796970227709842</v>
      </c>
      <c r="O207" s="101">
        <v>0.06354165603313545</v>
      </c>
      <c r="P207" s="101">
        <v>0.016452405598909217</v>
      </c>
      <c r="Q207" s="101">
        <v>0.00773456111812912</v>
      </c>
      <c r="R207" s="101">
        <v>0.0005844446646560232</v>
      </c>
      <c r="S207" s="101">
        <v>0.0008336352720106642</v>
      </c>
      <c r="T207" s="101">
        <v>0.00024204057629524255</v>
      </c>
      <c r="U207" s="101">
        <v>0.00016915900786888493</v>
      </c>
      <c r="V207" s="101">
        <v>2.1667411309764528E-05</v>
      </c>
      <c r="W207" s="101">
        <v>5.197375892632623E-05</v>
      </c>
      <c r="X207" s="101">
        <v>67.5</v>
      </c>
    </row>
    <row r="208" spans="1:24" s="101" customFormat="1" ht="12.75" hidden="1">
      <c r="A208" s="101">
        <v>1818</v>
      </c>
      <c r="B208" s="101">
        <v>105.36000061035156</v>
      </c>
      <c r="C208" s="101">
        <v>111.45999908447266</v>
      </c>
      <c r="D208" s="101">
        <v>9.248007774353027</v>
      </c>
      <c r="E208" s="101">
        <v>9.840968132019043</v>
      </c>
      <c r="F208" s="101">
        <v>24.450342859498164</v>
      </c>
      <c r="G208" s="101" t="s">
        <v>57</v>
      </c>
      <c r="H208" s="101">
        <v>25.01962931150789</v>
      </c>
      <c r="I208" s="101">
        <v>62.879629921859454</v>
      </c>
      <c r="J208" s="101" t="s">
        <v>60</v>
      </c>
      <c r="K208" s="101">
        <v>-1.1778600069653893</v>
      </c>
      <c r="L208" s="101">
        <v>0.0031210561073710887</v>
      </c>
      <c r="M208" s="101">
        <v>0.2759823350170273</v>
      </c>
      <c r="N208" s="101">
        <v>-0.0003931550481849573</v>
      </c>
      <c r="O208" s="101">
        <v>-0.04775983874480787</v>
      </c>
      <c r="P208" s="101">
        <v>0.0003572868966521214</v>
      </c>
      <c r="Q208" s="101">
        <v>0.005559836296881279</v>
      </c>
      <c r="R208" s="101">
        <v>-3.1602998903818704E-05</v>
      </c>
      <c r="S208" s="101">
        <v>-0.0006622716716049985</v>
      </c>
      <c r="T208" s="101">
        <v>2.5450929492769552E-05</v>
      </c>
      <c r="U208" s="101">
        <v>0.00011187038404288855</v>
      </c>
      <c r="V208" s="101">
        <v>-2.50449199604616E-06</v>
      </c>
      <c r="W208" s="101">
        <v>-4.2314512534973096E-05</v>
      </c>
      <c r="X208" s="101">
        <v>67.5</v>
      </c>
    </row>
    <row r="209" spans="1:24" s="101" customFormat="1" ht="12.75" hidden="1">
      <c r="A209" s="101">
        <v>1819</v>
      </c>
      <c r="B209" s="101">
        <v>158.25999450683594</v>
      </c>
      <c r="C209" s="101">
        <v>147.36000061035156</v>
      </c>
      <c r="D209" s="101">
        <v>8.572656631469727</v>
      </c>
      <c r="E209" s="101">
        <v>9.276124954223633</v>
      </c>
      <c r="F209" s="101">
        <v>25.91821369525506</v>
      </c>
      <c r="G209" s="101" t="s">
        <v>58</v>
      </c>
      <c r="H209" s="101">
        <v>-18.69443690997572</v>
      </c>
      <c r="I209" s="101">
        <v>72.06555759686022</v>
      </c>
      <c r="J209" s="101" t="s">
        <v>61</v>
      </c>
      <c r="K209" s="101">
        <v>-1.0563247951376566</v>
      </c>
      <c r="L209" s="101">
        <v>0.5735123160790058</v>
      </c>
      <c r="M209" s="101">
        <v>-0.2532247933055984</v>
      </c>
      <c r="N209" s="101">
        <v>-0.03796766677213099</v>
      </c>
      <c r="O209" s="101">
        <v>-0.04191109464692195</v>
      </c>
      <c r="P209" s="101">
        <v>0.016448525650176068</v>
      </c>
      <c r="Q209" s="101">
        <v>-0.005376956020087597</v>
      </c>
      <c r="R209" s="101">
        <v>-0.0005835895959535062</v>
      </c>
      <c r="S209" s="101">
        <v>-0.0005063042560850295</v>
      </c>
      <c r="T209" s="101">
        <v>0.00024069875521341442</v>
      </c>
      <c r="U209" s="101">
        <v>-0.00012688493652629576</v>
      </c>
      <c r="V209" s="101">
        <v>-2.152218001755985E-05</v>
      </c>
      <c r="W209" s="101">
        <v>-3.017869523123026E-05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1820</v>
      </c>
      <c r="B211" s="101">
        <v>169.42</v>
      </c>
      <c r="C211" s="101">
        <v>170.22</v>
      </c>
      <c r="D211" s="101">
        <v>8.806880377489339</v>
      </c>
      <c r="E211" s="101">
        <v>9.01788428300985</v>
      </c>
      <c r="F211" s="101">
        <v>33.76732373242584</v>
      </c>
      <c r="G211" s="101" t="s">
        <v>59</v>
      </c>
      <c r="H211" s="101">
        <v>-10.484268298521997</v>
      </c>
      <c r="I211" s="101">
        <v>91.43573170147799</v>
      </c>
      <c r="J211" s="101" t="s">
        <v>73</v>
      </c>
      <c r="K211" s="101">
        <v>2.6768124569756533</v>
      </c>
      <c r="M211" s="101" t="s">
        <v>68</v>
      </c>
      <c r="N211" s="101">
        <v>1.4004066236292145</v>
      </c>
      <c r="X211" s="101">
        <v>67.5</v>
      </c>
    </row>
    <row r="212" spans="1:24" s="101" customFormat="1" ht="12.75" hidden="1">
      <c r="A212" s="101">
        <v>1817</v>
      </c>
      <c r="B212" s="101">
        <v>148.52000427246094</v>
      </c>
      <c r="C212" s="101">
        <v>149.9199981689453</v>
      </c>
      <c r="D212" s="101">
        <v>8.449392318725586</v>
      </c>
      <c r="E212" s="101">
        <v>8.863110542297363</v>
      </c>
      <c r="F212" s="101">
        <v>33.62457117605622</v>
      </c>
      <c r="G212" s="101" t="s">
        <v>56</v>
      </c>
      <c r="H212" s="101">
        <v>13.798236796291391</v>
      </c>
      <c r="I212" s="101">
        <v>94.81824106875233</v>
      </c>
      <c r="J212" s="101" t="s">
        <v>62</v>
      </c>
      <c r="K212" s="101">
        <v>1.5804306924112816</v>
      </c>
      <c r="L212" s="101">
        <v>0.18001057982995364</v>
      </c>
      <c r="M212" s="101">
        <v>0.37414641581169344</v>
      </c>
      <c r="N212" s="101">
        <v>0.050452333447644604</v>
      </c>
      <c r="O212" s="101">
        <v>0.06347284984307322</v>
      </c>
      <c r="P212" s="101">
        <v>0.00516383440914583</v>
      </c>
      <c r="Q212" s="101">
        <v>0.0077261841819052665</v>
      </c>
      <c r="R212" s="101">
        <v>0.0007766013039148521</v>
      </c>
      <c r="S212" s="101">
        <v>0.0008327458323410452</v>
      </c>
      <c r="T212" s="101">
        <v>7.59323703018203E-05</v>
      </c>
      <c r="U212" s="101">
        <v>0.0001689764275386373</v>
      </c>
      <c r="V212" s="101">
        <v>2.8801714677155547E-05</v>
      </c>
      <c r="W212" s="101">
        <v>5.192072712061357E-05</v>
      </c>
      <c r="X212" s="101">
        <v>67.5</v>
      </c>
    </row>
    <row r="213" spans="1:24" s="101" customFormat="1" ht="12.75" hidden="1">
      <c r="A213" s="101">
        <v>1818</v>
      </c>
      <c r="B213" s="101">
        <v>104.08000183105469</v>
      </c>
      <c r="C213" s="101">
        <v>114.37999725341797</v>
      </c>
      <c r="D213" s="101">
        <v>9.265436172485352</v>
      </c>
      <c r="E213" s="101">
        <v>10.02530288696289</v>
      </c>
      <c r="F213" s="101">
        <v>22.644281247567708</v>
      </c>
      <c r="G213" s="101" t="s">
        <v>57</v>
      </c>
      <c r="H213" s="101">
        <v>21.54226010981666</v>
      </c>
      <c r="I213" s="101">
        <v>58.12226194087135</v>
      </c>
      <c r="J213" s="101" t="s">
        <v>60</v>
      </c>
      <c r="K213" s="101">
        <v>-1.23565026662229</v>
      </c>
      <c r="L213" s="101">
        <v>0.0009800831180118814</v>
      </c>
      <c r="M213" s="101">
        <v>0.2898534223927323</v>
      </c>
      <c r="N213" s="101">
        <v>-0.0005221445117305801</v>
      </c>
      <c r="O213" s="101">
        <v>-0.05004982395190116</v>
      </c>
      <c r="P213" s="101">
        <v>0.00011232515238644741</v>
      </c>
      <c r="Q213" s="101">
        <v>0.00585519183430153</v>
      </c>
      <c r="R213" s="101">
        <v>-4.198486706644192E-05</v>
      </c>
      <c r="S213" s="101">
        <v>-0.0006897075175863099</v>
      </c>
      <c r="T213" s="101">
        <v>8.006403953765143E-06</v>
      </c>
      <c r="U213" s="101">
        <v>0.00011889999789696626</v>
      </c>
      <c r="V213" s="101">
        <v>-3.324724433693669E-06</v>
      </c>
      <c r="W213" s="101">
        <v>-4.394468873945508E-05</v>
      </c>
      <c r="X213" s="101">
        <v>67.5</v>
      </c>
    </row>
    <row r="214" spans="1:24" s="101" customFormat="1" ht="12.75" hidden="1">
      <c r="A214" s="101">
        <v>1819</v>
      </c>
      <c r="B214" s="101">
        <v>148.32000732421875</v>
      </c>
      <c r="C214" s="101">
        <v>147.1199951171875</v>
      </c>
      <c r="D214" s="101">
        <v>8.574783325195312</v>
      </c>
      <c r="E214" s="101">
        <v>8.928662300109863</v>
      </c>
      <c r="F214" s="101">
        <v>24.787055250312488</v>
      </c>
      <c r="G214" s="101" t="s">
        <v>58</v>
      </c>
      <c r="H214" s="101">
        <v>-11.94546110707347</v>
      </c>
      <c r="I214" s="101">
        <v>68.87454621714528</v>
      </c>
      <c r="J214" s="101" t="s">
        <v>61</v>
      </c>
      <c r="K214" s="101">
        <v>-0.985357596059353</v>
      </c>
      <c r="L214" s="101">
        <v>0.18000791173667313</v>
      </c>
      <c r="M214" s="101">
        <v>-0.23658092482691181</v>
      </c>
      <c r="N214" s="101">
        <v>-0.05044963146962709</v>
      </c>
      <c r="O214" s="101">
        <v>-0.039036108791540965</v>
      </c>
      <c r="P214" s="101">
        <v>0.005162612600730354</v>
      </c>
      <c r="Q214" s="101">
        <v>-0.005040897796648117</v>
      </c>
      <c r="R214" s="101">
        <v>-0.0007754655738197936</v>
      </c>
      <c r="S214" s="101">
        <v>-0.0004666574348130652</v>
      </c>
      <c r="T214" s="101">
        <v>7.550908789928465E-05</v>
      </c>
      <c r="U214" s="101">
        <v>-0.00012006591341351531</v>
      </c>
      <c r="V214" s="101">
        <v>-2.8609176426179723E-05</v>
      </c>
      <c r="W214" s="101">
        <v>-2.7651875819293472E-05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1820</v>
      </c>
      <c r="B216" s="101">
        <v>175.94</v>
      </c>
      <c r="C216" s="101">
        <v>183.64</v>
      </c>
      <c r="D216" s="101">
        <v>8.30758635327755</v>
      </c>
      <c r="E216" s="101">
        <v>8.671168072680265</v>
      </c>
      <c r="F216" s="101">
        <v>38.15588294044262</v>
      </c>
      <c r="G216" s="101" t="s">
        <v>59</v>
      </c>
      <c r="H216" s="101">
        <v>1.1186736753278268</v>
      </c>
      <c r="I216" s="101">
        <v>109.55867367532782</v>
      </c>
      <c r="J216" s="101" t="s">
        <v>73</v>
      </c>
      <c r="K216" s="101">
        <v>3.533297431420612</v>
      </c>
      <c r="M216" s="101" t="s">
        <v>68</v>
      </c>
      <c r="N216" s="101">
        <v>2.0594077804835083</v>
      </c>
      <c r="X216" s="101">
        <v>67.5</v>
      </c>
    </row>
    <row r="217" spans="1:24" s="101" customFormat="1" ht="12.75" hidden="1">
      <c r="A217" s="101">
        <v>1817</v>
      </c>
      <c r="B217" s="101">
        <v>161.86000061035156</v>
      </c>
      <c r="C217" s="101">
        <v>159.9600067138672</v>
      </c>
      <c r="D217" s="101">
        <v>8.234965324401855</v>
      </c>
      <c r="E217" s="101">
        <v>8.829001426696777</v>
      </c>
      <c r="F217" s="101">
        <v>37.27779923774622</v>
      </c>
      <c r="G217" s="101" t="s">
        <v>56</v>
      </c>
      <c r="H217" s="101">
        <v>13.557577661088175</v>
      </c>
      <c r="I217" s="101">
        <v>107.91757827143974</v>
      </c>
      <c r="J217" s="101" t="s">
        <v>62</v>
      </c>
      <c r="K217" s="101">
        <v>1.685112833178091</v>
      </c>
      <c r="L217" s="101">
        <v>0.7213460483109069</v>
      </c>
      <c r="M217" s="101">
        <v>0.39892866460513693</v>
      </c>
      <c r="N217" s="101">
        <v>0.09554388820453193</v>
      </c>
      <c r="O217" s="101">
        <v>0.067677093348048</v>
      </c>
      <c r="P217" s="101">
        <v>0.02069297848205031</v>
      </c>
      <c r="Q217" s="101">
        <v>0.008238006052330106</v>
      </c>
      <c r="R217" s="101">
        <v>0.0014706665836670472</v>
      </c>
      <c r="S217" s="101">
        <v>0.0008878845832763724</v>
      </c>
      <c r="T217" s="101">
        <v>0.00030443327006696185</v>
      </c>
      <c r="U217" s="101">
        <v>0.00018017548950135528</v>
      </c>
      <c r="V217" s="101">
        <v>5.4554763398861635E-05</v>
      </c>
      <c r="W217" s="101">
        <v>5.535326302063567E-05</v>
      </c>
      <c r="X217" s="101">
        <v>67.5</v>
      </c>
    </row>
    <row r="218" spans="1:24" s="101" customFormat="1" ht="12.75" hidden="1">
      <c r="A218" s="101">
        <v>1818</v>
      </c>
      <c r="B218" s="101">
        <v>98.76000213623047</v>
      </c>
      <c r="C218" s="101">
        <v>111.76000213623047</v>
      </c>
      <c r="D218" s="101">
        <v>9.1104097366333</v>
      </c>
      <c r="E218" s="101">
        <v>9.610391616821289</v>
      </c>
      <c r="F218" s="101">
        <v>23.300286423874585</v>
      </c>
      <c r="G218" s="101" t="s">
        <v>57</v>
      </c>
      <c r="H218" s="101">
        <v>29.550140798814795</v>
      </c>
      <c r="I218" s="101">
        <v>60.81014293504526</v>
      </c>
      <c r="J218" s="101" t="s">
        <v>60</v>
      </c>
      <c r="K218" s="101">
        <v>-1.098513614777425</v>
      </c>
      <c r="L218" s="101">
        <v>0.00392606677704577</v>
      </c>
      <c r="M218" s="101">
        <v>0.2566035471235717</v>
      </c>
      <c r="N218" s="101">
        <v>-0.000988543588138165</v>
      </c>
      <c r="O218" s="101">
        <v>-0.04466933625948494</v>
      </c>
      <c r="P218" s="101">
        <v>0.00044933687462173376</v>
      </c>
      <c r="Q218" s="101">
        <v>0.0051315137468846425</v>
      </c>
      <c r="R218" s="101">
        <v>-7.94598544412752E-05</v>
      </c>
      <c r="S218" s="101">
        <v>-0.0006297151049855125</v>
      </c>
      <c r="T218" s="101">
        <v>3.2001250147103E-05</v>
      </c>
      <c r="U218" s="101">
        <v>0.00010067184456301852</v>
      </c>
      <c r="V218" s="101">
        <v>-6.2798631167525645E-06</v>
      </c>
      <c r="W218" s="101">
        <v>-4.053107650166208E-05</v>
      </c>
      <c r="X218" s="101">
        <v>67.5</v>
      </c>
    </row>
    <row r="219" spans="1:24" s="101" customFormat="1" ht="12.75" hidden="1">
      <c r="A219" s="101">
        <v>1819</v>
      </c>
      <c r="B219" s="101">
        <v>161.27999877929688</v>
      </c>
      <c r="C219" s="101">
        <v>171.8800048828125</v>
      </c>
      <c r="D219" s="101">
        <v>8.333362579345703</v>
      </c>
      <c r="E219" s="101">
        <v>8.81272029876709</v>
      </c>
      <c r="F219" s="101">
        <v>25.868964155957897</v>
      </c>
      <c r="G219" s="101" t="s">
        <v>58</v>
      </c>
      <c r="H219" s="101">
        <v>-19.776560920880073</v>
      </c>
      <c r="I219" s="101">
        <v>74.0034378584168</v>
      </c>
      <c r="J219" s="101" t="s">
        <v>61</v>
      </c>
      <c r="K219" s="101">
        <v>-1.2778392303768604</v>
      </c>
      <c r="L219" s="101">
        <v>0.7213353640391017</v>
      </c>
      <c r="M219" s="101">
        <v>-0.3054483574145371</v>
      </c>
      <c r="N219" s="101">
        <v>-0.09553877409101734</v>
      </c>
      <c r="O219" s="101">
        <v>-0.05084131550400193</v>
      </c>
      <c r="P219" s="101">
        <v>0.020688099352809148</v>
      </c>
      <c r="Q219" s="101">
        <v>-0.0064445566475717616</v>
      </c>
      <c r="R219" s="101">
        <v>-0.0014685184138604034</v>
      </c>
      <c r="S219" s="101">
        <v>-0.0006259376324945981</v>
      </c>
      <c r="T219" s="101">
        <v>0.0003027466530164888</v>
      </c>
      <c r="U219" s="101">
        <v>-0.00014942686080264293</v>
      </c>
      <c r="V219" s="101">
        <v>-5.419211685052194E-05</v>
      </c>
      <c r="W219" s="101">
        <v>-3.769901278081547E-05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1820</v>
      </c>
      <c r="B221" s="101">
        <v>176.38</v>
      </c>
      <c r="C221" s="101">
        <v>171.68</v>
      </c>
      <c r="D221" s="101">
        <v>8.51261477950652</v>
      </c>
      <c r="E221" s="101">
        <v>8.750285997969373</v>
      </c>
      <c r="F221" s="101">
        <v>38.42559239349443</v>
      </c>
      <c r="G221" s="101" t="s">
        <v>59</v>
      </c>
      <c r="H221" s="101">
        <v>-1.2023114845727179</v>
      </c>
      <c r="I221" s="101">
        <v>107.67768851542728</v>
      </c>
      <c r="J221" s="101" t="s">
        <v>73</v>
      </c>
      <c r="K221" s="101">
        <v>3.6024064563524245</v>
      </c>
      <c r="M221" s="101" t="s">
        <v>68</v>
      </c>
      <c r="N221" s="101">
        <v>2.0888605943722207</v>
      </c>
      <c r="X221" s="101">
        <v>67.5</v>
      </c>
    </row>
    <row r="222" spans="1:24" s="101" customFormat="1" ht="12.75" hidden="1">
      <c r="A222" s="101">
        <v>1817</v>
      </c>
      <c r="B222" s="101">
        <v>154.5800018310547</v>
      </c>
      <c r="C222" s="101">
        <v>161.17999267578125</v>
      </c>
      <c r="D222" s="101">
        <v>8.253007888793945</v>
      </c>
      <c r="E222" s="101">
        <v>8.803290367126465</v>
      </c>
      <c r="F222" s="101">
        <v>34.07244676395547</v>
      </c>
      <c r="G222" s="101" t="s">
        <v>56</v>
      </c>
      <c r="H222" s="101">
        <v>11.312526602450191</v>
      </c>
      <c r="I222" s="101">
        <v>98.39252843350488</v>
      </c>
      <c r="J222" s="101" t="s">
        <v>62</v>
      </c>
      <c r="K222" s="101">
        <v>1.7046791238642474</v>
      </c>
      <c r="L222" s="101">
        <v>0.7254346738005946</v>
      </c>
      <c r="M222" s="101">
        <v>0.4035606238368002</v>
      </c>
      <c r="N222" s="101">
        <v>0.04655911668177196</v>
      </c>
      <c r="O222" s="101">
        <v>0.06846296645120546</v>
      </c>
      <c r="P222" s="101">
        <v>0.020810293314731183</v>
      </c>
      <c r="Q222" s="101">
        <v>0.008333627194930186</v>
      </c>
      <c r="R222" s="101">
        <v>0.0007166664616246991</v>
      </c>
      <c r="S222" s="101">
        <v>0.0008982020166275129</v>
      </c>
      <c r="T222" s="101">
        <v>0.00030616496011872665</v>
      </c>
      <c r="U222" s="101">
        <v>0.00018226850793649627</v>
      </c>
      <c r="V222" s="101">
        <v>2.6573451772468374E-05</v>
      </c>
      <c r="W222" s="101">
        <v>5.599954023440268E-05</v>
      </c>
      <c r="X222" s="101">
        <v>67.5</v>
      </c>
    </row>
    <row r="223" spans="1:24" s="101" customFormat="1" ht="12.75" hidden="1">
      <c r="A223" s="101">
        <v>1818</v>
      </c>
      <c r="B223" s="101">
        <v>106.73999786376953</v>
      </c>
      <c r="C223" s="101">
        <v>115.44000244140625</v>
      </c>
      <c r="D223" s="101">
        <v>9.192127227783203</v>
      </c>
      <c r="E223" s="101">
        <v>9.759232521057129</v>
      </c>
      <c r="F223" s="101">
        <v>25.100568326962957</v>
      </c>
      <c r="G223" s="101" t="s">
        <v>57</v>
      </c>
      <c r="H223" s="101">
        <v>25.70802522831346</v>
      </c>
      <c r="I223" s="101">
        <v>64.94802309208299</v>
      </c>
      <c r="J223" s="101" t="s">
        <v>60</v>
      </c>
      <c r="K223" s="101">
        <v>-1.0402899186371082</v>
      </c>
      <c r="L223" s="101">
        <v>0.003947829091565165</v>
      </c>
      <c r="M223" s="101">
        <v>0.24262524258948193</v>
      </c>
      <c r="N223" s="101">
        <v>-0.0004819287679821627</v>
      </c>
      <c r="O223" s="101">
        <v>-0.04236255626253988</v>
      </c>
      <c r="P223" s="101">
        <v>0.000451857526800361</v>
      </c>
      <c r="Q223" s="101">
        <v>0.004833724184698579</v>
      </c>
      <c r="R223" s="101">
        <v>-3.873233520870528E-05</v>
      </c>
      <c r="S223" s="101">
        <v>-0.0006021347572245293</v>
      </c>
      <c r="T223" s="101">
        <v>3.21828642220517E-05</v>
      </c>
      <c r="U223" s="101">
        <v>9.358780502168938E-05</v>
      </c>
      <c r="V223" s="101">
        <v>-3.06590463182349E-06</v>
      </c>
      <c r="W223" s="101">
        <v>-3.889783062610031E-05</v>
      </c>
      <c r="X223" s="101">
        <v>67.5</v>
      </c>
    </row>
    <row r="224" spans="1:24" s="101" customFormat="1" ht="12.75" hidden="1">
      <c r="A224" s="101">
        <v>1819</v>
      </c>
      <c r="B224" s="101">
        <v>176.75999450683594</v>
      </c>
      <c r="C224" s="101">
        <v>170.4600067138672</v>
      </c>
      <c r="D224" s="101">
        <v>8.235432624816895</v>
      </c>
      <c r="E224" s="101">
        <v>8.797722816467285</v>
      </c>
      <c r="F224" s="101">
        <v>29.46775283236496</v>
      </c>
      <c r="G224" s="101" t="s">
        <v>58</v>
      </c>
      <c r="H224" s="101">
        <v>-23.90368070794254</v>
      </c>
      <c r="I224" s="101">
        <v>85.3563137988934</v>
      </c>
      <c r="J224" s="101" t="s">
        <v>61</v>
      </c>
      <c r="K224" s="101">
        <v>-1.3504546643706987</v>
      </c>
      <c r="L224" s="101">
        <v>0.7254239316411052</v>
      </c>
      <c r="M224" s="101">
        <v>-0.3224812688668016</v>
      </c>
      <c r="N224" s="101">
        <v>-0.046556622416681466</v>
      </c>
      <c r="O224" s="101">
        <v>-0.05378281883838023</v>
      </c>
      <c r="P224" s="101">
        <v>0.02080538710576228</v>
      </c>
      <c r="Q224" s="101">
        <v>-0.006788553066032556</v>
      </c>
      <c r="R224" s="101">
        <v>-0.0007156190490945212</v>
      </c>
      <c r="S224" s="101">
        <v>-0.0006664837558529751</v>
      </c>
      <c r="T224" s="101">
        <v>0.0003044687932366246</v>
      </c>
      <c r="U224" s="101">
        <v>-0.0001564069427379068</v>
      </c>
      <c r="V224" s="101">
        <v>-2.6395995300277387E-05</v>
      </c>
      <c r="W224" s="101">
        <v>-4.0285323370275894E-05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22.644281247567708</v>
      </c>
      <c r="G225" s="102"/>
      <c r="H225" s="102"/>
      <c r="I225" s="115"/>
      <c r="J225" s="115" t="s">
        <v>158</v>
      </c>
      <c r="K225" s="102">
        <f>AVERAGE(K223,K218,K213,K208,K203,K198)</f>
        <v>-1.0996059188849678</v>
      </c>
      <c r="L225" s="102">
        <f>AVERAGE(L223,L218,L213,L208,L203,L198)</f>
        <v>0.0036288625539671634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38.42559239349443</v>
      </c>
      <c r="G226" s="102"/>
      <c r="H226" s="102"/>
      <c r="I226" s="115"/>
      <c r="J226" s="115" t="s">
        <v>159</v>
      </c>
      <c r="K226" s="102">
        <f>AVERAGE(K224,K219,K214,K209,K204,K199)</f>
        <v>-1.2721100550769286</v>
      </c>
      <c r="L226" s="102">
        <f>AVERAGE(L224,L219,L214,L209,L204,L199)</f>
        <v>0.6667581583315858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0.6872536993031049</v>
      </c>
      <c r="L227" s="102">
        <f>ABS(L225/$H$33)</f>
        <v>0.0100801737610199</v>
      </c>
      <c r="M227" s="115" t="s">
        <v>111</v>
      </c>
      <c r="N227" s="102">
        <f>K227+L227+L228+K228</f>
        <v>1.836847526042348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0.7227898040209821</v>
      </c>
      <c r="L228" s="102">
        <f>ABS(L226/$H$34)</f>
        <v>0.4167238489572411</v>
      </c>
      <c r="M228" s="102"/>
      <c r="N228" s="102"/>
    </row>
    <row r="229" s="101" customFormat="1" ht="12.75"/>
    <row r="230" s="116" customFormat="1" ht="12.75">
      <c r="A230" s="116" t="s">
        <v>121</v>
      </c>
    </row>
    <row r="231" spans="1:24" s="116" customFormat="1" ht="12.75">
      <c r="A231" s="116">
        <v>1820</v>
      </c>
      <c r="B231" s="116">
        <v>155.38</v>
      </c>
      <c r="C231" s="116">
        <v>181.88</v>
      </c>
      <c r="D231" s="116">
        <v>8.69998497379603</v>
      </c>
      <c r="E231" s="116">
        <v>9.064237309892471</v>
      </c>
      <c r="F231" s="116">
        <v>25.520350212889294</v>
      </c>
      <c r="G231" s="116" t="s">
        <v>59</v>
      </c>
      <c r="H231" s="116">
        <v>-17.967671853589167</v>
      </c>
      <c r="I231" s="116">
        <v>69.91232814641083</v>
      </c>
      <c r="J231" s="116" t="s">
        <v>73</v>
      </c>
      <c r="K231" s="116">
        <v>3.0670054482141293</v>
      </c>
      <c r="M231" s="116" t="s">
        <v>68</v>
      </c>
      <c r="N231" s="116">
        <v>2.596176972846571</v>
      </c>
      <c r="X231" s="116">
        <v>67.5</v>
      </c>
    </row>
    <row r="232" spans="1:24" s="116" customFormat="1" ht="12.75">
      <c r="A232" s="116">
        <v>1817</v>
      </c>
      <c r="B232" s="116">
        <v>157.75999450683594</v>
      </c>
      <c r="C232" s="116">
        <v>163.86000061035156</v>
      </c>
      <c r="D232" s="116">
        <v>8.187891960144043</v>
      </c>
      <c r="E232" s="116">
        <v>8.667664527893066</v>
      </c>
      <c r="F232" s="116">
        <v>36.91591640453172</v>
      </c>
      <c r="G232" s="116" t="s">
        <v>56</v>
      </c>
      <c r="H232" s="116">
        <v>17.205874324708347</v>
      </c>
      <c r="I232" s="116">
        <v>107.46586883154428</v>
      </c>
      <c r="J232" s="116" t="s">
        <v>62</v>
      </c>
      <c r="K232" s="116">
        <v>0.8232122365978356</v>
      </c>
      <c r="L232" s="116">
        <v>1.528587645231281</v>
      </c>
      <c r="M232" s="116">
        <v>0.19488397663288018</v>
      </c>
      <c r="N232" s="116">
        <v>0.10831251278547507</v>
      </c>
      <c r="O232" s="116">
        <v>0.03306148853202595</v>
      </c>
      <c r="P232" s="116">
        <v>0.04385036088073698</v>
      </c>
      <c r="Q232" s="116">
        <v>0.004024316094634547</v>
      </c>
      <c r="R232" s="116">
        <v>0.0016672534612528537</v>
      </c>
      <c r="S232" s="116">
        <v>0.0004337179101345728</v>
      </c>
      <c r="T232" s="116">
        <v>0.0006452522009496869</v>
      </c>
      <c r="U232" s="116">
        <v>8.804218899078027E-05</v>
      </c>
      <c r="V232" s="116">
        <v>6.188518414506589E-05</v>
      </c>
      <c r="W232" s="116">
        <v>2.7047506618491567E-05</v>
      </c>
      <c r="X232" s="116">
        <v>67.5</v>
      </c>
    </row>
    <row r="233" spans="1:24" s="116" customFormat="1" ht="12.75">
      <c r="A233" s="116">
        <v>1819</v>
      </c>
      <c r="B233" s="116">
        <v>184.5</v>
      </c>
      <c r="C233" s="116">
        <v>177</v>
      </c>
      <c r="D233" s="116">
        <v>8.191040992736816</v>
      </c>
      <c r="E233" s="116">
        <v>8.745267868041992</v>
      </c>
      <c r="F233" s="116">
        <v>37.67008345301775</v>
      </c>
      <c r="G233" s="116" t="s">
        <v>57</v>
      </c>
      <c r="H233" s="116">
        <v>-7.2578601187915694</v>
      </c>
      <c r="I233" s="116">
        <v>109.74213988120843</v>
      </c>
      <c r="J233" s="116" t="s">
        <v>60</v>
      </c>
      <c r="K233" s="116">
        <v>-0.4091449755856168</v>
      </c>
      <c r="L233" s="116">
        <v>-0.008316144179044081</v>
      </c>
      <c r="M233" s="116">
        <v>0.09877532851896074</v>
      </c>
      <c r="N233" s="116">
        <v>-0.0011198830254080846</v>
      </c>
      <c r="O233" s="116">
        <v>-0.016121220478320618</v>
      </c>
      <c r="P233" s="116">
        <v>-0.0009515252405712882</v>
      </c>
      <c r="Q233" s="116">
        <v>0.002130041330206944</v>
      </c>
      <c r="R233" s="116">
        <v>-9.007882653358878E-05</v>
      </c>
      <c r="S233" s="116">
        <v>-0.00018546908996888893</v>
      </c>
      <c r="T233" s="116">
        <v>-6.77616366656422E-05</v>
      </c>
      <c r="U233" s="116">
        <v>5.2383010288519544E-05</v>
      </c>
      <c r="V233" s="116">
        <v>-7.112756385685908E-06</v>
      </c>
      <c r="W233" s="116">
        <v>-1.0753366333148171E-05</v>
      </c>
      <c r="X233" s="116">
        <v>67.5</v>
      </c>
    </row>
    <row r="234" spans="1:24" s="116" customFormat="1" ht="12.75">
      <c r="A234" s="116">
        <v>1818</v>
      </c>
      <c r="B234" s="116">
        <v>100.26000213623047</v>
      </c>
      <c r="C234" s="116">
        <v>111.55999755859375</v>
      </c>
      <c r="D234" s="116">
        <v>9.387359619140625</v>
      </c>
      <c r="E234" s="116">
        <v>9.787856101989746</v>
      </c>
      <c r="F234" s="116">
        <v>27.041673082682834</v>
      </c>
      <c r="G234" s="116" t="s">
        <v>58</v>
      </c>
      <c r="H234" s="116">
        <v>35.73678072289533</v>
      </c>
      <c r="I234" s="116">
        <v>68.4967828591258</v>
      </c>
      <c r="J234" s="116" t="s">
        <v>61</v>
      </c>
      <c r="K234" s="116">
        <v>0.714337998035563</v>
      </c>
      <c r="L234" s="116">
        <v>-1.5285650234450956</v>
      </c>
      <c r="M234" s="116">
        <v>0.1679976155313413</v>
      </c>
      <c r="N234" s="116">
        <v>-0.10830672318888197</v>
      </c>
      <c r="O234" s="116">
        <v>0.028864654410587692</v>
      </c>
      <c r="P234" s="116">
        <v>-0.04384003591567215</v>
      </c>
      <c r="Q234" s="116">
        <v>0.0034143877871654943</v>
      </c>
      <c r="R234" s="116">
        <v>-0.0016648182810955533</v>
      </c>
      <c r="S234" s="116">
        <v>0.00039206178369947454</v>
      </c>
      <c r="T234" s="116">
        <v>-0.0006416843175789858</v>
      </c>
      <c r="U234" s="116">
        <v>7.076331871387269E-05</v>
      </c>
      <c r="V234" s="116">
        <v>-6.147507391835001E-05</v>
      </c>
      <c r="W234" s="116">
        <v>2.481799199738892E-05</v>
      </c>
      <c r="X234" s="116">
        <v>67.5</v>
      </c>
    </row>
    <row r="235" s="116" customFormat="1" ht="12.75">
      <c r="A235" s="116" t="s">
        <v>127</v>
      </c>
    </row>
    <row r="236" spans="1:24" s="116" customFormat="1" ht="12.75">
      <c r="A236" s="116">
        <v>1820</v>
      </c>
      <c r="B236" s="116">
        <v>161.78</v>
      </c>
      <c r="C236" s="116">
        <v>177.88</v>
      </c>
      <c r="D236" s="116">
        <v>8.74900310913316</v>
      </c>
      <c r="E236" s="116">
        <v>8.902899454006455</v>
      </c>
      <c r="F236" s="116">
        <v>26.420350400202594</v>
      </c>
      <c r="G236" s="116" t="s">
        <v>59</v>
      </c>
      <c r="H236" s="116">
        <v>-22.28833041124075</v>
      </c>
      <c r="I236" s="116">
        <v>71.99166958875925</v>
      </c>
      <c r="J236" s="116" t="s">
        <v>73</v>
      </c>
      <c r="K236" s="116">
        <v>2.9366148529971046</v>
      </c>
      <c r="M236" s="116" t="s">
        <v>68</v>
      </c>
      <c r="N236" s="116">
        <v>2.0564491920769243</v>
      </c>
      <c r="X236" s="116">
        <v>67.5</v>
      </c>
    </row>
    <row r="237" spans="1:24" s="116" customFormat="1" ht="12.75">
      <c r="A237" s="116">
        <v>1817</v>
      </c>
      <c r="B237" s="116">
        <v>163.72000122070312</v>
      </c>
      <c r="C237" s="116">
        <v>166.52000427246094</v>
      </c>
      <c r="D237" s="116">
        <v>8.179464340209961</v>
      </c>
      <c r="E237" s="116">
        <v>8.797635078430176</v>
      </c>
      <c r="F237" s="116">
        <v>36.92985596490483</v>
      </c>
      <c r="G237" s="116" t="s">
        <v>56</v>
      </c>
      <c r="H237" s="116">
        <v>11.424124235325223</v>
      </c>
      <c r="I237" s="116">
        <v>107.64412545602835</v>
      </c>
      <c r="J237" s="116" t="s">
        <v>62</v>
      </c>
      <c r="K237" s="116">
        <v>1.2635191113480913</v>
      </c>
      <c r="L237" s="116">
        <v>1.112912868438202</v>
      </c>
      <c r="M237" s="116">
        <v>0.29912048432905686</v>
      </c>
      <c r="N237" s="116">
        <v>0.09192948668804078</v>
      </c>
      <c r="O237" s="116">
        <v>0.050744991270318125</v>
      </c>
      <c r="P237" s="116">
        <v>0.03192592752433924</v>
      </c>
      <c r="Q237" s="116">
        <v>0.006176799593912141</v>
      </c>
      <c r="R237" s="116">
        <v>0.0014150413209977324</v>
      </c>
      <c r="S237" s="116">
        <v>0.0006657432703804509</v>
      </c>
      <c r="T237" s="116">
        <v>0.00046980778909864237</v>
      </c>
      <c r="U237" s="116">
        <v>0.000135110090330528</v>
      </c>
      <c r="V237" s="116">
        <v>5.2514045320443835E-05</v>
      </c>
      <c r="W237" s="116">
        <v>4.151520428832411E-05</v>
      </c>
      <c r="X237" s="116">
        <v>67.5</v>
      </c>
    </row>
    <row r="238" spans="1:24" s="116" customFormat="1" ht="12.75">
      <c r="A238" s="116">
        <v>1819</v>
      </c>
      <c r="B238" s="116">
        <v>155.0800018310547</v>
      </c>
      <c r="C238" s="116">
        <v>154.3800048828125</v>
      </c>
      <c r="D238" s="116">
        <v>8.817035675048828</v>
      </c>
      <c r="E238" s="116">
        <v>9.198718070983887</v>
      </c>
      <c r="F238" s="116">
        <v>34.46999024552907</v>
      </c>
      <c r="G238" s="116" t="s">
        <v>57</v>
      </c>
      <c r="H238" s="116">
        <v>5.594854828406525</v>
      </c>
      <c r="I238" s="116">
        <v>93.17485665946121</v>
      </c>
      <c r="J238" s="116" t="s">
        <v>60</v>
      </c>
      <c r="K238" s="116">
        <v>-1.0698379555369462</v>
      </c>
      <c r="L238" s="116">
        <v>-0.006054754128844066</v>
      </c>
      <c r="M238" s="116">
        <v>0.2550620994515426</v>
      </c>
      <c r="N238" s="116">
        <v>-0.0009508597004784649</v>
      </c>
      <c r="O238" s="116">
        <v>-0.04267256779419663</v>
      </c>
      <c r="P238" s="116">
        <v>-0.0006926607457733674</v>
      </c>
      <c r="Q238" s="116">
        <v>0.005349878711348791</v>
      </c>
      <c r="R238" s="116">
        <v>-7.648837229683346E-05</v>
      </c>
      <c r="S238" s="116">
        <v>-0.0005342550021931589</v>
      </c>
      <c r="T238" s="116">
        <v>-4.9319148522846704E-05</v>
      </c>
      <c r="U238" s="116">
        <v>0.00012200493386307814</v>
      </c>
      <c r="V238" s="116">
        <v>-6.04571582721825E-06</v>
      </c>
      <c r="W238" s="116">
        <v>-3.247473209373066E-05</v>
      </c>
      <c r="X238" s="116">
        <v>67.5</v>
      </c>
    </row>
    <row r="239" spans="1:24" s="116" customFormat="1" ht="12.75">
      <c r="A239" s="116">
        <v>1818</v>
      </c>
      <c r="B239" s="116">
        <v>94.95999908447266</v>
      </c>
      <c r="C239" s="116">
        <v>108.55999755859375</v>
      </c>
      <c r="D239" s="116">
        <v>9.474588394165039</v>
      </c>
      <c r="E239" s="116">
        <v>9.920534133911133</v>
      </c>
      <c r="F239" s="116">
        <v>22.41975975808456</v>
      </c>
      <c r="G239" s="116" t="s">
        <v>58</v>
      </c>
      <c r="H239" s="116">
        <v>28.794059640259718</v>
      </c>
      <c r="I239" s="116">
        <v>56.254058724732374</v>
      </c>
      <c r="J239" s="116" t="s">
        <v>61</v>
      </c>
      <c r="K239" s="116">
        <v>0.6722553782859587</v>
      </c>
      <c r="L239" s="116">
        <v>-1.1128963980028805</v>
      </c>
      <c r="M239" s="116">
        <v>0.15625744644214856</v>
      </c>
      <c r="N239" s="116">
        <v>-0.0919245690147997</v>
      </c>
      <c r="O239" s="116">
        <v>0.027460992277671896</v>
      </c>
      <c r="P239" s="116">
        <v>-0.03191841270145849</v>
      </c>
      <c r="Q239" s="116">
        <v>0.0030873372017339125</v>
      </c>
      <c r="R239" s="116">
        <v>-0.0014129725648555206</v>
      </c>
      <c r="S239" s="116">
        <v>0.0003972224750545289</v>
      </c>
      <c r="T239" s="116">
        <v>-0.0004672119222437884</v>
      </c>
      <c r="U239" s="116">
        <v>5.804767542451088E-05</v>
      </c>
      <c r="V239" s="116">
        <v>-5.2164875884584944E-05</v>
      </c>
      <c r="W239" s="116">
        <v>2.5863177734797108E-05</v>
      </c>
      <c r="X239" s="116">
        <v>67.5</v>
      </c>
    </row>
    <row r="240" s="116" customFormat="1" ht="12.75">
      <c r="A240" s="116" t="s">
        <v>133</v>
      </c>
    </row>
    <row r="241" spans="1:24" s="116" customFormat="1" ht="12.75">
      <c r="A241" s="116">
        <v>1820</v>
      </c>
      <c r="B241" s="116">
        <v>167.96</v>
      </c>
      <c r="C241" s="116">
        <v>167.56</v>
      </c>
      <c r="D241" s="116">
        <v>8.345043432347836</v>
      </c>
      <c r="E241" s="116">
        <v>8.93079641591809</v>
      </c>
      <c r="F241" s="116">
        <v>27.37876973101858</v>
      </c>
      <c r="G241" s="116" t="s">
        <v>59</v>
      </c>
      <c r="H241" s="116">
        <v>-22.225170768991774</v>
      </c>
      <c r="I241" s="116">
        <v>78.23482923100823</v>
      </c>
      <c r="J241" s="116" t="s">
        <v>73</v>
      </c>
      <c r="K241" s="116">
        <v>2.091651787203343</v>
      </c>
      <c r="M241" s="116" t="s">
        <v>68</v>
      </c>
      <c r="N241" s="116">
        <v>1.5023768514218685</v>
      </c>
      <c r="X241" s="116">
        <v>67.5</v>
      </c>
    </row>
    <row r="242" spans="1:24" s="116" customFormat="1" ht="12.75">
      <c r="A242" s="116">
        <v>1817</v>
      </c>
      <c r="B242" s="116">
        <v>155.8800048828125</v>
      </c>
      <c r="C242" s="116">
        <v>158.8800048828125</v>
      </c>
      <c r="D242" s="116">
        <v>8.36689281463623</v>
      </c>
      <c r="E242" s="116">
        <v>8.782649040222168</v>
      </c>
      <c r="F242" s="116">
        <v>34.14614886038038</v>
      </c>
      <c r="G242" s="116" t="s">
        <v>56</v>
      </c>
      <c r="H242" s="116">
        <v>8.8885071678651</v>
      </c>
      <c r="I242" s="116">
        <v>97.2685120506776</v>
      </c>
      <c r="J242" s="116" t="s">
        <v>62</v>
      </c>
      <c r="K242" s="116">
        <v>1.0221468204569868</v>
      </c>
      <c r="L242" s="116">
        <v>0.9922323125537331</v>
      </c>
      <c r="M242" s="116">
        <v>0.2419788839860674</v>
      </c>
      <c r="N242" s="116">
        <v>0.035606073475418956</v>
      </c>
      <c r="O242" s="116">
        <v>0.041050998174157416</v>
      </c>
      <c r="P242" s="116">
        <v>0.028463969256451165</v>
      </c>
      <c r="Q242" s="116">
        <v>0.004996840031300419</v>
      </c>
      <c r="R242" s="116">
        <v>0.0005480821256743238</v>
      </c>
      <c r="S242" s="116">
        <v>0.0005385724597782669</v>
      </c>
      <c r="T242" s="116">
        <v>0.0004188588683689734</v>
      </c>
      <c r="U242" s="116">
        <v>0.00010930608793772916</v>
      </c>
      <c r="V242" s="116">
        <v>2.0340380433362443E-05</v>
      </c>
      <c r="W242" s="116">
        <v>3.358522192922781E-05</v>
      </c>
      <c r="X242" s="116">
        <v>67.5</v>
      </c>
    </row>
    <row r="243" spans="1:24" s="116" customFormat="1" ht="12.75">
      <c r="A243" s="116">
        <v>1819</v>
      </c>
      <c r="B243" s="116">
        <v>158.25999450683594</v>
      </c>
      <c r="C243" s="116">
        <v>147.36000061035156</v>
      </c>
      <c r="D243" s="116">
        <v>8.572656631469727</v>
      </c>
      <c r="E243" s="116">
        <v>9.276124954223633</v>
      </c>
      <c r="F243" s="116">
        <v>33.14899202994437</v>
      </c>
      <c r="G243" s="116" t="s">
        <v>57</v>
      </c>
      <c r="H243" s="116">
        <v>1.4107323225813673</v>
      </c>
      <c r="I243" s="116">
        <v>92.1707268294173</v>
      </c>
      <c r="J243" s="116" t="s">
        <v>60</v>
      </c>
      <c r="K243" s="116">
        <v>-0.9072612123089363</v>
      </c>
      <c r="L243" s="116">
        <v>-0.005398635448111017</v>
      </c>
      <c r="M243" s="116">
        <v>0.21603458648834384</v>
      </c>
      <c r="N243" s="116">
        <v>-0.00036832746275535205</v>
      </c>
      <c r="O243" s="116">
        <v>-0.03623086731631785</v>
      </c>
      <c r="P243" s="116">
        <v>-0.0006175694941203581</v>
      </c>
      <c r="Q243" s="116">
        <v>0.004518628703172113</v>
      </c>
      <c r="R243" s="116">
        <v>-2.9652696098105176E-05</v>
      </c>
      <c r="S243" s="116">
        <v>-0.00045717172407756655</v>
      </c>
      <c r="T243" s="116">
        <v>-4.397054456026104E-05</v>
      </c>
      <c r="U243" s="116">
        <v>0.00010223062755462467</v>
      </c>
      <c r="V243" s="116">
        <v>-2.348841689355138E-06</v>
      </c>
      <c r="W243" s="116">
        <v>-2.7905253605791662E-05</v>
      </c>
      <c r="X243" s="116">
        <v>67.5</v>
      </c>
    </row>
    <row r="244" spans="1:24" s="116" customFormat="1" ht="12.75">
      <c r="A244" s="116">
        <v>1818</v>
      </c>
      <c r="B244" s="116">
        <v>105.36000061035156</v>
      </c>
      <c r="C244" s="116">
        <v>111.45999908447266</v>
      </c>
      <c r="D244" s="116">
        <v>9.248007774353027</v>
      </c>
      <c r="E244" s="116">
        <v>9.840968132019043</v>
      </c>
      <c r="F244" s="116">
        <v>22.90188460540909</v>
      </c>
      <c r="G244" s="116" t="s">
        <v>58</v>
      </c>
      <c r="H244" s="116">
        <v>21.03741595253466</v>
      </c>
      <c r="I244" s="116">
        <v>58.89741656288622</v>
      </c>
      <c r="J244" s="116" t="s">
        <v>61</v>
      </c>
      <c r="K244" s="116">
        <v>0.47080910697441575</v>
      </c>
      <c r="L244" s="116">
        <v>-0.9922176257308815</v>
      </c>
      <c r="M244" s="116">
        <v>0.10900842965547637</v>
      </c>
      <c r="N244" s="116">
        <v>-0.03560416834047825</v>
      </c>
      <c r="O244" s="116">
        <v>0.01930048456909947</v>
      </c>
      <c r="P244" s="116">
        <v>-0.02845726890887685</v>
      </c>
      <c r="Q244" s="116">
        <v>0.0021331678183573555</v>
      </c>
      <c r="R244" s="116">
        <v>-0.0005472793930871129</v>
      </c>
      <c r="S244" s="116">
        <v>0.0002847003848531966</v>
      </c>
      <c r="T244" s="116">
        <v>-0.0004165445268184556</v>
      </c>
      <c r="U244" s="116">
        <v>3.8687461147485457E-05</v>
      </c>
      <c r="V244" s="116">
        <v>-2.0204306939171682E-05</v>
      </c>
      <c r="W244" s="116">
        <v>1.8688604903307682E-05</v>
      </c>
      <c r="X244" s="116">
        <v>67.5</v>
      </c>
    </row>
    <row r="245" s="116" customFormat="1" ht="12.75">
      <c r="A245" s="116" t="s">
        <v>139</v>
      </c>
    </row>
    <row r="246" spans="1:24" s="116" customFormat="1" ht="12.75">
      <c r="A246" s="116">
        <v>1820</v>
      </c>
      <c r="B246" s="116">
        <v>169.42</v>
      </c>
      <c r="C246" s="116">
        <v>170.22</v>
      </c>
      <c r="D246" s="116">
        <v>8.806880377489339</v>
      </c>
      <c r="E246" s="116">
        <v>9.01788428300985</v>
      </c>
      <c r="F246" s="116">
        <v>29.285285043221993</v>
      </c>
      <c r="G246" s="116" t="s">
        <v>59</v>
      </c>
      <c r="H246" s="116">
        <v>-22.62080865064202</v>
      </c>
      <c r="I246" s="116">
        <v>79.29919134935797</v>
      </c>
      <c r="J246" s="116" t="s">
        <v>73</v>
      </c>
      <c r="K246" s="116">
        <v>2.1743488958204473</v>
      </c>
      <c r="M246" s="116" t="s">
        <v>68</v>
      </c>
      <c r="N246" s="116">
        <v>1.614582657809455</v>
      </c>
      <c r="X246" s="116">
        <v>67.5</v>
      </c>
    </row>
    <row r="247" spans="1:24" s="116" customFormat="1" ht="12.75">
      <c r="A247" s="116">
        <v>1817</v>
      </c>
      <c r="B247" s="116">
        <v>148.52000427246094</v>
      </c>
      <c r="C247" s="116">
        <v>149.9199981689453</v>
      </c>
      <c r="D247" s="116">
        <v>8.449392318725586</v>
      </c>
      <c r="E247" s="116">
        <v>8.863110542297363</v>
      </c>
      <c r="F247" s="116">
        <v>33.62457117605622</v>
      </c>
      <c r="G247" s="116" t="s">
        <v>56</v>
      </c>
      <c r="H247" s="116">
        <v>13.798236796291391</v>
      </c>
      <c r="I247" s="116">
        <v>94.81824106875233</v>
      </c>
      <c r="J247" s="116" t="s">
        <v>62</v>
      </c>
      <c r="K247" s="116">
        <v>0.9857959364223219</v>
      </c>
      <c r="L247" s="116">
        <v>1.0689653208753174</v>
      </c>
      <c r="M247" s="116">
        <v>0.2333735024711319</v>
      </c>
      <c r="N247" s="116">
        <v>0.053600578434556345</v>
      </c>
      <c r="O247" s="116">
        <v>0.039591018792316295</v>
      </c>
      <c r="P247" s="116">
        <v>0.030665233443011686</v>
      </c>
      <c r="Q247" s="116">
        <v>0.004819134985265851</v>
      </c>
      <c r="R247" s="116">
        <v>0.0008250773666858928</v>
      </c>
      <c r="S247" s="116">
        <v>0.0005194222211567848</v>
      </c>
      <c r="T247" s="116">
        <v>0.0004512546868412743</v>
      </c>
      <c r="U247" s="116">
        <v>0.00010541646844746557</v>
      </c>
      <c r="V247" s="116">
        <v>3.0619433587171375E-05</v>
      </c>
      <c r="W247" s="116">
        <v>3.239196407751133E-05</v>
      </c>
      <c r="X247" s="116">
        <v>67.5</v>
      </c>
    </row>
    <row r="248" spans="1:24" s="116" customFormat="1" ht="12.75">
      <c r="A248" s="116">
        <v>1819</v>
      </c>
      <c r="B248" s="116">
        <v>148.32000732421875</v>
      </c>
      <c r="C248" s="116">
        <v>147.1199951171875</v>
      </c>
      <c r="D248" s="116">
        <v>8.574783325195312</v>
      </c>
      <c r="E248" s="116">
        <v>8.928662300109863</v>
      </c>
      <c r="F248" s="116">
        <v>29.858678342117877</v>
      </c>
      <c r="G248" s="116" t="s">
        <v>57</v>
      </c>
      <c r="H248" s="116">
        <v>2.1468034037779233</v>
      </c>
      <c r="I248" s="116">
        <v>82.96681072799667</v>
      </c>
      <c r="J248" s="116" t="s">
        <v>60</v>
      </c>
      <c r="K248" s="116">
        <v>-0.95161992162048</v>
      </c>
      <c r="L248" s="116">
        <v>-0.005815879786728563</v>
      </c>
      <c r="M248" s="116">
        <v>0.22596084049521617</v>
      </c>
      <c r="N248" s="116">
        <v>-0.0005543729114781995</v>
      </c>
      <c r="O248" s="116">
        <v>-0.038104746651793635</v>
      </c>
      <c r="P248" s="116">
        <v>-0.0006653115966610384</v>
      </c>
      <c r="Q248" s="116">
        <v>0.004696084767423681</v>
      </c>
      <c r="R248" s="116">
        <v>-4.46111165893701E-05</v>
      </c>
      <c r="S248" s="116">
        <v>-0.0004892774908544651</v>
      </c>
      <c r="T248" s="116">
        <v>-4.7371618009245536E-05</v>
      </c>
      <c r="U248" s="116">
        <v>0.00010427648097150178</v>
      </c>
      <c r="V248" s="116">
        <v>-3.5298939867331734E-06</v>
      </c>
      <c r="W248" s="116">
        <v>-3.013486071503869E-05</v>
      </c>
      <c r="X248" s="116">
        <v>67.5</v>
      </c>
    </row>
    <row r="249" spans="1:24" s="116" customFormat="1" ht="12.75">
      <c r="A249" s="116">
        <v>1818</v>
      </c>
      <c r="B249" s="116">
        <v>104.08000183105469</v>
      </c>
      <c r="C249" s="116">
        <v>114.37999725341797</v>
      </c>
      <c r="D249" s="116">
        <v>9.265436172485352</v>
      </c>
      <c r="E249" s="116">
        <v>10.02530288696289</v>
      </c>
      <c r="F249" s="116">
        <v>22.196164282603473</v>
      </c>
      <c r="G249" s="116" t="s">
        <v>58</v>
      </c>
      <c r="H249" s="116">
        <v>20.392054840192685</v>
      </c>
      <c r="I249" s="116">
        <v>56.97205667124737</v>
      </c>
      <c r="J249" s="116" t="s">
        <v>61</v>
      </c>
      <c r="K249" s="116">
        <v>0.25731916571020114</v>
      </c>
      <c r="L249" s="116">
        <v>-1.0689494996380215</v>
      </c>
      <c r="M249" s="116">
        <v>0.05835143715744181</v>
      </c>
      <c r="N249" s="116">
        <v>-0.05359771151079164</v>
      </c>
      <c r="O249" s="116">
        <v>0.010746024921623989</v>
      </c>
      <c r="P249" s="116">
        <v>-0.030658015307481187</v>
      </c>
      <c r="Q249" s="116">
        <v>0.001082058160814182</v>
      </c>
      <c r="R249" s="116">
        <v>-0.0008238704444838259</v>
      </c>
      <c r="S249" s="116">
        <v>0.00017437597533664635</v>
      </c>
      <c r="T249" s="116">
        <v>-0.0004487613198610177</v>
      </c>
      <c r="U249" s="116">
        <v>1.546115571797698E-05</v>
      </c>
      <c r="V249" s="116">
        <v>-3.0415285000170944E-05</v>
      </c>
      <c r="W249" s="116">
        <v>1.1879794042154183E-05</v>
      </c>
      <c r="X249" s="116">
        <v>67.5</v>
      </c>
    </row>
    <row r="250" s="116" customFormat="1" ht="12.75">
      <c r="A250" s="116" t="s">
        <v>145</v>
      </c>
    </row>
    <row r="251" spans="1:24" s="116" customFormat="1" ht="12.75">
      <c r="A251" s="116">
        <v>1820</v>
      </c>
      <c r="B251" s="116">
        <v>175.94</v>
      </c>
      <c r="C251" s="116">
        <v>183.64</v>
      </c>
      <c r="D251" s="116">
        <v>8.30758635327755</v>
      </c>
      <c r="E251" s="116">
        <v>8.671168072680265</v>
      </c>
      <c r="F251" s="116">
        <v>28.559327289796933</v>
      </c>
      <c r="G251" s="116" t="s">
        <v>59</v>
      </c>
      <c r="H251" s="116">
        <v>-26.436340857485334</v>
      </c>
      <c r="I251" s="116">
        <v>82.00365914251466</v>
      </c>
      <c r="J251" s="116" t="s">
        <v>73</v>
      </c>
      <c r="K251" s="116">
        <v>4.074716964586013</v>
      </c>
      <c r="M251" s="116" t="s">
        <v>68</v>
      </c>
      <c r="N251" s="116">
        <v>2.993267616381464</v>
      </c>
      <c r="X251" s="116">
        <v>67.5</v>
      </c>
    </row>
    <row r="252" spans="1:24" s="116" customFormat="1" ht="12.75">
      <c r="A252" s="116">
        <v>1817</v>
      </c>
      <c r="B252" s="116">
        <v>161.86000061035156</v>
      </c>
      <c r="C252" s="116">
        <v>159.9600067138672</v>
      </c>
      <c r="D252" s="116">
        <v>8.234965324401855</v>
      </c>
      <c r="E252" s="116">
        <v>8.829001426696777</v>
      </c>
      <c r="F252" s="116">
        <v>37.27779923774622</v>
      </c>
      <c r="G252" s="116" t="s">
        <v>56</v>
      </c>
      <c r="H252" s="116">
        <v>13.557577661088175</v>
      </c>
      <c r="I252" s="116">
        <v>107.91757827143974</v>
      </c>
      <c r="J252" s="116" t="s">
        <v>62</v>
      </c>
      <c r="K252" s="116">
        <v>1.3784552066879165</v>
      </c>
      <c r="L252" s="116">
        <v>1.433223640865349</v>
      </c>
      <c r="M252" s="116">
        <v>0.3263299036928832</v>
      </c>
      <c r="N252" s="116">
        <v>0.09567260786886773</v>
      </c>
      <c r="O252" s="116">
        <v>0.05536098151872095</v>
      </c>
      <c r="P252" s="116">
        <v>0.04111462025854034</v>
      </c>
      <c r="Q252" s="116">
        <v>0.006738673730010443</v>
      </c>
      <c r="R252" s="116">
        <v>0.0014726665258322658</v>
      </c>
      <c r="S252" s="116">
        <v>0.0007262994370593</v>
      </c>
      <c r="T252" s="116">
        <v>0.0006050143521180129</v>
      </c>
      <c r="U252" s="116">
        <v>0.00014740791956105911</v>
      </c>
      <c r="V252" s="116">
        <v>5.4655819504709194E-05</v>
      </c>
      <c r="W252" s="116">
        <v>4.5292120837600755E-05</v>
      </c>
      <c r="X252" s="116">
        <v>67.5</v>
      </c>
    </row>
    <row r="253" spans="1:24" s="116" customFormat="1" ht="12.75">
      <c r="A253" s="116">
        <v>1819</v>
      </c>
      <c r="B253" s="116">
        <v>161.27999877929688</v>
      </c>
      <c r="C253" s="116">
        <v>171.8800048828125</v>
      </c>
      <c r="D253" s="116">
        <v>8.333362579345703</v>
      </c>
      <c r="E253" s="116">
        <v>8.81272029876709</v>
      </c>
      <c r="F253" s="116">
        <v>33.49240034820719</v>
      </c>
      <c r="G253" s="116" t="s">
        <v>57</v>
      </c>
      <c r="H253" s="116">
        <v>2.031830134886036</v>
      </c>
      <c r="I253" s="116">
        <v>95.81182891418291</v>
      </c>
      <c r="J253" s="116" t="s">
        <v>60</v>
      </c>
      <c r="K253" s="116">
        <v>-1.09167873824366</v>
      </c>
      <c r="L253" s="116">
        <v>-0.007797572457897045</v>
      </c>
      <c r="M253" s="116">
        <v>0.26068801121558033</v>
      </c>
      <c r="N253" s="116">
        <v>-0.0009894969713945406</v>
      </c>
      <c r="O253" s="116">
        <v>-0.04347622492149947</v>
      </c>
      <c r="P253" s="116">
        <v>-0.0008920684058492015</v>
      </c>
      <c r="Q253" s="116">
        <v>0.005487709139852371</v>
      </c>
      <c r="R253" s="116">
        <v>-7.960447698942923E-05</v>
      </c>
      <c r="S253" s="116">
        <v>-0.0005387468721715186</v>
      </c>
      <c r="T253" s="116">
        <v>-6.351919607018751E-05</v>
      </c>
      <c r="U253" s="116">
        <v>0.00012644486841527014</v>
      </c>
      <c r="V253" s="116">
        <v>-6.292093834173223E-06</v>
      </c>
      <c r="W253" s="116">
        <v>-3.257063810091342E-05</v>
      </c>
      <c r="X253" s="116">
        <v>67.5</v>
      </c>
    </row>
    <row r="254" spans="1:24" s="116" customFormat="1" ht="12.75">
      <c r="A254" s="116">
        <v>1818</v>
      </c>
      <c r="B254" s="116">
        <v>98.76000213623047</v>
      </c>
      <c r="C254" s="116">
        <v>111.76000213623047</v>
      </c>
      <c r="D254" s="116">
        <v>9.1104097366333</v>
      </c>
      <c r="E254" s="116">
        <v>9.610391616821289</v>
      </c>
      <c r="F254" s="116">
        <v>25.514720882520155</v>
      </c>
      <c r="G254" s="116" t="s">
        <v>58</v>
      </c>
      <c r="H254" s="116">
        <v>35.32947215555501</v>
      </c>
      <c r="I254" s="116">
        <v>66.58947429178548</v>
      </c>
      <c r="J254" s="116" t="s">
        <v>61</v>
      </c>
      <c r="K254" s="116">
        <v>0.8416509307971788</v>
      </c>
      <c r="L254" s="116">
        <v>-1.433202429037535</v>
      </c>
      <c r="M254" s="116">
        <v>0.19629815804706857</v>
      </c>
      <c r="N254" s="116">
        <v>-0.09566749078016906</v>
      </c>
      <c r="O254" s="116">
        <v>0.03427325694023478</v>
      </c>
      <c r="P254" s="116">
        <v>-0.04110494146648626</v>
      </c>
      <c r="Q254" s="116">
        <v>0.003910853108455187</v>
      </c>
      <c r="R254" s="116">
        <v>-0.001470513455752825</v>
      </c>
      <c r="S254" s="116">
        <v>0.0004870961712003714</v>
      </c>
      <c r="T254" s="116">
        <v>-0.0006016707388592003</v>
      </c>
      <c r="U254" s="116">
        <v>7.576800116648647E-05</v>
      </c>
      <c r="V254" s="116">
        <v>-5.4292431893527386E-05</v>
      </c>
      <c r="W254" s="116">
        <v>3.14726824987505E-05</v>
      </c>
      <c r="X254" s="116">
        <v>67.5</v>
      </c>
    </row>
    <row r="255" s="116" customFormat="1" ht="12.75">
      <c r="A255" s="116" t="s">
        <v>151</v>
      </c>
    </row>
    <row r="256" spans="1:24" s="116" customFormat="1" ht="12.75">
      <c r="A256" s="116">
        <v>1820</v>
      </c>
      <c r="B256" s="116">
        <v>176.38</v>
      </c>
      <c r="C256" s="116">
        <v>171.68</v>
      </c>
      <c r="D256" s="116">
        <v>8.51261477950652</v>
      </c>
      <c r="E256" s="116">
        <v>8.750285997969373</v>
      </c>
      <c r="F256" s="116">
        <v>29.925864912361984</v>
      </c>
      <c r="G256" s="116" t="s">
        <v>59</v>
      </c>
      <c r="H256" s="116">
        <v>-25.020578196170604</v>
      </c>
      <c r="I256" s="116">
        <v>83.85942180382939</v>
      </c>
      <c r="J256" s="116" t="s">
        <v>73</v>
      </c>
      <c r="K256" s="116">
        <v>3.152325323058535</v>
      </c>
      <c r="M256" s="116" t="s">
        <v>68</v>
      </c>
      <c r="N256" s="116">
        <v>2.451959594957712</v>
      </c>
      <c r="X256" s="116">
        <v>67.5</v>
      </c>
    </row>
    <row r="257" spans="1:24" s="116" customFormat="1" ht="12.75">
      <c r="A257" s="116">
        <v>1817</v>
      </c>
      <c r="B257" s="116">
        <v>154.5800018310547</v>
      </c>
      <c r="C257" s="116">
        <v>161.17999267578125</v>
      </c>
      <c r="D257" s="116">
        <v>8.253007888793945</v>
      </c>
      <c r="E257" s="116">
        <v>8.803290367126465</v>
      </c>
      <c r="F257" s="116">
        <v>34.07244676395547</v>
      </c>
      <c r="G257" s="116" t="s">
        <v>56</v>
      </c>
      <c r="H257" s="116">
        <v>11.312526602450191</v>
      </c>
      <c r="I257" s="116">
        <v>98.39252843350488</v>
      </c>
      <c r="J257" s="116" t="s">
        <v>62</v>
      </c>
      <c r="K257" s="116">
        <v>1.0763936551691926</v>
      </c>
      <c r="L257" s="116">
        <v>1.386738526740423</v>
      </c>
      <c r="M257" s="116">
        <v>0.25482094936772015</v>
      </c>
      <c r="N257" s="116">
        <v>0.04737434314634576</v>
      </c>
      <c r="O257" s="116">
        <v>0.04322961923888212</v>
      </c>
      <c r="P257" s="116">
        <v>0.03978109663280463</v>
      </c>
      <c r="Q257" s="116">
        <v>0.005262036103511671</v>
      </c>
      <c r="R257" s="116">
        <v>0.0007292383801617932</v>
      </c>
      <c r="S257" s="116">
        <v>0.0005671433886797075</v>
      </c>
      <c r="T257" s="116">
        <v>0.0005853801493386223</v>
      </c>
      <c r="U257" s="116">
        <v>0.00011511774879929316</v>
      </c>
      <c r="V257" s="116">
        <v>2.7069025583260795E-05</v>
      </c>
      <c r="W257" s="116">
        <v>3.5367216845179564E-05</v>
      </c>
      <c r="X257" s="116">
        <v>67.5</v>
      </c>
    </row>
    <row r="258" spans="1:24" s="116" customFormat="1" ht="12.75">
      <c r="A258" s="116">
        <v>1819</v>
      </c>
      <c r="B258" s="116">
        <v>176.75999450683594</v>
      </c>
      <c r="C258" s="116">
        <v>170.4600067138672</v>
      </c>
      <c r="D258" s="116">
        <v>8.235432624816895</v>
      </c>
      <c r="E258" s="116">
        <v>8.797722816467285</v>
      </c>
      <c r="F258" s="116">
        <v>36.20963092522733</v>
      </c>
      <c r="G258" s="116" t="s">
        <v>57</v>
      </c>
      <c r="H258" s="116">
        <v>-4.375151832262361</v>
      </c>
      <c r="I258" s="116">
        <v>104.88484267457358</v>
      </c>
      <c r="J258" s="116" t="s">
        <v>60</v>
      </c>
      <c r="K258" s="116">
        <v>-0.7912326320951675</v>
      </c>
      <c r="L258" s="116">
        <v>-0.007545068932766523</v>
      </c>
      <c r="M258" s="116">
        <v>0.18926492806129872</v>
      </c>
      <c r="N258" s="116">
        <v>-0.0004898918813423537</v>
      </c>
      <c r="O258" s="116">
        <v>-0.03145895991316817</v>
      </c>
      <c r="P258" s="116">
        <v>-0.0008631885599741338</v>
      </c>
      <c r="Q258" s="116">
        <v>0.003999415742412336</v>
      </c>
      <c r="R258" s="116">
        <v>-3.9435663722835926E-05</v>
      </c>
      <c r="S258" s="116">
        <v>-0.0003855475001533641</v>
      </c>
      <c r="T258" s="116">
        <v>-6.146315772094522E-05</v>
      </c>
      <c r="U258" s="116">
        <v>9.314981502385685E-05</v>
      </c>
      <c r="V258" s="116">
        <v>-3.1200304081857988E-06</v>
      </c>
      <c r="W258" s="116">
        <v>-2.3172489414953694E-05</v>
      </c>
      <c r="X258" s="116">
        <v>67.5</v>
      </c>
    </row>
    <row r="259" spans="1:24" s="116" customFormat="1" ht="12.75">
      <c r="A259" s="116">
        <v>1818</v>
      </c>
      <c r="B259" s="116">
        <v>106.73999786376953</v>
      </c>
      <c r="C259" s="116">
        <v>115.44000244140625</v>
      </c>
      <c r="D259" s="116">
        <v>9.192127227783203</v>
      </c>
      <c r="E259" s="116">
        <v>9.759232521057129</v>
      </c>
      <c r="F259" s="116">
        <v>26.83897150301332</v>
      </c>
      <c r="G259" s="116" t="s">
        <v>58</v>
      </c>
      <c r="H259" s="116">
        <v>30.206164399934778</v>
      </c>
      <c r="I259" s="116">
        <v>69.44616226370431</v>
      </c>
      <c r="J259" s="116" t="s">
        <v>61</v>
      </c>
      <c r="K259" s="116">
        <v>0.7297768308162764</v>
      </c>
      <c r="L259" s="116">
        <v>-1.3867180007056226</v>
      </c>
      <c r="M259" s="116">
        <v>0.1706238648097552</v>
      </c>
      <c r="N259" s="116">
        <v>-0.047371810124717764</v>
      </c>
      <c r="O259" s="116">
        <v>0.029650190905294447</v>
      </c>
      <c r="P259" s="116">
        <v>-0.039771730598736454</v>
      </c>
      <c r="Q259" s="116">
        <v>0.003419604900277907</v>
      </c>
      <c r="R259" s="116">
        <v>-0.000728171300950357</v>
      </c>
      <c r="S259" s="116">
        <v>0.0004159383950161292</v>
      </c>
      <c r="T259" s="116">
        <v>-0.0005821444833395555</v>
      </c>
      <c r="U259" s="116">
        <v>6.764028422204046E-05</v>
      </c>
      <c r="V259" s="116">
        <v>-2.688861387798232E-05</v>
      </c>
      <c r="W259" s="116">
        <v>2.6718453579648132E-05</v>
      </c>
      <c r="X259" s="116">
        <v>67.5</v>
      </c>
    </row>
    <row r="260" spans="1:14" s="116" customFormat="1" ht="12.75">
      <c r="A260" s="116" t="s">
        <v>157</v>
      </c>
      <c r="E260" s="117" t="s">
        <v>106</v>
      </c>
      <c r="F260" s="117">
        <f>MIN(F231:F259)</f>
        <v>22.196164282603473</v>
      </c>
      <c r="G260" s="117"/>
      <c r="H260" s="117"/>
      <c r="I260" s="118"/>
      <c r="J260" s="118" t="s">
        <v>158</v>
      </c>
      <c r="K260" s="117">
        <f>AVERAGE(K258,K253,K248,K243,K238,K233)</f>
        <v>-0.8701292392318013</v>
      </c>
      <c r="L260" s="117">
        <f>AVERAGE(L258,L253,L248,L243,L238,L233)</f>
        <v>-0.00682134248889855</v>
      </c>
      <c r="M260" s="118" t="s">
        <v>108</v>
      </c>
      <c r="N260" s="117" t="e">
        <f>Mittelwert(K256,K251,K246,K241,K236,K231)</f>
        <v>#NAME?</v>
      </c>
    </row>
    <row r="261" spans="5:14" s="116" customFormat="1" ht="12.75">
      <c r="E261" s="117" t="s">
        <v>107</v>
      </c>
      <c r="F261" s="117">
        <f>MAX(F231:F259)</f>
        <v>37.67008345301775</v>
      </c>
      <c r="G261" s="117"/>
      <c r="H261" s="117"/>
      <c r="I261" s="118"/>
      <c r="J261" s="118" t="s">
        <v>159</v>
      </c>
      <c r="K261" s="117">
        <f>AVERAGE(K259,K254,K249,K244,K239,K234)</f>
        <v>0.6143582351032657</v>
      </c>
      <c r="L261" s="117">
        <f>AVERAGE(L259,L254,L249,L244,L239,L234)</f>
        <v>-1.253758162760006</v>
      </c>
      <c r="M261" s="117"/>
      <c r="N261" s="117"/>
    </row>
    <row r="262" spans="5:14" s="116" customFormat="1" ht="12.75">
      <c r="E262" s="117"/>
      <c r="F262" s="117"/>
      <c r="G262" s="117"/>
      <c r="H262" s="117"/>
      <c r="I262" s="117"/>
      <c r="J262" s="118" t="s">
        <v>112</v>
      </c>
      <c r="K262" s="117">
        <f>ABS(K260/$G$33)</f>
        <v>0.5438307745198758</v>
      </c>
      <c r="L262" s="117">
        <f>ABS(L260/$H$33)</f>
        <v>0.01894817358027375</v>
      </c>
      <c r="M262" s="118" t="s">
        <v>111</v>
      </c>
      <c r="N262" s="117">
        <f>K262+L262+L263+K263</f>
        <v>1.6954449788611</v>
      </c>
    </row>
    <row r="263" spans="5:14" s="116" customFormat="1" ht="12.75">
      <c r="E263" s="117"/>
      <c r="F263" s="117"/>
      <c r="G263" s="117"/>
      <c r="H263" s="117"/>
      <c r="I263" s="117"/>
      <c r="J263" s="117"/>
      <c r="K263" s="117">
        <f>ABS(K261/$G$34)</f>
        <v>0.3490671790359464</v>
      </c>
      <c r="L263" s="117">
        <f>ABS(L261/$H$34)</f>
        <v>0.7835988517250038</v>
      </c>
      <c r="M263" s="117"/>
      <c r="N263" s="117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2004-11-11T09:19:21Z</cp:lastPrinted>
  <dcterms:created xsi:type="dcterms:W3CDTF">2003-07-09T12:58:06Z</dcterms:created>
  <dcterms:modified xsi:type="dcterms:W3CDTF">2004-12-02T12:44:11Z</dcterms:modified>
  <cp:category/>
  <cp:version/>
  <cp:contentType/>
  <cp:contentStatus/>
</cp:coreProperties>
</file>