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<sst xmlns="http://schemas.openxmlformats.org/spreadsheetml/2006/main" count="711" uniqueCount="166">
  <si>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</si>
  <si>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</si>
  <si>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</si>
  <si>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</si>
  <si>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</si>
  <si>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</si>
  <si>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</si>
  <si>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</si>
  <si>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</si>
  <si>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</si>
  <si>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</si>
  <si>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</si>
  <si>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</si>
  <si>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</si>
  <si>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</si>
  <si>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</si>
  <si>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</si>
  <si>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</si>
  <si>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</si>
  <si>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</si>
  <si>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</si>
  <si>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</si>
  <si>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</si>
  <si>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</si>
  <si>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</si>
  <si>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</si>
  <si>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</si>
  <si>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</si>
  <si>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</si>
  <si>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</si>
  <si>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</si>
  <si>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</si>
  <si>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</si>
  <si>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</si>
  <si>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</si>
  <si>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</si>
  <si>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</si>
  <si>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</si>
  <si>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</si>
  <si>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</si>
  <si>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</si>
  <si>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</si>
  <si>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</si>
  <si>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</si>
  <si>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</si>
  <si>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</si>
  <si>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</si>
  <si>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</si>
  <si>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</si>
  <si>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</si>
  <si>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</si>
  <si>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</si>
  <si>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</si>
  <si>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</si>
  <si>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</si>
  <si>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</si>
  <si>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</si>
  <si>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</si>
  <si>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</si>
  <si>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</si>
  <si>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</si>
  <si>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</si>
  <si>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</si>
  <si>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</si>
  <si>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</si>
  <si>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</si>
  <si>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</si>
  <si>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</si>
  <si>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</si>
  <si>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</si>
  <si>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</si>
  <si>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</si>
  <si>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</si>
  <si>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</si>
  <si>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</si>
  <si>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</si>
  <si>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</si>
  <si>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</si>
  <si>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</si>
  <si>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</si>
  <si>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</si>
  <si>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</si>
  <si>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</si>
  <si>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</si>
  <si>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</si>
  <si>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</si>
  <si>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</si>
  <si>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</si>
  <si>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</si>
  <si>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</si>
  <si>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</si>
  <si>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</si>
  <si>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</si>
  <si>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</si>
  <si>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</si>
  <si>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</si>
  <si>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</si>
  <si>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</si>
  <si>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</si>
  <si>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</si>
  <si>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</si>
  <si>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</si>
  <si>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</si>
  <si>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</si>
  <si>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</si>
  <si>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</si>
  <si>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</si>
  <si>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</si>
  <si>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</si>
  <si>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</si>
  <si>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</si>
  <si>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</si>
  <si>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</si>
  <si>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</si>
  <si>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</si>
  <si>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</si>
  <si>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</si>
  <si>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</si>
  <si>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</si>
  <si>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</si>
  <si>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</si>
  <si>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</si>
  <si>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</si>
  <si>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</si>
  <si>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</si>
  <si>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</si>
  <si>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</si>
  <si>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</si>
  <si>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</si>
  <si>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</si>
  <si>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</si>
  <si>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</si>
  <si>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</si>
  <si>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</si>
  <si>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</si>
  <si>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</si>
  <si>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</si>
  <si>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</si>
  <si>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</si>
  <si>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</si>
  <si>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</si>
  <si>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</si>
  <si>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</si>
  <si>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</si>
  <si>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</si>
  <si>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</si>
  <si>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</si>
  <si>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</si>
  <si>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</si>
  <si>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</si>
  <si>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</si>
  <si>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</si>
  <si>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</si>
  <si>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</si>
  <si>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</si>
  <si>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</si>
  <si>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</si>
  <si>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</si>
  <si>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</si>
  <si>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</si>
  <si>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</si>
  <si>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</si>
  <si>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</si>
  <si>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2</t>
  </si>
  <si>
    <t>AP 421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</si>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</sst>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177.1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6.076877605830845</v>
      </c>
      <c r="C41" s="2">
        <f aca="true" t="shared" si="0" ref="C41:C55">($B$41*H41+$B$42*J41+$B$43*L41+$B$44*N41+$B$45*P41+$B$46*R41+$B$47*T41+$B$48*V41)/100</f>
        <v>-1.880776463339504E-08</v>
      </c>
      <c r="D41" s="2">
        <f aca="true" t="shared" si="1" ref="D41:D55">($B$41*I41+$B$42*K41+$B$43*M41+$B$44*O41+$B$45*Q41+$B$46*S41+$B$47*U41+$B$48*W41)/100</f>
        <v>-6.641892493829875E-08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9.019766974535656</v>
      </c>
      <c r="C42" s="2">
        <f t="shared" si="0"/>
        <v>-8.874229120855107E-11</v>
      </c>
      <c r="D42" s="2">
        <f t="shared" si="1"/>
        <v>-3.307664619063097E-08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-14.734855805419699</v>
      </c>
      <c r="C43" s="2">
        <f t="shared" si="0"/>
        <v>0.22235964088356255</v>
      </c>
      <c r="D43" s="2">
        <f t="shared" si="1"/>
        <v>-0.8013372232630496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14.882046376104995</v>
      </c>
      <c r="C44" s="2">
        <f t="shared" si="0"/>
        <v>0.0034652541750803366</v>
      </c>
      <c r="D44" s="2">
        <f t="shared" si="1"/>
        <v>0.6367002635396802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6.076877605830845</v>
      </c>
      <c r="C45" s="2">
        <f t="shared" si="0"/>
        <v>-0.054793050239786326</v>
      </c>
      <c r="D45" s="2">
        <f t="shared" si="1"/>
        <v>-0.18909493994724935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9.019766974535656</v>
      </c>
      <c r="C46" s="2">
        <f t="shared" si="0"/>
        <v>-0.0006160269171468838</v>
      </c>
      <c r="D46" s="2">
        <f t="shared" si="1"/>
        <v>-0.059565694662447204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-14.734855805419699</v>
      </c>
      <c r="C47" s="2">
        <f t="shared" si="0"/>
        <v>0.008582543846409125</v>
      </c>
      <c r="D47" s="2">
        <f t="shared" si="1"/>
        <v>-0.03227756845191005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14.882046376104995</v>
      </c>
      <c r="C48" s="2">
        <f t="shared" si="0"/>
        <v>0.00039640750883226895</v>
      </c>
      <c r="D48" s="2">
        <f t="shared" si="1"/>
        <v>0.018260758581221732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-0.0012335393535244674</v>
      </c>
      <c r="D49" s="2">
        <f t="shared" si="1"/>
        <v>-0.0038738619154298536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-4.94982268402859E-05</v>
      </c>
      <c r="D50" s="2">
        <f t="shared" si="1"/>
        <v>-0.0009155918404885693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8.377460502753575E-05</v>
      </c>
      <c r="D51" s="2">
        <f t="shared" si="1"/>
        <v>-0.00043010263900833824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2.8221469591861462E-05</v>
      </c>
      <c r="D52" s="2">
        <f t="shared" si="1"/>
        <v>0.00026726852535874623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-3.3631357587561155E-05</v>
      </c>
      <c r="D53" s="2">
        <f t="shared" si="1"/>
        <v>-8.233915982660959E-05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-3.903523568439736E-06</v>
      </c>
      <c r="D54" s="2">
        <f t="shared" si="1"/>
        <v>-3.379743452201055E-05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4.335066065365548E-06</v>
      </c>
      <c r="D55" s="2">
        <f t="shared" si="1"/>
        <v>-2.6974087617120498E-05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161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1722</v>
      </c>
      <c r="B3" s="31">
        <v>144.66333333333333</v>
      </c>
      <c r="C3" s="31">
        <v>143.74666666666667</v>
      </c>
      <c r="D3" s="31">
        <v>9.035828843621866</v>
      </c>
      <c r="E3" s="31">
        <v>9.262264076085886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1721</v>
      </c>
      <c r="B4" s="36">
        <v>132.69333333333336</v>
      </c>
      <c r="C4" s="36">
        <v>134.81</v>
      </c>
      <c r="D4" s="36">
        <v>9.11502209234787</v>
      </c>
      <c r="E4" s="36">
        <v>9.466503000308528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1724</v>
      </c>
      <c r="B5" s="41">
        <v>118.65</v>
      </c>
      <c r="C5" s="41">
        <v>131.36666666666667</v>
      </c>
      <c r="D5" s="41">
        <v>9.16457258142713</v>
      </c>
      <c r="E5" s="41">
        <v>9.454681716238204</v>
      </c>
      <c r="F5" s="37" t="s">
        <v>71</v>
      </c>
      <c r="I5" s="118">
        <v>2916</v>
      </c>
    </row>
    <row r="6" spans="1:6" s="33" customFormat="1" ht="13.5" thickBot="1">
      <c r="A6" s="42">
        <v>1723</v>
      </c>
      <c r="B6" s="43">
        <v>168.69333333333333</v>
      </c>
      <c r="C6" s="43">
        <v>177.14333333333332</v>
      </c>
      <c r="D6" s="43">
        <v>8.608958441114133</v>
      </c>
      <c r="E6" s="43">
        <v>8.78882377309137</v>
      </c>
      <c r="F6" s="44" t="s">
        <v>72</v>
      </c>
    </row>
    <row r="7" spans="1:6" s="33" customFormat="1" ht="12.75">
      <c r="A7" s="45" t="s">
        <v>163</v>
      </c>
      <c r="B7" s="45"/>
      <c r="C7" s="45"/>
      <c r="D7" s="45"/>
      <c r="E7" s="45"/>
      <c r="F7" s="45"/>
    </row>
    <row r="8" ht="12.75"/>
    <row r="9" spans="1:3" ht="24" customHeight="1">
      <c r="A9" s="119" t="s">
        <v>115</v>
      </c>
      <c r="B9" s="120"/>
      <c r="C9" s="46" t="s">
        <v>160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50" t="s">
        <v>165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1" t="s">
        <v>164</v>
      </c>
      <c r="B13" s="121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18">
        <v>2923</v>
      </c>
      <c r="K15" s="118">
        <v>2899</v>
      </c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6.076877605830845</v>
      </c>
      <c r="C19" s="61">
        <v>71.2702109391642</v>
      </c>
      <c r="D19" s="62">
        <v>27.283100838031363</v>
      </c>
      <c r="K19" s="63" t="s">
        <v>93</v>
      </c>
    </row>
    <row r="20" spans="1:11" ht="12.75">
      <c r="A20" s="60" t="s">
        <v>57</v>
      </c>
      <c r="B20" s="61">
        <v>9.019766974535656</v>
      </c>
      <c r="C20" s="61">
        <v>60.16976697453566</v>
      </c>
      <c r="D20" s="62">
        <v>23.172597682685975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-14.734855805419699</v>
      </c>
      <c r="C21" s="61">
        <v>86.45847752791363</v>
      </c>
      <c r="D21" s="62">
        <v>31.212605853382133</v>
      </c>
      <c r="F21" s="39" t="s">
        <v>96</v>
      </c>
    </row>
    <row r="22" spans="1:11" ht="16.5" thickBot="1">
      <c r="A22" s="66" t="s">
        <v>59</v>
      </c>
      <c r="B22" s="67">
        <v>14.882046376104995</v>
      </c>
      <c r="C22" s="67">
        <v>92.04537970943832</v>
      </c>
      <c r="D22" s="68">
        <v>34.912397714025666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17.942488682545797</v>
      </c>
      <c r="I23" s="118">
        <v>2931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0.22235964088356255</v>
      </c>
      <c r="C27" s="77">
        <v>0.0034652541750803366</v>
      </c>
      <c r="D27" s="77">
        <v>-0.054793050239786326</v>
      </c>
      <c r="E27" s="77">
        <v>-0.0006160269171468838</v>
      </c>
      <c r="F27" s="77">
        <v>0.008582543846409125</v>
      </c>
      <c r="G27" s="77">
        <v>0.00039640750883226895</v>
      </c>
      <c r="H27" s="77">
        <v>-0.0012335393535244674</v>
      </c>
      <c r="I27" s="78">
        <v>-4.94982268402859E-05</v>
      </c>
    </row>
    <row r="28" spans="1:9" ht="13.5" thickBot="1">
      <c r="A28" s="79" t="s">
        <v>61</v>
      </c>
      <c r="B28" s="80">
        <v>-0.8013372232630496</v>
      </c>
      <c r="C28" s="80">
        <v>0.6367002635396802</v>
      </c>
      <c r="D28" s="80">
        <v>-0.18909493994724935</v>
      </c>
      <c r="E28" s="80">
        <v>-0.059565694662447204</v>
      </c>
      <c r="F28" s="80">
        <v>-0.03227756845191005</v>
      </c>
      <c r="G28" s="80">
        <v>0.018260758581221732</v>
      </c>
      <c r="H28" s="80">
        <v>-0.0038738619154298536</v>
      </c>
      <c r="I28" s="81">
        <v>-0.0009155918404885693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158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159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1722</v>
      </c>
      <c r="B39" s="88">
        <v>144.66333333333333</v>
      </c>
      <c r="C39" s="88">
        <v>143.74666666666667</v>
      </c>
      <c r="D39" s="88">
        <v>9.035828843621866</v>
      </c>
      <c r="E39" s="88">
        <v>9.262264076085886</v>
      </c>
      <c r="F39" s="89">
        <f>I39*D39/(23678+B39)*1000</f>
        <v>34.912397714025666</v>
      </c>
      <c r="G39" s="90" t="s">
        <v>59</v>
      </c>
      <c r="H39" s="91">
        <f>I39-B39+X39</f>
        <v>14.882046376104995</v>
      </c>
      <c r="I39" s="91">
        <f>(B39+C42-2*X39)*(23678+B39)*E42/((23678+C42)*D39+E42*(23678+B39))</f>
        <v>92.04537970943832</v>
      </c>
      <c r="J39" s="39" t="s">
        <v>73</v>
      </c>
      <c r="K39" s="39">
        <f>(K40*K40+L40*L40+M40*M40+N40*N40+O40*O40+P40*P40+Q40*Q40+R40*R40+S40*S40+T40*T40+U40*U40+V40*V40+W40*W40)</f>
        <v>1.1407587721577854</v>
      </c>
      <c r="M39" s="39" t="s">
        <v>68</v>
      </c>
      <c r="N39" s="39">
        <f>(K44*K44+L44*L44+M44*M44+N44*N44+O44*O44+P44*P44+Q44*Q44+R44*R44+S44*S44+T44*T44+U44*U44+V44*V44+W44*W44)</f>
        <v>0.7668887121121969</v>
      </c>
      <c r="X39" s="28">
        <f>(1-$H$2)*1000</f>
        <v>67.5</v>
      </c>
    </row>
    <row r="40" spans="1:24" ht="12.75">
      <c r="A40" s="85">
        <v>1721</v>
      </c>
      <c r="B40" s="88">
        <v>132.69333333333336</v>
      </c>
      <c r="C40" s="88">
        <v>134.81</v>
      </c>
      <c r="D40" s="88">
        <v>9.11502209234787</v>
      </c>
      <c r="E40" s="88">
        <v>9.466503000308528</v>
      </c>
      <c r="F40" s="89">
        <f>I40*D40/(23678+B40)*1000</f>
        <v>27.283100838031363</v>
      </c>
      <c r="G40" s="90" t="s">
        <v>56</v>
      </c>
      <c r="H40" s="91">
        <f>I40-B40+X40</f>
        <v>6.076877605830845</v>
      </c>
      <c r="I40" s="91">
        <f>(B40+C39-2*X40)*(23678+B40)*E39/((23678+C39)*D40+E39*(23678+B40))</f>
        <v>71.2702109391642</v>
      </c>
      <c r="J40" s="39" t="s">
        <v>62</v>
      </c>
      <c r="K40" s="72">
        <f aca="true" t="shared" si="0" ref="K40:W40">SQRT(K41*K41+K42*K42)</f>
        <v>0.8316159902748392</v>
      </c>
      <c r="L40" s="72">
        <f t="shared" si="0"/>
        <v>0.6367096933281259</v>
      </c>
      <c r="M40" s="72">
        <f t="shared" si="0"/>
        <v>0.19687349915169788</v>
      </c>
      <c r="N40" s="72">
        <f t="shared" si="0"/>
        <v>0.05956888004472252</v>
      </c>
      <c r="O40" s="72">
        <f t="shared" si="0"/>
        <v>0.03339912400113623</v>
      </c>
      <c r="P40" s="72">
        <f t="shared" si="0"/>
        <v>0.018265060713688355</v>
      </c>
      <c r="Q40" s="72">
        <f t="shared" si="0"/>
        <v>0.004065516630947587</v>
      </c>
      <c r="R40" s="72">
        <f t="shared" si="0"/>
        <v>0.0009169288373857471</v>
      </c>
      <c r="S40" s="72">
        <f t="shared" si="0"/>
        <v>0.00043818542254330705</v>
      </c>
      <c r="T40" s="72">
        <f t="shared" si="0"/>
        <v>0.00026875437855663516</v>
      </c>
      <c r="U40" s="72">
        <f t="shared" si="0"/>
        <v>8.894270883065326E-05</v>
      </c>
      <c r="V40" s="72">
        <f t="shared" si="0"/>
        <v>3.40221115823071E-05</v>
      </c>
      <c r="W40" s="72">
        <f t="shared" si="0"/>
        <v>2.732021596853102E-05</v>
      </c>
      <c r="X40" s="28">
        <f>(1-$H$2)*1000</f>
        <v>67.5</v>
      </c>
    </row>
    <row r="41" spans="1:24" ht="12.75">
      <c r="A41" s="85">
        <v>1724</v>
      </c>
      <c r="B41" s="88">
        <v>118.65</v>
      </c>
      <c r="C41" s="88">
        <v>131.36666666666667</v>
      </c>
      <c r="D41" s="88">
        <v>9.16457258142713</v>
      </c>
      <c r="E41" s="88">
        <v>9.454681716238204</v>
      </c>
      <c r="F41" s="89">
        <f>I41*D41/(23678+B41)*1000</f>
        <v>23.172597682685975</v>
      </c>
      <c r="G41" s="90" t="s">
        <v>57</v>
      </c>
      <c r="H41" s="91">
        <f>I41-B41+X41</f>
        <v>9.019766974535656</v>
      </c>
      <c r="I41" s="91">
        <f>(B41+C40-2*X41)*(23678+B41)*E40/((23678+C40)*D41+E40*(23678+B41))</f>
        <v>60.16976697453566</v>
      </c>
      <c r="J41" s="39" t="s">
        <v>60</v>
      </c>
      <c r="K41" s="72">
        <f>'calcul config'!C43</f>
        <v>0.22235964088356255</v>
      </c>
      <c r="L41" s="72">
        <f>'calcul config'!C44</f>
        <v>0.0034652541750803366</v>
      </c>
      <c r="M41" s="72">
        <f>'calcul config'!C45</f>
        <v>-0.054793050239786326</v>
      </c>
      <c r="N41" s="72">
        <f>'calcul config'!C46</f>
        <v>-0.0006160269171468838</v>
      </c>
      <c r="O41" s="72">
        <f>'calcul config'!C47</f>
        <v>0.008582543846409125</v>
      </c>
      <c r="P41" s="72">
        <f>'calcul config'!C48</f>
        <v>0.00039640750883226895</v>
      </c>
      <c r="Q41" s="72">
        <f>'calcul config'!C49</f>
        <v>-0.0012335393535244674</v>
      </c>
      <c r="R41" s="72">
        <f>'calcul config'!C50</f>
        <v>-4.94982268402859E-05</v>
      </c>
      <c r="S41" s="72">
        <f>'calcul config'!C51</f>
        <v>8.377460502753575E-05</v>
      </c>
      <c r="T41" s="72">
        <f>'calcul config'!C52</f>
        <v>2.8221469591861462E-05</v>
      </c>
      <c r="U41" s="72">
        <f>'calcul config'!C53</f>
        <v>-3.3631357587561155E-05</v>
      </c>
      <c r="V41" s="72">
        <f>'calcul config'!C54</f>
        <v>-3.903523568439736E-06</v>
      </c>
      <c r="W41" s="72">
        <f>'calcul config'!C55</f>
        <v>4.335066065365548E-06</v>
      </c>
      <c r="X41" s="28">
        <f>(1-$H$2)*1000</f>
        <v>67.5</v>
      </c>
    </row>
    <row r="42" spans="1:24" ht="12.75">
      <c r="A42" s="85">
        <v>1723</v>
      </c>
      <c r="B42" s="88">
        <v>168.69333333333333</v>
      </c>
      <c r="C42" s="88">
        <v>177.14333333333332</v>
      </c>
      <c r="D42" s="88">
        <v>8.608958441114133</v>
      </c>
      <c r="E42" s="88">
        <v>8.78882377309137</v>
      </c>
      <c r="F42" s="89">
        <f>I42*D42/(23678+B42)*1000</f>
        <v>31.212605853382133</v>
      </c>
      <c r="G42" s="90" t="s">
        <v>58</v>
      </c>
      <c r="H42" s="91">
        <f>I42-B42+X42</f>
        <v>-14.734855805419699</v>
      </c>
      <c r="I42" s="91">
        <f>(B42+C41-2*X42)*(23678+B42)*E41/((23678+C41)*D42+E41*(23678+B42))</f>
        <v>86.45847752791363</v>
      </c>
      <c r="J42" s="39" t="s">
        <v>61</v>
      </c>
      <c r="K42" s="72">
        <f>'calcul config'!D43</f>
        <v>-0.8013372232630496</v>
      </c>
      <c r="L42" s="72">
        <f>'calcul config'!D44</f>
        <v>0.6367002635396802</v>
      </c>
      <c r="M42" s="72">
        <f>'calcul config'!D45</f>
        <v>-0.18909493994724935</v>
      </c>
      <c r="N42" s="72">
        <f>'calcul config'!D46</f>
        <v>-0.059565694662447204</v>
      </c>
      <c r="O42" s="72">
        <f>'calcul config'!D47</f>
        <v>-0.03227756845191005</v>
      </c>
      <c r="P42" s="72">
        <f>'calcul config'!D48</f>
        <v>0.018260758581221732</v>
      </c>
      <c r="Q42" s="72">
        <f>'calcul config'!D49</f>
        <v>-0.0038738619154298536</v>
      </c>
      <c r="R42" s="72">
        <f>'calcul config'!D50</f>
        <v>-0.0009155918404885693</v>
      </c>
      <c r="S42" s="72">
        <f>'calcul config'!D51</f>
        <v>-0.00043010263900833824</v>
      </c>
      <c r="T42" s="72">
        <f>'calcul config'!D52</f>
        <v>0.00026726852535874623</v>
      </c>
      <c r="U42" s="72">
        <f>'calcul config'!D53</f>
        <v>-8.233915982660959E-05</v>
      </c>
      <c r="V42" s="72">
        <f>'calcul config'!D54</f>
        <v>-3.379743452201055E-05</v>
      </c>
      <c r="W42" s="72">
        <f>'calcul config'!D55</f>
        <v>-2.6974087617120498E-05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0</v>
      </c>
      <c r="J44" s="39" t="s">
        <v>67</v>
      </c>
      <c r="K44" s="72">
        <f>K40/(K43*1.5)</f>
        <v>0.5544106601832262</v>
      </c>
      <c r="L44" s="72">
        <f>L40/(L43*1.5)</f>
        <v>0.6063901841220247</v>
      </c>
      <c r="M44" s="72">
        <f aca="true" t="shared" si="1" ref="M44:W44">M40/(M43*1.5)</f>
        <v>0.21874833239077546</v>
      </c>
      <c r="N44" s="72">
        <f t="shared" si="1"/>
        <v>0.07942517339296336</v>
      </c>
      <c r="O44" s="72">
        <f t="shared" si="1"/>
        <v>0.14844055111616106</v>
      </c>
      <c r="P44" s="72">
        <f t="shared" si="1"/>
        <v>0.12176707142458901</v>
      </c>
      <c r="Q44" s="72">
        <f t="shared" si="1"/>
        <v>0.027103444206317242</v>
      </c>
      <c r="R44" s="72">
        <f t="shared" si="1"/>
        <v>0.002037619638634994</v>
      </c>
      <c r="S44" s="72">
        <f t="shared" si="1"/>
        <v>0.005842472300577426</v>
      </c>
      <c r="T44" s="72">
        <f t="shared" si="1"/>
        <v>0.003583391714088468</v>
      </c>
      <c r="U44" s="72">
        <f t="shared" si="1"/>
        <v>0.00118590278440871</v>
      </c>
      <c r="V44" s="72">
        <f t="shared" si="1"/>
        <v>0.0004536281544307613</v>
      </c>
      <c r="W44" s="72">
        <f t="shared" si="1"/>
        <v>0.0003642695462470802</v>
      </c>
      <c r="X44" s="72"/>
      <c r="Y44" s="72"/>
    </row>
    <row r="45" s="100" customFormat="1" ht="12.75"/>
    <row r="46" spans="1:24" s="100" customFormat="1" ht="12.75">
      <c r="A46" s="100">
        <v>1722</v>
      </c>
      <c r="B46" s="100">
        <v>157.72</v>
      </c>
      <c r="C46" s="100">
        <v>156.22</v>
      </c>
      <c r="D46" s="100">
        <v>8.728890204576606</v>
      </c>
      <c r="E46" s="100">
        <v>9.009458448985505</v>
      </c>
      <c r="F46" s="100">
        <v>32.20989854095017</v>
      </c>
      <c r="G46" s="100" t="s">
        <v>59</v>
      </c>
      <c r="H46" s="100">
        <v>-2.265391240233143</v>
      </c>
      <c r="I46" s="100">
        <v>87.95460875976686</v>
      </c>
      <c r="J46" s="100" t="s">
        <v>73</v>
      </c>
      <c r="K46" s="100">
        <v>1.5301167829780282</v>
      </c>
      <c r="M46" s="100" t="s">
        <v>68</v>
      </c>
      <c r="N46" s="100">
        <v>1.2631631308115443</v>
      </c>
      <c r="X46" s="100">
        <v>67.5</v>
      </c>
    </row>
    <row r="47" spans="1:24" s="100" customFormat="1" ht="12.75">
      <c r="A47" s="100">
        <v>1724</v>
      </c>
      <c r="B47" s="100">
        <v>129.8800048828125</v>
      </c>
      <c r="C47" s="100">
        <v>140.8800048828125</v>
      </c>
      <c r="D47" s="100">
        <v>9.137459754943848</v>
      </c>
      <c r="E47" s="100">
        <v>9.36514949798584</v>
      </c>
      <c r="F47" s="100">
        <v>28.775519052823427</v>
      </c>
      <c r="G47" s="100" t="s">
        <v>56</v>
      </c>
      <c r="H47" s="100">
        <v>12.59532995433112</v>
      </c>
      <c r="I47" s="100">
        <v>74.97533483714362</v>
      </c>
      <c r="J47" s="100" t="s">
        <v>62</v>
      </c>
      <c r="K47" s="100">
        <v>0.6432284153142797</v>
      </c>
      <c r="L47" s="100">
        <v>1.0408321137860814</v>
      </c>
      <c r="M47" s="100">
        <v>0.15227584614732928</v>
      </c>
      <c r="N47" s="100">
        <v>0.09101388876991733</v>
      </c>
      <c r="O47" s="100">
        <v>0.02583328241775292</v>
      </c>
      <c r="P47" s="100">
        <v>0.029858226630833422</v>
      </c>
      <c r="Q47" s="100">
        <v>0.003144466169872118</v>
      </c>
      <c r="R47" s="100">
        <v>0.0014009839514191372</v>
      </c>
      <c r="S47" s="100">
        <v>0.00033889534572139924</v>
      </c>
      <c r="T47" s="100">
        <v>0.0004393414337943839</v>
      </c>
      <c r="U47" s="100">
        <v>6.877011415824837E-05</v>
      </c>
      <c r="V47" s="100">
        <v>5.200755858793629E-05</v>
      </c>
      <c r="W47" s="100">
        <v>2.1128032314304636E-05</v>
      </c>
      <c r="X47" s="100">
        <v>67.5</v>
      </c>
    </row>
    <row r="48" spans="1:24" s="100" customFormat="1" ht="12.75">
      <c r="A48" s="100">
        <v>1723</v>
      </c>
      <c r="B48" s="100">
        <v>173.36000061035156</v>
      </c>
      <c r="C48" s="100">
        <v>190.4600067138672</v>
      </c>
      <c r="D48" s="100">
        <v>8.665627479553223</v>
      </c>
      <c r="E48" s="100">
        <v>9.051551818847656</v>
      </c>
      <c r="F48" s="100">
        <v>33.845927072952705</v>
      </c>
      <c r="G48" s="100" t="s">
        <v>57</v>
      </c>
      <c r="H48" s="100">
        <v>-12.702131422439052</v>
      </c>
      <c r="I48" s="100">
        <v>93.15786918791251</v>
      </c>
      <c r="J48" s="100" t="s">
        <v>60</v>
      </c>
      <c r="K48" s="100">
        <v>0.40337189821726815</v>
      </c>
      <c r="L48" s="100">
        <v>-0.005662254592059917</v>
      </c>
      <c r="M48" s="100">
        <v>-0.09413845722420552</v>
      </c>
      <c r="N48" s="100">
        <v>-0.0009407920244316714</v>
      </c>
      <c r="O48" s="100">
        <v>0.016416436989629305</v>
      </c>
      <c r="P48" s="100">
        <v>-0.0006480002185714276</v>
      </c>
      <c r="Q48" s="100">
        <v>-0.0018784165357062274</v>
      </c>
      <c r="R48" s="100">
        <v>-7.565543175356132E-05</v>
      </c>
      <c r="S48" s="100">
        <v>0.00023254806777296317</v>
      </c>
      <c r="T48" s="100">
        <v>-4.615468712282942E-05</v>
      </c>
      <c r="U48" s="100">
        <v>-3.656422992913207E-05</v>
      </c>
      <c r="V48" s="100">
        <v>-5.966903504236332E-06</v>
      </c>
      <c r="W48" s="100">
        <v>1.4997139257783543E-05</v>
      </c>
      <c r="X48" s="100">
        <v>67.5</v>
      </c>
    </row>
    <row r="49" spans="1:24" s="100" customFormat="1" ht="12.75">
      <c r="A49" s="100">
        <v>1721</v>
      </c>
      <c r="B49" s="100">
        <v>139.72000122070312</v>
      </c>
      <c r="C49" s="100">
        <v>147.72000122070312</v>
      </c>
      <c r="D49" s="100">
        <v>8.978297233581543</v>
      </c>
      <c r="E49" s="100">
        <v>9.303756713867188</v>
      </c>
      <c r="F49" s="100">
        <v>36.89772594773311</v>
      </c>
      <c r="G49" s="100" t="s">
        <v>58</v>
      </c>
      <c r="H49" s="100">
        <v>25.662668782449785</v>
      </c>
      <c r="I49" s="100">
        <v>97.88267000315291</v>
      </c>
      <c r="J49" s="100" t="s">
        <v>61</v>
      </c>
      <c r="K49" s="100">
        <v>0.5010328392394228</v>
      </c>
      <c r="L49" s="100">
        <v>-1.0408167119917595</v>
      </c>
      <c r="M49" s="100">
        <v>0.11969078574114018</v>
      </c>
      <c r="N49" s="100">
        <v>-0.09100902625228802</v>
      </c>
      <c r="O49" s="100">
        <v>0.019946405115732334</v>
      </c>
      <c r="P49" s="100">
        <v>-0.029851194167988346</v>
      </c>
      <c r="Q49" s="100">
        <v>0.0025217491572033174</v>
      </c>
      <c r="R49" s="100">
        <v>-0.0013989397012666993</v>
      </c>
      <c r="S49" s="100">
        <v>0.0002465186636477815</v>
      </c>
      <c r="T49" s="100">
        <v>-0.0004369103343995181</v>
      </c>
      <c r="U49" s="100">
        <v>5.824419019119484E-05</v>
      </c>
      <c r="V49" s="100">
        <v>-5.1664128879221E-05</v>
      </c>
      <c r="W49" s="100">
        <v>1.4882189474568201E-05</v>
      </c>
      <c r="X49" s="100">
        <v>67.5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00" customFormat="1" ht="12.75" hidden="1">
      <c r="A55" s="100" t="s">
        <v>116</v>
      </c>
    </row>
    <row r="56" spans="1:24" s="100" customFormat="1" ht="12.75" hidden="1">
      <c r="A56" s="100">
        <v>1722</v>
      </c>
      <c r="B56" s="100">
        <v>130.48</v>
      </c>
      <c r="C56" s="100">
        <v>140.98</v>
      </c>
      <c r="D56" s="100">
        <v>9.305127210917345</v>
      </c>
      <c r="E56" s="100">
        <v>9.58515625869314</v>
      </c>
      <c r="F56" s="100">
        <v>22.374487302447672</v>
      </c>
      <c r="G56" s="100" t="s">
        <v>59</v>
      </c>
      <c r="H56" s="100">
        <v>-5.731719414907062</v>
      </c>
      <c r="I56" s="100">
        <v>57.24828058509293</v>
      </c>
      <c r="J56" s="100" t="s">
        <v>73</v>
      </c>
      <c r="K56" s="100">
        <v>1.5225853167718923</v>
      </c>
      <c r="M56" s="100" t="s">
        <v>68</v>
      </c>
      <c r="N56" s="100">
        <v>1.137820049110132</v>
      </c>
      <c r="X56" s="100">
        <v>67.5</v>
      </c>
    </row>
    <row r="57" spans="1:24" s="100" customFormat="1" ht="12.75" hidden="1">
      <c r="A57" s="100">
        <v>1721</v>
      </c>
      <c r="B57" s="100">
        <v>137.5399932861328</v>
      </c>
      <c r="C57" s="100">
        <v>136.83999633789062</v>
      </c>
      <c r="D57" s="100">
        <v>8.997913360595703</v>
      </c>
      <c r="E57" s="100">
        <v>9.579358100891113</v>
      </c>
      <c r="F57" s="100">
        <v>27.966952789435037</v>
      </c>
      <c r="G57" s="100" t="s">
        <v>56</v>
      </c>
      <c r="H57" s="100">
        <v>3.9825112607480264</v>
      </c>
      <c r="I57" s="100">
        <v>74.02250454688084</v>
      </c>
      <c r="J57" s="100" t="s">
        <v>62</v>
      </c>
      <c r="K57" s="100">
        <v>0.8145424247084071</v>
      </c>
      <c r="L57" s="100">
        <v>0.9048195503631674</v>
      </c>
      <c r="M57" s="100">
        <v>0.19283212601983443</v>
      </c>
      <c r="N57" s="100">
        <v>0.03824732281522266</v>
      </c>
      <c r="O57" s="100">
        <v>0.03271351976901048</v>
      </c>
      <c r="P57" s="100">
        <v>0.025956380643385624</v>
      </c>
      <c r="Q57" s="100">
        <v>0.003982003291520701</v>
      </c>
      <c r="R57" s="100">
        <v>0.0005887456656865096</v>
      </c>
      <c r="S57" s="100">
        <v>0.00042916813101952835</v>
      </c>
      <c r="T57" s="100">
        <v>0.00038192386823948687</v>
      </c>
      <c r="U57" s="100">
        <v>8.709902470734095E-05</v>
      </c>
      <c r="V57" s="100">
        <v>2.1862706339249448E-05</v>
      </c>
      <c r="W57" s="100">
        <v>2.6757761139662506E-05</v>
      </c>
      <c r="X57" s="100">
        <v>67.5</v>
      </c>
    </row>
    <row r="58" spans="1:24" s="100" customFormat="1" ht="12.75" hidden="1">
      <c r="A58" s="100">
        <v>1723</v>
      </c>
      <c r="B58" s="100">
        <v>166.24000549316406</v>
      </c>
      <c r="C58" s="100">
        <v>176.24000549316406</v>
      </c>
      <c r="D58" s="100">
        <v>9.10392951965332</v>
      </c>
      <c r="E58" s="100">
        <v>8.702500343322754</v>
      </c>
      <c r="F58" s="100">
        <v>32.923467111183456</v>
      </c>
      <c r="G58" s="100" t="s">
        <v>57</v>
      </c>
      <c r="H58" s="100">
        <v>-12.509652993476294</v>
      </c>
      <c r="I58" s="100">
        <v>86.23035249968777</v>
      </c>
      <c r="J58" s="100" t="s">
        <v>60</v>
      </c>
      <c r="K58" s="100">
        <v>0.26369427248689287</v>
      </c>
      <c r="L58" s="100">
        <v>-0.004922893581799464</v>
      </c>
      <c r="M58" s="100">
        <v>-0.060348423588109386</v>
      </c>
      <c r="N58" s="100">
        <v>-0.0003952530627756188</v>
      </c>
      <c r="O58" s="100">
        <v>0.010923847654941093</v>
      </c>
      <c r="P58" s="100">
        <v>-0.0005633447471985092</v>
      </c>
      <c r="Q58" s="100">
        <v>-0.0011465152861953973</v>
      </c>
      <c r="R58" s="100">
        <v>-3.179862985491243E-05</v>
      </c>
      <c r="S58" s="100">
        <v>0.00017029246535760028</v>
      </c>
      <c r="T58" s="100">
        <v>-4.012071057937017E-05</v>
      </c>
      <c r="U58" s="100">
        <v>-1.836562247149849E-05</v>
      </c>
      <c r="V58" s="100">
        <v>-2.507164073314681E-06</v>
      </c>
      <c r="W58" s="100">
        <v>1.1422964064462498E-05</v>
      </c>
      <c r="X58" s="100">
        <v>67.5</v>
      </c>
    </row>
    <row r="59" spans="1:24" s="100" customFormat="1" ht="12.75" hidden="1">
      <c r="A59" s="100">
        <v>1724</v>
      </c>
      <c r="B59" s="100">
        <v>123.44000244140625</v>
      </c>
      <c r="C59" s="100">
        <v>115.63999938964844</v>
      </c>
      <c r="D59" s="100">
        <v>9.194265365600586</v>
      </c>
      <c r="E59" s="100">
        <v>9.88218879699707</v>
      </c>
      <c r="F59" s="100">
        <v>30.89793912033164</v>
      </c>
      <c r="G59" s="100" t="s">
        <v>58</v>
      </c>
      <c r="H59" s="100">
        <v>24.046316740019947</v>
      </c>
      <c r="I59" s="100">
        <v>79.9863191814262</v>
      </c>
      <c r="J59" s="100" t="s">
        <v>61</v>
      </c>
      <c r="K59" s="100">
        <v>0.7706780730677754</v>
      </c>
      <c r="L59" s="100">
        <v>-0.9048061581566444</v>
      </c>
      <c r="M59" s="100">
        <v>0.183145561223196</v>
      </c>
      <c r="N59" s="100">
        <v>-0.03824528046110027</v>
      </c>
      <c r="O59" s="100">
        <v>0.030835757297155476</v>
      </c>
      <c r="P59" s="100">
        <v>-0.02595026664217784</v>
      </c>
      <c r="Q59" s="100">
        <v>0.0038133781496465812</v>
      </c>
      <c r="R59" s="100">
        <v>-0.0005878863036370227</v>
      </c>
      <c r="S59" s="100">
        <v>0.00039393623966985515</v>
      </c>
      <c r="T59" s="100">
        <v>-0.0003798107024737709</v>
      </c>
      <c r="U59" s="100">
        <v>8.514073065345622E-05</v>
      </c>
      <c r="V59" s="100">
        <v>-2.171847270840512E-05</v>
      </c>
      <c r="W59" s="100">
        <v>2.4196976529914464E-05</v>
      </c>
      <c r="X59" s="100">
        <v>67.5</v>
      </c>
    </row>
    <row r="60" s="100" customFormat="1" ht="12.75" hidden="1">
      <c r="A60" s="100" t="s">
        <v>122</v>
      </c>
    </row>
    <row r="61" spans="1:24" s="100" customFormat="1" ht="12.75" hidden="1">
      <c r="A61" s="100">
        <v>1722</v>
      </c>
      <c r="B61" s="100">
        <v>134.7</v>
      </c>
      <c r="C61" s="100">
        <v>139.1</v>
      </c>
      <c r="D61" s="100">
        <v>8.97849735240678</v>
      </c>
      <c r="E61" s="100">
        <v>9.455063870091053</v>
      </c>
      <c r="F61" s="100">
        <v>25.972767361264307</v>
      </c>
      <c r="G61" s="100" t="s">
        <v>59</v>
      </c>
      <c r="H61" s="100">
        <v>1.6847691398815385</v>
      </c>
      <c r="I61" s="100">
        <v>68.88476913988153</v>
      </c>
      <c r="J61" s="100" t="s">
        <v>73</v>
      </c>
      <c r="K61" s="100">
        <v>1.6362023043049967</v>
      </c>
      <c r="M61" s="100" t="s">
        <v>68</v>
      </c>
      <c r="N61" s="100">
        <v>1.3003515845834488</v>
      </c>
      <c r="X61" s="100">
        <v>67.5</v>
      </c>
    </row>
    <row r="62" spans="1:24" s="100" customFormat="1" ht="12.75" hidden="1">
      <c r="A62" s="100">
        <v>1721</v>
      </c>
      <c r="B62" s="100">
        <v>112.58000183105469</v>
      </c>
      <c r="C62" s="100">
        <v>131.27999877929688</v>
      </c>
      <c r="D62" s="100">
        <v>9.319327354431152</v>
      </c>
      <c r="E62" s="100">
        <v>9.382235527038574</v>
      </c>
      <c r="F62" s="100">
        <v>23.005640261534058</v>
      </c>
      <c r="G62" s="100" t="s">
        <v>56</v>
      </c>
      <c r="H62" s="100">
        <v>13.649293140554292</v>
      </c>
      <c r="I62" s="100">
        <v>58.72929497160898</v>
      </c>
      <c r="J62" s="100" t="s">
        <v>62</v>
      </c>
      <c r="K62" s="100">
        <v>0.7559879140672384</v>
      </c>
      <c r="L62" s="100">
        <v>1.0063357288975012</v>
      </c>
      <c r="M62" s="100">
        <v>0.17897011486917305</v>
      </c>
      <c r="N62" s="100">
        <v>0.13479285721316756</v>
      </c>
      <c r="O62" s="100">
        <v>0.03036194959732805</v>
      </c>
      <c r="P62" s="100">
        <v>0.02886865583064377</v>
      </c>
      <c r="Q62" s="100">
        <v>0.0036956730897043915</v>
      </c>
      <c r="R62" s="100">
        <v>0.0020748523158551795</v>
      </c>
      <c r="S62" s="100">
        <v>0.00039831707566683573</v>
      </c>
      <c r="T62" s="100">
        <v>0.00042478174715145507</v>
      </c>
      <c r="U62" s="100">
        <v>8.082543289970146E-05</v>
      </c>
      <c r="V62" s="100">
        <v>7.70161059725694E-05</v>
      </c>
      <c r="W62" s="100">
        <v>2.4836040421134512E-05</v>
      </c>
      <c r="X62" s="100">
        <v>67.5</v>
      </c>
    </row>
    <row r="63" spans="1:24" s="100" customFormat="1" ht="12.75" hidden="1">
      <c r="A63" s="100">
        <v>1723</v>
      </c>
      <c r="B63" s="100">
        <v>157.77999877929688</v>
      </c>
      <c r="C63" s="100">
        <v>181.27999877929688</v>
      </c>
      <c r="D63" s="100">
        <v>8.670141220092773</v>
      </c>
      <c r="E63" s="100">
        <v>8.770007133483887</v>
      </c>
      <c r="F63" s="100">
        <v>29.14006994271845</v>
      </c>
      <c r="G63" s="100" t="s">
        <v>57</v>
      </c>
      <c r="H63" s="100">
        <v>-10.168697397720749</v>
      </c>
      <c r="I63" s="100">
        <v>80.11130138157613</v>
      </c>
      <c r="J63" s="100" t="s">
        <v>60</v>
      </c>
      <c r="K63" s="100">
        <v>0.4582526191492621</v>
      </c>
      <c r="L63" s="100">
        <v>-0.005474122233481793</v>
      </c>
      <c r="M63" s="100">
        <v>-0.10686005068416905</v>
      </c>
      <c r="N63" s="100">
        <v>-0.0013935432375981002</v>
      </c>
      <c r="O63" s="100">
        <v>0.0186638149839734</v>
      </c>
      <c r="P63" s="100">
        <v>-0.0006265213195364503</v>
      </c>
      <c r="Q63" s="100">
        <v>-0.0021280802406824654</v>
      </c>
      <c r="R63" s="100">
        <v>-0.00011205021493120756</v>
      </c>
      <c r="S63" s="100">
        <v>0.0002655196239793213</v>
      </c>
      <c r="T63" s="100">
        <v>-4.462801688758901E-05</v>
      </c>
      <c r="U63" s="100">
        <v>-4.114571631613088E-05</v>
      </c>
      <c r="V63" s="100">
        <v>-8.837886401548615E-06</v>
      </c>
      <c r="W63" s="100">
        <v>1.7157805550513252E-05</v>
      </c>
      <c r="X63" s="100">
        <v>67.5</v>
      </c>
    </row>
    <row r="64" spans="1:24" s="100" customFormat="1" ht="12.75" hidden="1">
      <c r="A64" s="100">
        <v>1724</v>
      </c>
      <c r="B64" s="100">
        <v>118.63999938964844</v>
      </c>
      <c r="C64" s="100">
        <v>135.0399932861328</v>
      </c>
      <c r="D64" s="100">
        <v>9.179999351501465</v>
      </c>
      <c r="E64" s="100">
        <v>9.391670227050781</v>
      </c>
      <c r="F64" s="100">
        <v>31.042122462482414</v>
      </c>
      <c r="G64" s="100" t="s">
        <v>58</v>
      </c>
      <c r="H64" s="100">
        <v>29.328221224750706</v>
      </c>
      <c r="I64" s="100">
        <v>80.46822061439914</v>
      </c>
      <c r="J64" s="100" t="s">
        <v>61</v>
      </c>
      <c r="K64" s="100">
        <v>0.6012672145216099</v>
      </c>
      <c r="L64" s="100">
        <v>-1.0063208401108654</v>
      </c>
      <c r="M64" s="100">
        <v>0.143566122689379</v>
      </c>
      <c r="N64" s="100">
        <v>-0.13478565351302904</v>
      </c>
      <c r="O64" s="100">
        <v>0.023948068681935483</v>
      </c>
      <c r="P64" s="100">
        <v>-0.028861856497881918</v>
      </c>
      <c r="Q64" s="100">
        <v>0.0030214688605348992</v>
      </c>
      <c r="R64" s="100">
        <v>-0.0020718245297185454</v>
      </c>
      <c r="S64" s="100">
        <v>0.000296910461334153</v>
      </c>
      <c r="T64" s="100">
        <v>-0.00042243090893271973</v>
      </c>
      <c r="U64" s="100">
        <v>6.95685319110345E-05</v>
      </c>
      <c r="V64" s="100">
        <v>-7.650733522435194E-05</v>
      </c>
      <c r="W64" s="100">
        <v>1.79565757451415E-05</v>
      </c>
      <c r="X64" s="100">
        <v>67.5</v>
      </c>
    </row>
    <row r="65" s="100" customFormat="1" ht="12.75" hidden="1">
      <c r="A65" s="100" t="s">
        <v>128</v>
      </c>
    </row>
    <row r="66" spans="1:24" s="100" customFormat="1" ht="12.75" hidden="1">
      <c r="A66" s="100">
        <v>1722</v>
      </c>
      <c r="B66" s="100">
        <v>135.16</v>
      </c>
      <c r="C66" s="100">
        <v>135.26</v>
      </c>
      <c r="D66" s="100">
        <v>9.137619738913196</v>
      </c>
      <c r="E66" s="100">
        <v>9.016104297656938</v>
      </c>
      <c r="F66" s="100">
        <v>25.45491373272602</v>
      </c>
      <c r="G66" s="100" t="s">
        <v>59</v>
      </c>
      <c r="H66" s="100">
        <v>-1.3230379876480498</v>
      </c>
      <c r="I66" s="100">
        <v>66.33696201235195</v>
      </c>
      <c r="J66" s="100" t="s">
        <v>73</v>
      </c>
      <c r="K66" s="100">
        <v>1.860618054234886</v>
      </c>
      <c r="M66" s="100" t="s">
        <v>68</v>
      </c>
      <c r="N66" s="100">
        <v>1.1527553413558762</v>
      </c>
      <c r="X66" s="100">
        <v>67.5</v>
      </c>
    </row>
    <row r="67" spans="1:24" s="100" customFormat="1" ht="12.75" hidden="1">
      <c r="A67" s="100">
        <v>1721</v>
      </c>
      <c r="B67" s="100">
        <v>141.1999969482422</v>
      </c>
      <c r="C67" s="100">
        <v>127.9000015258789</v>
      </c>
      <c r="D67" s="100">
        <v>9.194151878356934</v>
      </c>
      <c r="E67" s="100">
        <v>9.621956825256348</v>
      </c>
      <c r="F67" s="100">
        <v>27.038070951918968</v>
      </c>
      <c r="G67" s="100" t="s">
        <v>56</v>
      </c>
      <c r="H67" s="100">
        <v>-3.6527290701171466</v>
      </c>
      <c r="I67" s="100">
        <v>70.04726787812504</v>
      </c>
      <c r="J67" s="100" t="s">
        <v>62</v>
      </c>
      <c r="K67" s="100">
        <v>1.1560422895227567</v>
      </c>
      <c r="L67" s="100">
        <v>0.6677535929665188</v>
      </c>
      <c r="M67" s="100">
        <v>0.27367774667460837</v>
      </c>
      <c r="N67" s="100">
        <v>0.02889167382281008</v>
      </c>
      <c r="O67" s="100">
        <v>0.04642882956946102</v>
      </c>
      <c r="P67" s="100">
        <v>0.01915566731287703</v>
      </c>
      <c r="Q67" s="100">
        <v>0.005651483453412559</v>
      </c>
      <c r="R67" s="100">
        <v>0.00044471496637461664</v>
      </c>
      <c r="S67" s="100">
        <v>0.0006091260432053103</v>
      </c>
      <c r="T67" s="100">
        <v>0.0002818459060788784</v>
      </c>
      <c r="U67" s="100">
        <v>0.00012361217363333196</v>
      </c>
      <c r="V67" s="100">
        <v>1.651816371332831E-05</v>
      </c>
      <c r="W67" s="100">
        <v>3.798040647943478E-05</v>
      </c>
      <c r="X67" s="100">
        <v>67.5</v>
      </c>
    </row>
    <row r="68" spans="1:24" s="100" customFormat="1" ht="12.75" hidden="1">
      <c r="A68" s="100">
        <v>1723</v>
      </c>
      <c r="B68" s="100">
        <v>161.67999267578125</v>
      </c>
      <c r="C68" s="100">
        <v>171.77999877929688</v>
      </c>
      <c r="D68" s="100">
        <v>8.500797271728516</v>
      </c>
      <c r="E68" s="100">
        <v>8.698501586914062</v>
      </c>
      <c r="F68" s="100">
        <v>29.28467991073068</v>
      </c>
      <c r="G68" s="100" t="s">
        <v>57</v>
      </c>
      <c r="H68" s="100">
        <v>-12.05388433043963</v>
      </c>
      <c r="I68" s="100">
        <v>82.12610834534162</v>
      </c>
      <c r="J68" s="100" t="s">
        <v>60</v>
      </c>
      <c r="K68" s="100">
        <v>0.4169291535578805</v>
      </c>
      <c r="L68" s="100">
        <v>-0.0036332067322471327</v>
      </c>
      <c r="M68" s="100">
        <v>-0.09579479246091538</v>
      </c>
      <c r="N68" s="100">
        <v>-0.0002985752628949595</v>
      </c>
      <c r="O68" s="100">
        <v>0.01721083473258332</v>
      </c>
      <c r="P68" s="100">
        <v>-0.0004158090321492322</v>
      </c>
      <c r="Q68" s="100">
        <v>-0.00183854834550105</v>
      </c>
      <c r="R68" s="100">
        <v>-2.4018389995812167E-05</v>
      </c>
      <c r="S68" s="100">
        <v>0.0002634753860035951</v>
      </c>
      <c r="T68" s="100">
        <v>-2.961439119922315E-05</v>
      </c>
      <c r="U68" s="100">
        <v>-3.080273487082805E-05</v>
      </c>
      <c r="V68" s="100">
        <v>-1.8911372160993475E-06</v>
      </c>
      <c r="W68" s="100">
        <v>1.7553332122286954E-05</v>
      </c>
      <c r="X68" s="100">
        <v>67.5</v>
      </c>
    </row>
    <row r="69" spans="1:24" s="100" customFormat="1" ht="12.75" hidden="1">
      <c r="A69" s="100">
        <v>1724</v>
      </c>
      <c r="B69" s="100">
        <v>118.80000305175781</v>
      </c>
      <c r="C69" s="100">
        <v>129.39999389648438</v>
      </c>
      <c r="D69" s="100">
        <v>9.152999877929688</v>
      </c>
      <c r="E69" s="100">
        <v>9.585356712341309</v>
      </c>
      <c r="F69" s="100">
        <v>29.125466751884385</v>
      </c>
      <c r="G69" s="100" t="s">
        <v>58</v>
      </c>
      <c r="H69" s="100">
        <v>24.42302945492419</v>
      </c>
      <c r="I69" s="100">
        <v>75.723032506682</v>
      </c>
      <c r="J69" s="100" t="s">
        <v>61</v>
      </c>
      <c r="K69" s="100">
        <v>1.0782410936699298</v>
      </c>
      <c r="L69" s="100">
        <v>-0.6677437088648129</v>
      </c>
      <c r="M69" s="100">
        <v>0.25636471434708263</v>
      </c>
      <c r="N69" s="100">
        <v>-0.028890130998249844</v>
      </c>
      <c r="O69" s="100">
        <v>0.043121031794215704</v>
      </c>
      <c r="P69" s="100">
        <v>-0.019151153830785462</v>
      </c>
      <c r="Q69" s="100">
        <v>0.005344062612418692</v>
      </c>
      <c r="R69" s="100">
        <v>-0.0004440658940513057</v>
      </c>
      <c r="S69" s="100">
        <v>0.0005491950996514937</v>
      </c>
      <c r="T69" s="100">
        <v>-0.0002802857517022999</v>
      </c>
      <c r="U69" s="100">
        <v>0.00011971282719422544</v>
      </c>
      <c r="V69" s="100">
        <v>-1.6409550039236304E-05</v>
      </c>
      <c r="W69" s="100">
        <v>3.3680733479955276E-05</v>
      </c>
      <c r="X69" s="100">
        <v>67.5</v>
      </c>
    </row>
    <row r="70" s="100" customFormat="1" ht="12.75" hidden="1">
      <c r="A70" s="100" t="s">
        <v>134</v>
      </c>
    </row>
    <row r="71" spans="1:24" s="100" customFormat="1" ht="12.75" hidden="1">
      <c r="A71" s="100">
        <v>1722</v>
      </c>
      <c r="B71" s="100">
        <v>158.64</v>
      </c>
      <c r="C71" s="100">
        <v>140.04</v>
      </c>
      <c r="D71" s="100">
        <v>9.056051868449048</v>
      </c>
      <c r="E71" s="100">
        <v>9.23360544258842</v>
      </c>
      <c r="F71" s="100">
        <v>28.230963379100018</v>
      </c>
      <c r="G71" s="100" t="s">
        <v>59</v>
      </c>
      <c r="H71" s="100">
        <v>-16.832639497211957</v>
      </c>
      <c r="I71" s="100">
        <v>74.30736050278803</v>
      </c>
      <c r="J71" s="100" t="s">
        <v>73</v>
      </c>
      <c r="K71" s="100">
        <v>2.8217721065744774</v>
      </c>
      <c r="M71" s="100" t="s">
        <v>68</v>
      </c>
      <c r="N71" s="100">
        <v>2.233833875675662</v>
      </c>
      <c r="X71" s="100">
        <v>67.5</v>
      </c>
    </row>
    <row r="72" spans="1:24" s="100" customFormat="1" ht="12.75" hidden="1">
      <c r="A72" s="100">
        <v>1721</v>
      </c>
      <c r="B72" s="100">
        <v>132.83999633789062</v>
      </c>
      <c r="C72" s="100">
        <v>118.44000244140625</v>
      </c>
      <c r="D72" s="100">
        <v>9.285111427307129</v>
      </c>
      <c r="E72" s="100">
        <v>9.627707481384277</v>
      </c>
      <c r="F72" s="100">
        <v>26.80453318556822</v>
      </c>
      <c r="G72" s="100" t="s">
        <v>56</v>
      </c>
      <c r="H72" s="100">
        <v>3.3978379740446343</v>
      </c>
      <c r="I72" s="100">
        <v>68.73783431193526</v>
      </c>
      <c r="J72" s="100" t="s">
        <v>62</v>
      </c>
      <c r="K72" s="100">
        <v>0.9734736908997325</v>
      </c>
      <c r="L72" s="100">
        <v>1.3481661154454603</v>
      </c>
      <c r="M72" s="100">
        <v>0.23045682145328253</v>
      </c>
      <c r="N72" s="100">
        <v>0.0202797858612324</v>
      </c>
      <c r="O72" s="100">
        <v>0.03909634997466128</v>
      </c>
      <c r="P72" s="100">
        <v>0.03867453264192211</v>
      </c>
      <c r="Q72" s="100">
        <v>0.004759015459563222</v>
      </c>
      <c r="R72" s="100">
        <v>0.00031212865686200094</v>
      </c>
      <c r="S72" s="100">
        <v>0.0005128949448999805</v>
      </c>
      <c r="T72" s="100">
        <v>0.0005690618961572341</v>
      </c>
      <c r="U72" s="100">
        <v>0.00010410871062115681</v>
      </c>
      <c r="V72" s="100">
        <v>1.1566368515934408E-05</v>
      </c>
      <c r="W72" s="100">
        <v>3.1974584314425034E-05</v>
      </c>
      <c r="X72" s="100">
        <v>67.5</v>
      </c>
    </row>
    <row r="73" spans="1:24" s="100" customFormat="1" ht="12.75" hidden="1">
      <c r="A73" s="100">
        <v>1723</v>
      </c>
      <c r="B73" s="100">
        <v>169.16000366210938</v>
      </c>
      <c r="C73" s="100">
        <v>167.4600067138672</v>
      </c>
      <c r="D73" s="100">
        <v>8.433279991149902</v>
      </c>
      <c r="E73" s="100">
        <v>8.853578567504883</v>
      </c>
      <c r="F73" s="100">
        <v>28.79567854976695</v>
      </c>
      <c r="G73" s="100" t="s">
        <v>57</v>
      </c>
      <c r="H73" s="100">
        <v>-20.233185803464977</v>
      </c>
      <c r="I73" s="100">
        <v>81.4268178586444</v>
      </c>
      <c r="J73" s="100" t="s">
        <v>60</v>
      </c>
      <c r="K73" s="100">
        <v>0.13454454897417367</v>
      </c>
      <c r="L73" s="100">
        <v>-0.0073358310945812214</v>
      </c>
      <c r="M73" s="100">
        <v>-0.029255696346640093</v>
      </c>
      <c r="N73" s="100">
        <v>0.00021007751942443863</v>
      </c>
      <c r="O73" s="100">
        <v>0.005821192110919018</v>
      </c>
      <c r="P73" s="100">
        <v>-0.0008393565359296355</v>
      </c>
      <c r="Q73" s="100">
        <v>-0.0004800598724150518</v>
      </c>
      <c r="R73" s="100">
        <v>1.6848175601387854E-05</v>
      </c>
      <c r="S73" s="100">
        <v>0.00011041047808299269</v>
      </c>
      <c r="T73" s="100">
        <v>-5.9771091433800466E-05</v>
      </c>
      <c r="U73" s="100">
        <v>-2.222305326304456E-06</v>
      </c>
      <c r="V73" s="100">
        <v>1.329572219309633E-06</v>
      </c>
      <c r="W73" s="100">
        <v>7.9080495675207E-06</v>
      </c>
      <c r="X73" s="100">
        <v>67.5</v>
      </c>
    </row>
    <row r="74" spans="1:24" s="100" customFormat="1" ht="12.75" hidden="1">
      <c r="A74" s="100">
        <v>1724</v>
      </c>
      <c r="B74" s="100">
        <v>106.58000183105469</v>
      </c>
      <c r="C74" s="100">
        <v>121.77999877929688</v>
      </c>
      <c r="D74" s="100">
        <v>9.343851089477539</v>
      </c>
      <c r="E74" s="100">
        <v>9.448260307312012</v>
      </c>
      <c r="F74" s="100">
        <v>26.54046848684945</v>
      </c>
      <c r="G74" s="100" t="s">
        <v>58</v>
      </c>
      <c r="H74" s="100">
        <v>28.478212653166423</v>
      </c>
      <c r="I74" s="100">
        <v>67.55821448422111</v>
      </c>
      <c r="J74" s="100" t="s">
        <v>61</v>
      </c>
      <c r="K74" s="100">
        <v>0.9641311068601013</v>
      </c>
      <c r="L74" s="100">
        <v>-1.3481461569197362</v>
      </c>
      <c r="M74" s="100">
        <v>0.2285923244241226</v>
      </c>
      <c r="N74" s="100">
        <v>0.020278697739580666</v>
      </c>
      <c r="O74" s="100">
        <v>0.0386605522949294</v>
      </c>
      <c r="P74" s="100">
        <v>-0.038665423257436236</v>
      </c>
      <c r="Q74" s="100">
        <v>0.004734740823240337</v>
      </c>
      <c r="R74" s="100">
        <v>0.00031167360718126506</v>
      </c>
      <c r="S74" s="100">
        <v>0.0005008699939439764</v>
      </c>
      <c r="T74" s="100">
        <v>-0.0005659141792594341</v>
      </c>
      <c r="U74" s="100">
        <v>0.00010408498924550286</v>
      </c>
      <c r="V74" s="100">
        <v>1.1489696182233836E-05</v>
      </c>
      <c r="W74" s="100">
        <v>3.098123293411531E-05</v>
      </c>
      <c r="X74" s="100">
        <v>67.5</v>
      </c>
    </row>
    <row r="75" s="100" customFormat="1" ht="12.75" hidden="1">
      <c r="A75" s="100" t="s">
        <v>140</v>
      </c>
    </row>
    <row r="76" spans="1:24" s="100" customFormat="1" ht="12.75" hidden="1">
      <c r="A76" s="100">
        <v>1722</v>
      </c>
      <c r="B76" s="100">
        <v>151.28</v>
      </c>
      <c r="C76" s="100">
        <v>150.88</v>
      </c>
      <c r="D76" s="100">
        <v>9.008786686468218</v>
      </c>
      <c r="E76" s="100">
        <v>9.274196138500267</v>
      </c>
      <c r="F76" s="100">
        <v>30.656074238639388</v>
      </c>
      <c r="G76" s="100" t="s">
        <v>59</v>
      </c>
      <c r="H76" s="100">
        <v>-2.691147287947061</v>
      </c>
      <c r="I76" s="100">
        <v>81.08885271205294</v>
      </c>
      <c r="J76" s="100" t="s">
        <v>73</v>
      </c>
      <c r="K76" s="100">
        <v>1.872458838060705</v>
      </c>
      <c r="M76" s="100" t="s">
        <v>68</v>
      </c>
      <c r="N76" s="100">
        <v>1.4795208266663396</v>
      </c>
      <c r="X76" s="100">
        <v>67.5</v>
      </c>
    </row>
    <row r="77" spans="1:24" s="100" customFormat="1" ht="12.75" hidden="1">
      <c r="A77" s="100">
        <v>1721</v>
      </c>
      <c r="B77" s="100">
        <v>132.27999877929688</v>
      </c>
      <c r="C77" s="100">
        <v>146.67999267578125</v>
      </c>
      <c r="D77" s="100">
        <v>8.915329933166504</v>
      </c>
      <c r="E77" s="100">
        <v>9.284003257751465</v>
      </c>
      <c r="F77" s="100">
        <v>28.274343144328355</v>
      </c>
      <c r="G77" s="100" t="s">
        <v>56</v>
      </c>
      <c r="H77" s="100">
        <v>10.7326330688565</v>
      </c>
      <c r="I77" s="100">
        <v>75.51263184815338</v>
      </c>
      <c r="J77" s="100" t="s">
        <v>62</v>
      </c>
      <c r="K77" s="100">
        <v>0.8068422264101386</v>
      </c>
      <c r="L77" s="100">
        <v>1.0835472167035818</v>
      </c>
      <c r="M77" s="100">
        <v>0.1910092469480187</v>
      </c>
      <c r="N77" s="100">
        <v>0.09418634947902915</v>
      </c>
      <c r="O77" s="100">
        <v>0.03240431028909082</v>
      </c>
      <c r="P77" s="100">
        <v>0.031083568351645295</v>
      </c>
      <c r="Q77" s="100">
        <v>0.003944316210635639</v>
      </c>
      <c r="R77" s="100">
        <v>0.0014498096552087883</v>
      </c>
      <c r="S77" s="100">
        <v>0.0004251051986689801</v>
      </c>
      <c r="T77" s="100">
        <v>0.00045737009005595945</v>
      </c>
      <c r="U77" s="100">
        <v>8.626792018752547E-05</v>
      </c>
      <c r="V77" s="100">
        <v>5.382052911447829E-05</v>
      </c>
      <c r="W77" s="100">
        <v>2.650472778623625E-05</v>
      </c>
      <c r="X77" s="100">
        <v>67.5</v>
      </c>
    </row>
    <row r="78" spans="1:24" s="100" customFormat="1" ht="12.75" hidden="1">
      <c r="A78" s="100">
        <v>1723</v>
      </c>
      <c r="B78" s="100">
        <v>183.94000244140625</v>
      </c>
      <c r="C78" s="100">
        <v>175.63999938964844</v>
      </c>
      <c r="D78" s="100">
        <v>8.279976844787598</v>
      </c>
      <c r="E78" s="100">
        <v>8.656804084777832</v>
      </c>
      <c r="F78" s="100">
        <v>35.90614423170554</v>
      </c>
      <c r="G78" s="100" t="s">
        <v>57</v>
      </c>
      <c r="H78" s="100">
        <v>-12.962628598829525</v>
      </c>
      <c r="I78" s="100">
        <v>103.47737384257672</v>
      </c>
      <c r="J78" s="100" t="s">
        <v>60</v>
      </c>
      <c r="K78" s="100">
        <v>0.39779736448623887</v>
      </c>
      <c r="L78" s="100">
        <v>-0.00589470203445581</v>
      </c>
      <c r="M78" s="100">
        <v>-0.09227821294025171</v>
      </c>
      <c r="N78" s="100">
        <v>-0.0009736229910031243</v>
      </c>
      <c r="O78" s="100">
        <v>0.016279613604993394</v>
      </c>
      <c r="P78" s="100">
        <v>-0.0006746010911717041</v>
      </c>
      <c r="Q78" s="100">
        <v>-0.0018142481626472996</v>
      </c>
      <c r="R78" s="100">
        <v>-7.829650080351188E-05</v>
      </c>
      <c r="S78" s="100">
        <v>0.00023790746228031246</v>
      </c>
      <c r="T78" s="100">
        <v>-4.8048608227163226E-05</v>
      </c>
      <c r="U78" s="100">
        <v>-3.3464096374796195E-05</v>
      </c>
      <c r="V78" s="100">
        <v>-6.175160774113602E-06</v>
      </c>
      <c r="W78" s="100">
        <v>1.5550264968549772E-05</v>
      </c>
      <c r="X78" s="100">
        <v>67.5</v>
      </c>
    </row>
    <row r="79" spans="1:24" s="100" customFormat="1" ht="12.75" hidden="1">
      <c r="A79" s="100">
        <v>1724</v>
      </c>
      <c r="B79" s="100">
        <v>114.55999755859375</v>
      </c>
      <c r="C79" s="100">
        <v>145.4600067138672</v>
      </c>
      <c r="D79" s="100">
        <v>8.978859901428223</v>
      </c>
      <c r="E79" s="100">
        <v>9.055465698242188</v>
      </c>
      <c r="F79" s="100">
        <v>28.71244897178495</v>
      </c>
      <c r="G79" s="100" t="s">
        <v>58</v>
      </c>
      <c r="H79" s="100">
        <v>29.023455389521516</v>
      </c>
      <c r="I79" s="100">
        <v>76.08345294811527</v>
      </c>
      <c r="J79" s="100" t="s">
        <v>61</v>
      </c>
      <c r="K79" s="100">
        <v>0.701962702090554</v>
      </c>
      <c r="L79" s="100">
        <v>-1.083531182437314</v>
      </c>
      <c r="M79" s="100">
        <v>0.16724013823302933</v>
      </c>
      <c r="N79" s="100">
        <v>-0.09418131707752449</v>
      </c>
      <c r="O79" s="100">
        <v>0.028018092479392513</v>
      </c>
      <c r="P79" s="100">
        <v>-0.03107624711639414</v>
      </c>
      <c r="Q79" s="100">
        <v>0.00350230409499432</v>
      </c>
      <c r="R79" s="100">
        <v>-0.0014476939228644124</v>
      </c>
      <c r="S79" s="100">
        <v>0.0003522988352616777</v>
      </c>
      <c r="T79" s="100">
        <v>-0.0004548392359122386</v>
      </c>
      <c r="U79" s="100">
        <v>7.951294427512804E-05</v>
      </c>
      <c r="V79" s="100">
        <v>-5.34650983687139E-05</v>
      </c>
      <c r="W79" s="100">
        <v>2.1463686878781515E-05</v>
      </c>
      <c r="X79" s="100">
        <v>67.5</v>
      </c>
    </row>
    <row r="80" s="100" customFormat="1" ht="12.75" hidden="1">
      <c r="A80" s="100" t="s">
        <v>146</v>
      </c>
    </row>
    <row r="81" spans="1:24" s="100" customFormat="1" ht="12.75" hidden="1">
      <c r="A81" s="100">
        <v>1722</v>
      </c>
      <c r="B81" s="100">
        <v>157.72</v>
      </c>
      <c r="C81" s="100">
        <v>156.22</v>
      </c>
      <c r="D81" s="100">
        <v>8.728890204576606</v>
      </c>
      <c r="E81" s="100">
        <v>9.009458448985505</v>
      </c>
      <c r="F81" s="100">
        <v>31.019963980523183</v>
      </c>
      <c r="G81" s="100" t="s">
        <v>59</v>
      </c>
      <c r="H81" s="100">
        <v>-5.514710035168804</v>
      </c>
      <c r="I81" s="100">
        <v>84.7052899648312</v>
      </c>
      <c r="J81" s="100" t="s">
        <v>73</v>
      </c>
      <c r="K81" s="100">
        <v>1.8255140836797066</v>
      </c>
      <c r="M81" s="100" t="s">
        <v>68</v>
      </c>
      <c r="N81" s="100">
        <v>1.4130896435592757</v>
      </c>
      <c r="X81" s="100">
        <v>67.5</v>
      </c>
    </row>
    <row r="82" spans="1:24" s="100" customFormat="1" ht="12.75" hidden="1">
      <c r="A82" s="100">
        <v>1721</v>
      </c>
      <c r="B82" s="100">
        <v>139.72000122070312</v>
      </c>
      <c r="C82" s="100">
        <v>147.72000122070312</v>
      </c>
      <c r="D82" s="100">
        <v>8.978297233581543</v>
      </c>
      <c r="E82" s="100">
        <v>9.303756713867188</v>
      </c>
      <c r="F82" s="100">
        <v>30.375914076528066</v>
      </c>
      <c r="G82" s="100" t="s">
        <v>56</v>
      </c>
      <c r="H82" s="100">
        <v>8.361538622935782</v>
      </c>
      <c r="I82" s="100">
        <v>80.58153984363891</v>
      </c>
      <c r="J82" s="100" t="s">
        <v>62</v>
      </c>
      <c r="K82" s="100">
        <v>0.8359837323910146</v>
      </c>
      <c r="L82" s="100">
        <v>1.0379236155764202</v>
      </c>
      <c r="M82" s="100">
        <v>0.19790795209376852</v>
      </c>
      <c r="N82" s="100">
        <v>0.09032976490093081</v>
      </c>
      <c r="O82" s="100">
        <v>0.03357468116371288</v>
      </c>
      <c r="P82" s="100">
        <v>0.02977474603943595</v>
      </c>
      <c r="Q82" s="100">
        <v>0.004086780099827711</v>
      </c>
      <c r="R82" s="100">
        <v>0.0013904336843864138</v>
      </c>
      <c r="S82" s="100">
        <v>0.00044046244575308025</v>
      </c>
      <c r="T82" s="100">
        <v>0.0004381167956507849</v>
      </c>
      <c r="U82" s="100">
        <v>8.939149608813463E-05</v>
      </c>
      <c r="V82" s="100">
        <v>5.161430696816051E-05</v>
      </c>
      <c r="W82" s="100">
        <v>2.7464841558950717E-05</v>
      </c>
      <c r="X82" s="100">
        <v>67.5</v>
      </c>
    </row>
    <row r="83" spans="1:24" s="100" customFormat="1" ht="12.75" hidden="1">
      <c r="A83" s="100">
        <v>1723</v>
      </c>
      <c r="B83" s="100">
        <v>173.36000061035156</v>
      </c>
      <c r="C83" s="100">
        <v>190.4600067138672</v>
      </c>
      <c r="D83" s="100">
        <v>8.665627479553223</v>
      </c>
      <c r="E83" s="100">
        <v>9.051551818847656</v>
      </c>
      <c r="F83" s="100">
        <v>35.02167560799977</v>
      </c>
      <c r="G83" s="100" t="s">
        <v>57</v>
      </c>
      <c r="H83" s="100">
        <v>-9.465989360509155</v>
      </c>
      <c r="I83" s="100">
        <v>96.3940112498424</v>
      </c>
      <c r="J83" s="100" t="s">
        <v>60</v>
      </c>
      <c r="K83" s="100">
        <v>0.15517211886055682</v>
      </c>
      <c r="L83" s="100">
        <v>-0.005646591405303686</v>
      </c>
      <c r="M83" s="100">
        <v>-0.03452218343907076</v>
      </c>
      <c r="N83" s="100">
        <v>-0.0009338744067634113</v>
      </c>
      <c r="O83" s="100">
        <v>0.006587685011258343</v>
      </c>
      <c r="P83" s="100">
        <v>-0.0006461711305741136</v>
      </c>
      <c r="Q83" s="100">
        <v>-0.0006070266530223363</v>
      </c>
      <c r="R83" s="100">
        <v>-7.510356851544661E-05</v>
      </c>
      <c r="S83" s="100">
        <v>0.00011538774865502961</v>
      </c>
      <c r="T83" s="100">
        <v>-4.6020891161637326E-05</v>
      </c>
      <c r="U83" s="100">
        <v>-6.2106527428439705E-06</v>
      </c>
      <c r="V83" s="100">
        <v>-5.925177041159828E-06</v>
      </c>
      <c r="W83" s="100">
        <v>8.066558027758008E-06</v>
      </c>
      <c r="X83" s="100">
        <v>67.5</v>
      </c>
    </row>
    <row r="84" spans="1:24" s="100" customFormat="1" ht="12.75" hidden="1">
      <c r="A84" s="100">
        <v>1724</v>
      </c>
      <c r="B84" s="100">
        <v>129.8800048828125</v>
      </c>
      <c r="C84" s="100">
        <v>140.8800048828125</v>
      </c>
      <c r="D84" s="100">
        <v>9.137459754943848</v>
      </c>
      <c r="E84" s="100">
        <v>9.36514949798584</v>
      </c>
      <c r="F84" s="100">
        <v>35.35355464271431</v>
      </c>
      <c r="G84" s="100" t="s">
        <v>58</v>
      </c>
      <c r="H84" s="100">
        <v>29.73456626201903</v>
      </c>
      <c r="I84" s="100">
        <v>92.11457114483153</v>
      </c>
      <c r="J84" s="100" t="s">
        <v>61</v>
      </c>
      <c r="K84" s="100">
        <v>0.8214562765909923</v>
      </c>
      <c r="L84" s="100">
        <v>-1.0379082559536417</v>
      </c>
      <c r="M84" s="100">
        <v>0.19487374464649804</v>
      </c>
      <c r="N84" s="100">
        <v>-0.09032493734096816</v>
      </c>
      <c r="O84" s="100">
        <v>0.03292205372447805</v>
      </c>
      <c r="P84" s="100">
        <v>-0.029767733615156517</v>
      </c>
      <c r="Q84" s="100">
        <v>0.004041446551281891</v>
      </c>
      <c r="R84" s="100">
        <v>-0.0013884038622362814</v>
      </c>
      <c r="S84" s="100">
        <v>0.0004250797967195205</v>
      </c>
      <c r="T84" s="100">
        <v>-0.00043569301601930726</v>
      </c>
      <c r="U84" s="100">
        <v>8.917548634789044E-05</v>
      </c>
      <c r="V84" s="100">
        <v>-5.127308222483231E-05</v>
      </c>
      <c r="W84" s="100">
        <v>2.6253536208348757E-05</v>
      </c>
      <c r="X84" s="100">
        <v>67.5</v>
      </c>
    </row>
    <row r="85" spans="1:14" s="100" customFormat="1" ht="12.75">
      <c r="A85" s="100" t="s">
        <v>152</v>
      </c>
      <c r="E85" s="98" t="s">
        <v>106</v>
      </c>
      <c r="F85" s="101">
        <f>MIN(F56:F84)</f>
        <v>22.374487302447672</v>
      </c>
      <c r="G85" s="101"/>
      <c r="H85" s="101"/>
      <c r="I85" s="114"/>
      <c r="J85" s="114" t="s">
        <v>158</v>
      </c>
      <c r="K85" s="101">
        <f>AVERAGE(K83,K78,K73,K68,K63,K58)</f>
        <v>0.3043983462525008</v>
      </c>
      <c r="L85" s="101">
        <f>AVERAGE(L83,L78,L73,L68,L63,L58)</f>
        <v>-0.005484557846978186</v>
      </c>
      <c r="M85" s="114" t="s">
        <v>108</v>
      </c>
      <c r="N85" s="101" t="e">
        <f>Mittelwert(K81,K76,K71,K66,K61,K56)</f>
        <v>#NAME?</v>
      </c>
    </row>
    <row r="86" spans="5:14" s="100" customFormat="1" ht="12.75">
      <c r="E86" s="98" t="s">
        <v>107</v>
      </c>
      <c r="F86" s="101">
        <f>MAX(F56:F84)</f>
        <v>35.90614423170554</v>
      </c>
      <c r="G86" s="101"/>
      <c r="H86" s="101"/>
      <c r="I86" s="114"/>
      <c r="J86" s="114" t="s">
        <v>159</v>
      </c>
      <c r="K86" s="101">
        <f>AVERAGE(K84,K79,K74,K69,K64,K59)</f>
        <v>0.8229560778001604</v>
      </c>
      <c r="L86" s="101">
        <f>AVERAGE(L84,L79,L74,L69,L64,L59)</f>
        <v>-1.008076050407169</v>
      </c>
      <c r="M86" s="101"/>
      <c r="N86" s="101"/>
    </row>
    <row r="87" spans="5:14" s="100" customFormat="1" ht="12.75">
      <c r="E87" s="98"/>
      <c r="F87" s="101"/>
      <c r="G87" s="101"/>
      <c r="H87" s="101"/>
      <c r="I87" s="101"/>
      <c r="J87" s="114" t="s">
        <v>112</v>
      </c>
      <c r="K87" s="101">
        <f>ABS(K85/$G$33)</f>
        <v>0.19024896640781297</v>
      </c>
      <c r="L87" s="101">
        <f>ABS(L85/$H$33)</f>
        <v>0.015234882908272738</v>
      </c>
      <c r="M87" s="114" t="s">
        <v>111</v>
      </c>
      <c r="N87" s="101">
        <f>K87+L87+L88+K88</f>
        <v>1.3031200613888394</v>
      </c>
    </row>
    <row r="88" spans="5:14" s="100" customFormat="1" ht="29.25" customHeight="1">
      <c r="E88" s="98"/>
      <c r="F88" s="101"/>
      <c r="G88" s="101"/>
      <c r="H88" s="101"/>
      <c r="I88" s="101"/>
      <c r="J88" s="101"/>
      <c r="K88" s="101">
        <f>ABS(K86/$G$34)</f>
        <v>0.46758868056827296</v>
      </c>
      <c r="L88" s="101">
        <f>ABS(L86/$H$34)</f>
        <v>0.6300475315044807</v>
      </c>
      <c r="M88" s="101"/>
      <c r="N88" s="101"/>
    </row>
    <row r="89" s="100" customFormat="1" ht="12.75"/>
    <row r="90" s="115" customFormat="1" ht="12.75">
      <c r="A90" s="115" t="s">
        <v>117</v>
      </c>
    </row>
    <row r="91" spans="1:24" s="115" customFormat="1" ht="12.75">
      <c r="A91" s="115">
        <v>1722</v>
      </c>
      <c r="B91" s="115">
        <v>130.48</v>
      </c>
      <c r="C91" s="115">
        <v>140.98</v>
      </c>
      <c r="D91" s="115">
        <v>9.305127210917345</v>
      </c>
      <c r="E91" s="115">
        <v>9.58515625869314</v>
      </c>
      <c r="F91" s="115">
        <v>32.401713475364076</v>
      </c>
      <c r="G91" s="115" t="s">
        <v>59</v>
      </c>
      <c r="H91" s="115">
        <v>19.92435259593664</v>
      </c>
      <c r="I91" s="115">
        <v>82.90435259593663</v>
      </c>
      <c r="J91" s="115" t="s">
        <v>73</v>
      </c>
      <c r="K91" s="115">
        <v>2.1128033943964897</v>
      </c>
      <c r="M91" s="115" t="s">
        <v>68</v>
      </c>
      <c r="N91" s="115">
        <v>1.4405462285873851</v>
      </c>
      <c r="X91" s="115">
        <v>67.5</v>
      </c>
    </row>
    <row r="92" spans="1:24" s="115" customFormat="1" ht="12.75">
      <c r="A92" s="115">
        <v>1721</v>
      </c>
      <c r="B92" s="115">
        <v>137.5399932861328</v>
      </c>
      <c r="C92" s="115">
        <v>136.83999633789062</v>
      </c>
      <c r="D92" s="115">
        <v>8.997913360595703</v>
      </c>
      <c r="E92" s="115">
        <v>9.579358100891113</v>
      </c>
      <c r="F92" s="115">
        <v>27.966952789435037</v>
      </c>
      <c r="G92" s="115" t="s">
        <v>56</v>
      </c>
      <c r="H92" s="115">
        <v>3.9825112607480264</v>
      </c>
      <c r="I92" s="115">
        <v>74.02250454688084</v>
      </c>
      <c r="J92" s="115" t="s">
        <v>62</v>
      </c>
      <c r="K92" s="115">
        <v>1.107492615775577</v>
      </c>
      <c r="L92" s="115">
        <v>0.9018979205446349</v>
      </c>
      <c r="M92" s="115">
        <v>0.26218331465637856</v>
      </c>
      <c r="N92" s="115">
        <v>0.0377577826930114</v>
      </c>
      <c r="O92" s="115">
        <v>0.04447880760601814</v>
      </c>
      <c r="P92" s="115">
        <v>0.025872462125342905</v>
      </c>
      <c r="Q92" s="115">
        <v>0.005414147019426952</v>
      </c>
      <c r="R92" s="115">
        <v>0.0005811992079156586</v>
      </c>
      <c r="S92" s="115">
        <v>0.0005835447649059059</v>
      </c>
      <c r="T92" s="115">
        <v>0.00038070038690108906</v>
      </c>
      <c r="U92" s="115">
        <v>0.0001184447435095633</v>
      </c>
      <c r="V92" s="115">
        <v>2.156234647347536E-05</v>
      </c>
      <c r="W92" s="115">
        <v>3.638554934170977E-05</v>
      </c>
      <c r="X92" s="115">
        <v>67.5</v>
      </c>
    </row>
    <row r="93" spans="1:24" s="115" customFormat="1" ht="12.75">
      <c r="A93" s="115">
        <v>1724</v>
      </c>
      <c r="B93" s="115">
        <v>123.44000244140625</v>
      </c>
      <c r="C93" s="115">
        <v>115.63999938964844</v>
      </c>
      <c r="D93" s="115">
        <v>9.194265365600586</v>
      </c>
      <c r="E93" s="115">
        <v>9.88218879699707</v>
      </c>
      <c r="F93" s="115">
        <v>24.686761394065723</v>
      </c>
      <c r="G93" s="115" t="s">
        <v>57</v>
      </c>
      <c r="H93" s="115">
        <v>7.967275281272386</v>
      </c>
      <c r="I93" s="115">
        <v>63.907277722678636</v>
      </c>
      <c r="J93" s="115" t="s">
        <v>60</v>
      </c>
      <c r="K93" s="115">
        <v>0.4559710314622552</v>
      </c>
      <c r="L93" s="115">
        <v>0.004908012859471155</v>
      </c>
      <c r="M93" s="115">
        <v>-0.11065329413403503</v>
      </c>
      <c r="N93" s="115">
        <v>-0.0003904269464915962</v>
      </c>
      <c r="O93" s="115">
        <v>0.017874099362982006</v>
      </c>
      <c r="P93" s="115">
        <v>0.0005614628004267609</v>
      </c>
      <c r="Q93" s="115">
        <v>-0.0024129859279498644</v>
      </c>
      <c r="R93" s="115">
        <v>-3.135081575648258E-05</v>
      </c>
      <c r="S93" s="115">
        <v>0.00019791355502230687</v>
      </c>
      <c r="T93" s="115">
        <v>3.997390087060555E-05</v>
      </c>
      <c r="U93" s="115">
        <v>-6.103587970736434E-05</v>
      </c>
      <c r="V93" s="115">
        <v>-2.4693739253272175E-06</v>
      </c>
      <c r="W93" s="115">
        <v>1.1202662193085983E-05</v>
      </c>
      <c r="X93" s="115">
        <v>67.5</v>
      </c>
    </row>
    <row r="94" spans="1:24" s="115" customFormat="1" ht="12.75">
      <c r="A94" s="115">
        <v>1723</v>
      </c>
      <c r="B94" s="115">
        <v>166.24000549316406</v>
      </c>
      <c r="C94" s="115">
        <v>176.24000549316406</v>
      </c>
      <c r="D94" s="115">
        <v>9.10392951965332</v>
      </c>
      <c r="E94" s="115">
        <v>8.702500343322754</v>
      </c>
      <c r="F94" s="115">
        <v>29.219123885296984</v>
      </c>
      <c r="G94" s="115" t="s">
        <v>58</v>
      </c>
      <c r="H94" s="115">
        <v>-22.21175456951346</v>
      </c>
      <c r="I94" s="115">
        <v>76.5282509236506</v>
      </c>
      <c r="J94" s="115" t="s">
        <v>61</v>
      </c>
      <c r="K94" s="115">
        <v>-1.0092721696671698</v>
      </c>
      <c r="L94" s="115">
        <v>0.9018845660573795</v>
      </c>
      <c r="M94" s="115">
        <v>-0.2376887439099553</v>
      </c>
      <c r="N94" s="115">
        <v>-0.03775576407241846</v>
      </c>
      <c r="O94" s="115">
        <v>-0.040729361620524124</v>
      </c>
      <c r="P94" s="115">
        <v>0.02586636920696525</v>
      </c>
      <c r="Q94" s="115">
        <v>-0.00484669855257016</v>
      </c>
      <c r="R94" s="115">
        <v>-0.0005803530353441704</v>
      </c>
      <c r="S94" s="115">
        <v>-0.0005489578466399049</v>
      </c>
      <c r="T94" s="115">
        <v>0.00037859592157843684</v>
      </c>
      <c r="U94" s="115">
        <v>-0.0001015075300329704</v>
      </c>
      <c r="V94" s="115">
        <v>-2.1420480336797055E-05</v>
      </c>
      <c r="W94" s="115">
        <v>-3.461803808256034E-05</v>
      </c>
      <c r="X94" s="115">
        <v>67.5</v>
      </c>
    </row>
    <row r="95" s="115" customFormat="1" ht="12.75">
      <c r="A95" s="115" t="s">
        <v>123</v>
      </c>
    </row>
    <row r="96" spans="1:24" s="115" customFormat="1" ht="12.75">
      <c r="A96" s="115">
        <v>1722</v>
      </c>
      <c r="B96" s="115">
        <v>134.7</v>
      </c>
      <c r="C96" s="115">
        <v>139.1</v>
      </c>
      <c r="D96" s="115">
        <v>8.97849735240678</v>
      </c>
      <c r="E96" s="115">
        <v>9.455063870091053</v>
      </c>
      <c r="F96" s="115">
        <v>33.6848208975705</v>
      </c>
      <c r="G96" s="115" t="s">
        <v>59</v>
      </c>
      <c r="H96" s="115">
        <v>22.138616820169673</v>
      </c>
      <c r="I96" s="115">
        <v>89.33861682016966</v>
      </c>
      <c r="J96" s="115" t="s">
        <v>73</v>
      </c>
      <c r="K96" s="115">
        <v>1.3388599707891415</v>
      </c>
      <c r="M96" s="115" t="s">
        <v>68</v>
      </c>
      <c r="N96" s="115">
        <v>0.8057318688175596</v>
      </c>
      <c r="X96" s="115">
        <v>67.5</v>
      </c>
    </row>
    <row r="97" spans="1:24" s="115" customFormat="1" ht="12.75">
      <c r="A97" s="115">
        <v>1721</v>
      </c>
      <c r="B97" s="115">
        <v>112.58000183105469</v>
      </c>
      <c r="C97" s="115">
        <v>131.27999877929688</v>
      </c>
      <c r="D97" s="115">
        <v>9.319327354431152</v>
      </c>
      <c r="E97" s="115">
        <v>9.382235527038574</v>
      </c>
      <c r="F97" s="115">
        <v>23.005640261534058</v>
      </c>
      <c r="G97" s="115" t="s">
        <v>56</v>
      </c>
      <c r="H97" s="115">
        <v>13.649293140554292</v>
      </c>
      <c r="I97" s="115">
        <v>58.72929497160898</v>
      </c>
      <c r="J97" s="115" t="s">
        <v>62</v>
      </c>
      <c r="K97" s="115">
        <v>1.0232702298705936</v>
      </c>
      <c r="L97" s="115">
        <v>0.4615033785504786</v>
      </c>
      <c r="M97" s="115">
        <v>0.24224457120491186</v>
      </c>
      <c r="N97" s="115">
        <v>0.13496795438490292</v>
      </c>
      <c r="O97" s="115">
        <v>0.041096253161005986</v>
      </c>
      <c r="P97" s="115">
        <v>0.013238870907680163</v>
      </c>
      <c r="Q97" s="115">
        <v>0.005002442665272839</v>
      </c>
      <c r="R97" s="115">
        <v>0.002077537614461881</v>
      </c>
      <c r="S97" s="115">
        <v>0.0005391904858782713</v>
      </c>
      <c r="T97" s="115">
        <v>0.00019479933889650141</v>
      </c>
      <c r="U97" s="115">
        <v>0.00010944221089401406</v>
      </c>
      <c r="V97" s="115">
        <v>7.709890839717973E-05</v>
      </c>
      <c r="W97" s="115">
        <v>3.36180930565205E-05</v>
      </c>
      <c r="X97" s="115">
        <v>67.5</v>
      </c>
    </row>
    <row r="98" spans="1:24" s="115" customFormat="1" ht="12.75">
      <c r="A98" s="115">
        <v>1724</v>
      </c>
      <c r="B98" s="115">
        <v>118.63999938964844</v>
      </c>
      <c r="C98" s="115">
        <v>135.0399932861328</v>
      </c>
      <c r="D98" s="115">
        <v>9.179999351501465</v>
      </c>
      <c r="E98" s="115">
        <v>9.391670227050781</v>
      </c>
      <c r="F98" s="115">
        <v>22.401887802357255</v>
      </c>
      <c r="G98" s="115" t="s">
        <v>57</v>
      </c>
      <c r="H98" s="115">
        <v>6.930773703840131</v>
      </c>
      <c r="I98" s="115">
        <v>58.07077309348857</v>
      </c>
      <c r="J98" s="115" t="s">
        <v>60</v>
      </c>
      <c r="K98" s="115">
        <v>0.5816549195725055</v>
      </c>
      <c r="L98" s="115">
        <v>0.002512841831334848</v>
      </c>
      <c r="M98" s="115">
        <v>-0.13995471853339825</v>
      </c>
      <c r="N98" s="115">
        <v>-0.0013955599060210442</v>
      </c>
      <c r="O98" s="115">
        <v>0.022994087740265817</v>
      </c>
      <c r="P98" s="115">
        <v>0.00028731582227583483</v>
      </c>
      <c r="Q98" s="115">
        <v>-0.002996181820491661</v>
      </c>
      <c r="R98" s="115">
        <v>-0.00011216418909395357</v>
      </c>
      <c r="S98" s="115">
        <v>0.0002708468290250067</v>
      </c>
      <c r="T98" s="115">
        <v>2.044426265858648E-05</v>
      </c>
      <c r="U98" s="115">
        <v>-7.22918965010228E-05</v>
      </c>
      <c r="V98" s="115">
        <v>-8.845173721217363E-06</v>
      </c>
      <c r="W98" s="115">
        <v>1.59184416864544E-05</v>
      </c>
      <c r="X98" s="115">
        <v>67.5</v>
      </c>
    </row>
    <row r="99" spans="1:24" s="115" customFormat="1" ht="12.75">
      <c r="A99" s="115">
        <v>1723</v>
      </c>
      <c r="B99" s="115">
        <v>157.77999877929688</v>
      </c>
      <c r="C99" s="115">
        <v>181.27999877929688</v>
      </c>
      <c r="D99" s="115">
        <v>8.670141220092773</v>
      </c>
      <c r="E99" s="115">
        <v>8.770007133483887</v>
      </c>
      <c r="F99" s="115">
        <v>29.86340231649214</v>
      </c>
      <c r="G99" s="115" t="s">
        <v>58</v>
      </c>
      <c r="H99" s="115">
        <v>-8.180126405669483</v>
      </c>
      <c r="I99" s="115">
        <v>82.09987237362739</v>
      </c>
      <c r="J99" s="115" t="s">
        <v>61</v>
      </c>
      <c r="K99" s="115">
        <v>-0.8418785648040457</v>
      </c>
      <c r="L99" s="115">
        <v>0.4614965374078521</v>
      </c>
      <c r="M99" s="115">
        <v>-0.1977248316183096</v>
      </c>
      <c r="N99" s="115">
        <v>-0.1349607391925294</v>
      </c>
      <c r="O99" s="115">
        <v>-0.034061326352132146</v>
      </c>
      <c r="P99" s="115">
        <v>0.013235752813062435</v>
      </c>
      <c r="Q99" s="115">
        <v>-0.004005911521476392</v>
      </c>
      <c r="R99" s="115">
        <v>-0.002074507588366179</v>
      </c>
      <c r="S99" s="115">
        <v>-0.00046622781477379167</v>
      </c>
      <c r="T99" s="115">
        <v>0.00019372355189511866</v>
      </c>
      <c r="U99" s="115">
        <v>-8.216738541328462E-05</v>
      </c>
      <c r="V99" s="115">
        <v>-7.658984644114517E-05</v>
      </c>
      <c r="W99" s="115">
        <v>-2.9610460905427034E-05</v>
      </c>
      <c r="X99" s="115">
        <v>67.5</v>
      </c>
    </row>
    <row r="100" s="115" customFormat="1" ht="12.75">
      <c r="A100" s="115" t="s">
        <v>129</v>
      </c>
    </row>
    <row r="101" spans="1:24" s="115" customFormat="1" ht="12.75">
      <c r="A101" s="115">
        <v>1722</v>
      </c>
      <c r="B101" s="115">
        <v>135.16</v>
      </c>
      <c r="C101" s="115">
        <v>135.26</v>
      </c>
      <c r="D101" s="115">
        <v>9.137619738913196</v>
      </c>
      <c r="E101" s="115">
        <v>9.016104297656938</v>
      </c>
      <c r="F101" s="115">
        <v>32.15103682173197</v>
      </c>
      <c r="G101" s="115" t="s">
        <v>59</v>
      </c>
      <c r="H101" s="115">
        <v>16.127442011988933</v>
      </c>
      <c r="I101" s="115">
        <v>83.78744201198893</v>
      </c>
      <c r="J101" s="115" t="s">
        <v>73</v>
      </c>
      <c r="K101" s="115">
        <v>0.784813136466763</v>
      </c>
      <c r="M101" s="115" t="s">
        <v>68</v>
      </c>
      <c r="N101" s="115">
        <v>0.6312403824243096</v>
      </c>
      <c r="X101" s="115">
        <v>67.5</v>
      </c>
    </row>
    <row r="102" spans="1:24" s="115" customFormat="1" ht="12.75">
      <c r="A102" s="115">
        <v>1721</v>
      </c>
      <c r="B102" s="115">
        <v>141.1999969482422</v>
      </c>
      <c r="C102" s="115">
        <v>127.9000015258789</v>
      </c>
      <c r="D102" s="115">
        <v>9.194151878356934</v>
      </c>
      <c r="E102" s="115">
        <v>9.621956825256348</v>
      </c>
      <c r="F102" s="115">
        <v>27.038070951918968</v>
      </c>
      <c r="G102" s="115" t="s">
        <v>56</v>
      </c>
      <c r="H102" s="115">
        <v>-3.6527290701171466</v>
      </c>
      <c r="I102" s="115">
        <v>70.04726787812504</v>
      </c>
      <c r="J102" s="115" t="s">
        <v>62</v>
      </c>
      <c r="K102" s="115">
        <v>0.49261133711185107</v>
      </c>
      <c r="L102" s="115">
        <v>0.725925304429501</v>
      </c>
      <c r="M102" s="115">
        <v>0.11661861664842141</v>
      </c>
      <c r="N102" s="115">
        <v>0.027359726344158432</v>
      </c>
      <c r="O102" s="115">
        <v>0.01978393524644419</v>
      </c>
      <c r="P102" s="115">
        <v>0.020824449668046426</v>
      </c>
      <c r="Q102" s="115">
        <v>0.0024081810557266352</v>
      </c>
      <c r="R102" s="115">
        <v>0.0004211220713772189</v>
      </c>
      <c r="S102" s="115">
        <v>0.00025956065918388563</v>
      </c>
      <c r="T102" s="115">
        <v>0.0003064278309669973</v>
      </c>
      <c r="U102" s="115">
        <v>5.269213633808565E-05</v>
      </c>
      <c r="V102" s="115">
        <v>1.5624984696915775E-05</v>
      </c>
      <c r="W102" s="115">
        <v>1.6186206904194E-05</v>
      </c>
      <c r="X102" s="115">
        <v>67.5</v>
      </c>
    </row>
    <row r="103" spans="1:24" s="115" customFormat="1" ht="12.75">
      <c r="A103" s="115">
        <v>1724</v>
      </c>
      <c r="B103" s="115">
        <v>118.80000305175781</v>
      </c>
      <c r="C103" s="115">
        <v>129.39999389648438</v>
      </c>
      <c r="D103" s="115">
        <v>9.152999877929688</v>
      </c>
      <c r="E103" s="115">
        <v>9.585356712341309</v>
      </c>
      <c r="F103" s="115">
        <v>22.014133211415245</v>
      </c>
      <c r="G103" s="115" t="s">
        <v>57</v>
      </c>
      <c r="H103" s="115">
        <v>5.934338940944272</v>
      </c>
      <c r="I103" s="115">
        <v>57.234341992702085</v>
      </c>
      <c r="J103" s="115" t="s">
        <v>60</v>
      </c>
      <c r="K103" s="115">
        <v>0.3908845560637768</v>
      </c>
      <c r="L103" s="115">
        <v>0.003950188013837202</v>
      </c>
      <c r="M103" s="115">
        <v>-0.09333704788722824</v>
      </c>
      <c r="N103" s="115">
        <v>-0.00028298435036547184</v>
      </c>
      <c r="O103" s="115">
        <v>0.015567636464572461</v>
      </c>
      <c r="P103" s="115">
        <v>0.0004518792307484068</v>
      </c>
      <c r="Q103" s="115">
        <v>-0.001964614537592787</v>
      </c>
      <c r="R103" s="115">
        <v>-2.2721367403020155E-05</v>
      </c>
      <c r="S103" s="115">
        <v>0.00019298328727057636</v>
      </c>
      <c r="T103" s="115">
        <v>3.21733232497167E-05</v>
      </c>
      <c r="U103" s="115">
        <v>-4.526568638010374E-05</v>
      </c>
      <c r="V103" s="115">
        <v>-1.788470511652486E-06</v>
      </c>
      <c r="W103" s="115">
        <v>1.1672325563751813E-05</v>
      </c>
      <c r="X103" s="115">
        <v>67.5</v>
      </c>
    </row>
    <row r="104" spans="1:24" s="115" customFormat="1" ht="12.75">
      <c r="A104" s="115">
        <v>1723</v>
      </c>
      <c r="B104" s="115">
        <v>161.67999267578125</v>
      </c>
      <c r="C104" s="115">
        <v>171.77999877929688</v>
      </c>
      <c r="D104" s="115">
        <v>8.500797271728516</v>
      </c>
      <c r="E104" s="115">
        <v>8.698501586914062</v>
      </c>
      <c r="F104" s="115">
        <v>29.5151500594662</v>
      </c>
      <c r="G104" s="115" t="s">
        <v>58</v>
      </c>
      <c r="H104" s="115">
        <v>-11.407552649058175</v>
      </c>
      <c r="I104" s="115">
        <v>82.77244002672307</v>
      </c>
      <c r="J104" s="115" t="s">
        <v>61</v>
      </c>
      <c r="K104" s="115">
        <v>-0.2997919166387744</v>
      </c>
      <c r="L104" s="115">
        <v>0.7259145566977694</v>
      </c>
      <c r="M104" s="115">
        <v>-0.06991492859675058</v>
      </c>
      <c r="N104" s="115">
        <v>-0.02735826283748084</v>
      </c>
      <c r="O104" s="115">
        <v>-0.012208717735389354</v>
      </c>
      <c r="P104" s="115">
        <v>0.020819546324015253</v>
      </c>
      <c r="Q104" s="115">
        <v>-0.0013927044610540062</v>
      </c>
      <c r="R104" s="115">
        <v>-0.0004205086663368265</v>
      </c>
      <c r="S104" s="115">
        <v>-0.00017357760981824653</v>
      </c>
      <c r="T104" s="115">
        <v>0.0003047341347178027</v>
      </c>
      <c r="U104" s="115">
        <v>-2.6971816186706748E-05</v>
      </c>
      <c r="V104" s="115">
        <v>-1.5522291068260563E-05</v>
      </c>
      <c r="W104" s="115">
        <v>-1.121383564527158E-05</v>
      </c>
      <c r="X104" s="115">
        <v>67.5</v>
      </c>
    </row>
    <row r="105" s="115" customFormat="1" ht="12.75">
      <c r="A105" s="115" t="s">
        <v>135</v>
      </c>
    </row>
    <row r="106" spans="1:24" s="115" customFormat="1" ht="12.75">
      <c r="A106" s="115">
        <v>1722</v>
      </c>
      <c r="B106" s="115">
        <v>158.64</v>
      </c>
      <c r="C106" s="115">
        <v>140.04</v>
      </c>
      <c r="D106" s="115">
        <v>9.056051868449048</v>
      </c>
      <c r="E106" s="115">
        <v>9.23360544258842</v>
      </c>
      <c r="F106" s="115">
        <v>35.884387524595866</v>
      </c>
      <c r="G106" s="115" t="s">
        <v>59</v>
      </c>
      <c r="H106" s="115">
        <v>3.3121121863642173</v>
      </c>
      <c r="I106" s="115">
        <v>94.4521121863642</v>
      </c>
      <c r="J106" s="115" t="s">
        <v>73</v>
      </c>
      <c r="K106" s="115">
        <v>1.0681202038522974</v>
      </c>
      <c r="M106" s="115" t="s">
        <v>68</v>
      </c>
      <c r="N106" s="115">
        <v>0.6603179038075989</v>
      </c>
      <c r="X106" s="115">
        <v>67.5</v>
      </c>
    </row>
    <row r="107" spans="1:24" s="115" customFormat="1" ht="12.75">
      <c r="A107" s="115">
        <v>1721</v>
      </c>
      <c r="B107" s="115">
        <v>132.83999633789062</v>
      </c>
      <c r="C107" s="115">
        <v>118.44000244140625</v>
      </c>
      <c r="D107" s="115">
        <v>9.285111427307129</v>
      </c>
      <c r="E107" s="115">
        <v>9.627707481384277</v>
      </c>
      <c r="F107" s="115">
        <v>26.80453318556822</v>
      </c>
      <c r="G107" s="115" t="s">
        <v>56</v>
      </c>
      <c r="H107" s="115">
        <v>3.3978379740446343</v>
      </c>
      <c r="I107" s="115">
        <v>68.73783431193526</v>
      </c>
      <c r="J107" s="115" t="s">
        <v>62</v>
      </c>
      <c r="K107" s="115">
        <v>0.8777777331980493</v>
      </c>
      <c r="L107" s="115">
        <v>0.502440582751834</v>
      </c>
      <c r="M107" s="115">
        <v>0.2078021246181141</v>
      </c>
      <c r="N107" s="115">
        <v>0.022996733918287014</v>
      </c>
      <c r="O107" s="115">
        <v>0.03525322631616286</v>
      </c>
      <c r="P107" s="115">
        <v>0.014413365719399135</v>
      </c>
      <c r="Q107" s="115">
        <v>0.004291143667265014</v>
      </c>
      <c r="R107" s="115">
        <v>0.00035397074110569634</v>
      </c>
      <c r="S107" s="115">
        <v>0.000462508975200131</v>
      </c>
      <c r="T107" s="115">
        <v>0.0002120751651820529</v>
      </c>
      <c r="U107" s="115">
        <v>9.386169474232766E-05</v>
      </c>
      <c r="V107" s="115">
        <v>1.3145138625153207E-05</v>
      </c>
      <c r="W107" s="115">
        <v>2.8839553818778153E-05</v>
      </c>
      <c r="X107" s="115">
        <v>67.5</v>
      </c>
    </row>
    <row r="108" spans="1:24" s="115" customFormat="1" ht="12.75">
      <c r="A108" s="115">
        <v>1724</v>
      </c>
      <c r="B108" s="115">
        <v>106.58000183105469</v>
      </c>
      <c r="C108" s="115">
        <v>121.77999877929688</v>
      </c>
      <c r="D108" s="115">
        <v>9.343851089477539</v>
      </c>
      <c r="E108" s="115">
        <v>9.448260307312012</v>
      </c>
      <c r="F108" s="115">
        <v>17.942488682545797</v>
      </c>
      <c r="G108" s="115" t="s">
        <v>57</v>
      </c>
      <c r="H108" s="115">
        <v>6.592232605830027</v>
      </c>
      <c r="I108" s="115">
        <v>45.672234436884715</v>
      </c>
      <c r="J108" s="115" t="s">
        <v>60</v>
      </c>
      <c r="K108" s="115">
        <v>-0.1295390523976236</v>
      </c>
      <c r="L108" s="115">
        <v>0.0027337877358425983</v>
      </c>
      <c r="M108" s="115">
        <v>0.028328714740486406</v>
      </c>
      <c r="N108" s="115">
        <v>0.00023774855861048483</v>
      </c>
      <c r="O108" s="115">
        <v>-0.005578389873480468</v>
      </c>
      <c r="P108" s="115">
        <v>0.0003128440038650316</v>
      </c>
      <c r="Q108" s="115">
        <v>0.0004732263375457386</v>
      </c>
      <c r="R108" s="115">
        <v>1.91273523909431E-05</v>
      </c>
      <c r="S108" s="115">
        <v>-0.00010384923313091093</v>
      </c>
      <c r="T108" s="115">
        <v>2.227907957425389E-05</v>
      </c>
      <c r="U108" s="115">
        <v>2.911403162608481E-06</v>
      </c>
      <c r="V108" s="115">
        <v>1.5077839505981656E-06</v>
      </c>
      <c r="W108" s="115">
        <v>-7.40294754181564E-06</v>
      </c>
      <c r="X108" s="115">
        <v>67.5</v>
      </c>
    </row>
    <row r="109" spans="1:24" s="115" customFormat="1" ht="12.75">
      <c r="A109" s="115">
        <v>1723</v>
      </c>
      <c r="B109" s="115">
        <v>169.16000366210938</v>
      </c>
      <c r="C109" s="115">
        <v>167.4600067138672</v>
      </c>
      <c r="D109" s="115">
        <v>8.433279991149902</v>
      </c>
      <c r="E109" s="115">
        <v>8.853578567504883</v>
      </c>
      <c r="F109" s="115">
        <v>29.165635856467873</v>
      </c>
      <c r="G109" s="115" t="s">
        <v>58</v>
      </c>
      <c r="H109" s="115">
        <v>-19.187041112825128</v>
      </c>
      <c r="I109" s="115">
        <v>82.47296254928425</v>
      </c>
      <c r="J109" s="115" t="s">
        <v>61</v>
      </c>
      <c r="K109" s="115">
        <v>-0.8681666791591529</v>
      </c>
      <c r="L109" s="115">
        <v>0.5024331454040606</v>
      </c>
      <c r="M109" s="115">
        <v>-0.20586210655911</v>
      </c>
      <c r="N109" s="115">
        <v>0.022995504920122346</v>
      </c>
      <c r="O109" s="115">
        <v>-0.0348090725546954</v>
      </c>
      <c r="P109" s="115">
        <v>0.014409970159247236</v>
      </c>
      <c r="Q109" s="115">
        <v>-0.00426497019996174</v>
      </c>
      <c r="R109" s="115">
        <v>0.00035345357538074017</v>
      </c>
      <c r="S109" s="115">
        <v>-0.0004506993331687957</v>
      </c>
      <c r="T109" s="115">
        <v>0.00021090167922593477</v>
      </c>
      <c r="U109" s="115">
        <v>-9.381653090754664E-05</v>
      </c>
      <c r="V109" s="115">
        <v>1.305837880568692E-05</v>
      </c>
      <c r="W109" s="115">
        <v>-2.78732171117603E-05</v>
      </c>
      <c r="X109" s="115">
        <v>67.5</v>
      </c>
    </row>
    <row r="110" s="115" customFormat="1" ht="12.75">
      <c r="A110" s="115" t="s">
        <v>141</v>
      </c>
    </row>
    <row r="111" spans="1:24" s="115" customFormat="1" ht="12.75">
      <c r="A111" s="115">
        <v>1722</v>
      </c>
      <c r="B111" s="115">
        <v>151.28</v>
      </c>
      <c r="C111" s="115">
        <v>150.88</v>
      </c>
      <c r="D111" s="115">
        <v>9.008786686468218</v>
      </c>
      <c r="E111" s="115">
        <v>9.274196138500267</v>
      </c>
      <c r="F111" s="115">
        <v>35.53683065245873</v>
      </c>
      <c r="G111" s="115" t="s">
        <v>59</v>
      </c>
      <c r="H111" s="115">
        <v>10.219016449351159</v>
      </c>
      <c r="I111" s="115">
        <v>93.99901644935116</v>
      </c>
      <c r="J111" s="115" t="s">
        <v>73</v>
      </c>
      <c r="K111" s="115">
        <v>1.479499150492162</v>
      </c>
      <c r="M111" s="115" t="s">
        <v>68</v>
      </c>
      <c r="N111" s="115">
        <v>0.9354717143934498</v>
      </c>
      <c r="X111" s="115">
        <v>67.5</v>
      </c>
    </row>
    <row r="112" spans="1:24" s="115" customFormat="1" ht="12.75">
      <c r="A112" s="115">
        <v>1721</v>
      </c>
      <c r="B112" s="115">
        <v>132.27999877929688</v>
      </c>
      <c r="C112" s="115">
        <v>146.67999267578125</v>
      </c>
      <c r="D112" s="115">
        <v>8.915329933166504</v>
      </c>
      <c r="E112" s="115">
        <v>9.284003257751465</v>
      </c>
      <c r="F112" s="115">
        <v>28.274343144328355</v>
      </c>
      <c r="G112" s="115" t="s">
        <v>56</v>
      </c>
      <c r="H112" s="115">
        <v>10.7326330688565</v>
      </c>
      <c r="I112" s="115">
        <v>75.51263184815338</v>
      </c>
      <c r="J112" s="115" t="s">
        <v>62</v>
      </c>
      <c r="K112" s="115">
        <v>1.0173028480120903</v>
      </c>
      <c r="L112" s="115">
        <v>0.613482770794566</v>
      </c>
      <c r="M112" s="115">
        <v>0.24083298459361555</v>
      </c>
      <c r="N112" s="115">
        <v>0.09069947086866273</v>
      </c>
      <c r="O112" s="115">
        <v>0.04085666417624597</v>
      </c>
      <c r="P112" s="115">
        <v>0.01759872775079989</v>
      </c>
      <c r="Q112" s="115">
        <v>0.0049733318731294</v>
      </c>
      <c r="R112" s="115">
        <v>0.0013961089492368446</v>
      </c>
      <c r="S112" s="115">
        <v>0.0005360191457199428</v>
      </c>
      <c r="T112" s="115">
        <v>0.0002589305568015131</v>
      </c>
      <c r="U112" s="115">
        <v>0.0001087897730951157</v>
      </c>
      <c r="V112" s="115">
        <v>5.179910037633857E-05</v>
      </c>
      <c r="W112" s="115">
        <v>3.341638340206998E-05</v>
      </c>
      <c r="X112" s="115">
        <v>67.5</v>
      </c>
    </row>
    <row r="113" spans="1:24" s="115" customFormat="1" ht="12.75">
      <c r="A113" s="115">
        <v>1724</v>
      </c>
      <c r="B113" s="115">
        <v>114.55999755859375</v>
      </c>
      <c r="C113" s="115">
        <v>145.4600067138672</v>
      </c>
      <c r="D113" s="115">
        <v>8.978859901428223</v>
      </c>
      <c r="E113" s="115">
        <v>9.055465698242188</v>
      </c>
      <c r="F113" s="115">
        <v>24.2022218766582</v>
      </c>
      <c r="G113" s="115" t="s">
        <v>57</v>
      </c>
      <c r="H113" s="115">
        <v>17.07206624418599</v>
      </c>
      <c r="I113" s="115">
        <v>64.13206380277974</v>
      </c>
      <c r="J113" s="115" t="s">
        <v>60</v>
      </c>
      <c r="K113" s="115">
        <v>-0.26740326966865885</v>
      </c>
      <c r="L113" s="115">
        <v>0.003339182350216576</v>
      </c>
      <c r="M113" s="115">
        <v>0.0606594194894948</v>
      </c>
      <c r="N113" s="115">
        <v>-0.0009381242210658293</v>
      </c>
      <c r="O113" s="115">
        <v>-0.011164082943013734</v>
      </c>
      <c r="P113" s="115">
        <v>0.00038204486681342264</v>
      </c>
      <c r="Q113" s="115">
        <v>0.0011258985310017573</v>
      </c>
      <c r="R113" s="115">
        <v>-7.539864752814932E-05</v>
      </c>
      <c r="S113" s="115">
        <v>-0.00018092108124255103</v>
      </c>
      <c r="T113" s="115">
        <v>2.7201475300972347E-05</v>
      </c>
      <c r="U113" s="115">
        <v>1.6122244325811277E-05</v>
      </c>
      <c r="V113" s="115">
        <v>-5.951789607932386E-06</v>
      </c>
      <c r="W113" s="115">
        <v>-1.2313383049826723E-05</v>
      </c>
      <c r="X113" s="115">
        <v>67.5</v>
      </c>
    </row>
    <row r="114" spans="1:24" s="115" customFormat="1" ht="12.75">
      <c r="A114" s="115">
        <v>1723</v>
      </c>
      <c r="B114" s="115">
        <v>183.94000244140625</v>
      </c>
      <c r="C114" s="115">
        <v>175.63999938964844</v>
      </c>
      <c r="D114" s="115">
        <v>8.279976844787598</v>
      </c>
      <c r="E114" s="115">
        <v>8.656804084777832</v>
      </c>
      <c r="F114" s="115">
        <v>35.263884362398436</v>
      </c>
      <c r="G114" s="115" t="s">
        <v>58</v>
      </c>
      <c r="H114" s="115">
        <v>-14.813547599530551</v>
      </c>
      <c r="I114" s="115">
        <v>101.6264548418757</v>
      </c>
      <c r="J114" s="115" t="s">
        <v>61</v>
      </c>
      <c r="K114" s="115">
        <v>-0.9815297122064215</v>
      </c>
      <c r="L114" s="115">
        <v>0.6134736831543877</v>
      </c>
      <c r="M114" s="115">
        <v>-0.23306857637928405</v>
      </c>
      <c r="N114" s="115">
        <v>-0.09069461912815582</v>
      </c>
      <c r="O114" s="115">
        <v>-0.039301784433433185</v>
      </c>
      <c r="P114" s="115">
        <v>0.01759458042030317</v>
      </c>
      <c r="Q114" s="115">
        <v>-0.00484421122765852</v>
      </c>
      <c r="R114" s="115">
        <v>-0.0013940714623325923</v>
      </c>
      <c r="S114" s="115">
        <v>-0.0005045632635659908</v>
      </c>
      <c r="T114" s="115">
        <v>0.000257497792198287</v>
      </c>
      <c r="U114" s="115">
        <v>-0.00010758851224915049</v>
      </c>
      <c r="V114" s="115">
        <v>-5.145602977553658E-05</v>
      </c>
      <c r="W114" s="115">
        <v>-3.106501694096397E-05</v>
      </c>
      <c r="X114" s="115">
        <v>67.5</v>
      </c>
    </row>
    <row r="115" s="115" customFormat="1" ht="12.75">
      <c r="A115" s="115" t="s">
        <v>147</v>
      </c>
    </row>
    <row r="116" spans="1:24" s="115" customFormat="1" ht="12.75">
      <c r="A116" s="115">
        <v>1722</v>
      </c>
      <c r="B116" s="115">
        <v>157.72</v>
      </c>
      <c r="C116" s="115">
        <v>156.22</v>
      </c>
      <c r="D116" s="115">
        <v>8.728890204576606</v>
      </c>
      <c r="E116" s="115">
        <v>9.009458448985505</v>
      </c>
      <c r="F116" s="115">
        <v>39.71595048132067</v>
      </c>
      <c r="G116" s="115" t="s">
        <v>59</v>
      </c>
      <c r="H116" s="115">
        <v>18.23116080281163</v>
      </c>
      <c r="I116" s="115">
        <v>108.45116080281163</v>
      </c>
      <c r="J116" s="115" t="s">
        <v>73</v>
      </c>
      <c r="K116" s="115">
        <v>1.2154370098146956</v>
      </c>
      <c r="M116" s="115" t="s">
        <v>68</v>
      </c>
      <c r="N116" s="115">
        <v>0.8068168158807039</v>
      </c>
      <c r="X116" s="115">
        <v>67.5</v>
      </c>
    </row>
    <row r="117" spans="1:24" s="115" customFormat="1" ht="12.75">
      <c r="A117" s="115">
        <v>1721</v>
      </c>
      <c r="B117" s="115">
        <v>139.72000122070312</v>
      </c>
      <c r="C117" s="115">
        <v>147.72000122070312</v>
      </c>
      <c r="D117" s="115">
        <v>8.978297233581543</v>
      </c>
      <c r="E117" s="115">
        <v>9.303756713867188</v>
      </c>
      <c r="F117" s="115">
        <v>30.375914076528066</v>
      </c>
      <c r="G117" s="115" t="s">
        <v>56</v>
      </c>
      <c r="H117" s="115">
        <v>8.361538622935782</v>
      </c>
      <c r="I117" s="115">
        <v>80.58153984363891</v>
      </c>
      <c r="J117" s="115" t="s">
        <v>62</v>
      </c>
      <c r="K117" s="115">
        <v>0.8764662256399081</v>
      </c>
      <c r="L117" s="115">
        <v>0.6278747118357659</v>
      </c>
      <c r="M117" s="115">
        <v>0.20749101586255247</v>
      </c>
      <c r="N117" s="115">
        <v>0.09154598428876043</v>
      </c>
      <c r="O117" s="115">
        <v>0.035200345998221125</v>
      </c>
      <c r="P117" s="115">
        <v>0.018011585003983616</v>
      </c>
      <c r="Q117" s="115">
        <v>0.004284781507823421</v>
      </c>
      <c r="R117" s="115">
        <v>0.0014091438280098524</v>
      </c>
      <c r="S117" s="115">
        <v>0.0004618229711647223</v>
      </c>
      <c r="T117" s="115">
        <v>0.0002650246969071296</v>
      </c>
      <c r="U117" s="115">
        <v>9.374327737642448E-05</v>
      </c>
      <c r="V117" s="115">
        <v>5.228995272247233E-05</v>
      </c>
      <c r="W117" s="115">
        <v>2.879367333323328E-05</v>
      </c>
      <c r="X117" s="115">
        <v>67.5</v>
      </c>
    </row>
    <row r="118" spans="1:24" s="115" customFormat="1" ht="12.75">
      <c r="A118" s="115">
        <v>1724</v>
      </c>
      <c r="B118" s="115">
        <v>129.8800048828125</v>
      </c>
      <c r="C118" s="115">
        <v>140.8800048828125</v>
      </c>
      <c r="D118" s="115">
        <v>9.137459754943848</v>
      </c>
      <c r="E118" s="115">
        <v>9.36514949798584</v>
      </c>
      <c r="F118" s="115">
        <v>27.60144747307099</v>
      </c>
      <c r="G118" s="115" t="s">
        <v>57</v>
      </c>
      <c r="H118" s="115">
        <v>9.536257078768998</v>
      </c>
      <c r="I118" s="115">
        <v>71.9162619615815</v>
      </c>
      <c r="J118" s="115" t="s">
        <v>60</v>
      </c>
      <c r="K118" s="115">
        <v>0.33126988133568713</v>
      </c>
      <c r="L118" s="115">
        <v>0.003417545188548447</v>
      </c>
      <c r="M118" s="115">
        <v>-0.08060152382337656</v>
      </c>
      <c r="N118" s="115">
        <v>-0.0009466720130754647</v>
      </c>
      <c r="O118" s="115">
        <v>0.012951926928949283</v>
      </c>
      <c r="P118" s="115">
        <v>0.00039090481484282534</v>
      </c>
      <c r="Q118" s="115">
        <v>-0.0017674323213169745</v>
      </c>
      <c r="R118" s="115">
        <v>-7.607721699063726E-05</v>
      </c>
      <c r="S118" s="115">
        <v>0.00014057261528071266</v>
      </c>
      <c r="T118" s="115">
        <v>2.7826517210007926E-05</v>
      </c>
      <c r="U118" s="115">
        <v>-4.532492788638401E-05</v>
      </c>
      <c r="V118" s="115">
        <v>-5.999736398411669E-06</v>
      </c>
      <c r="W118" s="115">
        <v>7.854969842647368E-06</v>
      </c>
      <c r="X118" s="115">
        <v>67.5</v>
      </c>
    </row>
    <row r="119" spans="1:24" s="115" customFormat="1" ht="12.75">
      <c r="A119" s="115">
        <v>1723</v>
      </c>
      <c r="B119" s="115">
        <v>173.36000061035156</v>
      </c>
      <c r="C119" s="115">
        <v>190.4600067138672</v>
      </c>
      <c r="D119" s="115">
        <v>8.665627479553223</v>
      </c>
      <c r="E119" s="115">
        <v>9.051551818847656</v>
      </c>
      <c r="F119" s="115">
        <v>33.845927072952705</v>
      </c>
      <c r="G119" s="115" t="s">
        <v>58</v>
      </c>
      <c r="H119" s="115">
        <v>-12.702131422439052</v>
      </c>
      <c r="I119" s="115">
        <v>93.15786918791251</v>
      </c>
      <c r="J119" s="115" t="s">
        <v>61</v>
      </c>
      <c r="K119" s="115">
        <v>-0.8114513604691941</v>
      </c>
      <c r="L119" s="115">
        <v>0.6278654108546913</v>
      </c>
      <c r="M119" s="115">
        <v>-0.19119601465779476</v>
      </c>
      <c r="N119" s="115">
        <v>-0.09154108941616126</v>
      </c>
      <c r="O119" s="115">
        <v>-0.032730902022731365</v>
      </c>
      <c r="P119" s="115">
        <v>0.018007342607432673</v>
      </c>
      <c r="Q119" s="115">
        <v>-0.003903272416748495</v>
      </c>
      <c r="R119" s="115">
        <v>-0.0014070886912605119</v>
      </c>
      <c r="S119" s="115">
        <v>-0.00043990885025031344</v>
      </c>
      <c r="T119" s="115">
        <v>0.0002635598127762976</v>
      </c>
      <c r="U119" s="115">
        <v>-8.205761978858118E-05</v>
      </c>
      <c r="V119" s="115">
        <v>-5.194460817898202E-05</v>
      </c>
      <c r="W119" s="115">
        <v>-2.770153556740221E-05</v>
      </c>
      <c r="X119" s="115">
        <v>67.5</v>
      </c>
    </row>
    <row r="120" spans="1:14" s="115" customFormat="1" ht="12.75">
      <c r="A120" s="115" t="s">
        <v>153</v>
      </c>
      <c r="E120" s="116" t="s">
        <v>106</v>
      </c>
      <c r="F120" s="116">
        <f>MIN(F91:F119)</f>
        <v>17.942488682545797</v>
      </c>
      <c r="G120" s="116"/>
      <c r="H120" s="116"/>
      <c r="I120" s="117"/>
      <c r="J120" s="117" t="s">
        <v>158</v>
      </c>
      <c r="K120" s="116">
        <f>AVERAGE(K118,K113,K108,K103,K98,K93)</f>
        <v>0.22713967772799037</v>
      </c>
      <c r="L120" s="116">
        <f>AVERAGE(L118,L113,L108,L103,L98,L93)</f>
        <v>0.0034769263298751376</v>
      </c>
      <c r="M120" s="117" t="s">
        <v>108</v>
      </c>
      <c r="N120" s="116" t="e">
        <f>Mittelwert(K116,K111,K106,K101,K96,K91)</f>
        <v>#NAME?</v>
      </c>
    </row>
    <row r="121" spans="5:14" s="115" customFormat="1" ht="12.75">
      <c r="E121" s="116" t="s">
        <v>107</v>
      </c>
      <c r="F121" s="116">
        <f>MAX(F91:F119)</f>
        <v>39.71595048132067</v>
      </c>
      <c r="G121" s="116"/>
      <c r="H121" s="116"/>
      <c r="I121" s="117"/>
      <c r="J121" s="117" t="s">
        <v>159</v>
      </c>
      <c r="K121" s="116">
        <f>AVERAGE(K119,K114,K109,K104,K99,K94)</f>
        <v>-0.8020150671574596</v>
      </c>
      <c r="L121" s="116">
        <f>AVERAGE(L119,L114,L109,L104,L99,L94)</f>
        <v>0.6388446499293567</v>
      </c>
      <c r="M121" s="116"/>
      <c r="N121" s="116"/>
    </row>
    <row r="122" spans="5:14" s="115" customFormat="1" ht="12.75">
      <c r="E122" s="116"/>
      <c r="F122" s="116"/>
      <c r="G122" s="116"/>
      <c r="H122" s="116"/>
      <c r="I122" s="116"/>
      <c r="J122" s="117" t="s">
        <v>112</v>
      </c>
      <c r="K122" s="116">
        <f>ABS(K120/$G$33)</f>
        <v>0.14196229857999398</v>
      </c>
      <c r="L122" s="116">
        <f>ABS(L120/$H$33)</f>
        <v>0.009658128694097604</v>
      </c>
      <c r="M122" s="117" t="s">
        <v>111</v>
      </c>
      <c r="N122" s="116">
        <f>K122+L122+L123+K123</f>
        <v>1.006588712546678</v>
      </c>
    </row>
    <row r="123" spans="5:14" s="115" customFormat="1" ht="12.75">
      <c r="E123" s="116"/>
      <c r="F123" s="116"/>
      <c r="G123" s="116"/>
      <c r="H123" s="116"/>
      <c r="I123" s="116"/>
      <c r="J123" s="116"/>
      <c r="K123" s="116">
        <f>ABS(K121/$G$34)</f>
        <v>0.4556903790667384</v>
      </c>
      <c r="L123" s="116">
        <f>ABS(L121/$H$34)</f>
        <v>0.39927790620584797</v>
      </c>
      <c r="M123" s="116"/>
      <c r="N123" s="116"/>
    </row>
    <row r="124" s="100" customFormat="1" ht="12.75"/>
    <row r="125" s="100" customFormat="1" ht="12.75" hidden="1">
      <c r="A125" s="100" t="s">
        <v>118</v>
      </c>
    </row>
    <row r="126" spans="1:24" s="100" customFormat="1" ht="12.75" hidden="1">
      <c r="A126" s="100">
        <v>1722</v>
      </c>
      <c r="B126" s="100">
        <v>130.48</v>
      </c>
      <c r="C126" s="100">
        <v>140.98</v>
      </c>
      <c r="D126" s="100">
        <v>9.305127210917345</v>
      </c>
      <c r="E126" s="100">
        <v>9.58515625869314</v>
      </c>
      <c r="F126" s="100">
        <v>22.374487302447672</v>
      </c>
      <c r="G126" s="100" t="s">
        <v>59</v>
      </c>
      <c r="H126" s="100">
        <v>-5.731719414907062</v>
      </c>
      <c r="I126" s="100">
        <v>57.24828058509293</v>
      </c>
      <c r="J126" s="100" t="s">
        <v>73</v>
      </c>
      <c r="K126" s="100">
        <v>1.472701994372928</v>
      </c>
      <c r="M126" s="100" t="s">
        <v>68</v>
      </c>
      <c r="N126" s="100">
        <v>0.7969540179675145</v>
      </c>
      <c r="X126" s="100">
        <v>67.5</v>
      </c>
    </row>
    <row r="127" spans="1:24" s="100" customFormat="1" ht="12.75" hidden="1">
      <c r="A127" s="100">
        <v>1723</v>
      </c>
      <c r="B127" s="100">
        <v>166.24000549316406</v>
      </c>
      <c r="C127" s="100">
        <v>176.24000549316406</v>
      </c>
      <c r="D127" s="100">
        <v>9.10392951965332</v>
      </c>
      <c r="E127" s="100">
        <v>8.702500343322754</v>
      </c>
      <c r="F127" s="100">
        <v>33.741494589988456</v>
      </c>
      <c r="G127" s="100" t="s">
        <v>56</v>
      </c>
      <c r="H127" s="100">
        <v>-10.367144805818697</v>
      </c>
      <c r="I127" s="100">
        <v>88.37286068734537</v>
      </c>
      <c r="J127" s="100" t="s">
        <v>62</v>
      </c>
      <c r="K127" s="100">
        <v>1.1469297679686532</v>
      </c>
      <c r="L127" s="100">
        <v>0.28264509851480174</v>
      </c>
      <c r="M127" s="100">
        <v>0.2715196739169837</v>
      </c>
      <c r="N127" s="100">
        <v>0.037725339336035585</v>
      </c>
      <c r="O127" s="100">
        <v>0.0460630087180205</v>
      </c>
      <c r="P127" s="100">
        <v>0.008108283299633708</v>
      </c>
      <c r="Q127" s="100">
        <v>0.005606864355798216</v>
      </c>
      <c r="R127" s="100">
        <v>0.0005806262037737477</v>
      </c>
      <c r="S127" s="100">
        <v>0.0006043348444829019</v>
      </c>
      <c r="T127" s="100">
        <v>0.0001192874954157221</v>
      </c>
      <c r="U127" s="100">
        <v>0.00012261752174976985</v>
      </c>
      <c r="V127" s="100">
        <v>2.153734958777107E-05</v>
      </c>
      <c r="W127" s="100">
        <v>3.76817208193784E-05</v>
      </c>
      <c r="X127" s="100">
        <v>67.5</v>
      </c>
    </row>
    <row r="128" spans="1:24" s="100" customFormat="1" ht="12.75" hidden="1">
      <c r="A128" s="100">
        <v>1721</v>
      </c>
      <c r="B128" s="100">
        <v>137.5399932861328</v>
      </c>
      <c r="C128" s="100">
        <v>136.83999633789062</v>
      </c>
      <c r="D128" s="100">
        <v>8.997913360595703</v>
      </c>
      <c r="E128" s="100">
        <v>9.579358100891113</v>
      </c>
      <c r="F128" s="100">
        <v>33.18198272231282</v>
      </c>
      <c r="G128" s="100" t="s">
        <v>57</v>
      </c>
      <c r="H128" s="100">
        <v>17.785573032440013</v>
      </c>
      <c r="I128" s="100">
        <v>87.82556631857283</v>
      </c>
      <c r="J128" s="100" t="s">
        <v>60</v>
      </c>
      <c r="K128" s="100">
        <v>-0.9017742840367299</v>
      </c>
      <c r="L128" s="100">
        <v>0.0015378537007004164</v>
      </c>
      <c r="M128" s="100">
        <v>0.21537602735525507</v>
      </c>
      <c r="N128" s="100">
        <v>-0.00039072560112770124</v>
      </c>
      <c r="O128" s="100">
        <v>-0.035907785052563285</v>
      </c>
      <c r="P128" s="100">
        <v>0.0001760646481190895</v>
      </c>
      <c r="Q128" s="100">
        <v>0.004535572936928476</v>
      </c>
      <c r="R128" s="100">
        <v>-3.14164949784763E-05</v>
      </c>
      <c r="S128" s="100">
        <v>-0.000444448573340752</v>
      </c>
      <c r="T128" s="100">
        <v>1.2547395251109804E-05</v>
      </c>
      <c r="U128" s="100">
        <v>0.00010458817436826444</v>
      </c>
      <c r="V128" s="100">
        <v>-2.485579315562575E-06</v>
      </c>
      <c r="W128" s="100">
        <v>-2.6843553176769125E-05</v>
      </c>
      <c r="X128" s="100">
        <v>67.5</v>
      </c>
    </row>
    <row r="129" spans="1:24" s="100" customFormat="1" ht="12.75" hidden="1">
      <c r="A129" s="100">
        <v>1724</v>
      </c>
      <c r="B129" s="100">
        <v>123.44000244140625</v>
      </c>
      <c r="C129" s="100">
        <v>115.63999938964844</v>
      </c>
      <c r="D129" s="100">
        <v>9.194265365600586</v>
      </c>
      <c r="E129" s="100">
        <v>9.88218879699707</v>
      </c>
      <c r="F129" s="100">
        <v>24.686761394065723</v>
      </c>
      <c r="G129" s="100" t="s">
        <v>58</v>
      </c>
      <c r="H129" s="100">
        <v>7.967275281272386</v>
      </c>
      <c r="I129" s="100">
        <v>63.907277722678636</v>
      </c>
      <c r="J129" s="100" t="s">
        <v>61</v>
      </c>
      <c r="K129" s="100">
        <v>0.7086967146125851</v>
      </c>
      <c r="L129" s="100">
        <v>0.28264091480257636</v>
      </c>
      <c r="M129" s="100">
        <v>0.16533632439561963</v>
      </c>
      <c r="N129" s="100">
        <v>-0.037723315887175896</v>
      </c>
      <c r="O129" s="100">
        <v>0.028851893261540834</v>
      </c>
      <c r="P129" s="100">
        <v>0.008106371525337436</v>
      </c>
      <c r="Q129" s="100">
        <v>0.0032962867044786237</v>
      </c>
      <c r="R129" s="100">
        <v>-0.0005797756396676054</v>
      </c>
      <c r="S129" s="100">
        <v>0.0004094948960750835</v>
      </c>
      <c r="T129" s="100">
        <v>0.0001186257536750277</v>
      </c>
      <c r="U129" s="100">
        <v>6.400289385933106E-05</v>
      </c>
      <c r="V129" s="100">
        <v>-2.1393441114788197E-05</v>
      </c>
      <c r="W129" s="100">
        <v>2.644495673574725E-05</v>
      </c>
      <c r="X129" s="100">
        <v>67.5</v>
      </c>
    </row>
    <row r="130" s="100" customFormat="1" ht="12.75" hidden="1">
      <c r="A130" s="100" t="s">
        <v>124</v>
      </c>
    </row>
    <row r="131" spans="1:24" s="100" customFormat="1" ht="12.75" hidden="1">
      <c r="A131" s="100">
        <v>1722</v>
      </c>
      <c r="B131" s="100">
        <v>134.7</v>
      </c>
      <c r="C131" s="100">
        <v>139.1</v>
      </c>
      <c r="D131" s="100">
        <v>8.97849735240678</v>
      </c>
      <c r="E131" s="100">
        <v>9.455063870091053</v>
      </c>
      <c r="F131" s="100">
        <v>25.972767361264307</v>
      </c>
      <c r="G131" s="100" t="s">
        <v>59</v>
      </c>
      <c r="H131" s="100">
        <v>1.6847691398815385</v>
      </c>
      <c r="I131" s="100">
        <v>68.88476913988153</v>
      </c>
      <c r="J131" s="100" t="s">
        <v>73</v>
      </c>
      <c r="K131" s="100">
        <v>2.094578826809855</v>
      </c>
      <c r="M131" s="100" t="s">
        <v>68</v>
      </c>
      <c r="N131" s="100">
        <v>1.2765700460448806</v>
      </c>
      <c r="X131" s="100">
        <v>67.5</v>
      </c>
    </row>
    <row r="132" spans="1:24" s="100" customFormat="1" ht="12.75" hidden="1">
      <c r="A132" s="100">
        <v>1723</v>
      </c>
      <c r="B132" s="100">
        <v>157.77999877929688</v>
      </c>
      <c r="C132" s="100">
        <v>181.27999877929688</v>
      </c>
      <c r="D132" s="100">
        <v>8.670141220092773</v>
      </c>
      <c r="E132" s="100">
        <v>8.770007133483887</v>
      </c>
      <c r="F132" s="100">
        <v>30.728005456960158</v>
      </c>
      <c r="G132" s="100" t="s">
        <v>56</v>
      </c>
      <c r="H132" s="100">
        <v>-5.803176628347558</v>
      </c>
      <c r="I132" s="100">
        <v>84.47682215094932</v>
      </c>
      <c r="J132" s="100" t="s">
        <v>62</v>
      </c>
      <c r="K132" s="100">
        <v>1.2584220316008523</v>
      </c>
      <c r="L132" s="100">
        <v>0.6332089571226488</v>
      </c>
      <c r="M132" s="100">
        <v>0.2979143918253999</v>
      </c>
      <c r="N132" s="100">
        <v>0.13534841796809974</v>
      </c>
      <c r="O132" s="100">
        <v>0.050540804694196466</v>
      </c>
      <c r="P132" s="100">
        <v>0.01816477386632457</v>
      </c>
      <c r="Q132" s="100">
        <v>0.0061518967970685635</v>
      </c>
      <c r="R132" s="100">
        <v>0.0020832876293792922</v>
      </c>
      <c r="S132" s="100">
        <v>0.0006630534509827947</v>
      </c>
      <c r="T132" s="100">
        <v>0.0002672453737108738</v>
      </c>
      <c r="U132" s="100">
        <v>0.0001345143779192311</v>
      </c>
      <c r="V132" s="100">
        <v>7.72958167079231E-05</v>
      </c>
      <c r="W132" s="100">
        <v>4.1338740023920726E-05</v>
      </c>
      <c r="X132" s="100">
        <v>67.5</v>
      </c>
    </row>
    <row r="133" spans="1:24" s="100" customFormat="1" ht="12.75" hidden="1">
      <c r="A133" s="100">
        <v>1721</v>
      </c>
      <c r="B133" s="100">
        <v>112.58000183105469</v>
      </c>
      <c r="C133" s="100">
        <v>131.27999877929688</v>
      </c>
      <c r="D133" s="100">
        <v>9.319327354431152</v>
      </c>
      <c r="E133" s="100">
        <v>9.382235527038574</v>
      </c>
      <c r="F133" s="100">
        <v>30.12491547855998</v>
      </c>
      <c r="G133" s="100" t="s">
        <v>57</v>
      </c>
      <c r="H133" s="100">
        <v>31.82353256408689</v>
      </c>
      <c r="I133" s="100">
        <v>76.90353439514158</v>
      </c>
      <c r="J133" s="100" t="s">
        <v>60</v>
      </c>
      <c r="K133" s="100">
        <v>-1.1572859805335838</v>
      </c>
      <c r="L133" s="100">
        <v>0.0034463179289016617</v>
      </c>
      <c r="M133" s="100">
        <v>0.275284475970609</v>
      </c>
      <c r="N133" s="100">
        <v>-0.0014004895702611538</v>
      </c>
      <c r="O133" s="100">
        <v>-0.04626195614271231</v>
      </c>
      <c r="P133" s="100">
        <v>0.0003943915762395585</v>
      </c>
      <c r="Q133" s="100">
        <v>0.005744392476233365</v>
      </c>
      <c r="R133" s="100">
        <v>-0.00011258356987226662</v>
      </c>
      <c r="S133" s="100">
        <v>-0.0005874854449886397</v>
      </c>
      <c r="T133" s="100">
        <v>2.8091505914942273E-05</v>
      </c>
      <c r="U133" s="100">
        <v>0.00012902635761431844</v>
      </c>
      <c r="V133" s="100">
        <v>-8.89188162520769E-06</v>
      </c>
      <c r="W133" s="100">
        <v>-3.5963244876422465E-05</v>
      </c>
      <c r="X133" s="100">
        <v>67.5</v>
      </c>
    </row>
    <row r="134" spans="1:24" s="100" customFormat="1" ht="12.75" hidden="1">
      <c r="A134" s="100">
        <v>1724</v>
      </c>
      <c r="B134" s="100">
        <v>118.63999938964844</v>
      </c>
      <c r="C134" s="100">
        <v>135.0399932861328</v>
      </c>
      <c r="D134" s="100">
        <v>9.179999351501465</v>
      </c>
      <c r="E134" s="100">
        <v>9.391670227050781</v>
      </c>
      <c r="F134" s="100">
        <v>22.401887802357255</v>
      </c>
      <c r="G134" s="100" t="s">
        <v>58</v>
      </c>
      <c r="H134" s="100">
        <v>6.930773703840131</v>
      </c>
      <c r="I134" s="100">
        <v>58.07077309348857</v>
      </c>
      <c r="J134" s="100" t="s">
        <v>61</v>
      </c>
      <c r="K134" s="100">
        <v>0.4942824788305146</v>
      </c>
      <c r="L134" s="100">
        <v>0.6331995785477793</v>
      </c>
      <c r="M134" s="100">
        <v>0.11389223918373506</v>
      </c>
      <c r="N134" s="100">
        <v>-0.13534117213705152</v>
      </c>
      <c r="O134" s="100">
        <v>0.020352011030526557</v>
      </c>
      <c r="P134" s="100">
        <v>0.018160491868319518</v>
      </c>
      <c r="Q134" s="100">
        <v>0.002201769579401068</v>
      </c>
      <c r="R134" s="100">
        <v>-0.0020802433238733416</v>
      </c>
      <c r="S134" s="100">
        <v>0.0003074097116011355</v>
      </c>
      <c r="T134" s="100">
        <v>0.00026576485295331164</v>
      </c>
      <c r="U134" s="100">
        <v>3.8030473409882E-05</v>
      </c>
      <c r="V134" s="100">
        <v>-7.678266550275615E-05</v>
      </c>
      <c r="W134" s="100">
        <v>2.0384711053232475E-05</v>
      </c>
      <c r="X134" s="100">
        <v>67.5</v>
      </c>
    </row>
    <row r="135" s="100" customFormat="1" ht="12.75" hidden="1">
      <c r="A135" s="100" t="s">
        <v>130</v>
      </c>
    </row>
    <row r="136" spans="1:24" s="100" customFormat="1" ht="12.75" hidden="1">
      <c r="A136" s="100">
        <v>1722</v>
      </c>
      <c r="B136" s="100">
        <v>135.16</v>
      </c>
      <c r="C136" s="100">
        <v>135.26</v>
      </c>
      <c r="D136" s="100">
        <v>9.137619738913196</v>
      </c>
      <c r="E136" s="100">
        <v>9.016104297656938</v>
      </c>
      <c r="F136" s="100">
        <v>25.45491373272602</v>
      </c>
      <c r="G136" s="100" t="s">
        <v>59</v>
      </c>
      <c r="H136" s="100">
        <v>-1.3230379876480498</v>
      </c>
      <c r="I136" s="100">
        <v>66.33696201235195</v>
      </c>
      <c r="J136" s="100" t="s">
        <v>73</v>
      </c>
      <c r="K136" s="100">
        <v>0.8502251819837816</v>
      </c>
      <c r="M136" s="100" t="s">
        <v>68</v>
      </c>
      <c r="N136" s="100">
        <v>0.4835249480747733</v>
      </c>
      <c r="X136" s="100">
        <v>67.5</v>
      </c>
    </row>
    <row r="137" spans="1:24" s="100" customFormat="1" ht="12.75" hidden="1">
      <c r="A137" s="100">
        <v>1723</v>
      </c>
      <c r="B137" s="100">
        <v>161.67999267578125</v>
      </c>
      <c r="C137" s="100">
        <v>171.77999877929688</v>
      </c>
      <c r="D137" s="100">
        <v>8.500797271728516</v>
      </c>
      <c r="E137" s="100">
        <v>8.698501586914062</v>
      </c>
      <c r="F137" s="100">
        <v>29.737785479511913</v>
      </c>
      <c r="G137" s="100" t="s">
        <v>56</v>
      </c>
      <c r="H137" s="100">
        <v>-10.783192721480987</v>
      </c>
      <c r="I137" s="100">
        <v>83.39679995430026</v>
      </c>
      <c r="J137" s="100" t="s">
        <v>62</v>
      </c>
      <c r="K137" s="100">
        <v>0.8409313453766191</v>
      </c>
      <c r="L137" s="100">
        <v>0.31862429376670137</v>
      </c>
      <c r="M137" s="100">
        <v>0.19907881328313654</v>
      </c>
      <c r="N137" s="100">
        <v>0.025775119181309203</v>
      </c>
      <c r="O137" s="100">
        <v>0.03377358731278769</v>
      </c>
      <c r="P137" s="100">
        <v>0.009140402292617701</v>
      </c>
      <c r="Q137" s="100">
        <v>0.004110971855140905</v>
      </c>
      <c r="R137" s="100">
        <v>0.0003966897763418047</v>
      </c>
      <c r="S137" s="100">
        <v>0.0004431096179032088</v>
      </c>
      <c r="T137" s="100">
        <v>0.0001344856124563172</v>
      </c>
      <c r="U137" s="100">
        <v>8.990330937368559E-05</v>
      </c>
      <c r="V137" s="100">
        <v>1.4714786297831584E-05</v>
      </c>
      <c r="W137" s="100">
        <v>2.7630199230609618E-05</v>
      </c>
      <c r="X137" s="100">
        <v>67.5</v>
      </c>
    </row>
    <row r="138" spans="1:24" s="100" customFormat="1" ht="12.75" hidden="1">
      <c r="A138" s="100">
        <v>1721</v>
      </c>
      <c r="B138" s="100">
        <v>141.1999969482422</v>
      </c>
      <c r="C138" s="100">
        <v>127.9000015258789</v>
      </c>
      <c r="D138" s="100">
        <v>9.194151878356934</v>
      </c>
      <c r="E138" s="100">
        <v>9.621956825256348</v>
      </c>
      <c r="F138" s="100">
        <v>33.37636073751134</v>
      </c>
      <c r="G138" s="100" t="s">
        <v>57</v>
      </c>
      <c r="H138" s="100">
        <v>12.767816733246178</v>
      </c>
      <c r="I138" s="100">
        <v>86.46781368148837</v>
      </c>
      <c r="J138" s="100" t="s">
        <v>60</v>
      </c>
      <c r="K138" s="100">
        <v>-0.5394584085948724</v>
      </c>
      <c r="L138" s="100">
        <v>0.0017335745781767663</v>
      </c>
      <c r="M138" s="100">
        <v>0.12943705897166066</v>
      </c>
      <c r="N138" s="100">
        <v>-0.00026699667611698713</v>
      </c>
      <c r="O138" s="100">
        <v>-0.021384961272043427</v>
      </c>
      <c r="P138" s="100">
        <v>0.00019840707414577315</v>
      </c>
      <c r="Q138" s="100">
        <v>0.002753919590705389</v>
      </c>
      <c r="R138" s="100">
        <v>-2.146362684460113E-05</v>
      </c>
      <c r="S138" s="100">
        <v>-0.0002567519573946796</v>
      </c>
      <c r="T138" s="100">
        <v>1.4135190700342828E-05</v>
      </c>
      <c r="U138" s="100">
        <v>6.532277591710216E-05</v>
      </c>
      <c r="V138" s="100">
        <v>-1.6970461359480981E-06</v>
      </c>
      <c r="W138" s="100">
        <v>-1.5247438890855037E-05</v>
      </c>
      <c r="X138" s="100">
        <v>67.5</v>
      </c>
    </row>
    <row r="139" spans="1:24" s="100" customFormat="1" ht="12.75" hidden="1">
      <c r="A139" s="100">
        <v>1724</v>
      </c>
      <c r="B139" s="100">
        <v>118.80000305175781</v>
      </c>
      <c r="C139" s="100">
        <v>129.39999389648438</v>
      </c>
      <c r="D139" s="100">
        <v>9.152999877929688</v>
      </c>
      <c r="E139" s="100">
        <v>9.585356712341309</v>
      </c>
      <c r="F139" s="100">
        <v>22.014133211415245</v>
      </c>
      <c r="G139" s="100" t="s">
        <v>58</v>
      </c>
      <c r="H139" s="100">
        <v>5.934338940944272</v>
      </c>
      <c r="I139" s="100">
        <v>57.234341992702085</v>
      </c>
      <c r="J139" s="100" t="s">
        <v>61</v>
      </c>
      <c r="K139" s="100">
        <v>0.6450970105598214</v>
      </c>
      <c r="L139" s="100">
        <v>0.31861957770593935</v>
      </c>
      <c r="M139" s="100">
        <v>0.1512561458684862</v>
      </c>
      <c r="N139" s="100">
        <v>-0.02577373627524027</v>
      </c>
      <c r="O139" s="100">
        <v>0.026140746572500498</v>
      </c>
      <c r="P139" s="100">
        <v>0.009138248667212983</v>
      </c>
      <c r="Q139" s="100">
        <v>0.003052215012362286</v>
      </c>
      <c r="R139" s="100">
        <v>-0.0003961086863182714</v>
      </c>
      <c r="S139" s="100">
        <v>0.00036114341452161123</v>
      </c>
      <c r="T139" s="100">
        <v>0.00013374070562702922</v>
      </c>
      <c r="U139" s="100">
        <v>6.177005733221138E-05</v>
      </c>
      <c r="V139" s="100">
        <v>-1.4616599132606591E-05</v>
      </c>
      <c r="W139" s="100">
        <v>2.304221162980719E-05</v>
      </c>
      <c r="X139" s="100">
        <v>67.5</v>
      </c>
    </row>
    <row r="140" s="100" customFormat="1" ht="12.75" hidden="1">
      <c r="A140" s="100" t="s">
        <v>136</v>
      </c>
    </row>
    <row r="141" spans="1:24" s="100" customFormat="1" ht="12.75" hidden="1">
      <c r="A141" s="100">
        <v>1722</v>
      </c>
      <c r="B141" s="100">
        <v>158.64</v>
      </c>
      <c r="C141" s="100">
        <v>140.04</v>
      </c>
      <c r="D141" s="100">
        <v>9.056051868449048</v>
      </c>
      <c r="E141" s="100">
        <v>9.23360544258842</v>
      </c>
      <c r="F141" s="100">
        <v>28.230963379100018</v>
      </c>
      <c r="G141" s="100" t="s">
        <v>59</v>
      </c>
      <c r="H141" s="100">
        <v>-16.832639497211957</v>
      </c>
      <c r="I141" s="100">
        <v>74.30736050278803</v>
      </c>
      <c r="J141" s="100" t="s">
        <v>73</v>
      </c>
      <c r="K141" s="100">
        <v>2.0769838625035706</v>
      </c>
      <c r="M141" s="100" t="s">
        <v>68</v>
      </c>
      <c r="N141" s="100">
        <v>1.0749267626843442</v>
      </c>
      <c r="X141" s="100">
        <v>67.5</v>
      </c>
    </row>
    <row r="142" spans="1:24" s="100" customFormat="1" ht="12.75" hidden="1">
      <c r="A142" s="100">
        <v>1723</v>
      </c>
      <c r="B142" s="100">
        <v>169.16000366210938</v>
      </c>
      <c r="C142" s="100">
        <v>167.4600067138672</v>
      </c>
      <c r="D142" s="100">
        <v>8.433279991149902</v>
      </c>
      <c r="E142" s="100">
        <v>8.853578567504883</v>
      </c>
      <c r="F142" s="100">
        <v>32.21606970710311</v>
      </c>
      <c r="G142" s="100" t="s">
        <v>56</v>
      </c>
      <c r="H142" s="100">
        <v>-10.561193969954815</v>
      </c>
      <c r="I142" s="100">
        <v>91.09880969215456</v>
      </c>
      <c r="J142" s="100" t="s">
        <v>62</v>
      </c>
      <c r="K142" s="100">
        <v>1.4004126792262006</v>
      </c>
      <c r="L142" s="100">
        <v>0.047325494965369766</v>
      </c>
      <c r="M142" s="100">
        <v>0.33152807189080097</v>
      </c>
      <c r="N142" s="100">
        <v>0.021562503755170794</v>
      </c>
      <c r="O142" s="100">
        <v>0.056243153400968846</v>
      </c>
      <c r="P142" s="100">
        <v>0.0013577522441324146</v>
      </c>
      <c r="Q142" s="100">
        <v>0.006846042343958495</v>
      </c>
      <c r="R142" s="100">
        <v>0.00033196256960552165</v>
      </c>
      <c r="S142" s="100">
        <v>0.000737899521609797</v>
      </c>
      <c r="T142" s="100">
        <v>1.9951958170143874E-05</v>
      </c>
      <c r="U142" s="100">
        <v>0.00014973067850282084</v>
      </c>
      <c r="V142" s="100">
        <v>1.2331419179484325E-05</v>
      </c>
      <c r="W142" s="100">
        <v>4.600907050450246E-05</v>
      </c>
      <c r="X142" s="100">
        <v>67.5</v>
      </c>
    </row>
    <row r="143" spans="1:24" s="100" customFormat="1" ht="12.75" hidden="1">
      <c r="A143" s="100">
        <v>1721</v>
      </c>
      <c r="B143" s="100">
        <v>132.83999633789062</v>
      </c>
      <c r="C143" s="100">
        <v>118.44000244140625</v>
      </c>
      <c r="D143" s="100">
        <v>9.285111427307129</v>
      </c>
      <c r="E143" s="100">
        <v>9.627707481384277</v>
      </c>
      <c r="F143" s="100">
        <v>31.439459964337544</v>
      </c>
      <c r="G143" s="100" t="s">
        <v>57</v>
      </c>
      <c r="H143" s="100">
        <v>15.283694249226144</v>
      </c>
      <c r="I143" s="100">
        <v>80.62369058711677</v>
      </c>
      <c r="J143" s="100" t="s">
        <v>60</v>
      </c>
      <c r="K143" s="100">
        <v>-1.2326857185397035</v>
      </c>
      <c r="L143" s="100">
        <v>0.0002568189009315335</v>
      </c>
      <c r="M143" s="100">
        <v>0.2935907769722036</v>
      </c>
      <c r="N143" s="100">
        <v>0.0002223604173437784</v>
      </c>
      <c r="O143" s="100">
        <v>-0.04921603226551732</v>
      </c>
      <c r="P143" s="100">
        <v>2.959938380203598E-05</v>
      </c>
      <c r="Q143" s="100">
        <v>0.006143988529478738</v>
      </c>
      <c r="R143" s="100">
        <v>1.785752849901915E-05</v>
      </c>
      <c r="S143" s="100">
        <v>-0.0006201099067737166</v>
      </c>
      <c r="T143" s="100">
        <v>2.124001573999918E-06</v>
      </c>
      <c r="U143" s="100">
        <v>0.00013918567374136823</v>
      </c>
      <c r="V143" s="100">
        <v>1.3988843213952538E-06</v>
      </c>
      <c r="W143" s="100">
        <v>-3.7813326846472087E-05</v>
      </c>
      <c r="X143" s="100">
        <v>67.5</v>
      </c>
    </row>
    <row r="144" spans="1:24" s="100" customFormat="1" ht="12.75" hidden="1">
      <c r="A144" s="100">
        <v>1724</v>
      </c>
      <c r="B144" s="100">
        <v>106.58000183105469</v>
      </c>
      <c r="C144" s="100">
        <v>121.77999877929688</v>
      </c>
      <c r="D144" s="100">
        <v>9.343851089477539</v>
      </c>
      <c r="E144" s="100">
        <v>9.448260307312012</v>
      </c>
      <c r="F144" s="100">
        <v>17.942488682545797</v>
      </c>
      <c r="G144" s="100" t="s">
        <v>58</v>
      </c>
      <c r="H144" s="100">
        <v>6.592232605830027</v>
      </c>
      <c r="I144" s="100">
        <v>45.672234436884715</v>
      </c>
      <c r="J144" s="100" t="s">
        <v>61</v>
      </c>
      <c r="K144" s="100">
        <v>0.6645612021821318</v>
      </c>
      <c r="L144" s="100">
        <v>0.04732479812708516</v>
      </c>
      <c r="M144" s="100">
        <v>0.15399778611554743</v>
      </c>
      <c r="N144" s="100">
        <v>0.02156135719375182</v>
      </c>
      <c r="O144" s="100">
        <v>0.02722268305153758</v>
      </c>
      <c r="P144" s="100">
        <v>0.0013574295683110589</v>
      </c>
      <c r="Q144" s="100">
        <v>0.003019884223758655</v>
      </c>
      <c r="R144" s="100">
        <v>0.0003314819094536043</v>
      </c>
      <c r="S144" s="100">
        <v>0.0003999492561726546</v>
      </c>
      <c r="T144" s="100">
        <v>1.983857989213988E-05</v>
      </c>
      <c r="U144" s="100">
        <v>5.519623456429337E-05</v>
      </c>
      <c r="V144" s="100">
        <v>1.2251817074846833E-05</v>
      </c>
      <c r="W144" s="100">
        <v>2.621043459178331E-05</v>
      </c>
      <c r="X144" s="100">
        <v>67.5</v>
      </c>
    </row>
    <row r="145" s="100" customFormat="1" ht="12.75" hidden="1">
      <c r="A145" s="100" t="s">
        <v>142</v>
      </c>
    </row>
    <row r="146" spans="1:24" s="100" customFormat="1" ht="12.75" hidden="1">
      <c r="A146" s="100">
        <v>1722</v>
      </c>
      <c r="B146" s="100">
        <v>151.28</v>
      </c>
      <c r="C146" s="100">
        <v>150.88</v>
      </c>
      <c r="D146" s="100">
        <v>9.008786686468218</v>
      </c>
      <c r="E146" s="100">
        <v>9.274196138500267</v>
      </c>
      <c r="F146" s="100">
        <v>30.656074238639388</v>
      </c>
      <c r="G146" s="100" t="s">
        <v>59</v>
      </c>
      <c r="H146" s="100">
        <v>-2.691147287947061</v>
      </c>
      <c r="I146" s="100">
        <v>81.08885271205294</v>
      </c>
      <c r="J146" s="100" t="s">
        <v>73</v>
      </c>
      <c r="K146" s="100">
        <v>2.1030997937732705</v>
      </c>
      <c r="M146" s="100" t="s">
        <v>68</v>
      </c>
      <c r="N146" s="100">
        <v>1.118972954918383</v>
      </c>
      <c r="X146" s="100">
        <v>67.5</v>
      </c>
    </row>
    <row r="147" spans="1:24" s="100" customFormat="1" ht="12.75" hidden="1">
      <c r="A147" s="100">
        <v>1723</v>
      </c>
      <c r="B147" s="100">
        <v>183.94000244140625</v>
      </c>
      <c r="C147" s="100">
        <v>175.63999938964844</v>
      </c>
      <c r="D147" s="100">
        <v>8.279976844787598</v>
      </c>
      <c r="E147" s="100">
        <v>8.656804084777832</v>
      </c>
      <c r="F147" s="100">
        <v>36.655752543762844</v>
      </c>
      <c r="G147" s="100" t="s">
        <v>56</v>
      </c>
      <c r="H147" s="100">
        <v>-10.802343745025468</v>
      </c>
      <c r="I147" s="100">
        <v>105.63765869638078</v>
      </c>
      <c r="J147" s="100" t="s">
        <v>62</v>
      </c>
      <c r="K147" s="100">
        <v>1.3904624579215374</v>
      </c>
      <c r="L147" s="100">
        <v>0.22231227505011478</v>
      </c>
      <c r="M147" s="100">
        <v>0.32917272956927973</v>
      </c>
      <c r="N147" s="100">
        <v>0.09342620933950595</v>
      </c>
      <c r="O147" s="100">
        <v>0.05584388111810715</v>
      </c>
      <c r="P147" s="100">
        <v>0.006377524483420363</v>
      </c>
      <c r="Q147" s="100">
        <v>0.006797383838517061</v>
      </c>
      <c r="R147" s="100">
        <v>0.0014379963425700062</v>
      </c>
      <c r="S147" s="100">
        <v>0.0007326600474807364</v>
      </c>
      <c r="T147" s="100">
        <v>9.381951953879957E-05</v>
      </c>
      <c r="U147" s="100">
        <v>0.0001486538072564411</v>
      </c>
      <c r="V147" s="100">
        <v>5.3357200821832455E-05</v>
      </c>
      <c r="W147" s="100">
        <v>4.568673826205855E-05</v>
      </c>
      <c r="X147" s="100">
        <v>67.5</v>
      </c>
    </row>
    <row r="148" spans="1:24" s="100" customFormat="1" ht="12.75" hidden="1">
      <c r="A148" s="100">
        <v>1721</v>
      </c>
      <c r="B148" s="100">
        <v>132.27999877929688</v>
      </c>
      <c r="C148" s="100">
        <v>146.67999267578125</v>
      </c>
      <c r="D148" s="100">
        <v>8.915329933166504</v>
      </c>
      <c r="E148" s="100">
        <v>9.284003257751465</v>
      </c>
      <c r="F148" s="100">
        <v>31.867658207889928</v>
      </c>
      <c r="G148" s="100" t="s">
        <v>57</v>
      </c>
      <c r="H148" s="100">
        <v>20.329343277969798</v>
      </c>
      <c r="I148" s="100">
        <v>85.10934205726667</v>
      </c>
      <c r="J148" s="100" t="s">
        <v>60</v>
      </c>
      <c r="K148" s="100">
        <v>-0.881238748623979</v>
      </c>
      <c r="L148" s="100">
        <v>0.00121005320224754</v>
      </c>
      <c r="M148" s="100">
        <v>0.211502056929485</v>
      </c>
      <c r="N148" s="100">
        <v>-0.0009667958974149307</v>
      </c>
      <c r="O148" s="100">
        <v>-0.03492417687878427</v>
      </c>
      <c r="P148" s="100">
        <v>0.0001385042534728176</v>
      </c>
      <c r="Q148" s="100">
        <v>0.004502702127308247</v>
      </c>
      <c r="R148" s="100">
        <v>-7.772871333090568E-05</v>
      </c>
      <c r="S148" s="100">
        <v>-0.00041852066625546245</v>
      </c>
      <c r="T148" s="100">
        <v>9.870052303413987E-06</v>
      </c>
      <c r="U148" s="100">
        <v>0.00010698188351063314</v>
      </c>
      <c r="V148" s="100">
        <v>-6.139207037782069E-06</v>
      </c>
      <c r="W148" s="100">
        <v>-2.4828801057597117E-05</v>
      </c>
      <c r="X148" s="100">
        <v>67.5</v>
      </c>
    </row>
    <row r="149" spans="1:24" s="100" customFormat="1" ht="12.75" hidden="1">
      <c r="A149" s="100">
        <v>1724</v>
      </c>
      <c r="B149" s="100">
        <v>114.55999755859375</v>
      </c>
      <c r="C149" s="100">
        <v>145.4600067138672</v>
      </c>
      <c r="D149" s="100">
        <v>8.978859901428223</v>
      </c>
      <c r="E149" s="100">
        <v>9.055465698242188</v>
      </c>
      <c r="F149" s="100">
        <v>24.2022218766582</v>
      </c>
      <c r="G149" s="100" t="s">
        <v>58</v>
      </c>
      <c r="H149" s="100">
        <v>17.07206624418599</v>
      </c>
      <c r="I149" s="100">
        <v>64.13206380277974</v>
      </c>
      <c r="J149" s="100" t="s">
        <v>61</v>
      </c>
      <c r="K149" s="100">
        <v>1.075548285672404</v>
      </c>
      <c r="L149" s="100">
        <v>0.22230898184555123</v>
      </c>
      <c r="M149" s="100">
        <v>0.2522331576273965</v>
      </c>
      <c r="N149" s="100">
        <v>-0.09342120689244991</v>
      </c>
      <c r="O149" s="100">
        <v>0.04357569193567297</v>
      </c>
      <c r="P149" s="100">
        <v>0.0063760203190074685</v>
      </c>
      <c r="Q149" s="100">
        <v>0.005092160700612925</v>
      </c>
      <c r="R149" s="100">
        <v>-0.0014358940519302377</v>
      </c>
      <c r="S149" s="100">
        <v>0.0006013577945712176</v>
      </c>
      <c r="T149" s="100">
        <v>9.32988977106325E-05</v>
      </c>
      <c r="U149" s="100">
        <v>0.00010321255259101223</v>
      </c>
      <c r="V149" s="100">
        <v>-5.300283970211978E-05</v>
      </c>
      <c r="W149" s="100">
        <v>3.835112372627573E-05</v>
      </c>
      <c r="X149" s="100">
        <v>67.5</v>
      </c>
    </row>
    <row r="150" s="100" customFormat="1" ht="12.75" hidden="1">
      <c r="A150" s="100" t="s">
        <v>148</v>
      </c>
    </row>
    <row r="151" spans="1:24" s="100" customFormat="1" ht="12.75" hidden="1">
      <c r="A151" s="100">
        <v>1722</v>
      </c>
      <c r="B151" s="100">
        <v>157.72</v>
      </c>
      <c r="C151" s="100">
        <v>156.22</v>
      </c>
      <c r="D151" s="100">
        <v>8.728890204576606</v>
      </c>
      <c r="E151" s="100">
        <v>9.009458448985505</v>
      </c>
      <c r="F151" s="100">
        <v>31.019963980523183</v>
      </c>
      <c r="G151" s="100" t="s">
        <v>59</v>
      </c>
      <c r="H151" s="100">
        <v>-5.514710035168804</v>
      </c>
      <c r="I151" s="100">
        <v>84.7052899648312</v>
      </c>
      <c r="J151" s="100" t="s">
        <v>73</v>
      </c>
      <c r="K151" s="100">
        <v>2.052501573481707</v>
      </c>
      <c r="M151" s="100" t="s">
        <v>68</v>
      </c>
      <c r="N151" s="100">
        <v>1.1195098191090807</v>
      </c>
      <c r="X151" s="100">
        <v>67.5</v>
      </c>
    </row>
    <row r="152" spans="1:24" s="100" customFormat="1" ht="12.75" hidden="1">
      <c r="A152" s="100">
        <v>1723</v>
      </c>
      <c r="B152" s="100">
        <v>173.36000061035156</v>
      </c>
      <c r="C152" s="100">
        <v>190.4600067138672</v>
      </c>
      <c r="D152" s="100">
        <v>8.665627479553223</v>
      </c>
      <c r="E152" s="100">
        <v>9.051551818847656</v>
      </c>
      <c r="F152" s="100">
        <v>36.04750896562513</v>
      </c>
      <c r="G152" s="100" t="s">
        <v>56</v>
      </c>
      <c r="H152" s="100">
        <v>-6.642475336730826</v>
      </c>
      <c r="I152" s="100">
        <v>99.21752527362074</v>
      </c>
      <c r="J152" s="100" t="s">
        <v>62</v>
      </c>
      <c r="K152" s="100">
        <v>1.3509906333585362</v>
      </c>
      <c r="L152" s="100">
        <v>0.3374083806120926</v>
      </c>
      <c r="M152" s="100">
        <v>0.3198284662374862</v>
      </c>
      <c r="N152" s="100">
        <v>0.09004143856317391</v>
      </c>
      <c r="O152" s="100">
        <v>0.05425844742855683</v>
      </c>
      <c r="P152" s="100">
        <v>0.009679233346069993</v>
      </c>
      <c r="Q152" s="100">
        <v>0.006604423645402153</v>
      </c>
      <c r="R152" s="100">
        <v>0.0013859028090250302</v>
      </c>
      <c r="S152" s="100">
        <v>0.0007118405084676817</v>
      </c>
      <c r="T152" s="100">
        <v>0.00014238901333799668</v>
      </c>
      <c r="U152" s="100">
        <v>0.0001444249700534497</v>
      </c>
      <c r="V152" s="100">
        <v>5.141788835228848E-05</v>
      </c>
      <c r="W152" s="100">
        <v>4.438314209483852E-05</v>
      </c>
      <c r="X152" s="100">
        <v>67.5</v>
      </c>
    </row>
    <row r="153" spans="1:24" s="100" customFormat="1" ht="12.75" hidden="1">
      <c r="A153" s="100">
        <v>1721</v>
      </c>
      <c r="B153" s="100">
        <v>139.72000122070312</v>
      </c>
      <c r="C153" s="100">
        <v>147.72000122070312</v>
      </c>
      <c r="D153" s="100">
        <v>8.978297233581543</v>
      </c>
      <c r="E153" s="100">
        <v>9.303756713867188</v>
      </c>
      <c r="F153" s="100">
        <v>36.89772594773311</v>
      </c>
      <c r="G153" s="100" t="s">
        <v>57</v>
      </c>
      <c r="H153" s="100">
        <v>25.662668782449785</v>
      </c>
      <c r="I153" s="100">
        <v>97.88267000315291</v>
      </c>
      <c r="J153" s="100" t="s">
        <v>60</v>
      </c>
      <c r="K153" s="100">
        <v>-1.1967175304613697</v>
      </c>
      <c r="L153" s="100">
        <v>0.0018363481669630463</v>
      </c>
      <c r="M153" s="100">
        <v>0.28497548065700423</v>
      </c>
      <c r="N153" s="100">
        <v>-0.0009318803542012723</v>
      </c>
      <c r="O153" s="100">
        <v>-0.0477879627692967</v>
      </c>
      <c r="P153" s="100">
        <v>0.00021022687167229298</v>
      </c>
      <c r="Q153" s="100">
        <v>0.005961390671725546</v>
      </c>
      <c r="R153" s="100">
        <v>-7.492195075113931E-05</v>
      </c>
      <c r="S153" s="100">
        <v>-0.0006027416832683656</v>
      </c>
      <c r="T153" s="100">
        <v>1.4979975116574346E-05</v>
      </c>
      <c r="U153" s="100">
        <v>0.00013487969488441102</v>
      </c>
      <c r="V153" s="100">
        <v>-5.920940317702855E-06</v>
      </c>
      <c r="W153" s="100">
        <v>-3.6769659182200686E-05</v>
      </c>
      <c r="X153" s="100">
        <v>67.5</v>
      </c>
    </row>
    <row r="154" spans="1:24" s="100" customFormat="1" ht="12.75" hidden="1">
      <c r="A154" s="100">
        <v>1724</v>
      </c>
      <c r="B154" s="100">
        <v>129.8800048828125</v>
      </c>
      <c r="C154" s="100">
        <v>140.8800048828125</v>
      </c>
      <c r="D154" s="100">
        <v>9.137459754943848</v>
      </c>
      <c r="E154" s="100">
        <v>9.36514949798584</v>
      </c>
      <c r="F154" s="100">
        <v>27.60144747307099</v>
      </c>
      <c r="G154" s="100" t="s">
        <v>58</v>
      </c>
      <c r="H154" s="100">
        <v>9.536257078768998</v>
      </c>
      <c r="I154" s="100">
        <v>71.9162619615815</v>
      </c>
      <c r="J154" s="100" t="s">
        <v>61</v>
      </c>
      <c r="K154" s="100">
        <v>0.6269312910590278</v>
      </c>
      <c r="L154" s="100">
        <v>0.3374033834043228</v>
      </c>
      <c r="M154" s="100">
        <v>0.14518685629261424</v>
      </c>
      <c r="N154" s="100">
        <v>-0.0900366162043603</v>
      </c>
      <c r="O154" s="100">
        <v>0.025696103434524414</v>
      </c>
      <c r="P154" s="100">
        <v>0.009676950078929838</v>
      </c>
      <c r="Q154" s="100">
        <v>0.0028425750556512488</v>
      </c>
      <c r="R154" s="100">
        <v>-0.0013838761857041667</v>
      </c>
      <c r="S154" s="100">
        <v>0.00037870750289153884</v>
      </c>
      <c r="T154" s="100">
        <v>0.00014159883991359182</v>
      </c>
      <c r="U154" s="100">
        <v>5.163370878435934E-05</v>
      </c>
      <c r="V154" s="100">
        <v>-5.1075842708296104E-05</v>
      </c>
      <c r="W154" s="100">
        <v>2.4856698610946542E-05</v>
      </c>
      <c r="X154" s="100">
        <v>67.5</v>
      </c>
    </row>
    <row r="155" spans="1:14" s="100" customFormat="1" ht="12.75">
      <c r="A155" s="100" t="s">
        <v>154</v>
      </c>
      <c r="E155" s="98" t="s">
        <v>106</v>
      </c>
      <c r="F155" s="101">
        <f>MIN(F126:F154)</f>
        <v>17.942488682545797</v>
      </c>
      <c r="G155" s="101"/>
      <c r="H155" s="101"/>
      <c r="I155" s="114"/>
      <c r="J155" s="114" t="s">
        <v>158</v>
      </c>
      <c r="K155" s="101">
        <f>AVERAGE(K153,K148,K143,K138,K133,K128)</f>
        <v>-0.9848601117983731</v>
      </c>
      <c r="L155" s="101">
        <f>AVERAGE(L153,L148,L143,L138,L133,L128)</f>
        <v>0.001670161079653494</v>
      </c>
      <c r="M155" s="114" t="s">
        <v>108</v>
      </c>
      <c r="N155" s="101" t="e">
        <f>Mittelwert(K151,K146,K141,K136,K131,K126)</f>
        <v>#NAME?</v>
      </c>
    </row>
    <row r="156" spans="5:14" s="100" customFormat="1" ht="12.75">
      <c r="E156" s="98" t="s">
        <v>107</v>
      </c>
      <c r="F156" s="101">
        <f>MAX(F126:F154)</f>
        <v>36.89772594773311</v>
      </c>
      <c r="G156" s="101"/>
      <c r="H156" s="101"/>
      <c r="I156" s="114"/>
      <c r="J156" s="114" t="s">
        <v>159</v>
      </c>
      <c r="K156" s="101">
        <f>AVERAGE(K154,K149,K144,K139,K134,K129)</f>
        <v>0.7025194971527474</v>
      </c>
      <c r="L156" s="101">
        <f>AVERAGE(L154,L149,L144,L139,L134,L129)</f>
        <v>0.3069162057388757</v>
      </c>
      <c r="M156" s="101"/>
      <c r="N156" s="101"/>
    </row>
    <row r="157" spans="5:14" s="100" customFormat="1" ht="12.75">
      <c r="E157" s="98"/>
      <c r="F157" s="101"/>
      <c r="G157" s="101"/>
      <c r="H157" s="101"/>
      <c r="I157" s="101"/>
      <c r="J157" s="114" t="s">
        <v>112</v>
      </c>
      <c r="K157" s="101">
        <f>ABS(K155/$G$33)</f>
        <v>0.6155375698739831</v>
      </c>
      <c r="L157" s="101">
        <f>ABS(L155/$H$33)</f>
        <v>0.004639336332370817</v>
      </c>
      <c r="M157" s="114" t="s">
        <v>111</v>
      </c>
      <c r="N157" s="101">
        <f>K157+L157+L158+K158</f>
        <v>1.211158339993576</v>
      </c>
    </row>
    <row r="158" spans="5:14" s="100" customFormat="1" ht="12.75">
      <c r="E158" s="98"/>
      <c r="F158" s="101"/>
      <c r="G158" s="101"/>
      <c r="H158" s="101"/>
      <c r="I158" s="101"/>
      <c r="J158" s="101"/>
      <c r="K158" s="101">
        <f>ABS(K156/$G$34)</f>
        <v>0.3991588052004247</v>
      </c>
      <c r="L158" s="101">
        <f>ABS(L156/$H$34)</f>
        <v>0.1918226285867973</v>
      </c>
      <c r="M158" s="101"/>
      <c r="N158" s="101"/>
    </row>
    <row r="159" s="100" customFormat="1" ht="12.75"/>
    <row r="160" s="100" customFormat="1" ht="12.75" hidden="1">
      <c r="A160" s="100" t="s">
        <v>119</v>
      </c>
    </row>
    <row r="161" spans="1:24" s="100" customFormat="1" ht="12.75" hidden="1">
      <c r="A161" s="100">
        <v>1722</v>
      </c>
      <c r="B161" s="100">
        <v>130.48</v>
      </c>
      <c r="C161" s="100">
        <v>140.98</v>
      </c>
      <c r="D161" s="100">
        <v>9.305127210917345</v>
      </c>
      <c r="E161" s="100">
        <v>9.58515625869314</v>
      </c>
      <c r="F161" s="100">
        <v>26.2295125817816</v>
      </c>
      <c r="G161" s="100" t="s">
        <v>59</v>
      </c>
      <c r="H161" s="100">
        <v>4.131906324119015</v>
      </c>
      <c r="I161" s="100">
        <v>67.111906324119</v>
      </c>
      <c r="J161" s="100" t="s">
        <v>73</v>
      </c>
      <c r="K161" s="100">
        <v>1.4642891273963436</v>
      </c>
      <c r="M161" s="100" t="s">
        <v>68</v>
      </c>
      <c r="N161" s="100">
        <v>1.114169649203775</v>
      </c>
      <c r="X161" s="100">
        <v>67.5</v>
      </c>
    </row>
    <row r="162" spans="1:24" s="100" customFormat="1" ht="12.75" hidden="1">
      <c r="A162" s="100">
        <v>1723</v>
      </c>
      <c r="B162" s="100">
        <v>166.24000549316406</v>
      </c>
      <c r="C162" s="100">
        <v>176.24000549316406</v>
      </c>
      <c r="D162" s="100">
        <v>9.10392951965332</v>
      </c>
      <c r="E162" s="100">
        <v>8.702500343322754</v>
      </c>
      <c r="F162" s="100">
        <v>33.741494589988456</v>
      </c>
      <c r="G162" s="100" t="s">
        <v>56</v>
      </c>
      <c r="H162" s="100">
        <v>-10.367144805818697</v>
      </c>
      <c r="I162" s="100">
        <v>88.37286068734537</v>
      </c>
      <c r="J162" s="100" t="s">
        <v>62</v>
      </c>
      <c r="K162" s="100">
        <v>0.7706603037654772</v>
      </c>
      <c r="L162" s="100">
        <v>0.913237812383647</v>
      </c>
      <c r="M162" s="100">
        <v>0.18244355167099194</v>
      </c>
      <c r="N162" s="100">
        <v>0.037732002361773966</v>
      </c>
      <c r="O162" s="100">
        <v>0.030951317696764073</v>
      </c>
      <c r="P162" s="100">
        <v>0.026197933018375724</v>
      </c>
      <c r="Q162" s="100">
        <v>0.0037674564242775824</v>
      </c>
      <c r="R162" s="100">
        <v>0.0005807263573440829</v>
      </c>
      <c r="S162" s="100">
        <v>0.00040604787511234824</v>
      </c>
      <c r="T162" s="100">
        <v>0.00038546571509037573</v>
      </c>
      <c r="U162" s="100">
        <v>8.237085198876483E-05</v>
      </c>
      <c r="V162" s="100">
        <v>2.153475070131932E-05</v>
      </c>
      <c r="W162" s="100">
        <v>2.531032805627261E-05</v>
      </c>
      <c r="X162" s="100">
        <v>67.5</v>
      </c>
    </row>
    <row r="163" spans="1:24" s="100" customFormat="1" ht="12.75" hidden="1">
      <c r="A163" s="100">
        <v>1724</v>
      </c>
      <c r="B163" s="100">
        <v>123.44000244140625</v>
      </c>
      <c r="C163" s="100">
        <v>115.63999938964844</v>
      </c>
      <c r="D163" s="100">
        <v>9.194265365600586</v>
      </c>
      <c r="E163" s="100">
        <v>9.88218879699707</v>
      </c>
      <c r="F163" s="100">
        <v>30.89793912033164</v>
      </c>
      <c r="G163" s="100" t="s">
        <v>57</v>
      </c>
      <c r="H163" s="100">
        <v>24.046316740019947</v>
      </c>
      <c r="I163" s="100">
        <v>79.9863191814262</v>
      </c>
      <c r="J163" s="100" t="s">
        <v>60</v>
      </c>
      <c r="K163" s="100">
        <v>-0.7656136526516625</v>
      </c>
      <c r="L163" s="100">
        <v>0.004969116920130072</v>
      </c>
      <c r="M163" s="100">
        <v>0.1814741046882046</v>
      </c>
      <c r="N163" s="100">
        <v>-0.00039084932338342456</v>
      </c>
      <c r="O163" s="100">
        <v>-0.030708658185562662</v>
      </c>
      <c r="P163" s="100">
        <v>0.0005686422254341024</v>
      </c>
      <c r="Q163" s="100">
        <v>0.0037563294438384427</v>
      </c>
      <c r="R163" s="100">
        <v>-3.140456601815796E-05</v>
      </c>
      <c r="S163" s="100">
        <v>-0.0003985112569391353</v>
      </c>
      <c r="T163" s="100">
        <v>4.0501082349839645E-05</v>
      </c>
      <c r="U163" s="100">
        <v>8.237056718788364E-05</v>
      </c>
      <c r="V163" s="100">
        <v>-2.4831619515148698E-06</v>
      </c>
      <c r="W163" s="100">
        <v>-2.4663823962825694E-05</v>
      </c>
      <c r="X163" s="100">
        <v>67.5</v>
      </c>
    </row>
    <row r="164" spans="1:24" s="100" customFormat="1" ht="12.75" hidden="1">
      <c r="A164" s="100">
        <v>1721</v>
      </c>
      <c r="B164" s="100">
        <v>137.5399932861328</v>
      </c>
      <c r="C164" s="100">
        <v>136.83999633789062</v>
      </c>
      <c r="D164" s="100">
        <v>8.997913360595703</v>
      </c>
      <c r="E164" s="100">
        <v>9.579358100891113</v>
      </c>
      <c r="F164" s="100">
        <v>23.381076907032377</v>
      </c>
      <c r="G164" s="100" t="s">
        <v>58</v>
      </c>
      <c r="H164" s="100">
        <v>-8.15531515575087</v>
      </c>
      <c r="I164" s="100">
        <v>61.88467813038194</v>
      </c>
      <c r="J164" s="100" t="s">
        <v>61</v>
      </c>
      <c r="K164" s="100">
        <v>0.08805134112139999</v>
      </c>
      <c r="L164" s="100">
        <v>0.9132242932841325</v>
      </c>
      <c r="M164" s="100">
        <v>0.01878294103543069</v>
      </c>
      <c r="N164" s="100">
        <v>-0.03772997798879993</v>
      </c>
      <c r="O164" s="100">
        <v>0.0038681235254702396</v>
      </c>
      <c r="P164" s="100">
        <v>0.026191760926954764</v>
      </c>
      <c r="Q164" s="100">
        <v>0.00028933893305741577</v>
      </c>
      <c r="R164" s="100">
        <v>-0.0005798765863072405</v>
      </c>
      <c r="S164" s="100">
        <v>7.786947396793948E-05</v>
      </c>
      <c r="T164" s="100">
        <v>0.0003833320751497665</v>
      </c>
      <c r="U164" s="100">
        <v>-2.1660678971009184E-07</v>
      </c>
      <c r="V164" s="100">
        <v>-2.139110549949492E-05</v>
      </c>
      <c r="W164" s="100">
        <v>5.68405610870314E-06</v>
      </c>
      <c r="X164" s="100">
        <v>67.5</v>
      </c>
    </row>
    <row r="165" s="100" customFormat="1" ht="12.75" hidden="1">
      <c r="A165" s="100" t="s">
        <v>125</v>
      </c>
    </row>
    <row r="166" spans="1:24" s="100" customFormat="1" ht="12.75" hidden="1">
      <c r="A166" s="100">
        <v>1722</v>
      </c>
      <c r="B166" s="100">
        <v>134.7</v>
      </c>
      <c r="C166" s="100">
        <v>139.1</v>
      </c>
      <c r="D166" s="100">
        <v>8.97849735240678</v>
      </c>
      <c r="E166" s="100">
        <v>9.455063870091053</v>
      </c>
      <c r="F166" s="100">
        <v>25.237528434062742</v>
      </c>
      <c r="G166" s="100" t="s">
        <v>59</v>
      </c>
      <c r="H166" s="100">
        <v>-0.2652257550971342</v>
      </c>
      <c r="I166" s="100">
        <v>66.93477424490285</v>
      </c>
      <c r="J166" s="100" t="s">
        <v>73</v>
      </c>
      <c r="K166" s="100">
        <v>2.063231098441899</v>
      </c>
      <c r="M166" s="100" t="s">
        <v>68</v>
      </c>
      <c r="N166" s="100">
        <v>1.1790884836805129</v>
      </c>
      <c r="X166" s="100">
        <v>67.5</v>
      </c>
    </row>
    <row r="167" spans="1:24" s="100" customFormat="1" ht="12.75" hidden="1">
      <c r="A167" s="100">
        <v>1723</v>
      </c>
      <c r="B167" s="100">
        <v>157.77999877929688</v>
      </c>
      <c r="C167" s="100">
        <v>181.27999877929688</v>
      </c>
      <c r="D167" s="100">
        <v>8.670141220092773</v>
      </c>
      <c r="E167" s="100">
        <v>8.770007133483887</v>
      </c>
      <c r="F167" s="100">
        <v>30.728005456960158</v>
      </c>
      <c r="G167" s="100" t="s">
        <v>56</v>
      </c>
      <c r="H167" s="100">
        <v>-5.803176628347558</v>
      </c>
      <c r="I167" s="100">
        <v>84.47682215094932</v>
      </c>
      <c r="J167" s="100" t="s">
        <v>62</v>
      </c>
      <c r="K167" s="100">
        <v>1.3169837671948932</v>
      </c>
      <c r="L167" s="100">
        <v>0.4584708237849365</v>
      </c>
      <c r="M167" s="100">
        <v>0.31177792902253776</v>
      </c>
      <c r="N167" s="100">
        <v>0.13552457633245102</v>
      </c>
      <c r="O167" s="100">
        <v>0.052892772688956376</v>
      </c>
      <c r="P167" s="100">
        <v>0.013152104219798077</v>
      </c>
      <c r="Q167" s="100">
        <v>0.006438168935743813</v>
      </c>
      <c r="R167" s="100">
        <v>0.0020860011080858732</v>
      </c>
      <c r="S167" s="100">
        <v>0.0006939176853982762</v>
      </c>
      <c r="T167" s="100">
        <v>0.00019348869771620614</v>
      </c>
      <c r="U167" s="100">
        <v>0.00014078056751000017</v>
      </c>
      <c r="V167" s="100">
        <v>7.739893061979339E-05</v>
      </c>
      <c r="W167" s="100">
        <v>4.326592743338323E-05</v>
      </c>
      <c r="X167" s="100">
        <v>67.5</v>
      </c>
    </row>
    <row r="168" spans="1:24" s="100" customFormat="1" ht="12.75" hidden="1">
      <c r="A168" s="100">
        <v>1724</v>
      </c>
      <c r="B168" s="100">
        <v>118.63999938964844</v>
      </c>
      <c r="C168" s="100">
        <v>135.0399932861328</v>
      </c>
      <c r="D168" s="100">
        <v>9.179999351501465</v>
      </c>
      <c r="E168" s="100">
        <v>9.391670227050781</v>
      </c>
      <c r="F168" s="100">
        <v>31.042122462482414</v>
      </c>
      <c r="G168" s="100" t="s">
        <v>57</v>
      </c>
      <c r="H168" s="100">
        <v>29.328221224750706</v>
      </c>
      <c r="I168" s="100">
        <v>80.46822061439914</v>
      </c>
      <c r="J168" s="100" t="s">
        <v>60</v>
      </c>
      <c r="K168" s="100">
        <v>-1.135640143145029</v>
      </c>
      <c r="L168" s="100">
        <v>0.002495522270549117</v>
      </c>
      <c r="M168" s="100">
        <v>0.2706248966015356</v>
      </c>
      <c r="N168" s="100">
        <v>-0.0014022723141274723</v>
      </c>
      <c r="O168" s="100">
        <v>-0.0453178533852054</v>
      </c>
      <c r="P168" s="100">
        <v>0.00028559888836460234</v>
      </c>
      <c r="Q168" s="100">
        <v>0.005670380391042793</v>
      </c>
      <c r="R168" s="100">
        <v>-0.00011273209650289922</v>
      </c>
      <c r="S168" s="100">
        <v>-0.0005689983389071731</v>
      </c>
      <c r="T168" s="100">
        <v>2.034423103180273E-05</v>
      </c>
      <c r="U168" s="100">
        <v>0.00012888614253728903</v>
      </c>
      <c r="V168" s="100">
        <v>-8.90347757959059E-06</v>
      </c>
      <c r="W168" s="100">
        <v>-3.4626349156886865E-05</v>
      </c>
      <c r="X168" s="100">
        <v>67.5</v>
      </c>
    </row>
    <row r="169" spans="1:24" s="100" customFormat="1" ht="12.75" hidden="1">
      <c r="A169" s="100">
        <v>1721</v>
      </c>
      <c r="B169" s="100">
        <v>112.58000183105469</v>
      </c>
      <c r="C169" s="100">
        <v>131.27999877929688</v>
      </c>
      <c r="D169" s="100">
        <v>9.319327354431152</v>
      </c>
      <c r="E169" s="100">
        <v>9.382235527038574</v>
      </c>
      <c r="F169" s="100">
        <v>22.13282099600119</v>
      </c>
      <c r="G169" s="100" t="s">
        <v>58</v>
      </c>
      <c r="H169" s="100">
        <v>11.421141282155858</v>
      </c>
      <c r="I169" s="100">
        <v>56.501143113210546</v>
      </c>
      <c r="J169" s="100" t="s">
        <v>61</v>
      </c>
      <c r="K169" s="100">
        <v>0.6669090705129078</v>
      </c>
      <c r="L169" s="100">
        <v>0.4584640319922987</v>
      </c>
      <c r="M169" s="100">
        <v>0.1548148648062929</v>
      </c>
      <c r="N169" s="100">
        <v>-0.1355173214849208</v>
      </c>
      <c r="O169" s="100">
        <v>0.02727521892272611</v>
      </c>
      <c r="P169" s="100">
        <v>0.01314900295396557</v>
      </c>
      <c r="Q169" s="100">
        <v>0.00304906632693584</v>
      </c>
      <c r="R169" s="100">
        <v>-0.002082952735266346</v>
      </c>
      <c r="S169" s="100">
        <v>0.0003971934597011623</v>
      </c>
      <c r="T169" s="100">
        <v>0.00019241618540974674</v>
      </c>
      <c r="U169" s="100">
        <v>5.663506378821631E-05</v>
      </c>
      <c r="V169" s="100">
        <v>-7.688512566210268E-05</v>
      </c>
      <c r="W169" s="100">
        <v>2.594140359996244E-05</v>
      </c>
      <c r="X169" s="100">
        <v>67.5</v>
      </c>
    </row>
    <row r="170" s="100" customFormat="1" ht="12.75" hidden="1">
      <c r="A170" s="100" t="s">
        <v>131</v>
      </c>
    </row>
    <row r="171" spans="1:24" s="100" customFormat="1" ht="12.75" hidden="1">
      <c r="A171" s="100">
        <v>1722</v>
      </c>
      <c r="B171" s="100">
        <v>135.16</v>
      </c>
      <c r="C171" s="100">
        <v>135.26</v>
      </c>
      <c r="D171" s="100">
        <v>9.137619738913196</v>
      </c>
      <c r="E171" s="100">
        <v>9.016104297656938</v>
      </c>
      <c r="F171" s="100">
        <v>25.207769795907332</v>
      </c>
      <c r="G171" s="100" t="s">
        <v>59</v>
      </c>
      <c r="H171" s="100">
        <v>-1.9671092314349323</v>
      </c>
      <c r="I171" s="100">
        <v>65.69289076856506</v>
      </c>
      <c r="J171" s="100" t="s">
        <v>73</v>
      </c>
      <c r="K171" s="100">
        <v>1.697072923439384</v>
      </c>
      <c r="M171" s="100" t="s">
        <v>68</v>
      </c>
      <c r="N171" s="100">
        <v>1.1099264657047512</v>
      </c>
      <c r="X171" s="100">
        <v>67.5</v>
      </c>
    </row>
    <row r="172" spans="1:24" s="100" customFormat="1" ht="12.75" hidden="1">
      <c r="A172" s="100">
        <v>1723</v>
      </c>
      <c r="B172" s="100">
        <v>161.67999267578125</v>
      </c>
      <c r="C172" s="100">
        <v>171.77999877929688</v>
      </c>
      <c r="D172" s="100">
        <v>8.500797271728516</v>
      </c>
      <c r="E172" s="100">
        <v>8.698501586914062</v>
      </c>
      <c r="F172" s="100">
        <v>29.737785479511913</v>
      </c>
      <c r="G172" s="100" t="s">
        <v>56</v>
      </c>
      <c r="H172" s="100">
        <v>-10.783192721480987</v>
      </c>
      <c r="I172" s="100">
        <v>83.39679995430026</v>
      </c>
      <c r="J172" s="100" t="s">
        <v>62</v>
      </c>
      <c r="K172" s="100">
        <v>1.0436534770023973</v>
      </c>
      <c r="L172" s="100">
        <v>0.7374234372706746</v>
      </c>
      <c r="M172" s="100">
        <v>0.24707077113923936</v>
      </c>
      <c r="N172" s="100">
        <v>0.028142988983809993</v>
      </c>
      <c r="O172" s="100">
        <v>0.04191519816945249</v>
      </c>
      <c r="P172" s="100">
        <v>0.02115440417736326</v>
      </c>
      <c r="Q172" s="100">
        <v>0.005101996743414325</v>
      </c>
      <c r="R172" s="100">
        <v>0.0004331229347533444</v>
      </c>
      <c r="S172" s="100">
        <v>0.0005498995441269689</v>
      </c>
      <c r="T172" s="100">
        <v>0.0003112478646489703</v>
      </c>
      <c r="U172" s="100">
        <v>0.00011156206811640832</v>
      </c>
      <c r="V172" s="100">
        <v>1.605641178663752E-05</v>
      </c>
      <c r="W172" s="100">
        <v>3.4281734145180025E-05</v>
      </c>
      <c r="X172" s="100">
        <v>67.5</v>
      </c>
    </row>
    <row r="173" spans="1:24" s="100" customFormat="1" ht="12.75" hidden="1">
      <c r="A173" s="100">
        <v>1724</v>
      </c>
      <c r="B173" s="100">
        <v>118.80000305175781</v>
      </c>
      <c r="C173" s="100">
        <v>129.39999389648438</v>
      </c>
      <c r="D173" s="100">
        <v>9.152999877929688</v>
      </c>
      <c r="E173" s="100">
        <v>9.585356712341309</v>
      </c>
      <c r="F173" s="100">
        <v>29.125466751884385</v>
      </c>
      <c r="G173" s="100" t="s">
        <v>57</v>
      </c>
      <c r="H173" s="100">
        <v>24.42302945492419</v>
      </c>
      <c r="I173" s="100">
        <v>75.723032506682</v>
      </c>
      <c r="J173" s="100" t="s">
        <v>60</v>
      </c>
      <c r="K173" s="100">
        <v>-1.0140682578541993</v>
      </c>
      <c r="L173" s="100">
        <v>0.0040123187169513515</v>
      </c>
      <c r="M173" s="100">
        <v>0.24071545621918397</v>
      </c>
      <c r="N173" s="100">
        <v>-0.00029175080810264016</v>
      </c>
      <c r="O173" s="100">
        <v>-0.04061765877054402</v>
      </c>
      <c r="P173" s="100">
        <v>0.0004592169312281367</v>
      </c>
      <c r="Q173" s="100">
        <v>0.004999227796688364</v>
      </c>
      <c r="R173" s="100">
        <v>-2.344718698380828E-05</v>
      </c>
      <c r="S173" s="100">
        <v>-0.0005224824743893611</v>
      </c>
      <c r="T173" s="100">
        <v>3.271215411341775E-05</v>
      </c>
      <c r="U173" s="100">
        <v>0.00011073755999235465</v>
      </c>
      <c r="V173" s="100">
        <v>-1.8576148635842344E-06</v>
      </c>
      <c r="W173" s="100">
        <v>-3.219669443839457E-05</v>
      </c>
      <c r="X173" s="100">
        <v>67.5</v>
      </c>
    </row>
    <row r="174" spans="1:24" s="100" customFormat="1" ht="12.75" hidden="1">
      <c r="A174" s="100">
        <v>1721</v>
      </c>
      <c r="B174" s="100">
        <v>141.1999969482422</v>
      </c>
      <c r="C174" s="100">
        <v>127.9000015258789</v>
      </c>
      <c r="D174" s="100">
        <v>9.194151878356934</v>
      </c>
      <c r="E174" s="100">
        <v>9.621956825256348</v>
      </c>
      <c r="F174" s="100">
        <v>26.72228335900857</v>
      </c>
      <c r="G174" s="100" t="s">
        <v>58</v>
      </c>
      <c r="H174" s="100">
        <v>-4.47083692080362</v>
      </c>
      <c r="I174" s="100">
        <v>69.22916002743857</v>
      </c>
      <c r="J174" s="100" t="s">
        <v>61</v>
      </c>
      <c r="K174" s="100">
        <v>0.2467349761824267</v>
      </c>
      <c r="L174" s="100">
        <v>0.7374125216828163</v>
      </c>
      <c r="M174" s="100">
        <v>0.05567795873169662</v>
      </c>
      <c r="N174" s="100">
        <v>-0.0281414766920434</v>
      </c>
      <c r="O174" s="100">
        <v>0.01034841212863702</v>
      </c>
      <c r="P174" s="100">
        <v>0.021149419280663894</v>
      </c>
      <c r="Q174" s="100">
        <v>0.0010188681007023347</v>
      </c>
      <c r="R174" s="100">
        <v>-0.0004324878102697187</v>
      </c>
      <c r="S174" s="100">
        <v>0.00017146886769037352</v>
      </c>
      <c r="T174" s="100">
        <v>0.000309524067273942</v>
      </c>
      <c r="U174" s="100">
        <v>1.3538384296133264E-05</v>
      </c>
      <c r="V174" s="100">
        <v>-1.5948593244567475E-05</v>
      </c>
      <c r="W174" s="100">
        <v>1.1773281753251891E-05</v>
      </c>
      <c r="X174" s="100">
        <v>67.5</v>
      </c>
    </row>
    <row r="175" s="100" customFormat="1" ht="12.75" hidden="1">
      <c r="A175" s="100" t="s">
        <v>137</v>
      </c>
    </row>
    <row r="176" spans="1:24" s="100" customFormat="1" ht="12.75" hidden="1">
      <c r="A176" s="100">
        <v>1722</v>
      </c>
      <c r="B176" s="100">
        <v>158.64</v>
      </c>
      <c r="C176" s="100">
        <v>140.04</v>
      </c>
      <c r="D176" s="100">
        <v>9.056051868449048</v>
      </c>
      <c r="E176" s="100">
        <v>9.23360544258842</v>
      </c>
      <c r="F176" s="100">
        <v>27.838164455153745</v>
      </c>
      <c r="G176" s="100" t="s">
        <v>59</v>
      </c>
      <c r="H176" s="100">
        <v>-17.866534474681657</v>
      </c>
      <c r="I176" s="100">
        <v>73.27346552531833</v>
      </c>
      <c r="J176" s="100" t="s">
        <v>73</v>
      </c>
      <c r="K176" s="100">
        <v>3.671563800396675</v>
      </c>
      <c r="M176" s="100" t="s">
        <v>68</v>
      </c>
      <c r="N176" s="100">
        <v>2.0095950598353753</v>
      </c>
      <c r="X176" s="100">
        <v>67.5</v>
      </c>
    </row>
    <row r="177" spans="1:24" s="100" customFormat="1" ht="12.75" hidden="1">
      <c r="A177" s="100">
        <v>1723</v>
      </c>
      <c r="B177" s="100">
        <v>169.16000366210938</v>
      </c>
      <c r="C177" s="100">
        <v>167.4600067138672</v>
      </c>
      <c r="D177" s="100">
        <v>8.433279991149902</v>
      </c>
      <c r="E177" s="100">
        <v>8.853578567504883</v>
      </c>
      <c r="F177" s="100">
        <v>32.21606970710311</v>
      </c>
      <c r="G177" s="100" t="s">
        <v>56</v>
      </c>
      <c r="H177" s="100">
        <v>-10.561193969954815</v>
      </c>
      <c r="I177" s="100">
        <v>91.09880969215456</v>
      </c>
      <c r="J177" s="100" t="s">
        <v>62</v>
      </c>
      <c r="K177" s="100">
        <v>1.7953263832166104</v>
      </c>
      <c r="L177" s="100">
        <v>0.5117225641994075</v>
      </c>
      <c r="M177" s="100">
        <v>0.4250189467742704</v>
      </c>
      <c r="N177" s="100">
        <v>0.01932279751279375</v>
      </c>
      <c r="O177" s="100">
        <v>0.07210356147463869</v>
      </c>
      <c r="P177" s="100">
        <v>0.014679812973925293</v>
      </c>
      <c r="Q177" s="100">
        <v>0.008776608715569366</v>
      </c>
      <c r="R177" s="100">
        <v>0.0002975041971011094</v>
      </c>
      <c r="S177" s="100">
        <v>0.0009459687478880937</v>
      </c>
      <c r="T177" s="100">
        <v>0.00021595904637813877</v>
      </c>
      <c r="U177" s="100">
        <v>0.00019193694162511442</v>
      </c>
      <c r="V177" s="100">
        <v>1.1064496526294734E-05</v>
      </c>
      <c r="W177" s="100">
        <v>5.897819607087306E-05</v>
      </c>
      <c r="X177" s="100">
        <v>67.5</v>
      </c>
    </row>
    <row r="178" spans="1:24" s="100" customFormat="1" ht="12.75" hidden="1">
      <c r="A178" s="100">
        <v>1724</v>
      </c>
      <c r="B178" s="100">
        <v>106.58000183105469</v>
      </c>
      <c r="C178" s="100">
        <v>121.77999877929688</v>
      </c>
      <c r="D178" s="100">
        <v>9.343851089477539</v>
      </c>
      <c r="E178" s="100">
        <v>9.448260307312012</v>
      </c>
      <c r="F178" s="100">
        <v>26.54046848684945</v>
      </c>
      <c r="G178" s="100" t="s">
        <v>57</v>
      </c>
      <c r="H178" s="100">
        <v>28.478212653166423</v>
      </c>
      <c r="I178" s="100">
        <v>67.55821448422111</v>
      </c>
      <c r="J178" s="100" t="s">
        <v>60</v>
      </c>
      <c r="K178" s="100">
        <v>-1.7816703037552086</v>
      </c>
      <c r="L178" s="100">
        <v>0.0027836601607805194</v>
      </c>
      <c r="M178" s="100">
        <v>0.4223536776735342</v>
      </c>
      <c r="N178" s="100">
        <v>0.00019889383779649273</v>
      </c>
      <c r="O178" s="100">
        <v>-0.07145515630424082</v>
      </c>
      <c r="P178" s="100">
        <v>0.0003188089993559374</v>
      </c>
      <c r="Q178" s="100">
        <v>0.008744321650929475</v>
      </c>
      <c r="R178" s="100">
        <v>1.5977850660933823E-05</v>
      </c>
      <c r="S178" s="100">
        <v>-0.0009267716015488843</v>
      </c>
      <c r="T178" s="100">
        <v>2.2724080595313776E-05</v>
      </c>
      <c r="U178" s="100">
        <v>0.00019193295102769048</v>
      </c>
      <c r="V178" s="100">
        <v>1.245864724080281E-06</v>
      </c>
      <c r="W178" s="100">
        <v>-5.735575046308829E-05</v>
      </c>
      <c r="X178" s="100">
        <v>67.5</v>
      </c>
    </row>
    <row r="179" spans="1:24" s="100" customFormat="1" ht="12.75" hidden="1">
      <c r="A179" s="100">
        <v>1721</v>
      </c>
      <c r="B179" s="100">
        <v>132.83999633789062</v>
      </c>
      <c r="C179" s="100">
        <v>118.44000244140625</v>
      </c>
      <c r="D179" s="100">
        <v>9.285111427307129</v>
      </c>
      <c r="E179" s="100">
        <v>9.627707481384277</v>
      </c>
      <c r="F179" s="100">
        <v>23.531633686032837</v>
      </c>
      <c r="G179" s="100" t="s">
        <v>58</v>
      </c>
      <c r="H179" s="100">
        <v>-4.995220840342995</v>
      </c>
      <c r="I179" s="100">
        <v>60.34477549754763</v>
      </c>
      <c r="J179" s="100" t="s">
        <v>61</v>
      </c>
      <c r="K179" s="100">
        <v>0.22101527320630562</v>
      </c>
      <c r="L179" s="100">
        <v>0.5117149928885474</v>
      </c>
      <c r="M179" s="100">
        <v>0.047523426567856394</v>
      </c>
      <c r="N179" s="100">
        <v>0.01932177385649969</v>
      </c>
      <c r="O179" s="100">
        <v>0.009648016110243282</v>
      </c>
      <c r="P179" s="100">
        <v>0.014676350696660088</v>
      </c>
      <c r="Q179" s="100">
        <v>0.0007521299164999363</v>
      </c>
      <c r="R179" s="100">
        <v>0.00029707483161828545</v>
      </c>
      <c r="S179" s="100">
        <v>0.0001896082027325923</v>
      </c>
      <c r="T179" s="100">
        <v>0.0002147601589533142</v>
      </c>
      <c r="U179" s="100">
        <v>1.237687442267892E-06</v>
      </c>
      <c r="V179" s="100">
        <v>1.0994130455369384E-05</v>
      </c>
      <c r="W179" s="100">
        <v>1.373846791277303E-05</v>
      </c>
      <c r="X179" s="100">
        <v>67.5</v>
      </c>
    </row>
    <row r="180" s="100" customFormat="1" ht="12.75" hidden="1">
      <c r="A180" s="100" t="s">
        <v>143</v>
      </c>
    </row>
    <row r="181" spans="1:24" s="100" customFormat="1" ht="12.75" hidden="1">
      <c r="A181" s="100">
        <v>1722</v>
      </c>
      <c r="B181" s="100">
        <v>151.28</v>
      </c>
      <c r="C181" s="100">
        <v>150.88</v>
      </c>
      <c r="D181" s="100">
        <v>9.008786686468218</v>
      </c>
      <c r="E181" s="100">
        <v>9.274196138500267</v>
      </c>
      <c r="F181" s="100">
        <v>31.270368990668935</v>
      </c>
      <c r="G181" s="100" t="s">
        <v>59</v>
      </c>
      <c r="H181" s="100">
        <v>-1.0662668064688887</v>
      </c>
      <c r="I181" s="100">
        <v>82.71373319353111</v>
      </c>
      <c r="J181" s="100" t="s">
        <v>73</v>
      </c>
      <c r="K181" s="100">
        <v>2.3115687920264816</v>
      </c>
      <c r="M181" s="100" t="s">
        <v>68</v>
      </c>
      <c r="N181" s="100">
        <v>1.369146055666703</v>
      </c>
      <c r="X181" s="100">
        <v>67.5</v>
      </c>
    </row>
    <row r="182" spans="1:24" s="100" customFormat="1" ht="12.75" hidden="1">
      <c r="A182" s="100">
        <v>1723</v>
      </c>
      <c r="B182" s="100">
        <v>183.94000244140625</v>
      </c>
      <c r="C182" s="100">
        <v>175.63999938964844</v>
      </c>
      <c r="D182" s="100">
        <v>8.279976844787598</v>
      </c>
      <c r="E182" s="100">
        <v>8.656804084777832</v>
      </c>
      <c r="F182" s="100">
        <v>36.655752543762844</v>
      </c>
      <c r="G182" s="100" t="s">
        <v>56</v>
      </c>
      <c r="H182" s="100">
        <v>-10.802343745025468</v>
      </c>
      <c r="I182" s="100">
        <v>105.63765869638078</v>
      </c>
      <c r="J182" s="100" t="s">
        <v>62</v>
      </c>
      <c r="K182" s="100">
        <v>1.347188633214731</v>
      </c>
      <c r="L182" s="100">
        <v>0.6185825295105316</v>
      </c>
      <c r="M182" s="100">
        <v>0.3189284216615439</v>
      </c>
      <c r="N182" s="100">
        <v>0.0948865151104878</v>
      </c>
      <c r="O182" s="100">
        <v>0.0541058821590321</v>
      </c>
      <c r="P182" s="100">
        <v>0.017745238893319703</v>
      </c>
      <c r="Q182" s="100">
        <v>0.0065858363071488</v>
      </c>
      <c r="R182" s="100">
        <v>0.0014604645357704567</v>
      </c>
      <c r="S182" s="100">
        <v>0.0007098413962141932</v>
      </c>
      <c r="T182" s="100">
        <v>0.0002610780618118346</v>
      </c>
      <c r="U182" s="100">
        <v>0.000144011312035819</v>
      </c>
      <c r="V182" s="100">
        <v>5.418307588752023E-05</v>
      </c>
      <c r="W182" s="100">
        <v>4.425815346276642E-05</v>
      </c>
      <c r="X182" s="100">
        <v>67.5</v>
      </c>
    </row>
    <row r="183" spans="1:24" s="100" customFormat="1" ht="12.75" hidden="1">
      <c r="A183" s="100">
        <v>1724</v>
      </c>
      <c r="B183" s="100">
        <v>114.55999755859375</v>
      </c>
      <c r="C183" s="100">
        <v>145.4600067138672</v>
      </c>
      <c r="D183" s="100">
        <v>8.978859901428223</v>
      </c>
      <c r="E183" s="100">
        <v>9.055465698242188</v>
      </c>
      <c r="F183" s="100">
        <v>28.71244897178495</v>
      </c>
      <c r="G183" s="100" t="s">
        <v>57</v>
      </c>
      <c r="H183" s="100">
        <v>29.023455389521516</v>
      </c>
      <c r="I183" s="100">
        <v>76.08345294811527</v>
      </c>
      <c r="J183" s="100" t="s">
        <v>60</v>
      </c>
      <c r="K183" s="100">
        <v>-1.1546224937552585</v>
      </c>
      <c r="L183" s="100">
        <v>0.0033662391063186466</v>
      </c>
      <c r="M183" s="100">
        <v>0.27519146972850206</v>
      </c>
      <c r="N183" s="100">
        <v>-0.0009820784190598811</v>
      </c>
      <c r="O183" s="100">
        <v>-0.04606843044344075</v>
      </c>
      <c r="P183" s="100">
        <v>0.00038525764360153867</v>
      </c>
      <c r="Q183" s="100">
        <v>0.005768101966900176</v>
      </c>
      <c r="R183" s="100">
        <v>-7.894867641962329E-05</v>
      </c>
      <c r="S183" s="100">
        <v>-0.0005778521811767853</v>
      </c>
      <c r="T183" s="100">
        <v>2.744398100158223E-05</v>
      </c>
      <c r="U183" s="100">
        <v>0.00013124131434849405</v>
      </c>
      <c r="V183" s="100">
        <v>-6.237740324185675E-06</v>
      </c>
      <c r="W183" s="100">
        <v>-3.514672042958973E-05</v>
      </c>
      <c r="X183" s="100">
        <v>67.5</v>
      </c>
    </row>
    <row r="184" spans="1:24" s="100" customFormat="1" ht="12.75" hidden="1">
      <c r="A184" s="100">
        <v>1721</v>
      </c>
      <c r="B184" s="100">
        <v>132.27999877929688</v>
      </c>
      <c r="C184" s="100">
        <v>146.67999267578125</v>
      </c>
      <c r="D184" s="100">
        <v>8.915329933166504</v>
      </c>
      <c r="E184" s="100">
        <v>9.284003257751465</v>
      </c>
      <c r="F184" s="100">
        <v>26.924203501157457</v>
      </c>
      <c r="G184" s="100" t="s">
        <v>58</v>
      </c>
      <c r="H184" s="100">
        <v>7.126798715855358</v>
      </c>
      <c r="I184" s="100">
        <v>71.90679749515223</v>
      </c>
      <c r="J184" s="100" t="s">
        <v>61</v>
      </c>
      <c r="K184" s="100">
        <v>0.6940922924059616</v>
      </c>
      <c r="L184" s="100">
        <v>0.6185733701428852</v>
      </c>
      <c r="M184" s="100">
        <v>0.1611986139276343</v>
      </c>
      <c r="N184" s="100">
        <v>-0.09488143270309343</v>
      </c>
      <c r="O184" s="100">
        <v>0.028375098249784604</v>
      </c>
      <c r="P184" s="100">
        <v>0.017741056336335582</v>
      </c>
      <c r="Q184" s="100">
        <v>0.0031784020456829664</v>
      </c>
      <c r="R184" s="100">
        <v>-0.0014583291009696011</v>
      </c>
      <c r="S184" s="100">
        <v>0.00041226407130448187</v>
      </c>
      <c r="T184" s="100">
        <v>0.0002596316280159429</v>
      </c>
      <c r="U184" s="100">
        <v>5.9287227986791463E-05</v>
      </c>
      <c r="V184" s="100">
        <v>-5.382282330276631E-05</v>
      </c>
      <c r="W184" s="100">
        <v>2.689781015209311E-05</v>
      </c>
      <c r="X184" s="100">
        <v>67.5</v>
      </c>
    </row>
    <row r="185" s="100" customFormat="1" ht="12.75" hidden="1">
      <c r="A185" s="100" t="s">
        <v>149</v>
      </c>
    </row>
    <row r="186" spans="1:24" s="100" customFormat="1" ht="12.75" hidden="1">
      <c r="A186" s="100">
        <v>1722</v>
      </c>
      <c r="B186" s="100">
        <v>157.72</v>
      </c>
      <c r="C186" s="100">
        <v>156.22</v>
      </c>
      <c r="D186" s="100">
        <v>8.728890204576606</v>
      </c>
      <c r="E186" s="100">
        <v>9.009458448985505</v>
      </c>
      <c r="F186" s="100">
        <v>32.20989854095017</v>
      </c>
      <c r="G186" s="100" t="s">
        <v>59</v>
      </c>
      <c r="H186" s="100">
        <v>-2.265391240233143</v>
      </c>
      <c r="I186" s="100">
        <v>87.95460875976686</v>
      </c>
      <c r="J186" s="100" t="s">
        <v>73</v>
      </c>
      <c r="K186" s="100">
        <v>2.122067216929024</v>
      </c>
      <c r="M186" s="100" t="s">
        <v>68</v>
      </c>
      <c r="N186" s="100">
        <v>1.2737817334224824</v>
      </c>
      <c r="X186" s="100">
        <v>67.5</v>
      </c>
    </row>
    <row r="187" spans="1:24" s="100" customFormat="1" ht="12.75" hidden="1">
      <c r="A187" s="100">
        <v>1723</v>
      </c>
      <c r="B187" s="100">
        <v>173.36000061035156</v>
      </c>
      <c r="C187" s="100">
        <v>190.4600067138672</v>
      </c>
      <c r="D187" s="100">
        <v>8.665627479553223</v>
      </c>
      <c r="E187" s="100">
        <v>9.051551818847656</v>
      </c>
      <c r="F187" s="100">
        <v>36.04750896562513</v>
      </c>
      <c r="G187" s="100" t="s">
        <v>56</v>
      </c>
      <c r="H187" s="100">
        <v>-6.642475336730826</v>
      </c>
      <c r="I187" s="100">
        <v>99.21752527362074</v>
      </c>
      <c r="J187" s="100" t="s">
        <v>62</v>
      </c>
      <c r="K187" s="100">
        <v>1.276029756926321</v>
      </c>
      <c r="L187" s="100">
        <v>0.6257277325305988</v>
      </c>
      <c r="M187" s="100">
        <v>0.3020827712018051</v>
      </c>
      <c r="N187" s="100">
        <v>0.08964467568116731</v>
      </c>
      <c r="O187" s="100">
        <v>0.051247854370486165</v>
      </c>
      <c r="P187" s="100">
        <v>0.017950179253258716</v>
      </c>
      <c r="Q187" s="100">
        <v>0.006237986783558881</v>
      </c>
      <c r="R187" s="100">
        <v>0.0013797924754795972</v>
      </c>
      <c r="S187" s="100">
        <v>0.0006723319505208367</v>
      </c>
      <c r="T187" s="100">
        <v>0.0002640882218418399</v>
      </c>
      <c r="U187" s="100">
        <v>0.00013640256209311084</v>
      </c>
      <c r="V187" s="100">
        <v>5.118717602265721E-05</v>
      </c>
      <c r="W187" s="100">
        <v>4.191579255641905E-05</v>
      </c>
      <c r="X187" s="100">
        <v>67.5</v>
      </c>
    </row>
    <row r="188" spans="1:24" s="100" customFormat="1" ht="12.75" hidden="1">
      <c r="A188" s="100">
        <v>1724</v>
      </c>
      <c r="B188" s="100">
        <v>129.8800048828125</v>
      </c>
      <c r="C188" s="100">
        <v>140.8800048828125</v>
      </c>
      <c r="D188" s="100">
        <v>9.137459754943848</v>
      </c>
      <c r="E188" s="100">
        <v>9.36514949798584</v>
      </c>
      <c r="F188" s="100">
        <v>35.35355464271431</v>
      </c>
      <c r="G188" s="100" t="s">
        <v>57</v>
      </c>
      <c r="H188" s="100">
        <v>29.73456626201903</v>
      </c>
      <c r="I188" s="100">
        <v>92.11457114483153</v>
      </c>
      <c r="J188" s="100" t="s">
        <v>60</v>
      </c>
      <c r="K188" s="100">
        <v>-1.2294661994879643</v>
      </c>
      <c r="L188" s="100">
        <v>0.003405168382420223</v>
      </c>
      <c r="M188" s="100">
        <v>0.29196000381026316</v>
      </c>
      <c r="N188" s="100">
        <v>-0.0009278402791666016</v>
      </c>
      <c r="O188" s="100">
        <v>-0.049226812722691034</v>
      </c>
      <c r="P188" s="100">
        <v>0.0003897352397409949</v>
      </c>
      <c r="Q188" s="100">
        <v>0.0060689182242775995</v>
      </c>
      <c r="R188" s="100">
        <v>-7.458852657459534E-05</v>
      </c>
      <c r="S188" s="100">
        <v>-0.000631708980461032</v>
      </c>
      <c r="T188" s="100">
        <v>2.776298304953568E-05</v>
      </c>
      <c r="U188" s="100">
        <v>0.00013478933878054977</v>
      </c>
      <c r="V188" s="100">
        <v>-5.894809612827654E-06</v>
      </c>
      <c r="W188" s="100">
        <v>-3.888063328009749E-05</v>
      </c>
      <c r="X188" s="100">
        <v>67.5</v>
      </c>
    </row>
    <row r="189" spans="1:24" s="100" customFormat="1" ht="12.75" hidden="1">
      <c r="A189" s="100">
        <v>1721</v>
      </c>
      <c r="B189" s="100">
        <v>139.72000122070312</v>
      </c>
      <c r="C189" s="100">
        <v>147.72000122070312</v>
      </c>
      <c r="D189" s="100">
        <v>8.978297233581543</v>
      </c>
      <c r="E189" s="100">
        <v>9.303756713867188</v>
      </c>
      <c r="F189" s="100">
        <v>28.020675822074296</v>
      </c>
      <c r="G189" s="100" t="s">
        <v>58</v>
      </c>
      <c r="H189" s="100">
        <v>2.1135381590030136</v>
      </c>
      <c r="I189" s="100">
        <v>74.33353937970614</v>
      </c>
      <c r="J189" s="100" t="s">
        <v>61</v>
      </c>
      <c r="K189" s="100">
        <v>0.3415623001416687</v>
      </c>
      <c r="L189" s="100">
        <v>0.6257184671129437</v>
      </c>
      <c r="M189" s="100">
        <v>0.07754583697448403</v>
      </c>
      <c r="N189" s="100">
        <v>-0.08963987388655802</v>
      </c>
      <c r="O189" s="100">
        <v>0.014250034622542563</v>
      </c>
      <c r="P189" s="100">
        <v>0.017945947778454714</v>
      </c>
      <c r="Q189" s="100">
        <v>0.001442466879649755</v>
      </c>
      <c r="R189" s="100">
        <v>-0.0013777749551699458</v>
      </c>
      <c r="S189" s="100">
        <v>0.00023016084744377426</v>
      </c>
      <c r="T189" s="100">
        <v>0.00026262483829176563</v>
      </c>
      <c r="U189" s="100">
        <v>2.0916335641482328E-05</v>
      </c>
      <c r="V189" s="100">
        <v>-5.084661452646585E-05</v>
      </c>
      <c r="W189" s="100">
        <v>1.5659821881851967E-05</v>
      </c>
      <c r="X189" s="100">
        <v>67.5</v>
      </c>
    </row>
    <row r="190" spans="1:14" s="100" customFormat="1" ht="12.75">
      <c r="A190" s="100" t="s">
        <v>155</v>
      </c>
      <c r="E190" s="98" t="s">
        <v>106</v>
      </c>
      <c r="F190" s="101">
        <f>MIN(F161:F189)</f>
        <v>22.13282099600119</v>
      </c>
      <c r="G190" s="101"/>
      <c r="H190" s="101"/>
      <c r="I190" s="114"/>
      <c r="J190" s="114" t="s">
        <v>158</v>
      </c>
      <c r="K190" s="101">
        <f>AVERAGE(K188,K183,K178,K173,K168,K163)</f>
        <v>-1.1801801751082204</v>
      </c>
      <c r="L190" s="101">
        <f>AVERAGE(L188,L183,L178,L173,L168,L163)</f>
        <v>0.0035053375928583218</v>
      </c>
      <c r="M190" s="114" t="s">
        <v>108</v>
      </c>
      <c r="N190" s="101" t="e">
        <f>Mittelwert(K186,K181,K176,K171,K166,K161)</f>
        <v>#NAME?</v>
      </c>
    </row>
    <row r="191" spans="5:14" s="100" customFormat="1" ht="12.75">
      <c r="E191" s="98" t="s">
        <v>107</v>
      </c>
      <c r="F191" s="101">
        <f>MAX(F161:F189)</f>
        <v>36.655752543762844</v>
      </c>
      <c r="G191" s="101"/>
      <c r="H191" s="101"/>
      <c r="I191" s="114"/>
      <c r="J191" s="114" t="s">
        <v>159</v>
      </c>
      <c r="K191" s="101">
        <f>AVERAGE(K189,K184,K179,K174,K169,K164)</f>
        <v>0.3763942089284451</v>
      </c>
      <c r="L191" s="101">
        <f>AVERAGE(L189,L184,L179,L174,L169,L164)</f>
        <v>0.644184612850604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112</v>
      </c>
      <c r="K192" s="101">
        <f>ABS(K190/$G$33)</f>
        <v>0.7376126094426377</v>
      </c>
      <c r="L192" s="101">
        <f>ABS(L190/$H$33)</f>
        <v>0.009737048869050894</v>
      </c>
      <c r="M192" s="114" t="s">
        <v>111</v>
      </c>
      <c r="N192" s="101">
        <f>K192+L192+L193+K193</f>
        <v>1.3638253873253874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0.21386034598207107</v>
      </c>
      <c r="L193" s="101">
        <f>ABS(L191/$H$34)</f>
        <v>0.40261538303162747</v>
      </c>
      <c r="M193" s="101"/>
      <c r="N193" s="101"/>
    </row>
    <row r="194" s="100" customFormat="1" ht="12.75"/>
    <row r="195" s="100" customFormat="1" ht="12.75" hidden="1">
      <c r="A195" s="100" t="s">
        <v>120</v>
      </c>
    </row>
    <row r="196" spans="1:24" s="100" customFormat="1" ht="12.75" hidden="1">
      <c r="A196" s="100">
        <v>1722</v>
      </c>
      <c r="B196" s="100">
        <v>130.48</v>
      </c>
      <c r="C196" s="100">
        <v>140.98</v>
      </c>
      <c r="D196" s="100">
        <v>9.305127210917345</v>
      </c>
      <c r="E196" s="100">
        <v>9.58515625869314</v>
      </c>
      <c r="F196" s="100">
        <v>32.401713475364076</v>
      </c>
      <c r="G196" s="100" t="s">
        <v>59</v>
      </c>
      <c r="H196" s="100">
        <v>19.92435259593664</v>
      </c>
      <c r="I196" s="100">
        <v>82.90435259593663</v>
      </c>
      <c r="J196" s="100" t="s">
        <v>73</v>
      </c>
      <c r="K196" s="100">
        <v>2.1114056174871125</v>
      </c>
      <c r="M196" s="100" t="s">
        <v>68</v>
      </c>
      <c r="N196" s="100">
        <v>1.1256719617930528</v>
      </c>
      <c r="X196" s="100">
        <v>67.5</v>
      </c>
    </row>
    <row r="197" spans="1:24" s="100" customFormat="1" ht="12.75" hidden="1">
      <c r="A197" s="100">
        <v>1724</v>
      </c>
      <c r="B197" s="100">
        <v>123.44000244140625</v>
      </c>
      <c r="C197" s="100">
        <v>115.63999938964844</v>
      </c>
      <c r="D197" s="100">
        <v>9.194265365600586</v>
      </c>
      <c r="E197" s="100">
        <v>9.88218879699707</v>
      </c>
      <c r="F197" s="100">
        <v>25.507948199450524</v>
      </c>
      <c r="G197" s="100" t="s">
        <v>56</v>
      </c>
      <c r="H197" s="100">
        <v>10.093103468947945</v>
      </c>
      <c r="I197" s="100">
        <v>66.0331059103542</v>
      </c>
      <c r="J197" s="100" t="s">
        <v>62</v>
      </c>
      <c r="K197" s="100">
        <v>1.3864279950537073</v>
      </c>
      <c r="L197" s="100">
        <v>0.27739904538432586</v>
      </c>
      <c r="M197" s="100">
        <v>0.32821722431233746</v>
      </c>
      <c r="N197" s="100">
        <v>0.03654698619292479</v>
      </c>
      <c r="O197" s="100">
        <v>0.05568146020346885</v>
      </c>
      <c r="P197" s="100">
        <v>0.007957545927909794</v>
      </c>
      <c r="Q197" s="100">
        <v>0.006777694987555668</v>
      </c>
      <c r="R197" s="100">
        <v>0.0005626020426913611</v>
      </c>
      <c r="S197" s="100">
        <v>0.0007305350579200333</v>
      </c>
      <c r="T197" s="100">
        <v>0.00011711024094060912</v>
      </c>
      <c r="U197" s="100">
        <v>0.00014824930711926948</v>
      </c>
      <c r="V197" s="100">
        <v>2.0885265705508313E-05</v>
      </c>
      <c r="W197" s="100">
        <v>4.555146110835446E-05</v>
      </c>
      <c r="X197" s="100">
        <v>67.5</v>
      </c>
    </row>
    <row r="198" spans="1:24" s="100" customFormat="1" ht="12.75" hidden="1">
      <c r="A198" s="100">
        <v>1721</v>
      </c>
      <c r="B198" s="100">
        <v>137.5399932861328</v>
      </c>
      <c r="C198" s="100">
        <v>136.83999633789062</v>
      </c>
      <c r="D198" s="100">
        <v>8.997913360595703</v>
      </c>
      <c r="E198" s="100">
        <v>9.579358100891113</v>
      </c>
      <c r="F198" s="100">
        <v>23.381076907032377</v>
      </c>
      <c r="G198" s="100" t="s">
        <v>57</v>
      </c>
      <c r="H198" s="100">
        <v>-8.15531515575087</v>
      </c>
      <c r="I198" s="100">
        <v>61.88467813038194</v>
      </c>
      <c r="J198" s="100" t="s">
        <v>60</v>
      </c>
      <c r="K198" s="100">
        <v>1.076612732932343</v>
      </c>
      <c r="L198" s="100">
        <v>0.0015101949470151198</v>
      </c>
      <c r="M198" s="100">
        <v>-0.25720721734446633</v>
      </c>
      <c r="N198" s="100">
        <v>-0.0003774624929512248</v>
      </c>
      <c r="O198" s="100">
        <v>0.04285762891359795</v>
      </c>
      <c r="P198" s="100">
        <v>0.00017259267807313877</v>
      </c>
      <c r="Q198" s="100">
        <v>-0.005419960985567785</v>
      </c>
      <c r="R198" s="100">
        <v>-3.0318309393227587E-05</v>
      </c>
      <c r="S198" s="100">
        <v>0.0005295156112144799</v>
      </c>
      <c r="T198" s="100">
        <v>1.2274985482268511E-05</v>
      </c>
      <c r="U198" s="100">
        <v>-0.00012523006086363007</v>
      </c>
      <c r="V198" s="100">
        <v>-2.3832031140488386E-06</v>
      </c>
      <c r="W198" s="100">
        <v>3.195651101717856E-05</v>
      </c>
      <c r="X198" s="100">
        <v>67.5</v>
      </c>
    </row>
    <row r="199" spans="1:24" s="100" customFormat="1" ht="12.75" hidden="1">
      <c r="A199" s="100">
        <v>1723</v>
      </c>
      <c r="B199" s="100">
        <v>166.24000549316406</v>
      </c>
      <c r="C199" s="100">
        <v>176.24000549316406</v>
      </c>
      <c r="D199" s="100">
        <v>9.10392951965332</v>
      </c>
      <c r="E199" s="100">
        <v>8.702500343322754</v>
      </c>
      <c r="F199" s="100">
        <v>32.923467111183456</v>
      </c>
      <c r="G199" s="100" t="s">
        <v>58</v>
      </c>
      <c r="H199" s="100">
        <v>-12.509652993476294</v>
      </c>
      <c r="I199" s="100">
        <v>86.23035249968777</v>
      </c>
      <c r="J199" s="100" t="s">
        <v>61</v>
      </c>
      <c r="K199" s="100">
        <v>-0.8735488588262217</v>
      </c>
      <c r="L199" s="100">
        <v>0.27739493450918906</v>
      </c>
      <c r="M199" s="100">
        <v>-0.20388966055494742</v>
      </c>
      <c r="N199" s="100">
        <v>-0.03654503689767258</v>
      </c>
      <c r="O199" s="100">
        <v>-0.035547836140823234</v>
      </c>
      <c r="P199" s="100">
        <v>0.00795567401055808</v>
      </c>
      <c r="Q199" s="100">
        <v>-0.0040695420208249865</v>
      </c>
      <c r="R199" s="100">
        <v>-0.0005617845303637584</v>
      </c>
      <c r="S199" s="100">
        <v>-0.0005032839043029114</v>
      </c>
      <c r="T199" s="100">
        <v>0.00011646515901580874</v>
      </c>
      <c r="U199" s="100">
        <v>-7.934285675115937E-05</v>
      </c>
      <c r="V199" s="100">
        <v>-2.07488473536934E-05</v>
      </c>
      <c r="W199" s="100">
        <v>-3.2461007573932055E-05</v>
      </c>
      <c r="X199" s="100">
        <v>67.5</v>
      </c>
    </row>
    <row r="200" s="100" customFormat="1" ht="12.75" hidden="1">
      <c r="A200" s="100" t="s">
        <v>126</v>
      </c>
    </row>
    <row r="201" spans="1:24" s="100" customFormat="1" ht="12.75" hidden="1">
      <c r="A201" s="100">
        <v>1722</v>
      </c>
      <c r="B201" s="100">
        <v>134.7</v>
      </c>
      <c r="C201" s="100">
        <v>139.1</v>
      </c>
      <c r="D201" s="100">
        <v>8.97849735240678</v>
      </c>
      <c r="E201" s="100">
        <v>9.455063870091053</v>
      </c>
      <c r="F201" s="100">
        <v>33.6848208975705</v>
      </c>
      <c r="G201" s="100" t="s">
        <v>59</v>
      </c>
      <c r="H201" s="100">
        <v>22.138616820169673</v>
      </c>
      <c r="I201" s="100">
        <v>89.33861682016966</v>
      </c>
      <c r="J201" s="100" t="s">
        <v>73</v>
      </c>
      <c r="K201" s="100">
        <v>1.3135378085511469</v>
      </c>
      <c r="M201" s="100" t="s">
        <v>68</v>
      </c>
      <c r="N201" s="100">
        <v>0.8752705507638261</v>
      </c>
      <c r="X201" s="100">
        <v>67.5</v>
      </c>
    </row>
    <row r="202" spans="1:24" s="100" customFormat="1" ht="12.75" hidden="1">
      <c r="A202" s="100">
        <v>1724</v>
      </c>
      <c r="B202" s="100">
        <v>118.63999938964844</v>
      </c>
      <c r="C202" s="100">
        <v>135.0399932861328</v>
      </c>
      <c r="D202" s="100">
        <v>9.179999351501465</v>
      </c>
      <c r="E202" s="100">
        <v>9.391670227050781</v>
      </c>
      <c r="F202" s="100">
        <v>24.013906642377332</v>
      </c>
      <c r="G202" s="100" t="s">
        <v>56</v>
      </c>
      <c r="H202" s="100">
        <v>11.1094920827164</v>
      </c>
      <c r="I202" s="100">
        <v>62.24949147236484</v>
      </c>
      <c r="J202" s="100" t="s">
        <v>62</v>
      </c>
      <c r="K202" s="100">
        <v>0.9163589511553084</v>
      </c>
      <c r="L202" s="100">
        <v>0.6378660640899712</v>
      </c>
      <c r="M202" s="100">
        <v>0.21693492095555963</v>
      </c>
      <c r="N202" s="100">
        <v>0.13481937816038259</v>
      </c>
      <c r="O202" s="100">
        <v>0.03680244968542317</v>
      </c>
      <c r="P202" s="100">
        <v>0.01829817081066014</v>
      </c>
      <c r="Q202" s="100">
        <v>0.004479818272151492</v>
      </c>
      <c r="R202" s="100">
        <v>0.002075236677508743</v>
      </c>
      <c r="S202" s="100">
        <v>0.0004828485863733008</v>
      </c>
      <c r="T202" s="100">
        <v>0.0002692398367940379</v>
      </c>
      <c r="U202" s="100">
        <v>9.801526760504117E-05</v>
      </c>
      <c r="V202" s="100">
        <v>7.701005731199386E-05</v>
      </c>
      <c r="W202" s="100">
        <v>3.0103807384918152E-05</v>
      </c>
      <c r="X202" s="100">
        <v>67.5</v>
      </c>
    </row>
    <row r="203" spans="1:24" s="100" customFormat="1" ht="12.75" hidden="1">
      <c r="A203" s="100">
        <v>1721</v>
      </c>
      <c r="B203" s="100">
        <v>112.58000183105469</v>
      </c>
      <c r="C203" s="100">
        <v>131.27999877929688</v>
      </c>
      <c r="D203" s="100">
        <v>9.319327354431152</v>
      </c>
      <c r="E203" s="100">
        <v>9.382235527038574</v>
      </c>
      <c r="F203" s="100">
        <v>22.13282099600119</v>
      </c>
      <c r="G203" s="100" t="s">
        <v>57</v>
      </c>
      <c r="H203" s="100">
        <v>11.421141282155858</v>
      </c>
      <c r="I203" s="100">
        <v>56.501143113210546</v>
      </c>
      <c r="J203" s="100" t="s">
        <v>60</v>
      </c>
      <c r="K203" s="100">
        <v>0.4090296526188479</v>
      </c>
      <c r="L203" s="100">
        <v>0.0034723830144019804</v>
      </c>
      <c r="M203" s="100">
        <v>-0.09903178881981219</v>
      </c>
      <c r="N203" s="100">
        <v>-0.0013941579709453639</v>
      </c>
      <c r="O203" s="100">
        <v>0.01607099589041389</v>
      </c>
      <c r="P203" s="100">
        <v>0.0003971312782516506</v>
      </c>
      <c r="Q203" s="100">
        <v>-0.002148861625678669</v>
      </c>
      <c r="R203" s="100">
        <v>-0.00011204885717584563</v>
      </c>
      <c r="S203" s="100">
        <v>0.0001810743790360364</v>
      </c>
      <c r="T203" s="100">
        <v>2.8266498320750634E-05</v>
      </c>
      <c r="U203" s="100">
        <v>-5.369285375274238E-05</v>
      </c>
      <c r="V203" s="100">
        <v>-8.837303061131654E-06</v>
      </c>
      <c r="W203" s="100">
        <v>1.0364192050464952E-05</v>
      </c>
      <c r="X203" s="100">
        <v>67.5</v>
      </c>
    </row>
    <row r="204" spans="1:24" s="100" customFormat="1" ht="12.75" hidden="1">
      <c r="A204" s="100">
        <v>1723</v>
      </c>
      <c r="B204" s="100">
        <v>157.77999877929688</v>
      </c>
      <c r="C204" s="100">
        <v>181.27999877929688</v>
      </c>
      <c r="D204" s="100">
        <v>8.670141220092773</v>
      </c>
      <c r="E204" s="100">
        <v>8.770007133483887</v>
      </c>
      <c r="F204" s="100">
        <v>29.14006994271845</v>
      </c>
      <c r="G204" s="100" t="s">
        <v>58</v>
      </c>
      <c r="H204" s="100">
        <v>-10.168697397720749</v>
      </c>
      <c r="I204" s="100">
        <v>80.11130138157613</v>
      </c>
      <c r="J204" s="100" t="s">
        <v>61</v>
      </c>
      <c r="K204" s="100">
        <v>-0.8200051650087099</v>
      </c>
      <c r="L204" s="100">
        <v>0.6378566126284437</v>
      </c>
      <c r="M204" s="100">
        <v>-0.19301156631959399</v>
      </c>
      <c r="N204" s="100">
        <v>-0.13481216952153946</v>
      </c>
      <c r="O204" s="100">
        <v>-0.03310805632981803</v>
      </c>
      <c r="P204" s="100">
        <v>0.018293860767042286</v>
      </c>
      <c r="Q204" s="100">
        <v>-0.003930797052149603</v>
      </c>
      <c r="R204" s="100">
        <v>-0.0020722095263952228</v>
      </c>
      <c r="S204" s="100">
        <v>-0.0004476101279231835</v>
      </c>
      <c r="T204" s="100">
        <v>0.0002677519277046632</v>
      </c>
      <c r="U204" s="100">
        <v>-8.200042767921672E-05</v>
      </c>
      <c r="V204" s="100">
        <v>-7.650131372598966E-05</v>
      </c>
      <c r="W204" s="100">
        <v>-2.8263452411362127E-05</v>
      </c>
      <c r="X204" s="100">
        <v>67.5</v>
      </c>
    </row>
    <row r="205" s="100" customFormat="1" ht="12.75" hidden="1">
      <c r="A205" s="100" t="s">
        <v>132</v>
      </c>
    </row>
    <row r="206" spans="1:24" s="100" customFormat="1" ht="12.75" hidden="1">
      <c r="A206" s="100">
        <v>1722</v>
      </c>
      <c r="B206" s="100">
        <v>135.16</v>
      </c>
      <c r="C206" s="100">
        <v>135.26</v>
      </c>
      <c r="D206" s="100">
        <v>9.137619738913196</v>
      </c>
      <c r="E206" s="100">
        <v>9.016104297656938</v>
      </c>
      <c r="F206" s="100">
        <v>32.15103682173197</v>
      </c>
      <c r="G206" s="100" t="s">
        <v>59</v>
      </c>
      <c r="H206" s="100">
        <v>16.127442011988933</v>
      </c>
      <c r="I206" s="100">
        <v>83.78744201198893</v>
      </c>
      <c r="J206" s="100" t="s">
        <v>73</v>
      </c>
      <c r="K206" s="100">
        <v>1.3763877470318857</v>
      </c>
      <c r="M206" s="100" t="s">
        <v>68</v>
      </c>
      <c r="N206" s="100">
        <v>0.7538423534118943</v>
      </c>
      <c r="X206" s="100">
        <v>67.5</v>
      </c>
    </row>
    <row r="207" spans="1:24" s="100" customFormat="1" ht="12.75" hidden="1">
      <c r="A207" s="100">
        <v>1724</v>
      </c>
      <c r="B207" s="100">
        <v>118.80000305175781</v>
      </c>
      <c r="C207" s="100">
        <v>129.39999389648438</v>
      </c>
      <c r="D207" s="100">
        <v>9.152999877929688</v>
      </c>
      <c r="E207" s="100">
        <v>9.585356712341309</v>
      </c>
      <c r="F207" s="100">
        <v>22.716681729140916</v>
      </c>
      <c r="G207" s="100" t="s">
        <v>56</v>
      </c>
      <c r="H207" s="100">
        <v>7.760888355532458</v>
      </c>
      <c r="I207" s="100">
        <v>59.06089140729027</v>
      </c>
      <c r="J207" s="100" t="s">
        <v>62</v>
      </c>
      <c r="K207" s="100">
        <v>1.0993151710126892</v>
      </c>
      <c r="L207" s="100">
        <v>0.31189498055458026</v>
      </c>
      <c r="M207" s="100">
        <v>0.2602473096241232</v>
      </c>
      <c r="N207" s="100">
        <v>0.028774956592321235</v>
      </c>
      <c r="O207" s="100">
        <v>0.044150485895792804</v>
      </c>
      <c r="P207" s="100">
        <v>0.008947153574639578</v>
      </c>
      <c r="Q207" s="100">
        <v>0.0053741224573392145</v>
      </c>
      <c r="R207" s="100">
        <v>0.0004429571754381099</v>
      </c>
      <c r="S207" s="100">
        <v>0.0005792497191859989</v>
      </c>
      <c r="T207" s="100">
        <v>0.0001316653813641282</v>
      </c>
      <c r="U207" s="100">
        <v>0.000117552253396723</v>
      </c>
      <c r="V207" s="100">
        <v>1.6441970004577045E-05</v>
      </c>
      <c r="W207" s="100">
        <v>3.6118592924064246E-05</v>
      </c>
      <c r="X207" s="100">
        <v>67.5</v>
      </c>
    </row>
    <row r="208" spans="1:24" s="100" customFormat="1" ht="12.75" hidden="1">
      <c r="A208" s="100">
        <v>1721</v>
      </c>
      <c r="B208" s="100">
        <v>141.1999969482422</v>
      </c>
      <c r="C208" s="100">
        <v>127.9000015258789</v>
      </c>
      <c r="D208" s="100">
        <v>9.194151878356934</v>
      </c>
      <c r="E208" s="100">
        <v>9.621956825256348</v>
      </c>
      <c r="F208" s="100">
        <v>26.72228335900857</v>
      </c>
      <c r="G208" s="100" t="s">
        <v>57</v>
      </c>
      <c r="H208" s="100">
        <v>-4.47083692080362</v>
      </c>
      <c r="I208" s="100">
        <v>69.22916002743857</v>
      </c>
      <c r="J208" s="100" t="s">
        <v>60</v>
      </c>
      <c r="K208" s="100">
        <v>0.7892821113601238</v>
      </c>
      <c r="L208" s="100">
        <v>0.0016977148601558813</v>
      </c>
      <c r="M208" s="100">
        <v>-0.18889847589664277</v>
      </c>
      <c r="N208" s="100">
        <v>-0.0002972342215217624</v>
      </c>
      <c r="O208" s="100">
        <v>0.031365537101016853</v>
      </c>
      <c r="P208" s="100">
        <v>0.00019410110266499618</v>
      </c>
      <c r="Q208" s="100">
        <v>-0.003996397207710965</v>
      </c>
      <c r="R208" s="100">
        <v>-2.38721833185172E-05</v>
      </c>
      <c r="S208" s="100">
        <v>0.00038305199114857497</v>
      </c>
      <c r="T208" s="100">
        <v>1.3810470891332014E-05</v>
      </c>
      <c r="U208" s="100">
        <v>-9.336806971907844E-05</v>
      </c>
      <c r="V208" s="100">
        <v>-1.8769650635216715E-06</v>
      </c>
      <c r="W208" s="100">
        <v>2.297220767241558E-05</v>
      </c>
      <c r="X208" s="100">
        <v>67.5</v>
      </c>
    </row>
    <row r="209" spans="1:24" s="100" customFormat="1" ht="12.75" hidden="1">
      <c r="A209" s="100">
        <v>1723</v>
      </c>
      <c r="B209" s="100">
        <v>161.67999267578125</v>
      </c>
      <c r="C209" s="100">
        <v>171.77999877929688</v>
      </c>
      <c r="D209" s="100">
        <v>8.500797271728516</v>
      </c>
      <c r="E209" s="100">
        <v>8.698501586914062</v>
      </c>
      <c r="F209" s="100">
        <v>29.28467991073068</v>
      </c>
      <c r="G209" s="100" t="s">
        <v>58</v>
      </c>
      <c r="H209" s="100">
        <v>-12.05388433043963</v>
      </c>
      <c r="I209" s="100">
        <v>82.12610834534162</v>
      </c>
      <c r="J209" s="100" t="s">
        <v>61</v>
      </c>
      <c r="K209" s="100">
        <v>-0.7651977482360772</v>
      </c>
      <c r="L209" s="100">
        <v>0.31189035999754083</v>
      </c>
      <c r="M209" s="100">
        <v>-0.1790140440594528</v>
      </c>
      <c r="N209" s="100">
        <v>-0.028773421393840662</v>
      </c>
      <c r="O209" s="100">
        <v>-0.031071988787319912</v>
      </c>
      <c r="P209" s="100">
        <v>0.008945047895351372</v>
      </c>
      <c r="Q209" s="100">
        <v>-0.0035930490595979447</v>
      </c>
      <c r="R209" s="100">
        <v>-0.0004423134387916736</v>
      </c>
      <c r="S209" s="100">
        <v>-0.00043451284129950724</v>
      </c>
      <c r="T209" s="100">
        <v>0.00013093908333084125</v>
      </c>
      <c r="U209" s="100">
        <v>-7.142083614450814E-05</v>
      </c>
      <c r="V209" s="100">
        <v>-1.633448437452895E-05</v>
      </c>
      <c r="W209" s="100">
        <v>-2.787167790911904E-05</v>
      </c>
      <c r="X209" s="100">
        <v>67.5</v>
      </c>
    </row>
    <row r="210" s="100" customFormat="1" ht="12.75" hidden="1">
      <c r="A210" s="100" t="s">
        <v>138</v>
      </c>
    </row>
    <row r="211" spans="1:24" s="100" customFormat="1" ht="12.75" hidden="1">
      <c r="A211" s="100">
        <v>1722</v>
      </c>
      <c r="B211" s="100">
        <v>158.64</v>
      </c>
      <c r="C211" s="100">
        <v>140.04</v>
      </c>
      <c r="D211" s="100">
        <v>9.056051868449048</v>
      </c>
      <c r="E211" s="100">
        <v>9.23360544258842</v>
      </c>
      <c r="F211" s="100">
        <v>35.884387524595866</v>
      </c>
      <c r="G211" s="100" t="s">
        <v>59</v>
      </c>
      <c r="H211" s="100">
        <v>3.3121121863642173</v>
      </c>
      <c r="I211" s="100">
        <v>94.4521121863642</v>
      </c>
      <c r="J211" s="100" t="s">
        <v>73</v>
      </c>
      <c r="K211" s="100">
        <v>2.2054302709460663</v>
      </c>
      <c r="M211" s="100" t="s">
        <v>68</v>
      </c>
      <c r="N211" s="100">
        <v>1.1411443706452036</v>
      </c>
      <c r="X211" s="100">
        <v>67.5</v>
      </c>
    </row>
    <row r="212" spans="1:24" s="100" customFormat="1" ht="12.75" hidden="1">
      <c r="A212" s="100">
        <v>1724</v>
      </c>
      <c r="B212" s="100">
        <v>106.58000183105469</v>
      </c>
      <c r="C212" s="100">
        <v>121.77999877929688</v>
      </c>
      <c r="D212" s="100">
        <v>9.343851089477539</v>
      </c>
      <c r="E212" s="100">
        <v>9.448260307312012</v>
      </c>
      <c r="F212" s="100">
        <v>21.779621127383916</v>
      </c>
      <c r="G212" s="100" t="s">
        <v>56</v>
      </c>
      <c r="H212" s="100">
        <v>16.35957400906046</v>
      </c>
      <c r="I212" s="100">
        <v>55.43957584011515</v>
      </c>
      <c r="J212" s="100" t="s">
        <v>62</v>
      </c>
      <c r="K212" s="100">
        <v>1.4432511004473867</v>
      </c>
      <c r="L212" s="100">
        <v>0.04283539534602529</v>
      </c>
      <c r="M212" s="100">
        <v>0.34166991671494623</v>
      </c>
      <c r="N212" s="100">
        <v>0.021714234348509106</v>
      </c>
      <c r="O212" s="100">
        <v>0.05796390570584734</v>
      </c>
      <c r="P212" s="100">
        <v>0.0012286601062302855</v>
      </c>
      <c r="Q212" s="100">
        <v>0.007055523362557931</v>
      </c>
      <c r="R212" s="100">
        <v>0.0003341720153810501</v>
      </c>
      <c r="S212" s="100">
        <v>0.0007604945714259739</v>
      </c>
      <c r="T212" s="100">
        <v>1.8075311537155613E-05</v>
      </c>
      <c r="U212" s="100">
        <v>0.0001543209244134309</v>
      </c>
      <c r="V212" s="100">
        <v>1.2403060475291712E-05</v>
      </c>
      <c r="W212" s="100">
        <v>4.742362894528194E-05</v>
      </c>
      <c r="X212" s="100">
        <v>67.5</v>
      </c>
    </row>
    <row r="213" spans="1:24" s="100" customFormat="1" ht="12.75" hidden="1">
      <c r="A213" s="100">
        <v>1721</v>
      </c>
      <c r="B213" s="100">
        <v>132.83999633789062</v>
      </c>
      <c r="C213" s="100">
        <v>118.44000244140625</v>
      </c>
      <c r="D213" s="100">
        <v>9.285111427307129</v>
      </c>
      <c r="E213" s="100">
        <v>9.627707481384277</v>
      </c>
      <c r="F213" s="100">
        <v>23.531633686032837</v>
      </c>
      <c r="G213" s="100" t="s">
        <v>57</v>
      </c>
      <c r="H213" s="100">
        <v>-4.995220840342995</v>
      </c>
      <c r="I213" s="100">
        <v>60.34477549754763</v>
      </c>
      <c r="J213" s="100" t="s">
        <v>60</v>
      </c>
      <c r="K213" s="100">
        <v>0.31403958928052467</v>
      </c>
      <c r="L213" s="100">
        <v>0.00023337641292783804</v>
      </c>
      <c r="M213" s="100">
        <v>-0.07813010180069149</v>
      </c>
      <c r="N213" s="100">
        <v>0.0002249185296025371</v>
      </c>
      <c r="O213" s="100">
        <v>0.012001436217724447</v>
      </c>
      <c r="P213" s="100">
        <v>2.6691716082981664E-05</v>
      </c>
      <c r="Q213" s="100">
        <v>-0.0017930774037659574</v>
      </c>
      <c r="R213" s="100">
        <v>1.809017184502183E-05</v>
      </c>
      <c r="S213" s="100">
        <v>0.00010685400543279681</v>
      </c>
      <c r="T213" s="100">
        <v>1.8949286825655052E-06</v>
      </c>
      <c r="U213" s="100">
        <v>-5.092465286256809E-05</v>
      </c>
      <c r="V213" s="100">
        <v>1.428491749775564E-06</v>
      </c>
      <c r="W213" s="100">
        <v>5.096739603118359E-06</v>
      </c>
      <c r="X213" s="100">
        <v>67.5</v>
      </c>
    </row>
    <row r="214" spans="1:24" s="100" customFormat="1" ht="12.75" hidden="1">
      <c r="A214" s="100">
        <v>1723</v>
      </c>
      <c r="B214" s="100">
        <v>169.16000366210938</v>
      </c>
      <c r="C214" s="100">
        <v>167.4600067138672</v>
      </c>
      <c r="D214" s="100">
        <v>8.433279991149902</v>
      </c>
      <c r="E214" s="100">
        <v>8.853578567504883</v>
      </c>
      <c r="F214" s="100">
        <v>28.79567854976695</v>
      </c>
      <c r="G214" s="100" t="s">
        <v>58</v>
      </c>
      <c r="H214" s="100">
        <v>-20.233185803464977</v>
      </c>
      <c r="I214" s="100">
        <v>81.4268178586444</v>
      </c>
      <c r="J214" s="100" t="s">
        <v>61</v>
      </c>
      <c r="K214" s="100">
        <v>-1.4086706056800902</v>
      </c>
      <c r="L214" s="100">
        <v>0.04283475959895391</v>
      </c>
      <c r="M214" s="100">
        <v>-0.3326169255774755</v>
      </c>
      <c r="N214" s="100">
        <v>0.02171306945130085</v>
      </c>
      <c r="O214" s="100">
        <v>-0.05670784684140506</v>
      </c>
      <c r="P214" s="100">
        <v>0.0012283701432932836</v>
      </c>
      <c r="Q214" s="100">
        <v>-0.006823875976577</v>
      </c>
      <c r="R214" s="100">
        <v>0.0003336820066267439</v>
      </c>
      <c r="S214" s="100">
        <v>-0.0007529503401230015</v>
      </c>
      <c r="T214" s="100">
        <v>1.797570951181681E-05</v>
      </c>
      <c r="U214" s="100">
        <v>-0.00014567644779662494</v>
      </c>
      <c r="V214" s="100">
        <v>1.2320524358750589E-05</v>
      </c>
      <c r="W214" s="100">
        <v>-4.7148953623148285E-05</v>
      </c>
      <c r="X214" s="100">
        <v>67.5</v>
      </c>
    </row>
    <row r="215" s="100" customFormat="1" ht="12.75" hidden="1">
      <c r="A215" s="100" t="s">
        <v>144</v>
      </c>
    </row>
    <row r="216" spans="1:24" s="100" customFormat="1" ht="12.75" hidden="1">
      <c r="A216" s="100">
        <v>1722</v>
      </c>
      <c r="B216" s="100">
        <v>151.28</v>
      </c>
      <c r="C216" s="100">
        <v>150.88</v>
      </c>
      <c r="D216" s="100">
        <v>9.008786686468218</v>
      </c>
      <c r="E216" s="100">
        <v>9.274196138500267</v>
      </c>
      <c r="F216" s="100">
        <v>35.53683065245873</v>
      </c>
      <c r="G216" s="100" t="s">
        <v>59</v>
      </c>
      <c r="H216" s="100">
        <v>10.219016449351159</v>
      </c>
      <c r="I216" s="100">
        <v>93.99901644935116</v>
      </c>
      <c r="J216" s="100" t="s">
        <v>73</v>
      </c>
      <c r="K216" s="100">
        <v>1.6860354663544144</v>
      </c>
      <c r="M216" s="100" t="s">
        <v>68</v>
      </c>
      <c r="N216" s="100">
        <v>0.9022768216105959</v>
      </c>
      <c r="X216" s="100">
        <v>67.5</v>
      </c>
    </row>
    <row r="217" spans="1:24" s="100" customFormat="1" ht="12.75" hidden="1">
      <c r="A217" s="100">
        <v>1724</v>
      </c>
      <c r="B217" s="100">
        <v>114.55999755859375</v>
      </c>
      <c r="C217" s="100">
        <v>145.4600067138672</v>
      </c>
      <c r="D217" s="100">
        <v>8.978859901428223</v>
      </c>
      <c r="E217" s="100">
        <v>9.055465698242188</v>
      </c>
      <c r="F217" s="100">
        <v>24.992258138376126</v>
      </c>
      <c r="G217" s="100" t="s">
        <v>56</v>
      </c>
      <c r="H217" s="100">
        <v>19.165537504850235</v>
      </c>
      <c r="I217" s="100">
        <v>66.22553506344398</v>
      </c>
      <c r="J217" s="100" t="s">
        <v>62</v>
      </c>
      <c r="K217" s="100">
        <v>1.241430723728502</v>
      </c>
      <c r="L217" s="100">
        <v>0.21790016114228924</v>
      </c>
      <c r="M217" s="100">
        <v>0.2938917695225745</v>
      </c>
      <c r="N217" s="100">
        <v>0.09202262988676975</v>
      </c>
      <c r="O217" s="100">
        <v>0.049858192066936986</v>
      </c>
      <c r="P217" s="100">
        <v>0.006250662839193736</v>
      </c>
      <c r="Q217" s="100">
        <v>0.006068992665288935</v>
      </c>
      <c r="R217" s="100">
        <v>0.0014165161498576506</v>
      </c>
      <c r="S217" s="100">
        <v>0.0006541465941429028</v>
      </c>
      <c r="T217" s="100">
        <v>9.195726128916648E-05</v>
      </c>
      <c r="U217" s="100">
        <v>0.0001327579722838431</v>
      </c>
      <c r="V217" s="100">
        <v>5.256344194319595E-05</v>
      </c>
      <c r="W217" s="100">
        <v>4.078642996439869E-05</v>
      </c>
      <c r="X217" s="100">
        <v>67.5</v>
      </c>
    </row>
    <row r="218" spans="1:24" s="100" customFormat="1" ht="12.75" hidden="1">
      <c r="A218" s="100">
        <v>1721</v>
      </c>
      <c r="B218" s="100">
        <v>132.27999877929688</v>
      </c>
      <c r="C218" s="100">
        <v>146.67999267578125</v>
      </c>
      <c r="D218" s="100">
        <v>8.915329933166504</v>
      </c>
      <c r="E218" s="100">
        <v>9.284003257751465</v>
      </c>
      <c r="F218" s="100">
        <v>26.924203501157457</v>
      </c>
      <c r="G218" s="100" t="s">
        <v>57</v>
      </c>
      <c r="H218" s="100">
        <v>7.126798715855358</v>
      </c>
      <c r="I218" s="100">
        <v>71.90679749515223</v>
      </c>
      <c r="J218" s="100" t="s">
        <v>60</v>
      </c>
      <c r="K218" s="100">
        <v>0.11412504188124352</v>
      </c>
      <c r="L218" s="100">
        <v>0.0011870057563239664</v>
      </c>
      <c r="M218" s="100">
        <v>-0.030341612297859335</v>
      </c>
      <c r="N218" s="100">
        <v>-0.0009514721204487688</v>
      </c>
      <c r="O218" s="100">
        <v>0.004047650108224306</v>
      </c>
      <c r="P218" s="100">
        <v>0.00013574126855937706</v>
      </c>
      <c r="Q218" s="100">
        <v>-0.0007847321361067914</v>
      </c>
      <c r="R218" s="100">
        <v>-7.647716401587928E-05</v>
      </c>
      <c r="S218" s="100">
        <v>8.980306993209293E-06</v>
      </c>
      <c r="T218" s="100">
        <v>9.656525904200868E-06</v>
      </c>
      <c r="U218" s="100">
        <v>-2.755904341842955E-05</v>
      </c>
      <c r="V218" s="100">
        <v>-6.034437448274687E-06</v>
      </c>
      <c r="W218" s="100">
        <v>-7.927066584153159E-07</v>
      </c>
      <c r="X218" s="100">
        <v>67.5</v>
      </c>
    </row>
    <row r="219" spans="1:24" s="100" customFormat="1" ht="12.75" hidden="1">
      <c r="A219" s="100">
        <v>1723</v>
      </c>
      <c r="B219" s="100">
        <v>183.94000244140625</v>
      </c>
      <c r="C219" s="100">
        <v>175.63999938964844</v>
      </c>
      <c r="D219" s="100">
        <v>8.279976844787598</v>
      </c>
      <c r="E219" s="100">
        <v>8.656804084777832</v>
      </c>
      <c r="F219" s="100">
        <v>35.90614423170554</v>
      </c>
      <c r="G219" s="100" t="s">
        <v>58</v>
      </c>
      <c r="H219" s="100">
        <v>-12.962628598829525</v>
      </c>
      <c r="I219" s="100">
        <v>103.47737384257672</v>
      </c>
      <c r="J219" s="100" t="s">
        <v>61</v>
      </c>
      <c r="K219" s="100">
        <v>-1.2361738213668323</v>
      </c>
      <c r="L219" s="100">
        <v>0.21789692802600516</v>
      </c>
      <c r="M219" s="100">
        <v>-0.29232132791891263</v>
      </c>
      <c r="N219" s="100">
        <v>-0.09201771086090664</v>
      </c>
      <c r="O219" s="100">
        <v>-0.04969361975933098</v>
      </c>
      <c r="P219" s="100">
        <v>0.006249188766334987</v>
      </c>
      <c r="Q219" s="100">
        <v>-0.006018045151533192</v>
      </c>
      <c r="R219" s="100">
        <v>-0.0014144501568424497</v>
      </c>
      <c r="S219" s="100">
        <v>-0.0006540849491580335</v>
      </c>
      <c r="T219" s="100">
        <v>9.144883493662198E-05</v>
      </c>
      <c r="U219" s="100">
        <v>-0.00012986600144294412</v>
      </c>
      <c r="V219" s="100">
        <v>-5.2215907476540054E-05</v>
      </c>
      <c r="W219" s="100">
        <v>-4.077872589224072E-05</v>
      </c>
      <c r="X219" s="100">
        <v>67.5</v>
      </c>
    </row>
    <row r="220" s="100" customFormat="1" ht="12.75" hidden="1">
      <c r="A220" s="100" t="s">
        <v>150</v>
      </c>
    </row>
    <row r="221" spans="1:24" s="100" customFormat="1" ht="12.75" hidden="1">
      <c r="A221" s="100">
        <v>1722</v>
      </c>
      <c r="B221" s="100">
        <v>157.72</v>
      </c>
      <c r="C221" s="100">
        <v>156.22</v>
      </c>
      <c r="D221" s="100">
        <v>8.728890204576606</v>
      </c>
      <c r="E221" s="100">
        <v>9.009458448985505</v>
      </c>
      <c r="F221" s="100">
        <v>39.71595048132067</v>
      </c>
      <c r="G221" s="100" t="s">
        <v>59</v>
      </c>
      <c r="H221" s="100">
        <v>18.23116080281163</v>
      </c>
      <c r="I221" s="100">
        <v>108.45116080281163</v>
      </c>
      <c r="J221" s="100" t="s">
        <v>73</v>
      </c>
      <c r="K221" s="100">
        <v>1.2898364629803802</v>
      </c>
      <c r="M221" s="100" t="s">
        <v>68</v>
      </c>
      <c r="N221" s="100">
        <v>0.7255323717447603</v>
      </c>
      <c r="X221" s="100">
        <v>67.5</v>
      </c>
    </row>
    <row r="222" spans="1:24" s="100" customFormat="1" ht="12.75" hidden="1">
      <c r="A222" s="100">
        <v>1724</v>
      </c>
      <c r="B222" s="100">
        <v>129.8800048828125</v>
      </c>
      <c r="C222" s="100">
        <v>140.8800048828125</v>
      </c>
      <c r="D222" s="100">
        <v>9.137459754943848</v>
      </c>
      <c r="E222" s="100">
        <v>9.36514949798584</v>
      </c>
      <c r="F222" s="100">
        <v>28.775519052823427</v>
      </c>
      <c r="G222" s="100" t="s">
        <v>56</v>
      </c>
      <c r="H222" s="100">
        <v>12.59532995433112</v>
      </c>
      <c r="I222" s="100">
        <v>74.97533483714362</v>
      </c>
      <c r="J222" s="100" t="s">
        <v>62</v>
      </c>
      <c r="K222" s="100">
        <v>1.0508561028517887</v>
      </c>
      <c r="L222" s="100">
        <v>0.33664686166993335</v>
      </c>
      <c r="M222" s="100">
        <v>0.24877523056033968</v>
      </c>
      <c r="N222" s="100">
        <v>0.09173059296371774</v>
      </c>
      <c r="O222" s="100">
        <v>0.042204243248666395</v>
      </c>
      <c r="P222" s="100">
        <v>0.009657158499572143</v>
      </c>
      <c r="Q222" s="100">
        <v>0.005137273921051988</v>
      </c>
      <c r="R222" s="100">
        <v>0.0014120086457087033</v>
      </c>
      <c r="S222" s="100">
        <v>0.0005537244371184363</v>
      </c>
      <c r="T222" s="100">
        <v>0.0001421010136174706</v>
      </c>
      <c r="U222" s="100">
        <v>0.00011238250641918643</v>
      </c>
      <c r="V222" s="100">
        <v>5.2401976225432905E-05</v>
      </c>
      <c r="W222" s="100">
        <v>3.4525517400992946E-05</v>
      </c>
      <c r="X222" s="100">
        <v>67.5</v>
      </c>
    </row>
    <row r="223" spans="1:24" s="100" customFormat="1" ht="12.75" hidden="1">
      <c r="A223" s="100">
        <v>1721</v>
      </c>
      <c r="B223" s="100">
        <v>139.72000122070312</v>
      </c>
      <c r="C223" s="100">
        <v>147.72000122070312</v>
      </c>
      <c r="D223" s="100">
        <v>8.978297233581543</v>
      </c>
      <c r="E223" s="100">
        <v>9.303756713867188</v>
      </c>
      <c r="F223" s="100">
        <v>28.020675822074296</v>
      </c>
      <c r="G223" s="100" t="s">
        <v>57</v>
      </c>
      <c r="H223" s="100">
        <v>2.1135381590030136</v>
      </c>
      <c r="I223" s="100">
        <v>74.33353937970614</v>
      </c>
      <c r="J223" s="100" t="s">
        <v>60</v>
      </c>
      <c r="K223" s="100">
        <v>0.6166119444995966</v>
      </c>
      <c r="L223" s="100">
        <v>0.001833054595938021</v>
      </c>
      <c r="M223" s="100">
        <v>-0.14825429884206154</v>
      </c>
      <c r="N223" s="100">
        <v>-0.0009483582243772436</v>
      </c>
      <c r="O223" s="100">
        <v>0.0243940557999471</v>
      </c>
      <c r="P223" s="100">
        <v>0.00020956658732863162</v>
      </c>
      <c r="Q223" s="100">
        <v>-0.0031686273000976696</v>
      </c>
      <c r="R223" s="100">
        <v>-7.621710330900892E-05</v>
      </c>
      <c r="S223" s="100">
        <v>0.0002888253512623443</v>
      </c>
      <c r="T223" s="100">
        <v>1.490965333509929E-05</v>
      </c>
      <c r="U223" s="100">
        <v>-7.610985327717667E-05</v>
      </c>
      <c r="V223" s="100">
        <v>-6.008745420926914E-06</v>
      </c>
      <c r="W223" s="100">
        <v>1.702372807983546E-05</v>
      </c>
      <c r="X223" s="100">
        <v>67.5</v>
      </c>
    </row>
    <row r="224" spans="1:24" s="100" customFormat="1" ht="12.75" hidden="1">
      <c r="A224" s="100">
        <v>1723</v>
      </c>
      <c r="B224" s="100">
        <v>173.36000061035156</v>
      </c>
      <c r="C224" s="100">
        <v>190.4600067138672</v>
      </c>
      <c r="D224" s="100">
        <v>8.665627479553223</v>
      </c>
      <c r="E224" s="100">
        <v>9.051551818847656</v>
      </c>
      <c r="F224" s="100">
        <v>35.02167560799977</v>
      </c>
      <c r="G224" s="100" t="s">
        <v>58</v>
      </c>
      <c r="H224" s="100">
        <v>-9.465989360509155</v>
      </c>
      <c r="I224" s="100">
        <v>96.3940112498424</v>
      </c>
      <c r="J224" s="100" t="s">
        <v>61</v>
      </c>
      <c r="K224" s="100">
        <v>-0.8509337569994951</v>
      </c>
      <c r="L224" s="100">
        <v>0.33664187110795285</v>
      </c>
      <c r="M224" s="100">
        <v>-0.1997743182073183</v>
      </c>
      <c r="N224" s="100">
        <v>-0.09172569052426653</v>
      </c>
      <c r="O224" s="100">
        <v>-0.03444021181441354</v>
      </c>
      <c r="P224" s="100">
        <v>0.009654884366543905</v>
      </c>
      <c r="Q224" s="100">
        <v>-0.004043684504631466</v>
      </c>
      <c r="R224" s="100">
        <v>-0.001409950129869603</v>
      </c>
      <c r="S224" s="100">
        <v>-0.0004724305967338616</v>
      </c>
      <c r="T224" s="100">
        <v>0.00014131666677550715</v>
      </c>
      <c r="U224" s="100">
        <v>-8.268686705387453E-05</v>
      </c>
      <c r="V224" s="100">
        <v>-5.205633574116916E-05</v>
      </c>
      <c r="W224" s="100">
        <v>-3.003671143900558E-05</v>
      </c>
      <c r="X224" s="100">
        <v>67.5</v>
      </c>
    </row>
    <row r="225" spans="1:14" s="100" customFormat="1" ht="12.75">
      <c r="A225" s="100" t="s">
        <v>156</v>
      </c>
      <c r="E225" s="98" t="s">
        <v>106</v>
      </c>
      <c r="F225" s="101">
        <f>MIN(F196:F224)</f>
        <v>21.779621127383916</v>
      </c>
      <c r="G225" s="101"/>
      <c r="H225" s="101"/>
      <c r="I225" s="114"/>
      <c r="J225" s="114" t="s">
        <v>158</v>
      </c>
      <c r="K225" s="101">
        <f>AVERAGE(K223,K218,K213,K208,K203,K198)</f>
        <v>0.5532835120954466</v>
      </c>
      <c r="L225" s="101">
        <f>AVERAGE(L223,L218,L213,L208,L203,L198)</f>
        <v>0.0016556215977938011</v>
      </c>
      <c r="M225" s="114" t="s">
        <v>108</v>
      </c>
      <c r="N225" s="101" t="e">
        <f>Mittelwert(K221,K216,K211,K206,K201,K196)</f>
        <v>#NAME?</v>
      </c>
    </row>
    <row r="226" spans="5:14" s="100" customFormat="1" ht="12.75">
      <c r="E226" s="98" t="s">
        <v>107</v>
      </c>
      <c r="F226" s="101">
        <f>MAX(F196:F224)</f>
        <v>39.71595048132067</v>
      </c>
      <c r="G226" s="101"/>
      <c r="H226" s="101"/>
      <c r="I226" s="114"/>
      <c r="J226" s="114" t="s">
        <v>159</v>
      </c>
      <c r="K226" s="101">
        <f>AVERAGE(K224,K219,K214,K209,K204,K199)</f>
        <v>-0.9924216593529044</v>
      </c>
      <c r="L226" s="101">
        <f>AVERAGE(L224,L219,L214,L209,L204,L199)</f>
        <v>0.30408591097801424</v>
      </c>
      <c r="M226" s="101"/>
      <c r="N226" s="101"/>
    </row>
    <row r="227" spans="5:14" s="100" customFormat="1" ht="12.75">
      <c r="E227" s="98"/>
      <c r="F227" s="101"/>
      <c r="G227" s="101"/>
      <c r="H227" s="101"/>
      <c r="I227" s="101"/>
      <c r="J227" s="114" t="s">
        <v>112</v>
      </c>
      <c r="K227" s="101">
        <f>ABS(K225/$G$33)</f>
        <v>0.3458021950596541</v>
      </c>
      <c r="L227" s="101">
        <f>ABS(L225/$H$33)</f>
        <v>0.0045989488827605585</v>
      </c>
      <c r="M227" s="114" t="s">
        <v>111</v>
      </c>
      <c r="N227" s="101">
        <f>K227+L227+L228+K228</f>
        <v>1.1043307811178238</v>
      </c>
    </row>
    <row r="228" spans="5:14" s="100" customFormat="1" ht="12.75">
      <c r="E228" s="98"/>
      <c r="F228" s="101"/>
      <c r="G228" s="101"/>
      <c r="H228" s="101"/>
      <c r="I228" s="101"/>
      <c r="J228" s="101"/>
      <c r="K228" s="101">
        <f>ABS(K226/$G$34)</f>
        <v>0.5638759428141502</v>
      </c>
      <c r="L228" s="101">
        <f>ABS(L226/$H$34)</f>
        <v>0.19005369436125888</v>
      </c>
      <c r="M228" s="101"/>
      <c r="N228" s="101"/>
    </row>
    <row r="229" s="100" customFormat="1" ht="12.75"/>
    <row r="230" s="100" customFormat="1" ht="12.75" hidden="1">
      <c r="A230" s="100" t="s">
        <v>121</v>
      </c>
    </row>
    <row r="231" spans="1:24" s="100" customFormat="1" ht="12.75" hidden="1">
      <c r="A231" s="100">
        <v>1722</v>
      </c>
      <c r="B231" s="100">
        <v>130.48</v>
      </c>
      <c r="C231" s="100">
        <v>140.98</v>
      </c>
      <c r="D231" s="100">
        <v>9.305127210917345</v>
      </c>
      <c r="E231" s="100">
        <v>9.58515625869314</v>
      </c>
      <c r="F231" s="100">
        <v>26.2295125817816</v>
      </c>
      <c r="G231" s="100" t="s">
        <v>59</v>
      </c>
      <c r="H231" s="100">
        <v>4.131906324119015</v>
      </c>
      <c r="I231" s="100">
        <v>67.111906324119</v>
      </c>
      <c r="J231" s="100" t="s">
        <v>73</v>
      </c>
      <c r="K231" s="100">
        <v>1.9882859545861165</v>
      </c>
      <c r="M231" s="100" t="s">
        <v>68</v>
      </c>
      <c r="N231" s="100">
        <v>1.3738121706722026</v>
      </c>
      <c r="X231" s="100">
        <v>67.5</v>
      </c>
    </row>
    <row r="232" spans="1:24" s="100" customFormat="1" ht="12.75" hidden="1">
      <c r="A232" s="100">
        <v>1724</v>
      </c>
      <c r="B232" s="100">
        <v>123.44000244140625</v>
      </c>
      <c r="C232" s="100">
        <v>115.63999938964844</v>
      </c>
      <c r="D232" s="100">
        <v>9.194265365600586</v>
      </c>
      <c r="E232" s="100">
        <v>9.88218879699707</v>
      </c>
      <c r="F232" s="100">
        <v>25.507948199450524</v>
      </c>
      <c r="G232" s="100" t="s">
        <v>56</v>
      </c>
      <c r="H232" s="100">
        <v>10.093103468947945</v>
      </c>
      <c r="I232" s="100">
        <v>66.0331059103542</v>
      </c>
      <c r="J232" s="100" t="s">
        <v>62</v>
      </c>
      <c r="K232" s="100">
        <v>1.0555468544781654</v>
      </c>
      <c r="L232" s="100">
        <v>0.8987257116012908</v>
      </c>
      <c r="M232" s="100">
        <v>0.24988668825816673</v>
      </c>
      <c r="N232" s="100">
        <v>0.03829167953187559</v>
      </c>
      <c r="O232" s="100">
        <v>0.042392719276986776</v>
      </c>
      <c r="P232" s="100">
        <v>0.025781647115204982</v>
      </c>
      <c r="Q232" s="100">
        <v>0.005160148816581355</v>
      </c>
      <c r="R232" s="100">
        <v>0.0005894657928393873</v>
      </c>
      <c r="S232" s="100">
        <v>0.0005561584834464449</v>
      </c>
      <c r="T232" s="100">
        <v>0.000379336024412316</v>
      </c>
      <c r="U232" s="100">
        <v>0.00011284116954584081</v>
      </c>
      <c r="V232" s="100">
        <v>2.189614671891479E-05</v>
      </c>
      <c r="W232" s="100">
        <v>3.467081176511751E-05</v>
      </c>
      <c r="X232" s="100">
        <v>67.5</v>
      </c>
    </row>
    <row r="233" spans="1:24" s="100" customFormat="1" ht="12.75" hidden="1">
      <c r="A233" s="100">
        <v>1723</v>
      </c>
      <c r="B233" s="100">
        <v>166.24000549316406</v>
      </c>
      <c r="C233" s="100">
        <v>176.24000549316406</v>
      </c>
      <c r="D233" s="100">
        <v>9.10392951965332</v>
      </c>
      <c r="E233" s="100">
        <v>8.702500343322754</v>
      </c>
      <c r="F233" s="100">
        <v>29.219123885296984</v>
      </c>
      <c r="G233" s="100" t="s">
        <v>57</v>
      </c>
      <c r="H233" s="100">
        <v>-22.21175456951346</v>
      </c>
      <c r="I233" s="100">
        <v>76.5282509236506</v>
      </c>
      <c r="J233" s="100" t="s">
        <v>60</v>
      </c>
      <c r="K233" s="100">
        <v>1.014376423337731</v>
      </c>
      <c r="L233" s="100">
        <v>-0.0048894382588047245</v>
      </c>
      <c r="M233" s="100">
        <v>-0.2393388935422493</v>
      </c>
      <c r="N233" s="100">
        <v>-0.0003953272447134951</v>
      </c>
      <c r="O233" s="100">
        <v>0.04086339294741415</v>
      </c>
      <c r="P233" s="100">
        <v>-0.0005596362176314714</v>
      </c>
      <c r="Q233" s="100">
        <v>-0.004901701844361609</v>
      </c>
      <c r="R233" s="100">
        <v>-3.1792517325507224E-05</v>
      </c>
      <c r="S233" s="100">
        <v>0.0005448716059289811</v>
      </c>
      <c r="T233" s="100">
        <v>-3.986585531746977E-05</v>
      </c>
      <c r="U233" s="100">
        <v>-0.00010405069135751602</v>
      </c>
      <c r="V233" s="100">
        <v>-2.5005497119601115E-06</v>
      </c>
      <c r="W233" s="100">
        <v>3.417935202210684E-05</v>
      </c>
      <c r="X233" s="100">
        <v>67.5</v>
      </c>
    </row>
    <row r="234" spans="1:24" s="100" customFormat="1" ht="12.75" hidden="1">
      <c r="A234" s="100">
        <v>1721</v>
      </c>
      <c r="B234" s="100">
        <v>137.5399932861328</v>
      </c>
      <c r="C234" s="100">
        <v>136.83999633789062</v>
      </c>
      <c r="D234" s="100">
        <v>8.997913360595703</v>
      </c>
      <c r="E234" s="100">
        <v>9.579358100891113</v>
      </c>
      <c r="F234" s="100">
        <v>33.18198272231282</v>
      </c>
      <c r="G234" s="100" t="s">
        <v>58</v>
      </c>
      <c r="H234" s="100">
        <v>17.785573032440013</v>
      </c>
      <c r="I234" s="100">
        <v>87.82556631857283</v>
      </c>
      <c r="J234" s="100" t="s">
        <v>61</v>
      </c>
      <c r="K234" s="100">
        <v>0.2919240205520975</v>
      </c>
      <c r="L234" s="100">
        <v>-0.8987124112232788</v>
      </c>
      <c r="M234" s="100">
        <v>0.0718348871134775</v>
      </c>
      <c r="N234" s="100">
        <v>-0.03828963877789195</v>
      </c>
      <c r="O234" s="100">
        <v>0.011283871876383094</v>
      </c>
      <c r="P234" s="100">
        <v>-0.025775572452942194</v>
      </c>
      <c r="Q234" s="100">
        <v>0.0016125925828453889</v>
      </c>
      <c r="R234" s="100">
        <v>-0.000588607812358853</v>
      </c>
      <c r="S234" s="100">
        <v>0.00011147731500992796</v>
      </c>
      <c r="T234" s="100">
        <v>-0.00037723538142219343</v>
      </c>
      <c r="U234" s="100">
        <v>4.366443830505705E-05</v>
      </c>
      <c r="V234" s="100">
        <v>-2.1752896181296393E-05</v>
      </c>
      <c r="W234" s="100">
        <v>5.816965171041723E-06</v>
      </c>
      <c r="X234" s="100">
        <v>67.5</v>
      </c>
    </row>
    <row r="235" s="100" customFormat="1" ht="12.75" hidden="1">
      <c r="A235" s="100" t="s">
        <v>127</v>
      </c>
    </row>
    <row r="236" spans="1:24" s="100" customFormat="1" ht="12.75" hidden="1">
      <c r="A236" s="100">
        <v>1722</v>
      </c>
      <c r="B236" s="100">
        <v>134.7</v>
      </c>
      <c r="C236" s="100">
        <v>139.1</v>
      </c>
      <c r="D236" s="100">
        <v>8.97849735240678</v>
      </c>
      <c r="E236" s="100">
        <v>9.455063870091053</v>
      </c>
      <c r="F236" s="100">
        <v>25.237528434062742</v>
      </c>
      <c r="G236" s="100" t="s">
        <v>59</v>
      </c>
      <c r="H236" s="100">
        <v>-0.2652257550971342</v>
      </c>
      <c r="I236" s="100">
        <v>66.93477424490285</v>
      </c>
      <c r="J236" s="100" t="s">
        <v>73</v>
      </c>
      <c r="K236" s="100">
        <v>1.7978176110858468</v>
      </c>
      <c r="M236" s="100" t="s">
        <v>68</v>
      </c>
      <c r="N236" s="100">
        <v>1.382473374166288</v>
      </c>
      <c r="X236" s="100">
        <v>67.5</v>
      </c>
    </row>
    <row r="237" spans="1:24" s="100" customFormat="1" ht="12.75" hidden="1">
      <c r="A237" s="100">
        <v>1724</v>
      </c>
      <c r="B237" s="100">
        <v>118.63999938964844</v>
      </c>
      <c r="C237" s="100">
        <v>135.0399932861328</v>
      </c>
      <c r="D237" s="100">
        <v>9.179999351501465</v>
      </c>
      <c r="E237" s="100">
        <v>9.391670227050781</v>
      </c>
      <c r="F237" s="100">
        <v>24.013906642377332</v>
      </c>
      <c r="G237" s="100" t="s">
        <v>56</v>
      </c>
      <c r="H237" s="100">
        <v>11.1094920827164</v>
      </c>
      <c r="I237" s="100">
        <v>62.24949147236484</v>
      </c>
      <c r="J237" s="100" t="s">
        <v>62</v>
      </c>
      <c r="K237" s="100">
        <v>0.8528871831335861</v>
      </c>
      <c r="L237" s="100">
        <v>1.0047111766969243</v>
      </c>
      <c r="M237" s="100">
        <v>0.20190969607508502</v>
      </c>
      <c r="N237" s="100">
        <v>0.13476975382681705</v>
      </c>
      <c r="O237" s="100">
        <v>0.03425361645604678</v>
      </c>
      <c r="P237" s="100">
        <v>0.028822025574735895</v>
      </c>
      <c r="Q237" s="100">
        <v>0.004169379548583016</v>
      </c>
      <c r="R237" s="100">
        <v>0.002074484690736211</v>
      </c>
      <c r="S237" s="100">
        <v>0.00044937342075956053</v>
      </c>
      <c r="T237" s="100">
        <v>0.0004240979158512658</v>
      </c>
      <c r="U237" s="100">
        <v>9.119131012321925E-05</v>
      </c>
      <c r="V237" s="100">
        <v>7.70014181053426E-05</v>
      </c>
      <c r="W237" s="100">
        <v>2.8021832433692037E-05</v>
      </c>
      <c r="X237" s="100">
        <v>67.5</v>
      </c>
    </row>
    <row r="238" spans="1:24" s="100" customFormat="1" ht="12.75" hidden="1">
      <c r="A238" s="100">
        <v>1723</v>
      </c>
      <c r="B238" s="100">
        <v>157.77999877929688</v>
      </c>
      <c r="C238" s="100">
        <v>181.27999877929688</v>
      </c>
      <c r="D238" s="100">
        <v>8.670141220092773</v>
      </c>
      <c r="E238" s="100">
        <v>8.770007133483887</v>
      </c>
      <c r="F238" s="100">
        <v>29.86340231649214</v>
      </c>
      <c r="G238" s="100" t="s">
        <v>57</v>
      </c>
      <c r="H238" s="100">
        <v>-8.180126405669483</v>
      </c>
      <c r="I238" s="100">
        <v>82.09987237362739</v>
      </c>
      <c r="J238" s="100" t="s">
        <v>60</v>
      </c>
      <c r="K238" s="100">
        <v>0.3075216534073034</v>
      </c>
      <c r="L238" s="100">
        <v>-0.00546537711539219</v>
      </c>
      <c r="M238" s="100">
        <v>-0.07065619087506855</v>
      </c>
      <c r="N238" s="100">
        <v>-0.0013933997337600332</v>
      </c>
      <c r="O238" s="100">
        <v>0.012694695584973993</v>
      </c>
      <c r="P238" s="100">
        <v>-0.0006254985950618466</v>
      </c>
      <c r="Q238" s="100">
        <v>-0.0013560319510296593</v>
      </c>
      <c r="R238" s="100">
        <v>-0.00011204125637918639</v>
      </c>
      <c r="S238" s="100">
        <v>0.00019435445796279566</v>
      </c>
      <c r="T238" s="100">
        <v>-4.4553059500543095E-05</v>
      </c>
      <c r="U238" s="100">
        <v>-2.2716391606218096E-05</v>
      </c>
      <c r="V238" s="100">
        <v>-8.83828376749291E-06</v>
      </c>
      <c r="W238" s="100">
        <v>1.2947645100653414E-05</v>
      </c>
      <c r="X238" s="100">
        <v>67.5</v>
      </c>
    </row>
    <row r="239" spans="1:24" s="100" customFormat="1" ht="12.75" hidden="1">
      <c r="A239" s="100">
        <v>1721</v>
      </c>
      <c r="B239" s="100">
        <v>112.58000183105469</v>
      </c>
      <c r="C239" s="100">
        <v>131.27999877929688</v>
      </c>
      <c r="D239" s="100">
        <v>9.319327354431152</v>
      </c>
      <c r="E239" s="100">
        <v>9.382235527038574</v>
      </c>
      <c r="F239" s="100">
        <v>30.12491547855998</v>
      </c>
      <c r="G239" s="100" t="s">
        <v>58</v>
      </c>
      <c r="H239" s="100">
        <v>31.82353256408689</v>
      </c>
      <c r="I239" s="100">
        <v>76.90353439514158</v>
      </c>
      <c r="J239" s="100" t="s">
        <v>61</v>
      </c>
      <c r="K239" s="100">
        <v>0.7955168004757547</v>
      </c>
      <c r="L239" s="100">
        <v>-1.0046963114457546</v>
      </c>
      <c r="M239" s="100">
        <v>0.18914340607105257</v>
      </c>
      <c r="N239" s="100">
        <v>-0.13476255037555065</v>
      </c>
      <c r="O239" s="100">
        <v>0.03181438266449312</v>
      </c>
      <c r="P239" s="100">
        <v>-0.02881523745760749</v>
      </c>
      <c r="Q239" s="100">
        <v>0.00394270252085153</v>
      </c>
      <c r="R239" s="100">
        <v>-0.0020714568518238287</v>
      </c>
      <c r="S239" s="100">
        <v>0.0004051701074303692</v>
      </c>
      <c r="T239" s="100">
        <v>-0.0004217511910102074</v>
      </c>
      <c r="U239" s="100">
        <v>8.831659297313328E-05</v>
      </c>
      <c r="V239" s="100">
        <v>-7.649250375219165E-05</v>
      </c>
      <c r="W239" s="100">
        <v>2.4851188689667152E-05</v>
      </c>
      <c r="X239" s="100">
        <v>67.5</v>
      </c>
    </row>
    <row r="240" s="100" customFormat="1" ht="12.75" hidden="1">
      <c r="A240" s="100" t="s">
        <v>133</v>
      </c>
    </row>
    <row r="241" spans="1:24" s="100" customFormat="1" ht="12.75" hidden="1">
      <c r="A241" s="100">
        <v>1722</v>
      </c>
      <c r="B241" s="100">
        <v>135.16</v>
      </c>
      <c r="C241" s="100">
        <v>135.26</v>
      </c>
      <c r="D241" s="100">
        <v>9.137619738913196</v>
      </c>
      <c r="E241" s="100">
        <v>9.016104297656938</v>
      </c>
      <c r="F241" s="100">
        <v>25.207769795907332</v>
      </c>
      <c r="G241" s="100" t="s">
        <v>59</v>
      </c>
      <c r="H241" s="100">
        <v>-1.9671092314349323</v>
      </c>
      <c r="I241" s="100">
        <v>65.69289076856506</v>
      </c>
      <c r="J241" s="100" t="s">
        <v>73</v>
      </c>
      <c r="K241" s="100">
        <v>0.6193637185280388</v>
      </c>
      <c r="M241" s="100" t="s">
        <v>68</v>
      </c>
      <c r="N241" s="100">
        <v>0.508501948106034</v>
      </c>
      <c r="X241" s="100">
        <v>67.5</v>
      </c>
    </row>
    <row r="242" spans="1:24" s="100" customFormat="1" ht="12.75" hidden="1">
      <c r="A242" s="100">
        <v>1724</v>
      </c>
      <c r="B242" s="100">
        <v>118.80000305175781</v>
      </c>
      <c r="C242" s="100">
        <v>129.39999389648438</v>
      </c>
      <c r="D242" s="100">
        <v>9.152999877929688</v>
      </c>
      <c r="E242" s="100">
        <v>9.585356712341309</v>
      </c>
      <c r="F242" s="100">
        <v>22.716681729140916</v>
      </c>
      <c r="G242" s="100" t="s">
        <v>56</v>
      </c>
      <c r="H242" s="100">
        <v>7.760888355532458</v>
      </c>
      <c r="I242" s="100">
        <v>59.06089140729027</v>
      </c>
      <c r="J242" s="100" t="s">
        <v>62</v>
      </c>
      <c r="K242" s="100">
        <v>0.4110077501462581</v>
      </c>
      <c r="L242" s="100">
        <v>0.6629847735441408</v>
      </c>
      <c r="M242" s="100">
        <v>0.09730068927412615</v>
      </c>
      <c r="N242" s="100">
        <v>0.027956508698271515</v>
      </c>
      <c r="O242" s="100">
        <v>0.016506865048595262</v>
      </c>
      <c r="P242" s="100">
        <v>0.019018961549592442</v>
      </c>
      <c r="Q242" s="100">
        <v>0.0020092562414965862</v>
      </c>
      <c r="R242" s="100">
        <v>0.0004303582614073932</v>
      </c>
      <c r="S242" s="100">
        <v>0.0002165459543335853</v>
      </c>
      <c r="T242" s="100">
        <v>0.00027984524405617265</v>
      </c>
      <c r="U242" s="100">
        <v>4.393645629571822E-05</v>
      </c>
      <c r="V242" s="100">
        <v>1.5981763728272557E-05</v>
      </c>
      <c r="W242" s="100">
        <v>1.3497528119920582E-05</v>
      </c>
      <c r="X242" s="100">
        <v>67.5</v>
      </c>
    </row>
    <row r="243" spans="1:24" s="100" customFormat="1" ht="12.75" hidden="1">
      <c r="A243" s="100">
        <v>1723</v>
      </c>
      <c r="B243" s="100">
        <v>161.67999267578125</v>
      </c>
      <c r="C243" s="100">
        <v>171.77999877929688</v>
      </c>
      <c r="D243" s="100">
        <v>8.500797271728516</v>
      </c>
      <c r="E243" s="100">
        <v>8.698501586914062</v>
      </c>
      <c r="F243" s="100">
        <v>29.5151500594662</v>
      </c>
      <c r="G243" s="100" t="s">
        <v>57</v>
      </c>
      <c r="H243" s="100">
        <v>-11.407552649058175</v>
      </c>
      <c r="I243" s="100">
        <v>82.77244002672307</v>
      </c>
      <c r="J243" s="100" t="s">
        <v>60</v>
      </c>
      <c r="K243" s="100">
        <v>0.36384610947124946</v>
      </c>
      <c r="L243" s="100">
        <v>-0.003606973599468563</v>
      </c>
      <c r="M243" s="100">
        <v>-0.08561573792368472</v>
      </c>
      <c r="N243" s="100">
        <v>-0.00028877152554088273</v>
      </c>
      <c r="O243" s="100">
        <v>0.014694797795836167</v>
      </c>
      <c r="P243" s="100">
        <v>-0.00041278136427501557</v>
      </c>
      <c r="Q243" s="100">
        <v>-0.001742298196079444</v>
      </c>
      <c r="R243" s="100">
        <v>-2.322876063014119E-05</v>
      </c>
      <c r="S243" s="100">
        <v>0.00019900081308499182</v>
      </c>
      <c r="T243" s="100">
        <v>-2.9400595900452463E-05</v>
      </c>
      <c r="U243" s="100">
        <v>-3.6236735426496234E-05</v>
      </c>
      <c r="V243" s="100">
        <v>-1.8304069591825424E-06</v>
      </c>
      <c r="W243" s="100">
        <v>1.2573591325397684E-05</v>
      </c>
      <c r="X243" s="100">
        <v>67.5</v>
      </c>
    </row>
    <row r="244" spans="1:24" s="100" customFormat="1" ht="12.75" hidden="1">
      <c r="A244" s="100">
        <v>1721</v>
      </c>
      <c r="B244" s="100">
        <v>141.1999969482422</v>
      </c>
      <c r="C244" s="100">
        <v>127.9000015258789</v>
      </c>
      <c r="D244" s="100">
        <v>9.194151878356934</v>
      </c>
      <c r="E244" s="100">
        <v>9.621956825256348</v>
      </c>
      <c r="F244" s="100">
        <v>33.37636073751134</v>
      </c>
      <c r="G244" s="100" t="s">
        <v>58</v>
      </c>
      <c r="H244" s="100">
        <v>12.767816733246178</v>
      </c>
      <c r="I244" s="100">
        <v>86.46781368148837</v>
      </c>
      <c r="J244" s="100" t="s">
        <v>61</v>
      </c>
      <c r="K244" s="100">
        <v>0.19116322685842188</v>
      </c>
      <c r="L244" s="100">
        <v>-0.6629749615881646</v>
      </c>
      <c r="M244" s="100">
        <v>0.04623169424759361</v>
      </c>
      <c r="N244" s="100">
        <v>-0.027955017252768197</v>
      </c>
      <c r="O244" s="100">
        <v>0.007519275993872312</v>
      </c>
      <c r="P244" s="100">
        <v>-0.01901448158562791</v>
      </c>
      <c r="Q244" s="100">
        <v>0.001000753536057357</v>
      </c>
      <c r="R244" s="100">
        <v>-0.0004297309132947987</v>
      </c>
      <c r="S244" s="100">
        <v>8.538633807439788E-05</v>
      </c>
      <c r="T244" s="100">
        <v>-0.0002782965425253378</v>
      </c>
      <c r="U244" s="100">
        <v>2.4845748075992187E-05</v>
      </c>
      <c r="V244" s="100">
        <v>-1.5876598572430572E-05</v>
      </c>
      <c r="W244" s="100">
        <v>4.907959507772139E-06</v>
      </c>
      <c r="X244" s="100">
        <v>67.5</v>
      </c>
    </row>
    <row r="245" s="100" customFormat="1" ht="12.75" hidden="1">
      <c r="A245" s="100" t="s">
        <v>139</v>
      </c>
    </row>
    <row r="246" spans="1:24" s="100" customFormat="1" ht="12.75" hidden="1">
      <c r="A246" s="100">
        <v>1722</v>
      </c>
      <c r="B246" s="100">
        <v>158.64</v>
      </c>
      <c r="C246" s="100">
        <v>140.04</v>
      </c>
      <c r="D246" s="100">
        <v>9.056051868449048</v>
      </c>
      <c r="E246" s="100">
        <v>9.23360544258842</v>
      </c>
      <c r="F246" s="100">
        <v>27.838164455153745</v>
      </c>
      <c r="G246" s="100" t="s">
        <v>59</v>
      </c>
      <c r="H246" s="100">
        <v>-17.866534474681657</v>
      </c>
      <c r="I246" s="100">
        <v>73.27346552531833</v>
      </c>
      <c r="J246" s="100" t="s">
        <v>73</v>
      </c>
      <c r="K246" s="100">
        <v>1.8111262968251876</v>
      </c>
      <c r="M246" s="100" t="s">
        <v>68</v>
      </c>
      <c r="N246" s="100">
        <v>1.7060781057913583</v>
      </c>
      <c r="X246" s="100">
        <v>67.5</v>
      </c>
    </row>
    <row r="247" spans="1:24" s="100" customFormat="1" ht="12.75" hidden="1">
      <c r="A247" s="100">
        <v>1724</v>
      </c>
      <c r="B247" s="100">
        <v>106.58000183105469</v>
      </c>
      <c r="C247" s="100">
        <v>121.77999877929688</v>
      </c>
      <c r="D247" s="100">
        <v>9.343851089477539</v>
      </c>
      <c r="E247" s="100">
        <v>9.448260307312012</v>
      </c>
      <c r="F247" s="100">
        <v>21.779621127383916</v>
      </c>
      <c r="G247" s="100" t="s">
        <v>56</v>
      </c>
      <c r="H247" s="100">
        <v>16.35957400906046</v>
      </c>
      <c r="I247" s="100">
        <v>55.43957584011515</v>
      </c>
      <c r="J247" s="100" t="s">
        <v>62</v>
      </c>
      <c r="K247" s="100">
        <v>0.06551251220471586</v>
      </c>
      <c r="L247" s="100">
        <v>1.3433742338051382</v>
      </c>
      <c r="M247" s="100">
        <v>0.015509467633449042</v>
      </c>
      <c r="N247" s="100">
        <v>0.02114145920905957</v>
      </c>
      <c r="O247" s="100">
        <v>0.002631581133744715</v>
      </c>
      <c r="P247" s="100">
        <v>0.038537177546536794</v>
      </c>
      <c r="Q247" s="100">
        <v>0.00032026286635103413</v>
      </c>
      <c r="R247" s="100">
        <v>0.0003253495435034752</v>
      </c>
      <c r="S247" s="100">
        <v>3.453483577846379E-05</v>
      </c>
      <c r="T247" s="100">
        <v>0.0005670538457079587</v>
      </c>
      <c r="U247" s="100">
        <v>6.967604996387818E-06</v>
      </c>
      <c r="V247" s="100">
        <v>1.206135845449851E-05</v>
      </c>
      <c r="W247" s="100">
        <v>2.15009915922015E-06</v>
      </c>
      <c r="X247" s="100">
        <v>67.5</v>
      </c>
    </row>
    <row r="248" spans="1:24" s="100" customFormat="1" ht="12.75" hidden="1">
      <c r="A248" s="100">
        <v>1723</v>
      </c>
      <c r="B248" s="100">
        <v>169.16000366210938</v>
      </c>
      <c r="C248" s="100">
        <v>167.4600067138672</v>
      </c>
      <c r="D248" s="100">
        <v>8.433279991149902</v>
      </c>
      <c r="E248" s="100">
        <v>8.853578567504883</v>
      </c>
      <c r="F248" s="100">
        <v>29.165635856467873</v>
      </c>
      <c r="G248" s="100" t="s">
        <v>57</v>
      </c>
      <c r="H248" s="100">
        <v>-19.187041112825128</v>
      </c>
      <c r="I248" s="100">
        <v>82.47296254928425</v>
      </c>
      <c r="J248" s="100" t="s">
        <v>60</v>
      </c>
      <c r="K248" s="100">
        <v>0.05062867290698108</v>
      </c>
      <c r="L248" s="100">
        <v>-0.0073094363273477425</v>
      </c>
      <c r="M248" s="100">
        <v>-0.012097051887390924</v>
      </c>
      <c r="N248" s="100">
        <v>0.0002191296204872498</v>
      </c>
      <c r="O248" s="100">
        <v>0.002015541077560176</v>
      </c>
      <c r="P248" s="100">
        <v>-0.000836302981468421</v>
      </c>
      <c r="Q248" s="100">
        <v>-0.0002549945088665724</v>
      </c>
      <c r="R248" s="100">
        <v>1.7577226258442786E-05</v>
      </c>
      <c r="S248" s="100">
        <v>2.4846416326473505E-05</v>
      </c>
      <c r="T248" s="100">
        <v>-5.9555456682302314E-05</v>
      </c>
      <c r="U248" s="100">
        <v>-5.862846417141354E-06</v>
      </c>
      <c r="V248" s="100">
        <v>1.3850987226787515E-06</v>
      </c>
      <c r="W248" s="100">
        <v>1.487488511532755E-06</v>
      </c>
      <c r="X248" s="100">
        <v>67.5</v>
      </c>
    </row>
    <row r="249" spans="1:24" s="100" customFormat="1" ht="12.75" hidden="1">
      <c r="A249" s="100">
        <v>1721</v>
      </c>
      <c r="B249" s="100">
        <v>132.83999633789062</v>
      </c>
      <c r="C249" s="100">
        <v>118.44000244140625</v>
      </c>
      <c r="D249" s="100">
        <v>9.285111427307129</v>
      </c>
      <c r="E249" s="100">
        <v>9.627707481384277</v>
      </c>
      <c r="F249" s="100">
        <v>31.439459964337544</v>
      </c>
      <c r="G249" s="100" t="s">
        <v>58</v>
      </c>
      <c r="H249" s="100">
        <v>15.283694249226144</v>
      </c>
      <c r="I249" s="100">
        <v>80.62369058711677</v>
      </c>
      <c r="J249" s="100" t="s">
        <v>61</v>
      </c>
      <c r="K249" s="100">
        <v>-0.041576757149289136</v>
      </c>
      <c r="L249" s="100">
        <v>-1.3433543479633803</v>
      </c>
      <c r="M249" s="100">
        <v>-0.00970592200189014</v>
      </c>
      <c r="N249" s="100">
        <v>0.02114032354761286</v>
      </c>
      <c r="O249" s="100">
        <v>-0.0016919850555334945</v>
      </c>
      <c r="P249" s="100">
        <v>-0.038528102088949134</v>
      </c>
      <c r="Q249" s="100">
        <v>-0.00019376817078993106</v>
      </c>
      <c r="R249" s="100">
        <v>0.00032487438584009545</v>
      </c>
      <c r="S249" s="100">
        <v>-2.3985630656228603E-05</v>
      </c>
      <c r="T249" s="100">
        <v>-0.0005639177347020999</v>
      </c>
      <c r="U249" s="100">
        <v>-3.7649105267856337E-06</v>
      </c>
      <c r="V249" s="100">
        <v>1.1981563725004195E-05</v>
      </c>
      <c r="W249" s="100">
        <v>-1.5525154822214386E-06</v>
      </c>
      <c r="X249" s="100">
        <v>67.5</v>
      </c>
    </row>
    <row r="250" s="100" customFormat="1" ht="12.75" hidden="1">
      <c r="A250" s="100" t="s">
        <v>145</v>
      </c>
    </row>
    <row r="251" spans="1:24" s="100" customFormat="1" ht="12.75" hidden="1">
      <c r="A251" s="100">
        <v>1722</v>
      </c>
      <c r="B251" s="100">
        <v>151.28</v>
      </c>
      <c r="C251" s="100">
        <v>150.88</v>
      </c>
      <c r="D251" s="100">
        <v>9.008786686468218</v>
      </c>
      <c r="E251" s="100">
        <v>9.274196138500267</v>
      </c>
      <c r="F251" s="100">
        <v>31.270368990668935</v>
      </c>
      <c r="G251" s="100" t="s">
        <v>59</v>
      </c>
      <c r="H251" s="100">
        <v>-1.0662668064688887</v>
      </c>
      <c r="I251" s="100">
        <v>82.71373319353111</v>
      </c>
      <c r="J251" s="100" t="s">
        <v>73</v>
      </c>
      <c r="K251" s="100">
        <v>1.4798902372619192</v>
      </c>
      <c r="M251" s="100" t="s">
        <v>68</v>
      </c>
      <c r="N251" s="100">
        <v>1.2755582774694587</v>
      </c>
      <c r="X251" s="100">
        <v>67.5</v>
      </c>
    </row>
    <row r="252" spans="1:24" s="100" customFormat="1" ht="12.75" hidden="1">
      <c r="A252" s="100">
        <v>1724</v>
      </c>
      <c r="B252" s="100">
        <v>114.55999755859375</v>
      </c>
      <c r="C252" s="100">
        <v>145.4600067138672</v>
      </c>
      <c r="D252" s="100">
        <v>8.978859901428223</v>
      </c>
      <c r="E252" s="100">
        <v>9.055465698242188</v>
      </c>
      <c r="F252" s="100">
        <v>24.992258138376126</v>
      </c>
      <c r="G252" s="100" t="s">
        <v>56</v>
      </c>
      <c r="H252" s="100">
        <v>19.165537504850235</v>
      </c>
      <c r="I252" s="100">
        <v>66.22553506344398</v>
      </c>
      <c r="J252" s="100" t="s">
        <v>62</v>
      </c>
      <c r="K252" s="100">
        <v>0.5306413525906144</v>
      </c>
      <c r="L252" s="100">
        <v>1.082859572103382</v>
      </c>
      <c r="M252" s="100">
        <v>0.1256220920252012</v>
      </c>
      <c r="N252" s="100">
        <v>0.09228235467903322</v>
      </c>
      <c r="O252" s="100">
        <v>0.021311703048091955</v>
      </c>
      <c r="P252" s="100">
        <v>0.03106391888105368</v>
      </c>
      <c r="Q252" s="100">
        <v>0.0025940773394568764</v>
      </c>
      <c r="R252" s="100">
        <v>0.0014205342537519446</v>
      </c>
      <c r="S252" s="100">
        <v>0.0002795921165253975</v>
      </c>
      <c r="T252" s="100">
        <v>0.0004570839877244061</v>
      </c>
      <c r="U252" s="100">
        <v>5.671877601666263E-05</v>
      </c>
      <c r="V252" s="100">
        <v>5.273333718476194E-05</v>
      </c>
      <c r="W252" s="100">
        <v>1.7426769698682796E-05</v>
      </c>
      <c r="X252" s="100">
        <v>67.5</v>
      </c>
    </row>
    <row r="253" spans="1:24" s="100" customFormat="1" ht="12.75" hidden="1">
      <c r="A253" s="100">
        <v>1723</v>
      </c>
      <c r="B253" s="100">
        <v>183.94000244140625</v>
      </c>
      <c r="C253" s="100">
        <v>175.63999938964844</v>
      </c>
      <c r="D253" s="100">
        <v>8.279976844787598</v>
      </c>
      <c r="E253" s="100">
        <v>8.656804084777832</v>
      </c>
      <c r="F253" s="100">
        <v>35.263884362398436</v>
      </c>
      <c r="G253" s="100" t="s">
        <v>57</v>
      </c>
      <c r="H253" s="100">
        <v>-14.813547599530551</v>
      </c>
      <c r="I253" s="100">
        <v>101.6264548418757</v>
      </c>
      <c r="J253" s="100" t="s">
        <v>60</v>
      </c>
      <c r="K253" s="100">
        <v>0.5289201697740699</v>
      </c>
      <c r="L253" s="100">
        <v>-0.005890730329454026</v>
      </c>
      <c r="M253" s="100">
        <v>-0.1250915895521337</v>
      </c>
      <c r="N253" s="100">
        <v>-0.0009537643375569355</v>
      </c>
      <c r="O253" s="100">
        <v>0.021259854427981076</v>
      </c>
      <c r="P253" s="100">
        <v>-0.0006741553339066576</v>
      </c>
      <c r="Q253" s="100">
        <v>-0.0025759886849260434</v>
      </c>
      <c r="R253" s="100">
        <v>-7.669659481382622E-05</v>
      </c>
      <c r="S253" s="100">
        <v>0.00027959153423642527</v>
      </c>
      <c r="T253" s="100">
        <v>-4.801994262011377E-05</v>
      </c>
      <c r="U253" s="100">
        <v>-5.561442330309274E-05</v>
      </c>
      <c r="V253" s="100">
        <v>-6.048571008240834E-06</v>
      </c>
      <c r="W253" s="100">
        <v>1.7418282594535776E-05</v>
      </c>
      <c r="X253" s="100">
        <v>67.5</v>
      </c>
    </row>
    <row r="254" spans="1:24" s="100" customFormat="1" ht="12.75" hidden="1">
      <c r="A254" s="100">
        <v>1721</v>
      </c>
      <c r="B254" s="100">
        <v>132.27999877929688</v>
      </c>
      <c r="C254" s="100">
        <v>146.67999267578125</v>
      </c>
      <c r="D254" s="100">
        <v>8.915329933166504</v>
      </c>
      <c r="E254" s="100">
        <v>9.284003257751465</v>
      </c>
      <c r="F254" s="100">
        <v>31.867658207889928</v>
      </c>
      <c r="G254" s="100" t="s">
        <v>58</v>
      </c>
      <c r="H254" s="100">
        <v>20.329343277969798</v>
      </c>
      <c r="I254" s="100">
        <v>85.10934205726667</v>
      </c>
      <c r="J254" s="100" t="s">
        <v>61</v>
      </c>
      <c r="K254" s="100">
        <v>0.04270478995810468</v>
      </c>
      <c r="L254" s="100">
        <v>-1.0828435492683628</v>
      </c>
      <c r="M254" s="100">
        <v>0.011532745904971402</v>
      </c>
      <c r="N254" s="100">
        <v>-0.09227742583479065</v>
      </c>
      <c r="O254" s="100">
        <v>0.0014856905839054715</v>
      </c>
      <c r="P254" s="100">
        <v>-0.031056602693057857</v>
      </c>
      <c r="Q254" s="100">
        <v>0.0003058096437600691</v>
      </c>
      <c r="R254" s="100">
        <v>-0.001418462265422157</v>
      </c>
      <c r="S254" s="100">
        <v>5.706193769039148E-07</v>
      </c>
      <c r="T254" s="100">
        <v>-0.0004545545698206168</v>
      </c>
      <c r="U254" s="100">
        <v>1.1138019280498663E-05</v>
      </c>
      <c r="V254" s="100">
        <v>-5.23852998407002E-05</v>
      </c>
      <c r="W254" s="100">
        <v>-5.438139275716573E-07</v>
      </c>
      <c r="X254" s="100">
        <v>67.5</v>
      </c>
    </row>
    <row r="255" s="100" customFormat="1" ht="12.75" hidden="1">
      <c r="A255" s="100" t="s">
        <v>151</v>
      </c>
    </row>
    <row r="256" spans="1:24" s="100" customFormat="1" ht="12.75" hidden="1">
      <c r="A256" s="100">
        <v>1722</v>
      </c>
      <c r="B256" s="100">
        <v>157.72</v>
      </c>
      <c r="C256" s="100">
        <v>156.22</v>
      </c>
      <c r="D256" s="100">
        <v>8.728890204576606</v>
      </c>
      <c r="E256" s="100">
        <v>9.009458448985505</v>
      </c>
      <c r="F256" s="100">
        <v>32.20989854095017</v>
      </c>
      <c r="G256" s="100" t="s">
        <v>59</v>
      </c>
      <c r="H256" s="100">
        <v>-2.265391240233143</v>
      </c>
      <c r="I256" s="100">
        <v>87.95460875976686</v>
      </c>
      <c r="J256" s="100" t="s">
        <v>73</v>
      </c>
      <c r="K256" s="100">
        <v>1.5301167829780282</v>
      </c>
      <c r="M256" s="100" t="s">
        <v>68</v>
      </c>
      <c r="N256" s="100">
        <v>1.2631631308115443</v>
      </c>
      <c r="X256" s="100">
        <v>67.5</v>
      </c>
    </row>
    <row r="257" spans="1:24" s="100" customFormat="1" ht="12.75" hidden="1">
      <c r="A257" s="100">
        <v>1724</v>
      </c>
      <c r="B257" s="100">
        <v>129.8800048828125</v>
      </c>
      <c r="C257" s="100">
        <v>140.8800048828125</v>
      </c>
      <c r="D257" s="100">
        <v>9.137459754943848</v>
      </c>
      <c r="E257" s="100">
        <v>9.36514949798584</v>
      </c>
      <c r="F257" s="100">
        <v>28.775519052823427</v>
      </c>
      <c r="G257" s="100" t="s">
        <v>56</v>
      </c>
      <c r="H257" s="100">
        <v>12.59532995433112</v>
      </c>
      <c r="I257" s="100">
        <v>74.97533483714362</v>
      </c>
      <c r="J257" s="100" t="s">
        <v>62</v>
      </c>
      <c r="K257" s="100">
        <v>0.6432284153142797</v>
      </c>
      <c r="L257" s="100">
        <v>1.0408321137860814</v>
      </c>
      <c r="M257" s="100">
        <v>0.15227584614732928</v>
      </c>
      <c r="N257" s="100">
        <v>0.09101388876991733</v>
      </c>
      <c r="O257" s="100">
        <v>0.02583328241775292</v>
      </c>
      <c r="P257" s="100">
        <v>0.029858226630833422</v>
      </c>
      <c r="Q257" s="100">
        <v>0.003144466169872118</v>
      </c>
      <c r="R257" s="100">
        <v>0.0014009839514191372</v>
      </c>
      <c r="S257" s="100">
        <v>0.00033889534572139924</v>
      </c>
      <c r="T257" s="100">
        <v>0.0004393414337943839</v>
      </c>
      <c r="U257" s="100">
        <v>6.877011415824837E-05</v>
      </c>
      <c r="V257" s="100">
        <v>5.200755858793629E-05</v>
      </c>
      <c r="W257" s="100">
        <v>2.1128032314304636E-05</v>
      </c>
      <c r="X257" s="100">
        <v>67.5</v>
      </c>
    </row>
    <row r="258" spans="1:24" s="100" customFormat="1" ht="12.75" hidden="1">
      <c r="A258" s="100">
        <v>1723</v>
      </c>
      <c r="B258" s="100">
        <v>173.36000061035156</v>
      </c>
      <c r="C258" s="100">
        <v>190.4600067138672</v>
      </c>
      <c r="D258" s="100">
        <v>8.665627479553223</v>
      </c>
      <c r="E258" s="100">
        <v>9.051551818847656</v>
      </c>
      <c r="F258" s="100">
        <v>33.845927072952705</v>
      </c>
      <c r="G258" s="100" t="s">
        <v>57</v>
      </c>
      <c r="H258" s="100">
        <v>-12.702131422439052</v>
      </c>
      <c r="I258" s="100">
        <v>93.15786918791251</v>
      </c>
      <c r="J258" s="100" t="s">
        <v>60</v>
      </c>
      <c r="K258" s="100">
        <v>0.40337189821726815</v>
      </c>
      <c r="L258" s="100">
        <v>-0.005662254592059917</v>
      </c>
      <c r="M258" s="100">
        <v>-0.09413845722420552</v>
      </c>
      <c r="N258" s="100">
        <v>-0.0009407920244316714</v>
      </c>
      <c r="O258" s="100">
        <v>0.016416436989629305</v>
      </c>
      <c r="P258" s="100">
        <v>-0.0006480002185714276</v>
      </c>
      <c r="Q258" s="100">
        <v>-0.0018784165357062274</v>
      </c>
      <c r="R258" s="100">
        <v>-7.565543175356132E-05</v>
      </c>
      <c r="S258" s="100">
        <v>0.00023254806777296317</v>
      </c>
      <c r="T258" s="100">
        <v>-4.615468712282942E-05</v>
      </c>
      <c r="U258" s="100">
        <v>-3.656422992913207E-05</v>
      </c>
      <c r="V258" s="100">
        <v>-5.966903504236332E-06</v>
      </c>
      <c r="W258" s="100">
        <v>1.4997139257783543E-05</v>
      </c>
      <c r="X258" s="100">
        <v>67.5</v>
      </c>
    </row>
    <row r="259" spans="1:24" s="100" customFormat="1" ht="12.75" hidden="1">
      <c r="A259" s="100">
        <v>1721</v>
      </c>
      <c r="B259" s="100">
        <v>139.72000122070312</v>
      </c>
      <c r="C259" s="100">
        <v>147.72000122070312</v>
      </c>
      <c r="D259" s="100">
        <v>8.978297233581543</v>
      </c>
      <c r="E259" s="100">
        <v>9.303756713867188</v>
      </c>
      <c r="F259" s="100">
        <v>36.89772594773311</v>
      </c>
      <c r="G259" s="100" t="s">
        <v>58</v>
      </c>
      <c r="H259" s="100">
        <v>25.662668782449785</v>
      </c>
      <c r="I259" s="100">
        <v>97.88267000315291</v>
      </c>
      <c r="J259" s="100" t="s">
        <v>61</v>
      </c>
      <c r="K259" s="100">
        <v>0.5010328392394228</v>
      </c>
      <c r="L259" s="100">
        <v>-1.0408167119917595</v>
      </c>
      <c r="M259" s="100">
        <v>0.11969078574114018</v>
      </c>
      <c r="N259" s="100">
        <v>-0.09100902625228802</v>
      </c>
      <c r="O259" s="100">
        <v>0.019946405115732334</v>
      </c>
      <c r="P259" s="100">
        <v>-0.029851194167988346</v>
      </c>
      <c r="Q259" s="100">
        <v>0.0025217491572033174</v>
      </c>
      <c r="R259" s="100">
        <v>-0.0013989397012666993</v>
      </c>
      <c r="S259" s="100">
        <v>0.0002465186636477815</v>
      </c>
      <c r="T259" s="100">
        <v>-0.0004369103343995181</v>
      </c>
      <c r="U259" s="100">
        <v>5.824419019119484E-05</v>
      </c>
      <c r="V259" s="100">
        <v>-5.1664128879221E-05</v>
      </c>
      <c r="W259" s="100">
        <v>1.4882189474568201E-05</v>
      </c>
      <c r="X259" s="100">
        <v>67.5</v>
      </c>
    </row>
    <row r="260" spans="1:14" s="100" customFormat="1" ht="12.75">
      <c r="A260" s="100" t="s">
        <v>157</v>
      </c>
      <c r="E260" s="98" t="s">
        <v>106</v>
      </c>
      <c r="F260" s="101">
        <f>MIN(F231:F259)</f>
        <v>21.779621127383916</v>
      </c>
      <c r="G260" s="101"/>
      <c r="H260" s="101"/>
      <c r="I260" s="114"/>
      <c r="J260" s="114" t="s">
        <v>158</v>
      </c>
      <c r="K260" s="101">
        <f>AVERAGE(K258,K253,K248,K243,K238,K233)</f>
        <v>0.4447774878524338</v>
      </c>
      <c r="L260" s="101">
        <f>AVERAGE(L258,L253,L248,L243,L238,L233)</f>
        <v>-0.005470701703754527</v>
      </c>
      <c r="M260" s="114" t="s">
        <v>108</v>
      </c>
      <c r="N260" s="101" t="e">
        <f>Mittelwert(K256,K251,K246,K241,K236,K231)</f>
        <v>#NAME?</v>
      </c>
    </row>
    <row r="261" spans="5:14" s="100" customFormat="1" ht="12.75">
      <c r="E261" s="98" t="s">
        <v>107</v>
      </c>
      <c r="F261" s="101">
        <f>MAX(F231:F259)</f>
        <v>36.89772594773311</v>
      </c>
      <c r="G261" s="101"/>
      <c r="H261" s="101"/>
      <c r="I261" s="114"/>
      <c r="J261" s="114" t="s">
        <v>159</v>
      </c>
      <c r="K261" s="101">
        <f>AVERAGE(K259,K254,K249,K244,K239,K234)</f>
        <v>0.2967941533224187</v>
      </c>
      <c r="L261" s="101">
        <f>AVERAGE(L259,L254,L249,L244,L239,L234)</f>
        <v>-1.0055663822467835</v>
      </c>
      <c r="M261" s="101"/>
      <c r="N261" s="101"/>
    </row>
    <row r="262" spans="5:14" s="100" customFormat="1" ht="12.75">
      <c r="E262" s="98"/>
      <c r="F262" s="101"/>
      <c r="G262" s="101"/>
      <c r="H262" s="101"/>
      <c r="I262" s="101"/>
      <c r="J262" s="114" t="s">
        <v>112</v>
      </c>
      <c r="K262" s="101">
        <f>ABS(K260/$G$33)</f>
        <v>0.2779859299077711</v>
      </c>
      <c r="L262" s="101">
        <f>ABS(L260/$H$33)</f>
        <v>0.015196393621540355</v>
      </c>
      <c r="M262" s="114" t="s">
        <v>111</v>
      </c>
      <c r="N262" s="101">
        <f>K262+L262+L263+K263</f>
        <v>1.0902943540940162</v>
      </c>
    </row>
    <row r="263" spans="5:14" s="100" customFormat="1" ht="12.75">
      <c r="E263" s="98"/>
      <c r="F263" s="101"/>
      <c r="G263" s="101"/>
      <c r="H263" s="101"/>
      <c r="I263" s="101"/>
      <c r="J263" s="101"/>
      <c r="K263" s="101">
        <f>ABS(K261/$G$34)</f>
        <v>0.16863304166046517</v>
      </c>
      <c r="L263" s="101">
        <f>ABS(L261/$H$34)</f>
        <v>0.6284789889042397</v>
      </c>
      <c r="M263" s="101"/>
      <c r="N263" s="101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2004-11-15T14:00:55Z</cp:lastPrinted>
  <dcterms:created xsi:type="dcterms:W3CDTF">2003-07-09T12:58:06Z</dcterms:created>
  <dcterms:modified xsi:type="dcterms:W3CDTF">2004-12-03T06:33:24Z</dcterms:modified>
  <cp:category/>
  <cp:version/>
  <cp:contentType/>
  <cp:contentStatus/>
</cp:coreProperties>
</file>