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firstSheet="2" activeTab="2"/>
  </bookViews>
  <sheets>
    <sheet name="calcul config" sheetId="1" state="hidden" r:id="rId1"/>
    <sheet name="param" sheetId="2" state="hidden" r:id="rId2"/>
    <sheet name="choix config" sheetId="3" r:id="rId3"/>
  </sheets>
  <definedNames>
    <definedName name="_xlnm.Print_Area" localSheetId="2">'choix config'!$A$1:$K$30</definedName>
  </definedNames>
  <calcPr fullCalcOnLoad="1"/>
</workbook>
</file>

<file path=xl/comments3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<sst xmlns="http://schemas.openxmlformats.org/spreadsheetml/2006/main" count="711" uniqueCount="166">
  <si>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</si>
  <si>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</si>
  <si>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</si>
  <si>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</si>
  <si>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</si>
  <si>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</si>
  <si>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</si>
  <si>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</si>
  <si>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</si>
  <si>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</si>
  <si>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</si>
  <si>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</si>
  <si>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</si>
  <si>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</si>
  <si>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</si>
  <si>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</si>
  <si>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</si>
  <si>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</si>
  <si>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</si>
  <si>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</si>
  <si>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</si>
  <si>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</si>
  <si>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</si>
  <si>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</si>
  <si>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</si>
  <si>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</si>
  <si>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</si>
  <si>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</si>
  <si>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</si>
  <si>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</si>
  <si>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</si>
  <si>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</si>
  <si>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</si>
  <si>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</si>
  <si>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</si>
  <si>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</si>
  <si>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</si>
  <si>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</si>
  <si>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</si>
  <si>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</si>
  <si>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</si>
  <si>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</si>
  <si>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</si>
  <si>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</si>
  <si>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</si>
  <si>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</si>
  <si>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</si>
  <si>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</si>
  <si>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</si>
  <si>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</si>
  <si>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</si>
  <si>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</si>
  <si>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</si>
  <si>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</si>
  <si>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</si>
  <si>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</si>
  <si>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</si>
  <si>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</si>
  <si>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</si>
  <si>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</si>
  <si>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</si>
  <si>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</si>
  <si>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</si>
  <si>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</si>
  <si>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</si>
  <si>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</si>
  <si>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</si>
  <si>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</si>
  <si>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</si>
  <si>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</si>
  <si>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</si>
  <si>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</si>
  <si>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</si>
  <si>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</si>
  <si>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</si>
  <si>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Protection sheets Thickness (mm)</t>
  </si>
  <si>
    <t>Déformation de la bobine (&lt;-&gt; calibre)</t>
  </si>
  <si>
    <t>Sur-contrainte réelle (MPa)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</si>
  <si>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</si>
  <si>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</si>
  <si>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</si>
  <si>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</si>
  <si>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</si>
  <si>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</si>
  <si>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</si>
  <si>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</si>
  <si>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</si>
  <si>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</si>
  <si>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</si>
  <si>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</si>
  <si>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</si>
  <si>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</si>
  <si>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</si>
  <si>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</si>
  <si>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</si>
  <si>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</si>
  <si>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</si>
  <si>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</si>
  <si>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</si>
  <si>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</si>
  <si>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</si>
  <si>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</si>
  <si>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</si>
  <si>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</si>
  <si>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Moyenne Normal</t>
  </si>
  <si>
    <t>Moyenne skew</t>
  </si>
  <si>
    <t>Mini_stress</t>
  </si>
  <si>
    <t>Maxi_stress</t>
  </si>
  <si>
    <t>Score/Norme</t>
  </si>
  <si>
    <t>Stdev_b</t>
  </si>
  <si>
    <t>Stdev_a</t>
  </si>
  <si>
    <t>Score/Rap</t>
  </si>
  <si>
    <t>Rap Moy/Stdev</t>
  </si>
  <si>
    <t>Lower Limit Stress</t>
  </si>
  <si>
    <t>Upper Limit stress</t>
  </si>
  <si>
    <t>Sorting Status</t>
  </si>
  <si>
    <t>cas 1 &amp; Meas_Pos=1</t>
  </si>
  <si>
    <t>cas 2 &amp; Meas_Pos=1</t>
  </si>
  <si>
    <t>cas 3 &amp; Meas_Pos=1</t>
  </si>
  <si>
    <t>cas 4 &amp; Meas_Pos=1</t>
  </si>
  <si>
    <t>cas 5 &amp; Meas_Pos=1</t>
  </si>
  <si>
    <t>cas 6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</si>
  <si>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</si>
  <si>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</si>
  <si>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</si>
  <si>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</si>
  <si>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</si>
  <si>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6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</si>
  <si>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</si>
  <si>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</si>
  <si>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</si>
  <si>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</si>
  <si>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</si>
  <si>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6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</si>
  <si>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</si>
  <si>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</si>
  <si>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</si>
  <si>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</si>
  <si>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</si>
  <si>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6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</si>
  <si>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</si>
  <si>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</si>
  <si>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</si>
  <si>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</si>
  <si>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</si>
  <si>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6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</si>
  <si>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</si>
  <si>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</si>
  <si>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</si>
  <si>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</si>
  <si>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</si>
  <si>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Meas_Pos=6</t>
  </si>
  <si>
    <t>cas 1</t>
  </si>
  <si>
    <t>cas 2</t>
  </si>
  <si>
    <t>cas 3</t>
  </si>
  <si>
    <t>cas 4</t>
  </si>
  <si>
    <t>cas 5</t>
  </si>
  <si>
    <t>cas 6</t>
  </si>
  <si>
    <t>Mittelwert Normal</t>
  </si>
  <si>
    <t>Mittelwert skew</t>
  </si>
  <si>
    <t>OK</t>
  </si>
  <si>
    <t>Macro date :10/11/2004</t>
  </si>
  <si>
    <t>made with heads -1 mm</t>
  </si>
  <si>
    <t>Cas 4</t>
  </si>
  <si>
    <t>AP 422</t>
  </si>
  <si>
    <t>4E14469A-1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</si>
</sst>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b/>
      <i/>
      <sz val="12"/>
      <color indexed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5" fillId="0" borderId="0" xfId="17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2" fontId="0" fillId="2" borderId="10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/>
      <protection locked="0"/>
    </xf>
    <xf numFmtId="173" fontId="0" fillId="0" borderId="5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9" xfId="0" applyFont="1" applyBorder="1" applyAlignment="1" applyProtection="1">
      <alignment/>
      <protection locked="0"/>
    </xf>
    <xf numFmtId="173" fontId="0" fillId="0" borderId="10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172" fontId="0" fillId="0" borderId="1" xfId="0" applyNumberFormat="1" applyFont="1" applyBorder="1" applyAlignment="1" applyProtection="1">
      <alignment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72" fontId="0" fillId="0" borderId="4" xfId="0" applyNumberFormat="1" applyFont="1" applyBorder="1" applyAlignment="1" applyProtection="1">
      <alignment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172" fontId="0" fillId="0" borderId="9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2" fontId="0" fillId="4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0" fillId="0" borderId="13" xfId="0" applyFont="1" applyBorder="1" applyAlignment="1" applyProtection="1">
      <alignment/>
      <protection locked="0"/>
    </xf>
    <xf numFmtId="2" fontId="0" fillId="0" borderId="14" xfId="0" applyNumberFormat="1" applyFont="1" applyBorder="1" applyAlignment="1" applyProtection="1">
      <alignment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175" fontId="10" fillId="0" borderId="15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11467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7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8" y="185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7" y="185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50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4"/>
            <a:ext cx="56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8"/>
            <a:ext cx="68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4322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183.5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4019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182.2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40100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179.9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112.2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431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184.9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176.2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432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173.0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76450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102.3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14" customWidth="1"/>
    <col min="2" max="2" width="16.28125" style="15" customWidth="1"/>
    <col min="3" max="3" width="12.421875" style="14" customWidth="1"/>
    <col min="4" max="4" width="13.57421875" style="14" customWidth="1"/>
    <col min="5" max="5" width="11.421875" style="14" customWidth="1"/>
    <col min="6" max="6" width="12.8515625" style="14" customWidth="1"/>
    <col min="7" max="7" width="10.8515625" style="14" customWidth="1"/>
    <col min="8" max="10" width="11.421875" style="14" customWidth="1"/>
    <col min="11" max="11" width="10.421875" style="14" customWidth="1"/>
    <col min="12" max="21" width="11.421875" style="14" customWidth="1"/>
    <col min="22" max="23" width="11.421875" style="1" customWidth="1"/>
    <col min="24" max="24" width="11.421875" style="14" customWidth="1"/>
    <col min="25" max="25" width="7.140625" style="14" customWidth="1"/>
    <col min="26" max="26" width="14.28125" style="14" customWidth="1"/>
    <col min="27" max="27" width="11.421875" style="14" customWidth="1"/>
    <col min="28" max="28" width="14.7109375" style="14" customWidth="1"/>
    <col min="29" max="16384" width="11.421875" style="14" customWidth="1"/>
  </cols>
  <sheetData>
    <row r="1" spans="2:23" s="3" customFormat="1" ht="12.75">
      <c r="B1" s="2"/>
      <c r="H1" s="3" t="s">
        <v>30</v>
      </c>
      <c r="J1" s="3" t="s">
        <v>31</v>
      </c>
      <c r="L1" s="3" t="s">
        <v>32</v>
      </c>
      <c r="N1" s="3" t="s">
        <v>33</v>
      </c>
      <c r="P1" s="3" t="s">
        <v>34</v>
      </c>
      <c r="R1" s="3" t="s">
        <v>35</v>
      </c>
      <c r="T1" s="3" t="s">
        <v>36</v>
      </c>
      <c r="V1" s="4"/>
      <c r="W1" s="4"/>
    </row>
    <row r="2" spans="2:23" s="3" customFormat="1" ht="12.75">
      <c r="B2" s="2"/>
      <c r="E2" s="3" t="s">
        <v>3</v>
      </c>
      <c r="V2" s="4"/>
      <c r="W2" s="4"/>
    </row>
    <row r="3" spans="2:23" s="3" customFormat="1" ht="12.75">
      <c r="B3" s="2"/>
      <c r="E3" s="3" t="s">
        <v>4</v>
      </c>
      <c r="H3" s="3" t="s">
        <v>5</v>
      </c>
      <c r="I3" s="3" t="s">
        <v>6</v>
      </c>
      <c r="J3" s="3" t="s">
        <v>5</v>
      </c>
      <c r="K3" s="3" t="s">
        <v>6</v>
      </c>
      <c r="L3" s="3" t="s">
        <v>5</v>
      </c>
      <c r="M3" s="3" t="s">
        <v>6</v>
      </c>
      <c r="N3" s="3" t="s">
        <v>5</v>
      </c>
      <c r="O3" s="3" t="s">
        <v>6</v>
      </c>
      <c r="P3" s="3" t="s">
        <v>5</v>
      </c>
      <c r="Q3" s="3" t="s">
        <v>6</v>
      </c>
      <c r="R3" s="3" t="s">
        <v>5</v>
      </c>
      <c r="S3" s="3" t="s">
        <v>6</v>
      </c>
      <c r="T3" s="3" t="s">
        <v>5</v>
      </c>
      <c r="U3" s="3" t="s">
        <v>6</v>
      </c>
      <c r="V3" s="4" t="s">
        <v>5</v>
      </c>
      <c r="W3" s="4" t="s">
        <v>6</v>
      </c>
    </row>
    <row r="4" spans="2:23" s="3" customFormat="1" ht="12.75">
      <c r="B4" s="2"/>
      <c r="E4" s="3">
        <v>1</v>
      </c>
      <c r="H4" s="3">
        <v>-8.96604E-11</v>
      </c>
      <c r="I4" s="3">
        <v>9.27348E-11</v>
      </c>
      <c r="J4" s="3">
        <v>-8.96604E-11</v>
      </c>
      <c r="K4" s="3" t="s">
        <v>23</v>
      </c>
      <c r="L4" s="3">
        <v>-8.96604E-11</v>
      </c>
      <c r="M4" s="3" t="s">
        <v>23</v>
      </c>
      <c r="N4" s="3">
        <v>-8.96604E-11</v>
      </c>
      <c r="O4" s="3">
        <v>9.27348E-11</v>
      </c>
      <c r="P4" s="3">
        <v>-8.96604E-11</v>
      </c>
      <c r="Q4" s="3">
        <v>9.27348E-11</v>
      </c>
      <c r="R4" s="3">
        <v>-8.96604E-11</v>
      </c>
      <c r="S4" s="3">
        <v>9.27348E-11</v>
      </c>
      <c r="T4" s="3">
        <v>-8.96604E-11</v>
      </c>
      <c r="U4" s="3">
        <v>9.27348E-11</v>
      </c>
      <c r="V4" s="3">
        <v>-8.96604E-11</v>
      </c>
      <c r="W4" s="3">
        <v>9.27348E-11</v>
      </c>
    </row>
    <row r="5" spans="2:23" s="3" customFormat="1" ht="12.75">
      <c r="B5" s="2"/>
      <c r="E5" s="3">
        <v>2</v>
      </c>
      <c r="H5" s="3">
        <v>0.000319438</v>
      </c>
      <c r="I5" s="3">
        <v>-2.7452E-10</v>
      </c>
      <c r="J5" s="3">
        <v>0.000319438</v>
      </c>
      <c r="K5" s="3" t="s">
        <v>24</v>
      </c>
      <c r="L5" s="3">
        <v>0.000319438</v>
      </c>
      <c r="M5" s="3" t="s">
        <v>24</v>
      </c>
      <c r="N5" s="3">
        <v>0.000319438</v>
      </c>
      <c r="O5" s="3">
        <v>-2.7452E-10</v>
      </c>
      <c r="P5" s="3">
        <v>0.000319438</v>
      </c>
      <c r="Q5" s="3">
        <v>-2.7452E-10</v>
      </c>
      <c r="R5" s="3">
        <v>0.000319438</v>
      </c>
      <c r="S5" s="3">
        <v>-2.7452E-10</v>
      </c>
      <c r="T5" s="3">
        <v>0.000319438</v>
      </c>
      <c r="U5" s="3">
        <v>-2.7452E-10</v>
      </c>
      <c r="V5" s="3">
        <v>0.000319438</v>
      </c>
      <c r="W5" s="3">
        <v>-2.7452E-10</v>
      </c>
    </row>
    <row r="6" spans="2:23" s="3" customFormat="1" ht="12.75">
      <c r="B6" s="2"/>
      <c r="E6" s="3">
        <v>3</v>
      </c>
      <c r="H6" s="3">
        <v>0.000879364</v>
      </c>
      <c r="I6" s="3">
        <v>0.000601288</v>
      </c>
      <c r="J6" s="3">
        <v>0.000879364</v>
      </c>
      <c r="K6" s="3">
        <v>0.000601288</v>
      </c>
      <c r="L6" s="3">
        <v>0.000879364</v>
      </c>
      <c r="M6" s="3">
        <v>0.000601288</v>
      </c>
      <c r="N6" s="3">
        <v>0.000879364</v>
      </c>
      <c r="O6" s="3">
        <v>0.000601288</v>
      </c>
      <c r="P6" s="3">
        <v>0.000879364</v>
      </c>
      <c r="Q6" s="3">
        <v>0.000601288</v>
      </c>
      <c r="R6" s="3">
        <v>0.000879364</v>
      </c>
      <c r="S6" s="3">
        <v>0.000601288</v>
      </c>
      <c r="T6" s="3">
        <v>0.000879364</v>
      </c>
      <c r="U6" s="3">
        <v>0.000601288</v>
      </c>
      <c r="V6" s="3">
        <v>0.000879364</v>
      </c>
      <c r="W6" s="3">
        <v>0.000601288</v>
      </c>
    </row>
    <row r="7" spans="2:23" s="3" customFormat="1" ht="12.75">
      <c r="B7" s="2"/>
      <c r="E7" s="3">
        <v>4</v>
      </c>
      <c r="H7" s="3">
        <v>9.24253E-05</v>
      </c>
      <c r="I7" s="3">
        <v>0.000325827</v>
      </c>
      <c r="J7" s="3">
        <v>9.24253E-05</v>
      </c>
      <c r="K7" s="3">
        <v>0.000325827</v>
      </c>
      <c r="L7" s="3">
        <v>9.24253E-05</v>
      </c>
      <c r="M7" s="3">
        <v>0.000325827</v>
      </c>
      <c r="N7" s="3">
        <v>9.24253E-05</v>
      </c>
      <c r="O7" s="3">
        <v>0.000325827</v>
      </c>
      <c r="P7" s="3">
        <v>9.24253E-05</v>
      </c>
      <c r="Q7" s="3">
        <v>0.000325827</v>
      </c>
      <c r="R7" s="3">
        <v>9.24253E-05</v>
      </c>
      <c r="S7" s="3">
        <v>0.000325827</v>
      </c>
      <c r="T7" s="3">
        <v>9.24253E-05</v>
      </c>
      <c r="U7" s="3">
        <v>0.000325827</v>
      </c>
      <c r="V7" s="3">
        <v>9.24253E-05</v>
      </c>
      <c r="W7" s="3">
        <v>0.000325827</v>
      </c>
    </row>
    <row r="8" spans="2:23" s="3" customFormat="1" ht="12.75">
      <c r="B8" s="2"/>
      <c r="E8" s="3">
        <v>5</v>
      </c>
      <c r="H8" s="3">
        <v>-3.91724E-05</v>
      </c>
      <c r="I8" s="3">
        <v>0.000161302</v>
      </c>
      <c r="J8" s="3">
        <v>-3.91724E-05</v>
      </c>
      <c r="K8" s="3">
        <v>0.000161302</v>
      </c>
      <c r="L8" s="3">
        <v>-3.91724E-05</v>
      </c>
      <c r="M8" s="3">
        <v>0.000161302</v>
      </c>
      <c r="N8" s="3">
        <v>-3.91724E-05</v>
      </c>
      <c r="O8" s="3">
        <v>0.000161302</v>
      </c>
      <c r="P8" s="3">
        <v>-3.91724E-05</v>
      </c>
      <c r="Q8" s="3">
        <v>0.000161302</v>
      </c>
      <c r="R8" s="3">
        <v>-3.91724E-05</v>
      </c>
      <c r="S8" s="3">
        <v>0.000161302</v>
      </c>
      <c r="T8" s="3">
        <v>-3.91724E-05</v>
      </c>
      <c r="U8" s="3">
        <v>0.000161302</v>
      </c>
      <c r="V8" s="3">
        <v>-3.91724E-05</v>
      </c>
      <c r="W8" s="3">
        <v>0.000161302</v>
      </c>
    </row>
    <row r="9" spans="2:23" s="3" customFormat="1" ht="12.75">
      <c r="B9" s="2"/>
      <c r="E9" s="3">
        <v>6</v>
      </c>
      <c r="H9" s="3">
        <v>3.92438</v>
      </c>
      <c r="I9" s="3">
        <v>-1.72103E-05</v>
      </c>
      <c r="J9" s="3">
        <v>3.92438</v>
      </c>
      <c r="K9" s="3">
        <v>-1.72103E-05</v>
      </c>
      <c r="L9" s="3">
        <v>3.92438</v>
      </c>
      <c r="M9" s="3">
        <v>-1.72103E-05</v>
      </c>
      <c r="N9" s="3">
        <v>3.92438</v>
      </c>
      <c r="O9" s="3">
        <v>-1.72103E-05</v>
      </c>
      <c r="P9" s="3">
        <v>3.92438</v>
      </c>
      <c r="Q9" s="3">
        <v>-1.72103E-05</v>
      </c>
      <c r="R9" s="3">
        <v>3.92438</v>
      </c>
      <c r="S9" s="3">
        <v>-1.72103E-05</v>
      </c>
      <c r="T9" s="3">
        <v>3.92438</v>
      </c>
      <c r="U9" s="3">
        <v>-1.72103E-05</v>
      </c>
      <c r="V9" s="3">
        <v>3.92438</v>
      </c>
      <c r="W9" s="3">
        <v>-1.72103E-05</v>
      </c>
    </row>
    <row r="10" spans="2:23" s="3" customFormat="1" ht="12.75">
      <c r="B10" s="2"/>
      <c r="E10" s="3">
        <v>7</v>
      </c>
      <c r="H10" s="3">
        <v>-2.33051E-05</v>
      </c>
      <c r="I10" s="3">
        <v>-3.89739E-05</v>
      </c>
      <c r="J10" s="3">
        <v>-2.33051E-05</v>
      </c>
      <c r="K10" s="3">
        <v>-3.89739E-05</v>
      </c>
      <c r="L10" s="3">
        <v>-2.33051E-05</v>
      </c>
      <c r="M10" s="3">
        <v>-3.89739E-05</v>
      </c>
      <c r="N10" s="3">
        <v>-2.33051E-05</v>
      </c>
      <c r="O10" s="3">
        <v>-3.89739E-05</v>
      </c>
      <c r="P10" s="3">
        <v>-2.33051E-05</v>
      </c>
      <c r="Q10" s="3">
        <v>-3.89739E-05</v>
      </c>
      <c r="R10" s="3">
        <v>-2.33051E-05</v>
      </c>
      <c r="S10" s="3">
        <v>-3.89739E-05</v>
      </c>
      <c r="T10" s="3">
        <v>-2.33051E-05</v>
      </c>
      <c r="U10" s="3">
        <v>-3.89739E-05</v>
      </c>
      <c r="V10" s="3">
        <v>-2.33051E-05</v>
      </c>
      <c r="W10" s="3">
        <v>-3.89739E-05</v>
      </c>
    </row>
    <row r="11" spans="2:23" s="3" customFormat="1" ht="12.75">
      <c r="B11" s="2"/>
      <c r="E11" s="3">
        <v>8</v>
      </c>
      <c r="H11" s="3">
        <v>4.70052E-06</v>
      </c>
      <c r="I11" s="3">
        <v>-2.96402E-06</v>
      </c>
      <c r="J11" s="3">
        <v>4.70052E-06</v>
      </c>
      <c r="K11" s="3">
        <v>-2.96402E-06</v>
      </c>
      <c r="L11" s="3">
        <v>4.70052E-06</v>
      </c>
      <c r="M11" s="3">
        <v>-2.96402E-06</v>
      </c>
      <c r="N11" s="3">
        <v>4.70052E-06</v>
      </c>
      <c r="O11" s="3">
        <v>-2.96402E-06</v>
      </c>
      <c r="P11" s="3">
        <v>4.70052E-06</v>
      </c>
      <c r="Q11" s="3">
        <v>-2.96402E-06</v>
      </c>
      <c r="R11" s="3">
        <v>4.70052E-06</v>
      </c>
      <c r="S11" s="3">
        <v>-2.96402E-06</v>
      </c>
      <c r="T11" s="3">
        <v>4.70052E-06</v>
      </c>
      <c r="U11" s="3">
        <v>-2.96402E-06</v>
      </c>
      <c r="V11" s="3">
        <v>4.70052E-06</v>
      </c>
      <c r="W11" s="3">
        <v>-2.96402E-06</v>
      </c>
    </row>
    <row r="12" spans="2:23" s="3" customFormat="1" ht="12.75">
      <c r="B12" s="2"/>
      <c r="E12" s="3">
        <v>9</v>
      </c>
      <c r="H12" s="3">
        <v>-3.68081E-06</v>
      </c>
      <c r="I12" s="3">
        <v>3.48646E-06</v>
      </c>
      <c r="J12" s="3">
        <v>-3.68081E-06</v>
      </c>
      <c r="K12" s="3">
        <v>3.48646E-06</v>
      </c>
      <c r="L12" s="3">
        <v>-3.68081E-06</v>
      </c>
      <c r="M12" s="3">
        <v>3.48646E-06</v>
      </c>
      <c r="N12" s="3">
        <v>-3.68081E-06</v>
      </c>
      <c r="O12" s="3">
        <v>3.48646E-06</v>
      </c>
      <c r="P12" s="3">
        <v>-3.68081E-06</v>
      </c>
      <c r="Q12" s="3">
        <v>3.48646E-06</v>
      </c>
      <c r="R12" s="3">
        <v>-3.68081E-06</v>
      </c>
      <c r="S12" s="3">
        <v>3.48646E-06</v>
      </c>
      <c r="T12" s="3">
        <v>-3.68081E-06</v>
      </c>
      <c r="U12" s="3">
        <v>3.48646E-06</v>
      </c>
      <c r="V12" s="3">
        <v>-3.68081E-06</v>
      </c>
      <c r="W12" s="3">
        <v>3.48646E-06</v>
      </c>
    </row>
    <row r="13" spans="2:23" s="3" customFormat="1" ht="12.75">
      <c r="B13" s="2"/>
      <c r="E13" s="3">
        <v>10</v>
      </c>
      <c r="H13" s="3">
        <v>-0.200959</v>
      </c>
      <c r="I13" s="3">
        <v>-5.06254E-06</v>
      </c>
      <c r="J13" s="3">
        <v>-0.200959</v>
      </c>
      <c r="K13" s="3">
        <v>-5.06254E-06</v>
      </c>
      <c r="L13" s="3">
        <v>-0.200959</v>
      </c>
      <c r="M13" s="3">
        <v>-5.06254E-06</v>
      </c>
      <c r="N13" s="3">
        <v>-0.200959</v>
      </c>
      <c r="O13" s="3">
        <v>-5.06254E-06</v>
      </c>
      <c r="P13" s="3">
        <v>-0.200959</v>
      </c>
      <c r="Q13" s="3">
        <v>-5.06254E-06</v>
      </c>
      <c r="R13" s="3">
        <v>-0.200959</v>
      </c>
      <c r="S13" s="3">
        <v>-5.06254E-06</v>
      </c>
      <c r="T13" s="3">
        <v>-0.200959</v>
      </c>
      <c r="U13" s="3">
        <v>-5.06254E-06</v>
      </c>
      <c r="V13" s="3">
        <v>-0.200959</v>
      </c>
      <c r="W13" s="3">
        <v>-5.06254E-06</v>
      </c>
    </row>
    <row r="14" spans="2:23" s="3" customFormat="1" ht="12.75">
      <c r="B14" s="2"/>
      <c r="E14" s="3">
        <v>11</v>
      </c>
      <c r="H14" s="3">
        <v>1.59338E-06</v>
      </c>
      <c r="I14" s="3">
        <v>1.18763E-06</v>
      </c>
      <c r="J14" s="3">
        <v>1.59338E-06</v>
      </c>
      <c r="K14" s="3">
        <v>1.18763E-06</v>
      </c>
      <c r="L14" s="3">
        <v>1.59338E-06</v>
      </c>
      <c r="M14" s="3">
        <v>1.18763E-06</v>
      </c>
      <c r="N14" s="3">
        <v>1.59338E-06</v>
      </c>
      <c r="O14" s="3">
        <v>1.18763E-06</v>
      </c>
      <c r="P14" s="3">
        <v>1.59338E-06</v>
      </c>
      <c r="Q14" s="3">
        <v>1.18763E-06</v>
      </c>
      <c r="R14" s="3">
        <v>1.59338E-06</v>
      </c>
      <c r="S14" s="3">
        <v>1.18763E-06</v>
      </c>
      <c r="T14" s="3">
        <v>1.59338E-06</v>
      </c>
      <c r="U14" s="3">
        <v>1.18763E-06</v>
      </c>
      <c r="V14" s="3">
        <v>1.59338E-06</v>
      </c>
      <c r="W14" s="3">
        <v>1.18763E-06</v>
      </c>
    </row>
    <row r="15" spans="2:23" s="3" customFormat="1" ht="12.75">
      <c r="B15" s="2"/>
      <c r="E15" s="3">
        <v>12</v>
      </c>
      <c r="H15" s="3">
        <v>2.14477E-08</v>
      </c>
      <c r="I15" s="3">
        <v>1.33651E-06</v>
      </c>
      <c r="J15" s="3">
        <v>2.14477E-08</v>
      </c>
      <c r="K15" s="3">
        <v>1.33651E-06</v>
      </c>
      <c r="L15" s="3">
        <v>2.14477E-08</v>
      </c>
      <c r="M15" s="3">
        <v>1.33651E-06</v>
      </c>
      <c r="N15" s="3">
        <v>2.14477E-08</v>
      </c>
      <c r="O15" s="3">
        <v>1.33651E-06</v>
      </c>
      <c r="P15" s="3">
        <v>2.14477E-08</v>
      </c>
      <c r="Q15" s="3">
        <v>1.33651E-06</v>
      </c>
      <c r="R15" s="3">
        <v>2.14477E-08</v>
      </c>
      <c r="S15" s="3">
        <v>1.33651E-06</v>
      </c>
      <c r="T15" s="3">
        <v>2.14477E-08</v>
      </c>
      <c r="U15" s="3">
        <v>1.33651E-06</v>
      </c>
      <c r="V15" s="3">
        <v>2.14477E-08</v>
      </c>
      <c r="W15" s="3">
        <v>1.33651E-06</v>
      </c>
    </row>
    <row r="16" spans="2:23" s="3" customFormat="1" ht="12.75">
      <c r="B16" s="2"/>
      <c r="E16" s="3">
        <v>13</v>
      </c>
      <c r="H16" s="3">
        <v>-6.04268E-07</v>
      </c>
      <c r="I16" s="3">
        <v>8.7592E-07</v>
      </c>
      <c r="J16" s="3">
        <v>-6.04268E-07</v>
      </c>
      <c r="K16" s="3">
        <v>8.7592E-07</v>
      </c>
      <c r="L16" s="3">
        <v>-6.04268E-07</v>
      </c>
      <c r="M16" s="3">
        <v>8.7592E-07</v>
      </c>
      <c r="N16" s="3">
        <v>-6.04268E-07</v>
      </c>
      <c r="O16" s="3">
        <v>8.7592E-07</v>
      </c>
      <c r="P16" s="3">
        <v>-6.04268E-07</v>
      </c>
      <c r="Q16" s="3">
        <v>8.7592E-07</v>
      </c>
      <c r="R16" s="3">
        <v>-6.04268E-07</v>
      </c>
      <c r="S16" s="3">
        <v>8.7592E-07</v>
      </c>
      <c r="T16" s="3">
        <v>-6.04268E-07</v>
      </c>
      <c r="U16" s="3">
        <v>8.7592E-07</v>
      </c>
      <c r="V16" s="3">
        <v>-6.04268E-07</v>
      </c>
      <c r="W16" s="3">
        <v>8.7592E-07</v>
      </c>
    </row>
    <row r="17" spans="2:23" s="3" customFormat="1" ht="12.75">
      <c r="B17" s="2"/>
      <c r="E17" s="3">
        <v>14</v>
      </c>
      <c r="H17" s="3">
        <v>-0.149992</v>
      </c>
      <c r="I17" s="3">
        <v>6.74043E-07</v>
      </c>
      <c r="J17" s="3">
        <v>-0.149992</v>
      </c>
      <c r="K17" s="3">
        <v>6.74043E-07</v>
      </c>
      <c r="L17" s="3">
        <v>-0.149992</v>
      </c>
      <c r="M17" s="3">
        <v>6.74043E-07</v>
      </c>
      <c r="N17" s="3">
        <v>-0.149992</v>
      </c>
      <c r="O17" s="3">
        <v>6.74043E-07</v>
      </c>
      <c r="P17" s="3">
        <v>-0.149992</v>
      </c>
      <c r="Q17" s="3">
        <v>6.74043E-07</v>
      </c>
      <c r="R17" s="3">
        <v>-0.149992</v>
      </c>
      <c r="S17" s="3">
        <v>6.74043E-07</v>
      </c>
      <c r="T17" s="3">
        <v>-0.149992</v>
      </c>
      <c r="U17" s="3">
        <v>6.74043E-07</v>
      </c>
      <c r="V17" s="3">
        <v>-0.149992</v>
      </c>
      <c r="W17" s="3">
        <v>6.74043E-07</v>
      </c>
    </row>
    <row r="18" spans="2:23" s="3" customFormat="1" ht="12.75">
      <c r="B18" s="2"/>
      <c r="E18" s="3">
        <v>15</v>
      </c>
      <c r="H18" s="3">
        <v>-2.04212E-08</v>
      </c>
      <c r="I18" s="3">
        <v>-4.6634E-07</v>
      </c>
      <c r="J18" s="3">
        <v>-2.04212E-08</v>
      </c>
      <c r="K18" s="3">
        <v>-4.6634E-07</v>
      </c>
      <c r="L18" s="3">
        <v>-2.04212E-08</v>
      </c>
      <c r="M18" s="3">
        <v>-4.6634E-07</v>
      </c>
      <c r="N18" s="3">
        <v>-2.04212E-08</v>
      </c>
      <c r="O18" s="3">
        <v>-4.6634E-07</v>
      </c>
      <c r="P18" s="3">
        <v>-2.04212E-08</v>
      </c>
      <c r="Q18" s="3">
        <v>-4.6634E-07</v>
      </c>
      <c r="R18" s="3">
        <v>-2.04212E-08</v>
      </c>
      <c r="S18" s="3">
        <v>-4.6634E-07</v>
      </c>
      <c r="T18" s="3">
        <v>-2.04212E-08</v>
      </c>
      <c r="U18" s="3">
        <v>-4.6634E-07</v>
      </c>
      <c r="V18" s="3">
        <v>-2.04212E-08</v>
      </c>
      <c r="W18" s="3">
        <v>-4.6634E-07</v>
      </c>
    </row>
    <row r="20" spans="2:23" s="3" customFormat="1" ht="12.75">
      <c r="B20" s="2"/>
      <c r="E20" s="3" t="s">
        <v>0</v>
      </c>
      <c r="H20" s="3" t="s">
        <v>1</v>
      </c>
      <c r="I20" s="3" t="s">
        <v>2</v>
      </c>
      <c r="J20" s="3" t="s">
        <v>1</v>
      </c>
      <c r="K20" s="3" t="s">
        <v>22</v>
      </c>
      <c r="L20" s="3" t="s">
        <v>1</v>
      </c>
      <c r="M20" s="3" t="s">
        <v>22</v>
      </c>
      <c r="N20" s="3" t="s">
        <v>1</v>
      </c>
      <c r="O20" s="3" t="s">
        <v>29</v>
      </c>
      <c r="P20" s="3" t="s">
        <v>1</v>
      </c>
      <c r="Q20" s="3" t="s">
        <v>1</v>
      </c>
      <c r="R20" s="3" t="s">
        <v>1</v>
      </c>
      <c r="S20" s="3" t="s">
        <v>1</v>
      </c>
      <c r="T20" s="3" t="s">
        <v>1</v>
      </c>
      <c r="U20" s="3" t="s">
        <v>1</v>
      </c>
      <c r="V20" s="4" t="s">
        <v>1</v>
      </c>
      <c r="W20" s="4" t="s">
        <v>1</v>
      </c>
    </row>
    <row r="21" spans="2:23" s="3" customFormat="1" ht="12.75">
      <c r="B21" s="2"/>
      <c r="E21" s="3" t="s">
        <v>7</v>
      </c>
      <c r="V21" s="4"/>
      <c r="W21" s="4"/>
    </row>
    <row r="22" spans="2:23" s="3" customFormat="1" ht="12.75">
      <c r="B22" s="2"/>
      <c r="E22" s="3" t="s">
        <v>4</v>
      </c>
      <c r="H22" s="3" t="s">
        <v>5</v>
      </c>
      <c r="I22" s="3" t="s">
        <v>6</v>
      </c>
      <c r="J22" s="3" t="s">
        <v>5</v>
      </c>
      <c r="K22" s="3" t="s">
        <v>6</v>
      </c>
      <c r="L22" s="3" t="s">
        <v>5</v>
      </c>
      <c r="M22" s="3" t="s">
        <v>6</v>
      </c>
      <c r="N22" s="3" t="s">
        <v>5</v>
      </c>
      <c r="O22" s="3" t="s">
        <v>6</v>
      </c>
      <c r="P22" s="3" t="s">
        <v>5</v>
      </c>
      <c r="Q22" s="3" t="s">
        <v>6</v>
      </c>
      <c r="R22" s="3" t="s">
        <v>5</v>
      </c>
      <c r="S22" s="3" t="s">
        <v>6</v>
      </c>
      <c r="T22" s="3" t="s">
        <v>5</v>
      </c>
      <c r="U22" s="3" t="s">
        <v>6</v>
      </c>
      <c r="V22" s="4" t="s">
        <v>5</v>
      </c>
      <c r="W22" s="4" t="s">
        <v>6</v>
      </c>
    </row>
    <row r="23" spans="2:23" s="3" customFormat="1" ht="12.75">
      <c r="B23" s="2"/>
      <c r="E23" s="3">
        <v>1</v>
      </c>
      <c r="H23" s="3">
        <v>-3.91218E-10</v>
      </c>
      <c r="I23" s="3">
        <v>-1.80545E-07</v>
      </c>
      <c r="J23" s="3">
        <v>1.80548E-07</v>
      </c>
      <c r="K23" s="3" t="s">
        <v>25</v>
      </c>
      <c r="L23" s="3">
        <v>2.114E-10</v>
      </c>
      <c r="M23" s="3" t="s">
        <v>27</v>
      </c>
      <c r="N23" s="3">
        <v>-1.80727E-07</v>
      </c>
      <c r="O23" s="3">
        <v>3.94193E-10</v>
      </c>
      <c r="P23" s="3">
        <v>-2.27757E-10</v>
      </c>
      <c r="Q23" s="3">
        <v>-1.38536E-07</v>
      </c>
      <c r="R23" s="3">
        <v>1.38539E-07</v>
      </c>
      <c r="S23" s="3">
        <v>-4.59163E-11</v>
      </c>
      <c r="T23" s="3">
        <v>4.89339E-11</v>
      </c>
      <c r="U23" s="3">
        <v>1.38721E-07</v>
      </c>
      <c r="V23" s="3">
        <v>-1.38718E-07</v>
      </c>
      <c r="W23" s="3">
        <v>2.31528E-10</v>
      </c>
    </row>
    <row r="24" spans="2:23" s="3" customFormat="1" ht="12.75">
      <c r="B24" s="2"/>
      <c r="E24" s="3">
        <v>2</v>
      </c>
      <c r="H24" s="3">
        <v>0.000319438</v>
      </c>
      <c r="I24" s="3">
        <v>-1.45093E-07</v>
      </c>
      <c r="J24" s="3">
        <v>0.000319438</v>
      </c>
      <c r="K24" s="3" t="s">
        <v>26</v>
      </c>
      <c r="L24" s="3">
        <v>0.000319438</v>
      </c>
      <c r="M24" s="3" t="s">
        <v>28</v>
      </c>
      <c r="N24" s="3">
        <v>0.000319438</v>
      </c>
      <c r="O24" s="3">
        <v>-1.45093E-07</v>
      </c>
      <c r="P24" s="3">
        <v>0.000319438</v>
      </c>
      <c r="Q24" s="3">
        <v>-7.24391E-08</v>
      </c>
      <c r="R24" s="3">
        <v>0.000319438</v>
      </c>
      <c r="S24" s="3">
        <v>-7.24392E-08</v>
      </c>
      <c r="T24" s="3">
        <v>0.000319438</v>
      </c>
      <c r="U24" s="3">
        <v>-7.24392E-08</v>
      </c>
      <c r="V24" s="3">
        <v>0.000319438</v>
      </c>
      <c r="W24" s="3">
        <v>-7.24392E-08</v>
      </c>
    </row>
    <row r="25" spans="2:23" s="3" customFormat="1" ht="12.75">
      <c r="B25" s="2"/>
      <c r="E25" s="3">
        <v>3</v>
      </c>
      <c r="H25" s="3">
        <v>-0.011403</v>
      </c>
      <c r="I25" s="3">
        <v>-2.89764</v>
      </c>
      <c r="J25" s="3">
        <v>-2.89736</v>
      </c>
      <c r="K25" s="3">
        <v>0.0128857</v>
      </c>
      <c r="L25" s="3">
        <v>0.0131617</v>
      </c>
      <c r="M25" s="3">
        <v>2.89884</v>
      </c>
      <c r="N25" s="3">
        <v>2.89911</v>
      </c>
      <c r="O25" s="3">
        <v>-0.0116923</v>
      </c>
      <c r="P25" s="3">
        <v>-0.00179958</v>
      </c>
      <c r="Q25" s="3">
        <v>-0.947348</v>
      </c>
      <c r="R25" s="3">
        <v>-0.947072</v>
      </c>
      <c r="S25" s="3">
        <v>0.00328323</v>
      </c>
      <c r="T25" s="3">
        <v>0.00356199</v>
      </c>
      <c r="U25" s="3">
        <v>0.948552</v>
      </c>
      <c r="V25" s="3">
        <v>0.948831</v>
      </c>
      <c r="W25" s="3">
        <v>-0.00207858</v>
      </c>
    </row>
    <row r="26" spans="2:23" s="3" customFormat="1" ht="12.75">
      <c r="B26" s="2"/>
      <c r="E26" s="3">
        <v>4</v>
      </c>
      <c r="H26" s="3">
        <v>-0.00917767</v>
      </c>
      <c r="I26" s="3">
        <v>-1.60206</v>
      </c>
      <c r="J26" s="3">
        <v>0.00937032</v>
      </c>
      <c r="K26" s="3">
        <v>1.60271</v>
      </c>
      <c r="L26" s="3">
        <v>-0.00917927</v>
      </c>
      <c r="M26" s="3">
        <v>-1.60206</v>
      </c>
      <c r="N26" s="3">
        <v>0.00937181</v>
      </c>
      <c r="O26" s="3">
        <v>1.60271</v>
      </c>
      <c r="P26" s="3">
        <v>-0.00127186</v>
      </c>
      <c r="Q26" s="3">
        <v>-0.352768</v>
      </c>
      <c r="R26" s="3">
        <v>0.00145785</v>
      </c>
      <c r="S26" s="3">
        <v>0.353421</v>
      </c>
      <c r="T26" s="3">
        <v>-0.00127293</v>
      </c>
      <c r="U26" s="3">
        <v>-0.352769</v>
      </c>
      <c r="V26" s="3">
        <v>0.00145766</v>
      </c>
      <c r="W26" s="3">
        <v>0.35342</v>
      </c>
    </row>
    <row r="27" spans="2:23" s="3" customFormat="1" ht="12.75">
      <c r="B27" s="2"/>
      <c r="E27" s="3">
        <v>5</v>
      </c>
      <c r="H27" s="3">
        <v>-0.00622924</v>
      </c>
      <c r="I27" s="3">
        <v>-0.791332</v>
      </c>
      <c r="J27" s="3">
        <v>0.791452</v>
      </c>
      <c r="K27" s="3">
        <v>-0.00603168</v>
      </c>
      <c r="L27" s="3">
        <v>0.00615134</v>
      </c>
      <c r="M27" s="3">
        <v>0.791655</v>
      </c>
      <c r="N27" s="3">
        <v>-0.791528</v>
      </c>
      <c r="O27" s="3">
        <v>0.00635333</v>
      </c>
      <c r="P27" s="3">
        <v>-0.000655436</v>
      </c>
      <c r="Q27" s="3">
        <v>-0.118861</v>
      </c>
      <c r="R27" s="3">
        <v>0.118984</v>
      </c>
      <c r="S27" s="3">
        <v>-0.000455118</v>
      </c>
      <c r="T27" s="3">
        <v>0.00057737</v>
      </c>
      <c r="U27" s="3">
        <v>0.119184</v>
      </c>
      <c r="V27" s="3">
        <v>-0.119061</v>
      </c>
      <c r="W27" s="3">
        <v>0.00077752</v>
      </c>
    </row>
    <row r="28" spans="2:23" s="3" customFormat="1" ht="12.75">
      <c r="B28" s="2"/>
      <c r="E28" s="3">
        <v>6</v>
      </c>
      <c r="H28" s="3">
        <v>3.9206</v>
      </c>
      <c r="I28" s="3">
        <v>-0.354214</v>
      </c>
      <c r="J28" s="3">
        <v>3.9206</v>
      </c>
      <c r="K28" s="3">
        <v>-0.354213</v>
      </c>
      <c r="L28" s="3">
        <v>3.9206</v>
      </c>
      <c r="M28" s="3">
        <v>-0.354213</v>
      </c>
      <c r="N28" s="3">
        <v>3.9206</v>
      </c>
      <c r="O28" s="3">
        <v>-0.354211</v>
      </c>
      <c r="P28" s="3">
        <v>3.92413</v>
      </c>
      <c r="Q28" s="3">
        <v>-0.0365762</v>
      </c>
      <c r="R28" s="3">
        <v>3.92413</v>
      </c>
      <c r="S28" s="3">
        <v>-0.0365764</v>
      </c>
      <c r="T28" s="3">
        <v>3.92413</v>
      </c>
      <c r="U28" s="3">
        <v>-0.0365764</v>
      </c>
      <c r="V28" s="3">
        <v>3.92413</v>
      </c>
      <c r="W28" s="3">
        <v>-0.0365761</v>
      </c>
    </row>
    <row r="29" spans="2:23" s="3" customFormat="1" ht="12.75">
      <c r="B29" s="2"/>
      <c r="E29" s="3">
        <v>7</v>
      </c>
      <c r="H29" s="3">
        <v>-0.00219096</v>
      </c>
      <c r="I29" s="3">
        <v>-0.14424</v>
      </c>
      <c r="J29" s="3">
        <v>-0.144224</v>
      </c>
      <c r="K29" s="3">
        <v>0.00213079</v>
      </c>
      <c r="L29" s="3">
        <v>0.00214534</v>
      </c>
      <c r="M29" s="3">
        <v>0.144162</v>
      </c>
      <c r="N29" s="3">
        <v>0.144176</v>
      </c>
      <c r="O29" s="3">
        <v>-0.00220722</v>
      </c>
      <c r="P29" s="3">
        <v>-0.00012212</v>
      </c>
      <c r="Q29" s="3">
        <v>-0.0102932</v>
      </c>
      <c r="R29" s="3">
        <v>-0.0102776</v>
      </c>
      <c r="S29" s="3">
        <v>5.98668E-05</v>
      </c>
      <c r="T29" s="3">
        <v>7.54898E-05</v>
      </c>
      <c r="U29" s="3">
        <v>0.0102154</v>
      </c>
      <c r="V29" s="3">
        <v>0.0102309</v>
      </c>
      <c r="W29" s="3">
        <v>-0.000137705</v>
      </c>
    </row>
    <row r="30" spans="2:23" s="3" customFormat="1" ht="12.75">
      <c r="B30" s="2"/>
      <c r="E30" s="3">
        <v>8</v>
      </c>
      <c r="H30" s="3">
        <v>-0.00117594</v>
      </c>
      <c r="I30" s="3">
        <v>-0.053453</v>
      </c>
      <c r="J30" s="3">
        <v>0.00118647</v>
      </c>
      <c r="K30" s="3">
        <v>0.0534462</v>
      </c>
      <c r="L30" s="3">
        <v>-0.00117641</v>
      </c>
      <c r="M30" s="3">
        <v>-0.0534521</v>
      </c>
      <c r="N30" s="3">
        <v>0.00118535</v>
      </c>
      <c r="O30" s="3">
        <v>0.0534457</v>
      </c>
      <c r="P30" s="3">
        <v>-3.16374E-05</v>
      </c>
      <c r="Q30" s="3">
        <v>-0.00263789</v>
      </c>
      <c r="R30" s="3">
        <v>4.10315E-05</v>
      </c>
      <c r="S30" s="3">
        <v>0.00263202</v>
      </c>
      <c r="T30" s="3">
        <v>-3.16177E-05</v>
      </c>
      <c r="U30" s="3">
        <v>-0.00263795</v>
      </c>
      <c r="V30" s="3">
        <v>4.09906E-05</v>
      </c>
      <c r="W30" s="3">
        <v>0.00263195</v>
      </c>
    </row>
    <row r="31" spans="2:23" s="3" customFormat="1" ht="12.75">
      <c r="B31" s="2"/>
      <c r="E31" s="3">
        <v>9</v>
      </c>
      <c r="H31" s="3">
        <v>-0.000624689</v>
      </c>
      <c r="I31" s="3">
        <v>-0.018155</v>
      </c>
      <c r="J31" s="3">
        <v>0.0181543</v>
      </c>
      <c r="K31" s="3">
        <v>-0.000618031</v>
      </c>
      <c r="L31" s="3">
        <v>0.000617433</v>
      </c>
      <c r="M31" s="3">
        <v>0.0181614</v>
      </c>
      <c r="N31" s="3">
        <v>-0.0181615</v>
      </c>
      <c r="O31" s="3">
        <v>0.000624315</v>
      </c>
      <c r="P31" s="3">
        <v>-1.65541E-05</v>
      </c>
      <c r="Q31" s="3">
        <v>-0.000630447</v>
      </c>
      <c r="R31" s="3">
        <v>0.000630277</v>
      </c>
      <c r="S31" s="3">
        <v>-9.38798E-06</v>
      </c>
      <c r="T31" s="3">
        <v>9.18397E-06</v>
      </c>
      <c r="U31" s="3">
        <v>0.000637445</v>
      </c>
      <c r="V31" s="3">
        <v>-0.000637612</v>
      </c>
      <c r="W31" s="3">
        <v>1.63418E-05</v>
      </c>
    </row>
    <row r="32" spans="2:23" s="3" customFormat="1" ht="12.75">
      <c r="B32" s="2"/>
      <c r="E32" s="3">
        <v>10</v>
      </c>
      <c r="H32" s="3">
        <v>-0.20128</v>
      </c>
      <c r="I32" s="3">
        <v>-0.00585594</v>
      </c>
      <c r="J32" s="3">
        <v>-0.20128</v>
      </c>
      <c r="K32" s="3">
        <v>-0.00585543</v>
      </c>
      <c r="L32" s="3">
        <v>-0.20128</v>
      </c>
      <c r="M32" s="3">
        <v>-0.00585557</v>
      </c>
      <c r="N32" s="3">
        <v>-0.201279</v>
      </c>
      <c r="O32" s="3">
        <v>-0.0058556</v>
      </c>
      <c r="P32" s="3">
        <v>-0.200964</v>
      </c>
      <c r="Q32" s="3">
        <v>-0.000160772</v>
      </c>
      <c r="R32" s="3">
        <v>-0.200964</v>
      </c>
      <c r="S32" s="3">
        <v>-0.000160782</v>
      </c>
      <c r="T32" s="3">
        <v>-0.200964</v>
      </c>
      <c r="U32" s="3">
        <v>-0.000160782</v>
      </c>
      <c r="V32" s="3">
        <v>-0.200964</v>
      </c>
      <c r="W32" s="3">
        <v>-0.000160772</v>
      </c>
    </row>
    <row r="33" spans="2:23" s="3" customFormat="1" ht="12.75">
      <c r="B33" s="2"/>
      <c r="E33" s="3">
        <v>11</v>
      </c>
      <c r="H33" s="3">
        <v>-0.000163346</v>
      </c>
      <c r="I33" s="3">
        <v>-0.00197166</v>
      </c>
      <c r="J33" s="3">
        <v>-0.00197094</v>
      </c>
      <c r="K33" s="3">
        <v>0.000166212</v>
      </c>
      <c r="L33" s="3">
        <v>0.000166592</v>
      </c>
      <c r="M33" s="3">
        <v>0.00197385</v>
      </c>
      <c r="N33" s="3">
        <v>0.00197435</v>
      </c>
      <c r="O33" s="3">
        <v>-0.000163698</v>
      </c>
      <c r="P33" s="3">
        <v>5.33693E-08</v>
      </c>
      <c r="Q33" s="3">
        <v>-4.59129E-05</v>
      </c>
      <c r="R33" s="3">
        <v>-4.55107E-05</v>
      </c>
      <c r="S33" s="3">
        <v>2.72804E-06</v>
      </c>
      <c r="T33" s="3">
        <v>3.13287E-06</v>
      </c>
      <c r="U33" s="3">
        <v>4.82915E-05</v>
      </c>
      <c r="V33" s="3">
        <v>4.8695E-05</v>
      </c>
      <c r="W33" s="3">
        <v>-3.50899E-07</v>
      </c>
    </row>
    <row r="34" spans="2:23" s="3" customFormat="1" ht="12.75">
      <c r="B34" s="2"/>
      <c r="E34" s="3">
        <v>12</v>
      </c>
      <c r="H34" s="3">
        <v>-8.61391E-05</v>
      </c>
      <c r="I34" s="3">
        <v>-0.000800223</v>
      </c>
      <c r="J34" s="3">
        <v>8.62453E-05</v>
      </c>
      <c r="K34" s="3">
        <v>0.000802649</v>
      </c>
      <c r="L34" s="3">
        <v>-8.61505E-05</v>
      </c>
      <c r="M34" s="3">
        <v>-0.000800125</v>
      </c>
      <c r="N34" s="3">
        <v>8.60821E-05</v>
      </c>
      <c r="O34" s="3">
        <v>0.000802883</v>
      </c>
      <c r="P34" s="3">
        <v>-5.16927E-07</v>
      </c>
      <c r="Q34" s="3">
        <v>-1.80765E-05</v>
      </c>
      <c r="R34" s="3">
        <v>5.60128E-07</v>
      </c>
      <c r="S34" s="3">
        <v>2.07509E-05</v>
      </c>
      <c r="T34" s="3">
        <v>-5.16829E-07</v>
      </c>
      <c r="U34" s="3">
        <v>-1.80778E-05</v>
      </c>
      <c r="V34" s="3">
        <v>5.59445E-07</v>
      </c>
      <c r="W34" s="3">
        <v>2.07501E-05</v>
      </c>
    </row>
    <row r="35" spans="2:23" s="3" customFormat="1" ht="12.75">
      <c r="B35" s="2"/>
      <c r="E35" s="3">
        <v>13</v>
      </c>
      <c r="H35" s="3">
        <v>-4.68159E-05</v>
      </c>
      <c r="I35" s="3">
        <v>-0.000398469</v>
      </c>
      <c r="J35" s="3">
        <v>0.000398591</v>
      </c>
      <c r="K35" s="3">
        <v>-4.53929E-05</v>
      </c>
      <c r="L35" s="3">
        <v>4.56192E-05</v>
      </c>
      <c r="M35" s="3">
        <v>0.000400188</v>
      </c>
      <c r="N35" s="3">
        <v>-0.000399962</v>
      </c>
      <c r="O35" s="3">
        <v>4.70152E-05</v>
      </c>
      <c r="P35" s="3">
        <v>-7.97397E-07</v>
      </c>
      <c r="Q35" s="3">
        <v>-8.43508E-06</v>
      </c>
      <c r="R35" s="3">
        <v>8.70718E-06</v>
      </c>
      <c r="S35" s="3">
        <v>6.82503E-07</v>
      </c>
      <c r="T35" s="3">
        <v>-4.10962E-07</v>
      </c>
      <c r="U35" s="3">
        <v>1.01874E-05</v>
      </c>
      <c r="V35" s="3">
        <v>-9.91567E-06</v>
      </c>
      <c r="W35" s="3">
        <v>1.06912E-06</v>
      </c>
    </row>
    <row r="36" spans="2:23" s="3" customFormat="1" ht="12.75">
      <c r="B36" s="2"/>
      <c r="E36" s="3">
        <v>14</v>
      </c>
      <c r="H36" s="3">
        <v>-0.150018</v>
      </c>
      <c r="I36" s="3">
        <v>-0.000216706</v>
      </c>
      <c r="J36" s="3">
        <v>-0.150018</v>
      </c>
      <c r="K36" s="3">
        <v>-0.000216617</v>
      </c>
      <c r="L36" s="3">
        <v>-0.150018</v>
      </c>
      <c r="M36" s="3">
        <v>-0.000216719</v>
      </c>
      <c r="N36" s="3">
        <v>-0.150018</v>
      </c>
      <c r="O36" s="3">
        <v>-0.00021672</v>
      </c>
      <c r="P36" s="3">
        <v>-0.149992</v>
      </c>
      <c r="Q36" s="3">
        <v>-3.70954E-06</v>
      </c>
      <c r="R36" s="3">
        <v>-0.149992</v>
      </c>
      <c r="S36" s="3">
        <v>-3.70964E-06</v>
      </c>
      <c r="T36" s="3">
        <v>-0.149992</v>
      </c>
      <c r="U36" s="3">
        <v>-3.70965E-06</v>
      </c>
      <c r="V36" s="3">
        <v>-0.149992</v>
      </c>
      <c r="W36" s="3">
        <v>-3.70972E-06</v>
      </c>
    </row>
    <row r="37" spans="2:23" s="3" customFormat="1" ht="12.75">
      <c r="B37" s="2"/>
      <c r="E37" s="3">
        <v>15</v>
      </c>
      <c r="H37" s="3">
        <v>-1.45617E-05</v>
      </c>
      <c r="I37" s="3">
        <v>-0.000124111</v>
      </c>
      <c r="J37" s="3">
        <v>-0.000123613</v>
      </c>
      <c r="K37" s="3">
        <v>1.40975E-05</v>
      </c>
      <c r="L37" s="3">
        <v>1.45155E-05</v>
      </c>
      <c r="M37" s="3">
        <v>0.000123186</v>
      </c>
      <c r="N37" s="3">
        <v>0.000123638</v>
      </c>
      <c r="O37" s="3">
        <v>-1.49716E-05</v>
      </c>
      <c r="P37" s="3">
        <v>-4.72185E-08</v>
      </c>
      <c r="Q37" s="3">
        <v>-2.35757E-06</v>
      </c>
      <c r="R37" s="3">
        <v>-1.91167E-06</v>
      </c>
      <c r="S37" s="3">
        <v>-4.39469E-07</v>
      </c>
      <c r="T37" s="3">
        <v>6.45537E-09</v>
      </c>
      <c r="U37" s="3">
        <v>1.42492E-06</v>
      </c>
      <c r="V37" s="3">
        <v>1.87087E-06</v>
      </c>
      <c r="W37" s="3">
        <v>-4.93203E-07</v>
      </c>
    </row>
    <row r="39" spans="2:23" s="3" customFormat="1" ht="12.75">
      <c r="B39" s="2"/>
      <c r="E39" s="3" t="s">
        <v>0</v>
      </c>
      <c r="H39" s="3" t="s">
        <v>1</v>
      </c>
      <c r="I39" s="3" t="s">
        <v>2</v>
      </c>
      <c r="J39" s="3" t="s">
        <v>1</v>
      </c>
      <c r="K39" s="3" t="s">
        <v>22</v>
      </c>
      <c r="L39" s="3" t="s">
        <v>1</v>
      </c>
      <c r="M39" s="3" t="s">
        <v>22</v>
      </c>
      <c r="N39" s="3" t="s">
        <v>1</v>
      </c>
      <c r="O39" s="3" t="s">
        <v>29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4" t="s">
        <v>1</v>
      </c>
      <c r="W39" s="4" t="s">
        <v>1</v>
      </c>
    </row>
    <row r="40" spans="1:23" s="6" customFormat="1" ht="38.25">
      <c r="A40" s="5" t="s">
        <v>37</v>
      </c>
      <c r="B40" s="5" t="s">
        <v>50</v>
      </c>
      <c r="C40" s="5" t="s">
        <v>46</v>
      </c>
      <c r="D40" s="5" t="s">
        <v>47</v>
      </c>
      <c r="E40" s="5" t="s">
        <v>4</v>
      </c>
      <c r="F40" s="6" t="s">
        <v>48</v>
      </c>
      <c r="G40" s="6" t="s">
        <v>65</v>
      </c>
      <c r="H40" s="6" t="s">
        <v>5</v>
      </c>
      <c r="I40" s="6" t="s">
        <v>6</v>
      </c>
      <c r="J40" s="6" t="s">
        <v>5</v>
      </c>
      <c r="K40" s="6" t="s">
        <v>6</v>
      </c>
      <c r="L40" s="6" t="s">
        <v>5</v>
      </c>
      <c r="M40" s="6" t="s">
        <v>6</v>
      </c>
      <c r="N40" s="6" t="s">
        <v>5</v>
      </c>
      <c r="O40" s="6" t="s">
        <v>6</v>
      </c>
      <c r="P40" s="6" t="s">
        <v>5</v>
      </c>
      <c r="Q40" s="6" t="s">
        <v>6</v>
      </c>
      <c r="R40" s="6" t="s">
        <v>5</v>
      </c>
      <c r="S40" s="6" t="s">
        <v>6</v>
      </c>
      <c r="T40" s="6" t="s">
        <v>5</v>
      </c>
      <c r="U40" s="6" t="s">
        <v>6</v>
      </c>
      <c r="V40" s="7" t="s">
        <v>5</v>
      </c>
      <c r="W40" s="7" t="s">
        <v>6</v>
      </c>
    </row>
    <row r="41" spans="1:23" s="3" customFormat="1" ht="12.75">
      <c r="A41" s="2" t="s">
        <v>38</v>
      </c>
      <c r="B41" s="8">
        <f>'choix config'!H40</f>
        <v>37.86021628139292</v>
      </c>
      <c r="C41" s="2">
        <f aca="true" t="shared" si="0" ref="C41:C55">($B$41*H41+$B$42*J41+$B$43*L41+$B$44*N41+$B$45*P41+$B$46*R41+$B$47*T41+$B$48*V41)/100</f>
        <v>-9.702645134871701E-08</v>
      </c>
      <c r="D41" s="2">
        <f aca="true" t="shared" si="1" ref="D41:D55">($B$41*I41+$B$42*K41+$B$43*M41+$B$44*O41+$B$45*Q41+$B$46*S41+$B$47*U41+$B$48*W41)/100</f>
        <v>-9.112220345838107E-08</v>
      </c>
      <c r="E41" s="9">
        <v>1</v>
      </c>
      <c r="F41" s="10" t="s">
        <v>49</v>
      </c>
      <c r="G41" s="10"/>
      <c r="H41" s="3">
        <v>-3.01558E-10</v>
      </c>
      <c r="I41" s="3">
        <v>-1.80638E-07</v>
      </c>
      <c r="J41" s="3">
        <v>1.80637E-07</v>
      </c>
      <c r="K41" s="3">
        <v>-3.00989E-10</v>
      </c>
      <c r="L41" s="3">
        <v>3.0106E-10</v>
      </c>
      <c r="M41" s="3">
        <v>1.80638E-07</v>
      </c>
      <c r="N41" s="3">
        <v>-1.80638E-07</v>
      </c>
      <c r="O41" s="3">
        <v>3.01458E-10</v>
      </c>
      <c r="P41" s="3">
        <v>-1.38097E-10</v>
      </c>
      <c r="Q41" s="3">
        <v>-1.38628E-07</v>
      </c>
      <c r="R41" s="3">
        <v>1.38629E-07</v>
      </c>
      <c r="S41" s="3">
        <v>-1.38651E-10</v>
      </c>
      <c r="T41" s="3">
        <v>1.38594E-10</v>
      </c>
      <c r="U41" s="3">
        <v>1.38628E-07</v>
      </c>
      <c r="V41" s="3">
        <v>-1.38628E-07</v>
      </c>
      <c r="W41" s="3">
        <v>1.38793E-10</v>
      </c>
    </row>
    <row r="42" spans="1:23" s="3" customFormat="1" ht="12.75">
      <c r="A42" s="2" t="s">
        <v>39</v>
      </c>
      <c r="B42" s="8">
        <f>'choix config'!H41</f>
        <v>-25.46329876997575</v>
      </c>
      <c r="C42" s="2">
        <f t="shared" si="0"/>
        <v>-1.5463115278411648E-10</v>
      </c>
      <c r="D42" s="2">
        <f t="shared" si="1"/>
        <v>-5.7635140350266267E-08</v>
      </c>
      <c r="E42" s="9">
        <v>2</v>
      </c>
      <c r="F42" s="10" t="s">
        <v>64</v>
      </c>
      <c r="G42" s="10"/>
      <c r="H42" s="3">
        <v>-4.36608E-10</v>
      </c>
      <c r="I42" s="3">
        <v>-1.44819E-07</v>
      </c>
      <c r="J42" s="3">
        <v>-4.36608E-10</v>
      </c>
      <c r="K42" s="3">
        <v>-1.44819E-07</v>
      </c>
      <c r="L42" s="3">
        <v>-4.36608E-10</v>
      </c>
      <c r="M42" s="3">
        <v>-1.44819E-07</v>
      </c>
      <c r="N42" s="3">
        <v>-4.36608E-10</v>
      </c>
      <c r="O42" s="3">
        <v>-1.44819E-07</v>
      </c>
      <c r="P42" s="3">
        <v>-1.45544E-10</v>
      </c>
      <c r="Q42" s="3">
        <v>-7.21646E-08</v>
      </c>
      <c r="R42" s="3">
        <v>-1.45544E-10</v>
      </c>
      <c r="S42" s="3">
        <v>-7.21647E-08</v>
      </c>
      <c r="T42" s="3">
        <v>-1.45544E-10</v>
      </c>
      <c r="U42" s="3">
        <v>-7.21646E-08</v>
      </c>
      <c r="V42" s="3">
        <v>-1.45544E-10</v>
      </c>
      <c r="W42" s="3">
        <v>-7.21647E-08</v>
      </c>
    </row>
    <row r="43" spans="1:23" s="3" customFormat="1" ht="12.75">
      <c r="A43" s="2" t="s">
        <v>40</v>
      </c>
      <c r="B43" s="8">
        <f>'choix config'!H42</f>
        <v>9.277257570883208</v>
      </c>
      <c r="C43" s="2">
        <f t="shared" si="0"/>
        <v>1.1630827228844134</v>
      </c>
      <c r="D43" s="2">
        <f t="shared" si="1"/>
        <v>-1.1038976965724034</v>
      </c>
      <c r="E43" s="9">
        <v>3</v>
      </c>
      <c r="F43" s="3" t="s">
        <v>48</v>
      </c>
      <c r="H43" s="3">
        <v>-0.0122823</v>
      </c>
      <c r="I43" s="3">
        <v>-2.89824</v>
      </c>
      <c r="J43" s="3">
        <v>-2.89823</v>
      </c>
      <c r="K43" s="3">
        <v>0.0122844</v>
      </c>
      <c r="L43" s="3">
        <v>0.0122823</v>
      </c>
      <c r="M43" s="3">
        <v>2.89824</v>
      </c>
      <c r="N43" s="3">
        <v>2.89823</v>
      </c>
      <c r="O43" s="3">
        <v>-0.0122935</v>
      </c>
      <c r="P43" s="3">
        <v>-0.00267894</v>
      </c>
      <c r="Q43" s="3">
        <v>-0.94795</v>
      </c>
      <c r="R43" s="3">
        <v>-0.947951</v>
      </c>
      <c r="S43" s="3">
        <v>0.00268195</v>
      </c>
      <c r="T43" s="3">
        <v>0.00268262</v>
      </c>
      <c r="U43" s="3">
        <v>0.94795</v>
      </c>
      <c r="V43" s="3">
        <v>0.947951</v>
      </c>
      <c r="W43" s="3">
        <v>-0.00267987</v>
      </c>
    </row>
    <row r="44" spans="1:23" s="3" customFormat="1" ht="12.75">
      <c r="A44" s="2" t="s">
        <v>41</v>
      </c>
      <c r="B44" s="8">
        <f>'choix config'!H39</f>
        <v>4.887814361026528</v>
      </c>
      <c r="C44" s="2">
        <f t="shared" si="0"/>
        <v>-0.007202876723421264</v>
      </c>
      <c r="D44" s="2">
        <f t="shared" si="1"/>
        <v>-1.3241169009119396</v>
      </c>
      <c r="E44" s="9">
        <v>4</v>
      </c>
      <c r="F44" s="3" t="s">
        <v>48</v>
      </c>
      <c r="H44" s="3">
        <v>-0.0092701</v>
      </c>
      <c r="I44" s="3">
        <v>-1.60239</v>
      </c>
      <c r="J44" s="3">
        <v>0.00927789</v>
      </c>
      <c r="K44" s="3">
        <v>1.60239</v>
      </c>
      <c r="L44" s="3">
        <v>-0.00927169</v>
      </c>
      <c r="M44" s="3">
        <v>-1.60239</v>
      </c>
      <c r="N44" s="3">
        <v>0.00927939</v>
      </c>
      <c r="O44" s="3">
        <v>1.60238</v>
      </c>
      <c r="P44" s="3">
        <v>-0.00136429</v>
      </c>
      <c r="Q44" s="3">
        <v>-0.353094</v>
      </c>
      <c r="R44" s="3">
        <v>0.00136542</v>
      </c>
      <c r="S44" s="3">
        <v>0.353095</v>
      </c>
      <c r="T44" s="3">
        <v>-0.00136535</v>
      </c>
      <c r="U44" s="3">
        <v>-0.353095</v>
      </c>
      <c r="V44" s="3">
        <v>0.00136524</v>
      </c>
      <c r="W44" s="3">
        <v>0.353094</v>
      </c>
    </row>
    <row r="45" spans="1:23" s="3" customFormat="1" ht="12.75">
      <c r="A45" s="2" t="s">
        <v>42</v>
      </c>
      <c r="B45" s="8">
        <f>B41</f>
        <v>37.86021628139292</v>
      </c>
      <c r="C45" s="2">
        <f t="shared" si="0"/>
        <v>-0.2782963725126207</v>
      </c>
      <c r="D45" s="2">
        <f t="shared" si="1"/>
        <v>-0.25818545385844355</v>
      </c>
      <c r="E45" s="9">
        <v>5</v>
      </c>
      <c r="F45" s="3" t="s">
        <v>48</v>
      </c>
      <c r="H45" s="3">
        <v>-0.00619007</v>
      </c>
      <c r="I45" s="3">
        <v>-0.791493</v>
      </c>
      <c r="J45" s="3">
        <v>0.791491</v>
      </c>
      <c r="K45" s="3">
        <v>-0.00619298</v>
      </c>
      <c r="L45" s="3">
        <v>0.00619051</v>
      </c>
      <c r="M45" s="3">
        <v>0.791493</v>
      </c>
      <c r="N45" s="3">
        <v>-0.791489</v>
      </c>
      <c r="O45" s="3">
        <v>0.00619203</v>
      </c>
      <c r="P45" s="3">
        <v>-0.000616264</v>
      </c>
      <c r="Q45" s="3">
        <v>-0.119022</v>
      </c>
      <c r="R45" s="3">
        <v>0.119023</v>
      </c>
      <c r="S45" s="3">
        <v>-0.000616421</v>
      </c>
      <c r="T45" s="3">
        <v>0.000616543</v>
      </c>
      <c r="U45" s="3">
        <v>0.119022</v>
      </c>
      <c r="V45" s="3">
        <v>-0.119022</v>
      </c>
      <c r="W45" s="3">
        <v>0.000616218</v>
      </c>
    </row>
    <row r="46" spans="1:23" s="3" customFormat="1" ht="12.75">
      <c r="A46" s="2" t="s">
        <v>43</v>
      </c>
      <c r="B46" s="8">
        <f>B42</f>
        <v>-25.46329876997575</v>
      </c>
      <c r="C46" s="2">
        <f t="shared" si="0"/>
        <v>-0.0010723172744732117</v>
      </c>
      <c r="D46" s="2">
        <f t="shared" si="1"/>
        <v>-0.10379280006823857</v>
      </c>
      <c r="E46" s="9">
        <v>6</v>
      </c>
      <c r="F46" s="3" t="s">
        <v>48</v>
      </c>
      <c r="H46" s="3">
        <v>-0.00378499</v>
      </c>
      <c r="I46" s="3">
        <v>-0.354197</v>
      </c>
      <c r="J46" s="3">
        <v>-0.00378855</v>
      </c>
      <c r="K46" s="3">
        <v>-0.354195</v>
      </c>
      <c r="L46" s="3">
        <v>-0.00378632</v>
      </c>
      <c r="M46" s="3">
        <v>-0.354196</v>
      </c>
      <c r="N46" s="3">
        <v>-0.00378543</v>
      </c>
      <c r="O46" s="3">
        <v>-0.354194</v>
      </c>
      <c r="P46" s="3">
        <v>-0.000254914</v>
      </c>
      <c r="Q46" s="3">
        <v>-0.036559</v>
      </c>
      <c r="R46" s="3">
        <v>-0.000254914</v>
      </c>
      <c r="S46" s="3">
        <v>-0.0365592</v>
      </c>
      <c r="T46" s="3">
        <v>-0.000254914</v>
      </c>
      <c r="U46" s="3">
        <v>-0.0365592</v>
      </c>
      <c r="V46" s="3">
        <v>-0.000254914</v>
      </c>
      <c r="W46" s="3">
        <v>-0.0365589</v>
      </c>
    </row>
    <row r="47" spans="1:23" s="3" customFormat="1" ht="12.75">
      <c r="A47" s="2" t="s">
        <v>44</v>
      </c>
      <c r="B47" s="8">
        <f>B43</f>
        <v>9.277257570883208</v>
      </c>
      <c r="C47" s="2">
        <f t="shared" si="0"/>
        <v>0.04623081356400759</v>
      </c>
      <c r="D47" s="2">
        <f t="shared" si="1"/>
        <v>-0.044836322697653766</v>
      </c>
      <c r="E47" s="9">
        <v>7</v>
      </c>
      <c r="F47" s="3" t="s">
        <v>48</v>
      </c>
      <c r="H47" s="3">
        <v>-0.00216765</v>
      </c>
      <c r="I47" s="3">
        <v>-0.144201</v>
      </c>
      <c r="J47" s="3">
        <v>-0.1442</v>
      </c>
      <c r="K47" s="3">
        <v>0.00216976</v>
      </c>
      <c r="L47" s="3">
        <v>0.00216865</v>
      </c>
      <c r="M47" s="3">
        <v>0.144201</v>
      </c>
      <c r="N47" s="3">
        <v>0.144199</v>
      </c>
      <c r="O47" s="3">
        <v>-0.00216824</v>
      </c>
      <c r="P47" s="3">
        <v>-9.88154E-05</v>
      </c>
      <c r="Q47" s="3">
        <v>-0.0102542</v>
      </c>
      <c r="R47" s="3">
        <v>-0.0102543</v>
      </c>
      <c r="S47" s="3">
        <v>9.88407E-05</v>
      </c>
      <c r="T47" s="3">
        <v>9.87949E-05</v>
      </c>
      <c r="U47" s="3">
        <v>0.0102543</v>
      </c>
      <c r="V47" s="3">
        <v>0.0102542</v>
      </c>
      <c r="W47" s="3">
        <v>-9.87315E-05</v>
      </c>
    </row>
    <row r="48" spans="1:23" s="3" customFormat="1" ht="12.75">
      <c r="A48" s="2" t="s">
        <v>45</v>
      </c>
      <c r="B48" s="8">
        <f>B44</f>
        <v>4.887814361026528</v>
      </c>
      <c r="C48" s="2">
        <f t="shared" si="0"/>
        <v>-0.00082438134814575</v>
      </c>
      <c r="D48" s="2">
        <f t="shared" si="1"/>
        <v>-0.037976607505875074</v>
      </c>
      <c r="E48" s="9">
        <v>8</v>
      </c>
      <c r="F48" s="3" t="s">
        <v>48</v>
      </c>
      <c r="H48" s="3">
        <v>-0.00118064</v>
      </c>
      <c r="I48" s="3">
        <v>-0.0534501</v>
      </c>
      <c r="J48" s="3">
        <v>0.00118177</v>
      </c>
      <c r="K48" s="3">
        <v>0.0534492</v>
      </c>
      <c r="L48" s="3">
        <v>-0.00118111</v>
      </c>
      <c r="M48" s="3">
        <v>-0.0534492</v>
      </c>
      <c r="N48" s="3">
        <v>0.00118065</v>
      </c>
      <c r="O48" s="3">
        <v>0.0534487</v>
      </c>
      <c r="P48" s="3">
        <v>-3.63379E-05</v>
      </c>
      <c r="Q48" s="3">
        <v>-0.00263493</v>
      </c>
      <c r="R48" s="3">
        <v>3.6331E-05</v>
      </c>
      <c r="S48" s="3">
        <v>0.00263498</v>
      </c>
      <c r="T48" s="3">
        <v>-3.63183E-05</v>
      </c>
      <c r="U48" s="3">
        <v>-0.00263499</v>
      </c>
      <c r="V48" s="3">
        <v>3.62901E-05</v>
      </c>
      <c r="W48" s="3">
        <v>0.00263492</v>
      </c>
    </row>
    <row r="49" spans="2:23" s="3" customFormat="1" ht="12.75">
      <c r="B49" s="2"/>
      <c r="C49" s="2">
        <f t="shared" si="0"/>
        <v>-0.005884730321698346</v>
      </c>
      <c r="D49" s="2">
        <f t="shared" si="1"/>
        <v>-0.005178976468427375</v>
      </c>
      <c r="E49" s="9">
        <v>9</v>
      </c>
      <c r="F49" s="3" t="s">
        <v>48</v>
      </c>
      <c r="H49" s="3">
        <v>-0.000621008</v>
      </c>
      <c r="I49" s="3">
        <v>-0.0181585</v>
      </c>
      <c r="J49" s="3">
        <v>0.018158</v>
      </c>
      <c r="K49" s="3">
        <v>-0.000621517</v>
      </c>
      <c r="L49" s="3">
        <v>0.000621114</v>
      </c>
      <c r="M49" s="3">
        <v>0.0181579</v>
      </c>
      <c r="N49" s="3">
        <v>-0.0181578</v>
      </c>
      <c r="O49" s="3">
        <v>0.000620828</v>
      </c>
      <c r="P49" s="3">
        <v>-1.28733E-05</v>
      </c>
      <c r="Q49" s="3">
        <v>-0.000633933</v>
      </c>
      <c r="R49" s="3">
        <v>0.000633958</v>
      </c>
      <c r="S49" s="3">
        <v>-1.28744E-05</v>
      </c>
      <c r="T49" s="3">
        <v>1.28648E-05</v>
      </c>
      <c r="U49" s="3">
        <v>0.000633958</v>
      </c>
      <c r="V49" s="3">
        <v>-0.000633931</v>
      </c>
      <c r="W49" s="3">
        <v>1.28553E-05</v>
      </c>
    </row>
    <row r="50" spans="2:23" s="3" customFormat="1" ht="12.75">
      <c r="B50" s="2"/>
      <c r="C50" s="2">
        <f t="shared" si="0"/>
        <v>-8.622219350186651E-05</v>
      </c>
      <c r="D50" s="2">
        <f t="shared" si="1"/>
        <v>-0.0015955448852060454</v>
      </c>
      <c r="E50" s="9">
        <v>10</v>
      </c>
      <c r="F50" s="3" t="s">
        <v>48</v>
      </c>
      <c r="H50" s="3">
        <v>-0.00032035</v>
      </c>
      <c r="I50" s="3">
        <v>-0.00585087</v>
      </c>
      <c r="J50" s="3">
        <v>-0.000320586</v>
      </c>
      <c r="K50" s="3">
        <v>-0.00585036</v>
      </c>
      <c r="L50" s="3">
        <v>-0.000320475</v>
      </c>
      <c r="M50" s="3">
        <v>-0.0058505</v>
      </c>
      <c r="N50" s="3">
        <v>-0.000320225</v>
      </c>
      <c r="O50" s="3">
        <v>-0.00585054</v>
      </c>
      <c r="P50" s="3">
        <v>-4.46302E-06</v>
      </c>
      <c r="Q50" s="3">
        <v>-0.00015571</v>
      </c>
      <c r="R50" s="3">
        <v>-4.46302E-06</v>
      </c>
      <c r="S50" s="3">
        <v>-0.00015572</v>
      </c>
      <c r="T50" s="3">
        <v>-4.46302E-06</v>
      </c>
      <c r="U50" s="3">
        <v>-0.00015572</v>
      </c>
      <c r="V50" s="3">
        <v>-4.46302E-06</v>
      </c>
      <c r="W50" s="3">
        <v>-0.000155709</v>
      </c>
    </row>
    <row r="51" spans="2:23" s="3" customFormat="1" ht="12.75">
      <c r="B51" s="2"/>
      <c r="C51" s="2">
        <f t="shared" si="0"/>
        <v>0.0005654129703490704</v>
      </c>
      <c r="D51" s="2">
        <f t="shared" si="1"/>
        <v>-0.0006279264878057806</v>
      </c>
      <c r="E51" s="9">
        <v>11</v>
      </c>
      <c r="F51" s="3" t="s">
        <v>48</v>
      </c>
      <c r="H51" s="3">
        <v>-0.00016494</v>
      </c>
      <c r="I51" s="3">
        <v>-0.00197285</v>
      </c>
      <c r="J51" s="3">
        <v>-0.00197253</v>
      </c>
      <c r="K51" s="3">
        <v>0.000165025</v>
      </c>
      <c r="L51" s="3">
        <v>0.000164998</v>
      </c>
      <c r="M51" s="3">
        <v>0.00197266</v>
      </c>
      <c r="N51" s="3">
        <v>0.00197276</v>
      </c>
      <c r="O51" s="3">
        <v>-0.000164885</v>
      </c>
      <c r="P51" s="3">
        <v>-1.54001E-06</v>
      </c>
      <c r="Q51" s="3">
        <v>-4.71006E-05</v>
      </c>
      <c r="R51" s="3">
        <v>-4.71041E-05</v>
      </c>
      <c r="S51" s="3">
        <v>1.54041E-06</v>
      </c>
      <c r="T51" s="3">
        <v>1.53949E-06</v>
      </c>
      <c r="U51" s="3">
        <v>4.71039E-05</v>
      </c>
      <c r="V51" s="3">
        <v>4.71016E-05</v>
      </c>
      <c r="W51" s="3">
        <v>-1.53853E-06</v>
      </c>
    </row>
    <row r="52" spans="2:23" s="3" customFormat="1" ht="12.75">
      <c r="B52" s="2"/>
      <c r="C52" s="2">
        <f t="shared" si="0"/>
        <v>-5.872859149179284E-05</v>
      </c>
      <c r="D52" s="2">
        <f t="shared" si="1"/>
        <v>-0.0005558335248154776</v>
      </c>
      <c r="E52" s="9">
        <v>12</v>
      </c>
      <c r="F52" s="3" t="s">
        <v>48</v>
      </c>
      <c r="H52" s="3">
        <v>-8.61606E-05</v>
      </c>
      <c r="I52" s="3">
        <v>-0.000801559</v>
      </c>
      <c r="J52" s="3">
        <v>8.62239E-05</v>
      </c>
      <c r="K52" s="3">
        <v>0.000801312</v>
      </c>
      <c r="L52" s="3">
        <v>-8.6172E-05</v>
      </c>
      <c r="M52" s="3">
        <v>-0.000801461</v>
      </c>
      <c r="N52" s="3">
        <v>8.60606E-05</v>
      </c>
      <c r="O52" s="3">
        <v>0.000801546</v>
      </c>
      <c r="P52" s="3">
        <v>-5.38375E-07</v>
      </c>
      <c r="Q52" s="3">
        <v>-1.9413E-05</v>
      </c>
      <c r="R52" s="3">
        <v>5.3868E-07</v>
      </c>
      <c r="S52" s="3">
        <v>1.94144E-05</v>
      </c>
      <c r="T52" s="3">
        <v>-5.38277E-07</v>
      </c>
      <c r="U52" s="3">
        <v>-1.94143E-05</v>
      </c>
      <c r="V52" s="3">
        <v>5.37997E-07</v>
      </c>
      <c r="W52" s="3">
        <v>1.94136E-05</v>
      </c>
    </row>
    <row r="53" spans="2:23" s="3" customFormat="1" ht="12.75">
      <c r="B53" s="2"/>
      <c r="C53" s="2">
        <f t="shared" si="0"/>
        <v>-0.00013725719822882735</v>
      </c>
      <c r="D53" s="2">
        <f t="shared" si="1"/>
        <v>-0.0001027135357869151</v>
      </c>
      <c r="E53" s="9">
        <v>13</v>
      </c>
      <c r="F53" s="3" t="s">
        <v>48</v>
      </c>
      <c r="H53" s="3">
        <v>-4.62116E-05</v>
      </c>
      <c r="I53" s="3">
        <v>-0.000399345</v>
      </c>
      <c r="J53" s="3">
        <v>0.000399196</v>
      </c>
      <c r="K53" s="3">
        <v>-4.62688E-05</v>
      </c>
      <c r="L53" s="3">
        <v>4.62235E-05</v>
      </c>
      <c r="M53" s="3">
        <v>0.000399312</v>
      </c>
      <c r="N53" s="3">
        <v>-0.000399358</v>
      </c>
      <c r="O53" s="3">
        <v>4.61393E-05</v>
      </c>
      <c r="P53" s="3">
        <v>-1.93129E-07</v>
      </c>
      <c r="Q53" s="3">
        <v>-9.311E-06</v>
      </c>
      <c r="R53" s="3">
        <v>9.31145E-06</v>
      </c>
      <c r="S53" s="3">
        <v>-1.93416E-07</v>
      </c>
      <c r="T53" s="3">
        <v>1.93306E-07</v>
      </c>
      <c r="U53" s="3">
        <v>9.31145E-06</v>
      </c>
      <c r="V53" s="3">
        <v>-9.3114E-06</v>
      </c>
      <c r="W53" s="3">
        <v>1.93205E-07</v>
      </c>
    </row>
    <row r="54" spans="2:23" s="3" customFormat="1" ht="12.75">
      <c r="B54" s="2"/>
      <c r="C54" s="2">
        <f t="shared" si="0"/>
        <v>-6.796317373435412E-06</v>
      </c>
      <c r="D54" s="2">
        <f t="shared" si="1"/>
        <v>-5.892936492189429E-05</v>
      </c>
      <c r="E54" s="9">
        <v>14</v>
      </c>
      <c r="F54" s="3" t="s">
        <v>48</v>
      </c>
      <c r="H54" s="3">
        <v>-2.55673E-05</v>
      </c>
      <c r="I54" s="3">
        <v>-0.00021738</v>
      </c>
      <c r="J54" s="3">
        <v>-2.5609E-05</v>
      </c>
      <c r="K54" s="3">
        <v>-0.000217291</v>
      </c>
      <c r="L54" s="3">
        <v>-2.55673E-05</v>
      </c>
      <c r="M54" s="3">
        <v>-0.000217393</v>
      </c>
      <c r="N54" s="3">
        <v>-2.55117E-05</v>
      </c>
      <c r="O54" s="3">
        <v>-0.000217394</v>
      </c>
      <c r="P54" s="3">
        <v>-6.95342E-08</v>
      </c>
      <c r="Q54" s="3">
        <v>-4.38358E-06</v>
      </c>
      <c r="R54" s="3">
        <v>-6.95342E-08</v>
      </c>
      <c r="S54" s="3">
        <v>-4.38368E-06</v>
      </c>
      <c r="T54" s="3">
        <v>-6.95342E-08</v>
      </c>
      <c r="U54" s="3">
        <v>-4.38369E-06</v>
      </c>
      <c r="V54" s="3">
        <v>-6.95342E-08</v>
      </c>
      <c r="W54" s="3">
        <v>-4.38376E-06</v>
      </c>
    </row>
    <row r="55" spans="2:23" s="3" customFormat="1" ht="12.75">
      <c r="B55" s="2"/>
      <c r="C55" s="2">
        <f t="shared" si="0"/>
        <v>3.392435310749659E-05</v>
      </c>
      <c r="D55" s="2">
        <f t="shared" si="1"/>
        <v>-4.0306795009526286E-05</v>
      </c>
      <c r="E55" s="9">
        <v>15</v>
      </c>
      <c r="F55" s="3" t="s">
        <v>48</v>
      </c>
      <c r="H55" s="3">
        <v>-1.45413E-05</v>
      </c>
      <c r="I55" s="3">
        <v>-0.000123645</v>
      </c>
      <c r="J55" s="3">
        <v>-0.000123592</v>
      </c>
      <c r="K55" s="3">
        <v>1.45638E-05</v>
      </c>
      <c r="L55" s="3">
        <v>1.45359E-05</v>
      </c>
      <c r="M55" s="3">
        <v>0.000123653</v>
      </c>
      <c r="N55" s="3">
        <v>0.000123659</v>
      </c>
      <c r="O55" s="3">
        <v>-1.45053E-05</v>
      </c>
      <c r="P55" s="3">
        <v>-2.67973E-08</v>
      </c>
      <c r="Q55" s="3">
        <v>-1.89123E-06</v>
      </c>
      <c r="R55" s="3">
        <v>-1.89125E-06</v>
      </c>
      <c r="S55" s="3">
        <v>2.68704E-08</v>
      </c>
      <c r="T55" s="3">
        <v>2.68766E-08</v>
      </c>
      <c r="U55" s="3">
        <v>1.89126E-06</v>
      </c>
      <c r="V55" s="3">
        <v>1.89129E-06</v>
      </c>
      <c r="W55" s="3">
        <v>-2.68638E-08</v>
      </c>
    </row>
    <row r="56" spans="2:23" s="3" customFormat="1" ht="12.75">
      <c r="B56" s="2"/>
      <c r="V56" s="4"/>
      <c r="W56" s="4"/>
    </row>
    <row r="57" spans="2:23" s="3" customFormat="1" ht="12.75">
      <c r="B57" s="2"/>
      <c r="E57" s="3" t="s">
        <v>0</v>
      </c>
      <c r="H57" s="3" t="s">
        <v>1</v>
      </c>
      <c r="I57" s="3" t="s">
        <v>2</v>
      </c>
      <c r="J57" s="3" t="s">
        <v>1</v>
      </c>
      <c r="K57" s="3" t="s">
        <v>22</v>
      </c>
      <c r="L57" s="3" t="s">
        <v>1</v>
      </c>
      <c r="M57" s="3" t="s">
        <v>22</v>
      </c>
      <c r="N57" s="3" t="s">
        <v>1</v>
      </c>
      <c r="O57" s="3" t="s">
        <v>29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4" t="s">
        <v>1</v>
      </c>
      <c r="W57" s="4" t="s">
        <v>1</v>
      </c>
    </row>
    <row r="58" spans="2:23" s="3" customFormat="1" ht="12.75">
      <c r="B58" s="2"/>
      <c r="E58" s="3" t="s">
        <v>8</v>
      </c>
      <c r="V58" s="4"/>
      <c r="W58" s="4"/>
    </row>
    <row r="59" spans="2:23" s="3" customFormat="1" ht="12.75">
      <c r="B59" s="2"/>
      <c r="E59" s="3" t="s">
        <v>4</v>
      </c>
      <c r="H59" s="3" t="s">
        <v>9</v>
      </c>
      <c r="I59" s="3" t="s">
        <v>6</v>
      </c>
      <c r="J59" s="3" t="s">
        <v>9</v>
      </c>
      <c r="K59" s="3" t="s">
        <v>6</v>
      </c>
      <c r="L59" s="3" t="s">
        <v>9</v>
      </c>
      <c r="M59" s="3" t="s">
        <v>6</v>
      </c>
      <c r="N59" s="3" t="s">
        <v>9</v>
      </c>
      <c r="O59" s="3" t="s">
        <v>6</v>
      </c>
      <c r="P59" s="3" t="s">
        <v>9</v>
      </c>
      <c r="Q59" s="3" t="s">
        <v>6</v>
      </c>
      <c r="R59" s="3" t="s">
        <v>9</v>
      </c>
      <c r="S59" s="3" t="s">
        <v>6</v>
      </c>
      <c r="T59" s="3" t="s">
        <v>9</v>
      </c>
      <c r="U59" s="3" t="s">
        <v>6</v>
      </c>
      <c r="V59" s="4" t="s">
        <v>9</v>
      </c>
      <c r="W59" s="4" t="s">
        <v>6</v>
      </c>
    </row>
    <row r="60" spans="2:23" s="3" customFormat="1" ht="12.75">
      <c r="B60" s="2"/>
      <c r="E60" s="3">
        <v>1</v>
      </c>
      <c r="H60" s="3">
        <v>-3.91218E-10</v>
      </c>
      <c r="I60" s="3">
        <v>-1.80545E-07</v>
      </c>
      <c r="J60" s="3">
        <v>1.80548E-07</v>
      </c>
      <c r="K60" s="3" t="s">
        <v>25</v>
      </c>
      <c r="L60" s="3">
        <v>2.114E-10</v>
      </c>
      <c r="M60" s="3" t="s">
        <v>27</v>
      </c>
      <c r="N60" s="3">
        <v>-1.80727E-07</v>
      </c>
      <c r="O60" s="3">
        <v>3.94193E-10</v>
      </c>
      <c r="P60" s="3">
        <v>-2.27757E-10</v>
      </c>
      <c r="Q60" s="3">
        <v>-1.38536E-07</v>
      </c>
      <c r="R60" s="3">
        <v>1.38539E-07</v>
      </c>
      <c r="S60" s="3">
        <v>-4.59163E-11</v>
      </c>
      <c r="T60" s="3">
        <v>4.89339E-11</v>
      </c>
      <c r="U60" s="3">
        <v>1.38721E-07</v>
      </c>
      <c r="V60" s="3">
        <v>-1.38718E-07</v>
      </c>
      <c r="W60" s="3">
        <v>2.31528E-10</v>
      </c>
    </row>
    <row r="61" spans="2:23" s="3" customFormat="1" ht="12.75">
      <c r="B61" s="2"/>
      <c r="E61" s="3">
        <v>2</v>
      </c>
      <c r="H61" s="3">
        <v>0.000319438</v>
      </c>
      <c r="I61" s="3">
        <v>-1.45093E-07</v>
      </c>
      <c r="J61" s="3">
        <v>0.000319438</v>
      </c>
      <c r="K61" s="3" t="s">
        <v>26</v>
      </c>
      <c r="L61" s="3">
        <v>0.000319438</v>
      </c>
      <c r="M61" s="3" t="s">
        <v>28</v>
      </c>
      <c r="N61" s="3">
        <v>0.000319438</v>
      </c>
      <c r="O61" s="3">
        <v>-1.45093E-07</v>
      </c>
      <c r="P61" s="3">
        <v>0.000319438</v>
      </c>
      <c r="Q61" s="3">
        <v>-7.24391E-08</v>
      </c>
      <c r="R61" s="3">
        <v>0.000319438</v>
      </c>
      <c r="S61" s="3">
        <v>-7.24392E-08</v>
      </c>
      <c r="T61" s="3">
        <v>0.000319438</v>
      </c>
      <c r="U61" s="3">
        <v>-7.24392E-08</v>
      </c>
      <c r="V61" s="3">
        <v>0.000319438</v>
      </c>
      <c r="W61" s="3">
        <v>-7.24392E-08</v>
      </c>
    </row>
    <row r="62" spans="2:23" s="3" customFormat="1" ht="12.75">
      <c r="B62" s="2"/>
      <c r="E62" s="3">
        <v>3</v>
      </c>
      <c r="H62" s="3">
        <v>-0.011403</v>
      </c>
      <c r="I62" s="3">
        <v>-2.89764</v>
      </c>
      <c r="J62" s="3">
        <v>-2.89736</v>
      </c>
      <c r="K62" s="3">
        <v>0.0128857</v>
      </c>
      <c r="L62" s="3">
        <v>0.0131617</v>
      </c>
      <c r="M62" s="3">
        <v>2.89884</v>
      </c>
      <c r="N62" s="3">
        <v>2.89911</v>
      </c>
      <c r="O62" s="3">
        <v>-0.0116923</v>
      </c>
      <c r="P62" s="3">
        <v>-0.00179958</v>
      </c>
      <c r="Q62" s="3">
        <v>-0.947348</v>
      </c>
      <c r="R62" s="3">
        <v>-0.947072</v>
      </c>
      <c r="S62" s="3">
        <v>0.00328323</v>
      </c>
      <c r="T62" s="3">
        <v>0.00356199</v>
      </c>
      <c r="U62" s="3">
        <v>0.948552</v>
      </c>
      <c r="V62" s="3">
        <v>0.948831</v>
      </c>
      <c r="W62" s="3">
        <v>-0.00207858</v>
      </c>
    </row>
    <row r="63" spans="2:23" s="3" customFormat="1" ht="12.75">
      <c r="B63" s="2"/>
      <c r="E63" s="3">
        <v>4</v>
      </c>
      <c r="H63" s="3">
        <v>-0.00917767</v>
      </c>
      <c r="I63" s="3">
        <v>-1.60206</v>
      </c>
      <c r="J63" s="3">
        <v>0.00937032</v>
      </c>
      <c r="K63" s="3">
        <v>1.60271</v>
      </c>
      <c r="L63" s="3">
        <v>-0.00917927</v>
      </c>
      <c r="M63" s="3">
        <v>-1.60206</v>
      </c>
      <c r="N63" s="3">
        <v>0.00937181</v>
      </c>
      <c r="O63" s="3">
        <v>1.60271</v>
      </c>
      <c r="P63" s="3">
        <v>-0.00127186</v>
      </c>
      <c r="Q63" s="3">
        <v>-0.352768</v>
      </c>
      <c r="R63" s="3">
        <v>0.00145785</v>
      </c>
      <c r="S63" s="3">
        <v>0.353421</v>
      </c>
      <c r="T63" s="3">
        <v>-0.00127293</v>
      </c>
      <c r="U63" s="3">
        <v>-0.352769</v>
      </c>
      <c r="V63" s="3">
        <v>0.00145766</v>
      </c>
      <c r="W63" s="3">
        <v>0.35342</v>
      </c>
    </row>
    <row r="64" spans="2:23" s="3" customFormat="1" ht="12.75">
      <c r="B64" s="2"/>
      <c r="E64" s="3">
        <v>5</v>
      </c>
      <c r="H64" s="3">
        <v>-0.00622924</v>
      </c>
      <c r="I64" s="3">
        <v>-0.791332</v>
      </c>
      <c r="J64" s="3">
        <v>0.791452</v>
      </c>
      <c r="K64" s="3">
        <v>-0.00603168</v>
      </c>
      <c r="L64" s="3">
        <v>0.00615134</v>
      </c>
      <c r="M64" s="3">
        <v>0.791655</v>
      </c>
      <c r="N64" s="3">
        <v>-0.791528</v>
      </c>
      <c r="O64" s="3">
        <v>0.00635333</v>
      </c>
      <c r="P64" s="3">
        <v>-0.000655436</v>
      </c>
      <c r="Q64" s="3">
        <v>-0.118861</v>
      </c>
      <c r="R64" s="3">
        <v>0.118984</v>
      </c>
      <c r="S64" s="3">
        <v>-0.000455118</v>
      </c>
      <c r="T64" s="3">
        <v>0.00057737</v>
      </c>
      <c r="U64" s="3">
        <v>0.119184</v>
      </c>
      <c r="V64" s="3">
        <v>-0.119061</v>
      </c>
      <c r="W64" s="3">
        <v>0.00077752</v>
      </c>
    </row>
    <row r="65" spans="2:23" s="3" customFormat="1" ht="12.75">
      <c r="B65" s="2"/>
      <c r="E65" s="3">
        <v>6</v>
      </c>
      <c r="H65" s="3">
        <v>3.9206</v>
      </c>
      <c r="I65" s="3">
        <v>-0.354214</v>
      </c>
      <c r="J65" s="3">
        <v>3.9206</v>
      </c>
      <c r="K65" s="3">
        <v>-0.354213</v>
      </c>
      <c r="L65" s="3">
        <v>3.9206</v>
      </c>
      <c r="M65" s="3">
        <v>-0.354213</v>
      </c>
      <c r="N65" s="3">
        <v>3.9206</v>
      </c>
      <c r="O65" s="3">
        <v>-0.354211</v>
      </c>
      <c r="P65" s="3">
        <v>3.92413</v>
      </c>
      <c r="Q65" s="3">
        <v>-0.0365762</v>
      </c>
      <c r="R65" s="3">
        <v>3.92413</v>
      </c>
      <c r="S65" s="3">
        <v>-0.0365764</v>
      </c>
      <c r="T65" s="3">
        <v>3.92413</v>
      </c>
      <c r="U65" s="3">
        <v>-0.0365764</v>
      </c>
      <c r="V65" s="3">
        <v>3.92413</v>
      </c>
      <c r="W65" s="3">
        <v>-0.0365761</v>
      </c>
    </row>
    <row r="66" spans="2:23" s="3" customFormat="1" ht="12.75">
      <c r="B66" s="2"/>
      <c r="E66" s="3">
        <v>7</v>
      </c>
      <c r="H66" s="3">
        <v>-0.00219096</v>
      </c>
      <c r="I66" s="3">
        <v>-0.14424</v>
      </c>
      <c r="J66" s="3">
        <v>-0.144224</v>
      </c>
      <c r="K66" s="3">
        <v>0.00213079</v>
      </c>
      <c r="L66" s="3">
        <v>0.00214534</v>
      </c>
      <c r="M66" s="3">
        <v>0.144162</v>
      </c>
      <c r="N66" s="3">
        <v>0.144176</v>
      </c>
      <c r="O66" s="3">
        <v>-0.00220722</v>
      </c>
      <c r="P66" s="3">
        <v>-0.00012212</v>
      </c>
      <c r="Q66" s="3">
        <v>-0.0102932</v>
      </c>
      <c r="R66" s="3">
        <v>-0.0102776</v>
      </c>
      <c r="S66" s="3">
        <v>5.98668E-05</v>
      </c>
      <c r="T66" s="3">
        <v>7.54898E-05</v>
      </c>
      <c r="U66" s="3">
        <v>0.0102154</v>
      </c>
      <c r="V66" s="3">
        <v>0.0102309</v>
      </c>
      <c r="W66" s="3">
        <v>-0.000137705</v>
      </c>
    </row>
    <row r="67" spans="2:23" s="3" customFormat="1" ht="12.75">
      <c r="B67" s="2"/>
      <c r="E67" s="3">
        <v>8</v>
      </c>
      <c r="H67" s="3">
        <v>-0.00117594</v>
      </c>
      <c r="I67" s="3">
        <v>-0.053453</v>
      </c>
      <c r="J67" s="3">
        <v>0.00118647</v>
      </c>
      <c r="K67" s="3">
        <v>0.0534462</v>
      </c>
      <c r="L67" s="3">
        <v>-0.00117641</v>
      </c>
      <c r="M67" s="3">
        <v>-0.0534521</v>
      </c>
      <c r="N67" s="3">
        <v>0.00118535</v>
      </c>
      <c r="O67" s="3">
        <v>0.0534457</v>
      </c>
      <c r="P67" s="3">
        <v>-3.16374E-05</v>
      </c>
      <c r="Q67" s="3">
        <v>-0.00263789</v>
      </c>
      <c r="R67" s="3">
        <v>4.10315E-05</v>
      </c>
      <c r="S67" s="3">
        <v>0.00263202</v>
      </c>
      <c r="T67" s="3">
        <v>-3.16177E-05</v>
      </c>
      <c r="U67" s="3">
        <v>-0.00263795</v>
      </c>
      <c r="V67" s="3">
        <v>4.09906E-05</v>
      </c>
      <c r="W67" s="3">
        <v>0.00263195</v>
      </c>
    </row>
    <row r="68" spans="2:23" s="3" customFormat="1" ht="12.75">
      <c r="B68" s="2"/>
      <c r="E68" s="3">
        <v>9</v>
      </c>
      <c r="H68" s="3">
        <v>-0.000624689</v>
      </c>
      <c r="I68" s="3">
        <v>-0.018155</v>
      </c>
      <c r="J68" s="3">
        <v>0.0181543</v>
      </c>
      <c r="K68" s="3">
        <v>-0.000618031</v>
      </c>
      <c r="L68" s="3">
        <v>0.000617433</v>
      </c>
      <c r="M68" s="3">
        <v>0.0181614</v>
      </c>
      <c r="N68" s="3">
        <v>-0.0181615</v>
      </c>
      <c r="O68" s="3">
        <v>0.000624315</v>
      </c>
      <c r="P68" s="3">
        <v>-1.65541E-05</v>
      </c>
      <c r="Q68" s="3">
        <v>-0.000630447</v>
      </c>
      <c r="R68" s="3">
        <v>0.000630277</v>
      </c>
      <c r="S68" s="3">
        <v>-9.38798E-06</v>
      </c>
      <c r="T68" s="3">
        <v>9.18397E-06</v>
      </c>
      <c r="U68" s="3">
        <v>0.000637445</v>
      </c>
      <c r="V68" s="3">
        <v>-0.000637612</v>
      </c>
      <c r="W68" s="3">
        <v>1.63418E-05</v>
      </c>
    </row>
    <row r="69" spans="2:23" s="3" customFormat="1" ht="12.75">
      <c r="B69" s="2"/>
      <c r="E69" s="3">
        <v>10</v>
      </c>
      <c r="H69" s="3">
        <v>-0.20128</v>
      </c>
      <c r="I69" s="3">
        <v>-0.00585594</v>
      </c>
      <c r="J69" s="3">
        <v>-0.20128</v>
      </c>
      <c r="K69" s="3">
        <v>-0.00585543</v>
      </c>
      <c r="L69" s="3">
        <v>-0.20128</v>
      </c>
      <c r="M69" s="3">
        <v>-0.00585557</v>
      </c>
      <c r="N69" s="3">
        <v>-0.201279</v>
      </c>
      <c r="O69" s="3">
        <v>-0.0058556</v>
      </c>
      <c r="P69" s="3">
        <v>-0.200964</v>
      </c>
      <c r="Q69" s="3">
        <v>-0.000160772</v>
      </c>
      <c r="R69" s="3">
        <v>-0.200964</v>
      </c>
      <c r="S69" s="3">
        <v>-0.000160782</v>
      </c>
      <c r="T69" s="3">
        <v>-0.200964</v>
      </c>
      <c r="U69" s="3">
        <v>-0.000160782</v>
      </c>
      <c r="V69" s="3">
        <v>-0.200964</v>
      </c>
      <c r="W69" s="3">
        <v>-0.000160772</v>
      </c>
    </row>
    <row r="70" spans="2:23" s="3" customFormat="1" ht="12.75">
      <c r="B70" s="2"/>
      <c r="E70" s="3">
        <v>11</v>
      </c>
      <c r="H70" s="3">
        <v>-0.000163346</v>
      </c>
      <c r="I70" s="3">
        <v>-0.00197166</v>
      </c>
      <c r="J70" s="3">
        <v>-0.00197094</v>
      </c>
      <c r="K70" s="3">
        <v>0.000166212</v>
      </c>
      <c r="L70" s="3">
        <v>0.000166592</v>
      </c>
      <c r="M70" s="3">
        <v>0.00197385</v>
      </c>
      <c r="N70" s="3">
        <v>0.00197435</v>
      </c>
      <c r="O70" s="3">
        <v>-0.000163698</v>
      </c>
      <c r="P70" s="3">
        <v>5.33693E-08</v>
      </c>
      <c r="Q70" s="3">
        <v>-4.59129E-05</v>
      </c>
      <c r="R70" s="3">
        <v>-4.55107E-05</v>
      </c>
      <c r="S70" s="3">
        <v>2.72804E-06</v>
      </c>
      <c r="T70" s="3">
        <v>3.13287E-06</v>
      </c>
      <c r="U70" s="3">
        <v>4.82915E-05</v>
      </c>
      <c r="V70" s="3">
        <v>4.8695E-05</v>
      </c>
      <c r="W70" s="3">
        <v>-3.50899E-07</v>
      </c>
    </row>
    <row r="71" spans="2:23" s="3" customFormat="1" ht="12.75">
      <c r="B71" s="2"/>
      <c r="E71" s="3">
        <v>12</v>
      </c>
      <c r="H71" s="3">
        <v>-8.61391E-05</v>
      </c>
      <c r="I71" s="3">
        <v>-0.000800223</v>
      </c>
      <c r="J71" s="3">
        <v>8.62453E-05</v>
      </c>
      <c r="K71" s="3">
        <v>0.000802649</v>
      </c>
      <c r="L71" s="3">
        <v>-8.61505E-05</v>
      </c>
      <c r="M71" s="3">
        <v>-0.000800125</v>
      </c>
      <c r="N71" s="3">
        <v>8.60821E-05</v>
      </c>
      <c r="O71" s="3">
        <v>0.000802883</v>
      </c>
      <c r="P71" s="3">
        <v>-5.16927E-07</v>
      </c>
      <c r="Q71" s="3">
        <v>-1.80765E-05</v>
      </c>
      <c r="R71" s="3">
        <v>5.60128E-07</v>
      </c>
      <c r="S71" s="3">
        <v>2.07509E-05</v>
      </c>
      <c r="T71" s="3">
        <v>-5.16829E-07</v>
      </c>
      <c r="U71" s="3">
        <v>-1.80778E-05</v>
      </c>
      <c r="V71" s="3">
        <v>5.59445E-07</v>
      </c>
      <c r="W71" s="3">
        <v>2.07501E-05</v>
      </c>
    </row>
    <row r="72" spans="2:23" s="3" customFormat="1" ht="12.75">
      <c r="B72" s="2"/>
      <c r="E72" s="3">
        <v>13</v>
      </c>
      <c r="H72" s="3">
        <v>-4.68159E-05</v>
      </c>
      <c r="I72" s="3">
        <v>-0.000398469</v>
      </c>
      <c r="J72" s="3">
        <v>0.000398591</v>
      </c>
      <c r="K72" s="3">
        <v>-4.53929E-05</v>
      </c>
      <c r="L72" s="3">
        <v>4.56192E-05</v>
      </c>
      <c r="M72" s="3">
        <v>0.000400188</v>
      </c>
      <c r="N72" s="3">
        <v>-0.000399962</v>
      </c>
      <c r="O72" s="3">
        <v>4.70152E-05</v>
      </c>
      <c r="P72" s="3">
        <v>-7.97397E-07</v>
      </c>
      <c r="Q72" s="3">
        <v>-8.43508E-06</v>
      </c>
      <c r="R72" s="3">
        <v>8.70718E-06</v>
      </c>
      <c r="S72" s="3">
        <v>6.82503E-07</v>
      </c>
      <c r="T72" s="3">
        <v>-4.10962E-07</v>
      </c>
      <c r="U72" s="3">
        <v>1.01874E-05</v>
      </c>
      <c r="V72" s="3">
        <v>-9.91567E-06</v>
      </c>
      <c r="W72" s="3">
        <v>1.06912E-06</v>
      </c>
    </row>
    <row r="73" spans="2:23" s="3" customFormat="1" ht="12.75">
      <c r="B73" s="2"/>
      <c r="E73" s="3">
        <v>14</v>
      </c>
      <c r="H73" s="3">
        <v>-0.150018</v>
      </c>
      <c r="I73" s="3">
        <v>-0.000216706</v>
      </c>
      <c r="J73" s="3">
        <v>-0.150018</v>
      </c>
      <c r="K73" s="3">
        <v>-0.000216617</v>
      </c>
      <c r="L73" s="3">
        <v>-0.150018</v>
      </c>
      <c r="M73" s="3">
        <v>-0.000216719</v>
      </c>
      <c r="N73" s="3">
        <v>-0.150018</v>
      </c>
      <c r="O73" s="3">
        <v>-0.00021672</v>
      </c>
      <c r="P73" s="3">
        <v>-0.149992</v>
      </c>
      <c r="Q73" s="3">
        <v>-3.70954E-06</v>
      </c>
      <c r="R73" s="3">
        <v>-0.149992</v>
      </c>
      <c r="S73" s="3">
        <v>-3.70964E-06</v>
      </c>
      <c r="T73" s="3">
        <v>-0.149992</v>
      </c>
      <c r="U73" s="3">
        <v>-3.70965E-06</v>
      </c>
      <c r="V73" s="3">
        <v>-0.149992</v>
      </c>
      <c r="W73" s="3">
        <v>-3.70972E-06</v>
      </c>
    </row>
    <row r="74" spans="2:23" s="3" customFormat="1" ht="12.75">
      <c r="B74" s="2"/>
      <c r="E74" s="3">
        <v>15</v>
      </c>
      <c r="H74" s="3">
        <v>-1.45617E-05</v>
      </c>
      <c r="I74" s="3">
        <v>-0.000124111</v>
      </c>
      <c r="J74" s="3">
        <v>-0.000123613</v>
      </c>
      <c r="K74" s="3">
        <v>1.40975E-05</v>
      </c>
      <c r="L74" s="3">
        <v>1.45155E-05</v>
      </c>
      <c r="M74" s="3">
        <v>0.000123186</v>
      </c>
      <c r="N74" s="3">
        <v>0.000123638</v>
      </c>
      <c r="O74" s="3">
        <v>-1.49716E-05</v>
      </c>
      <c r="P74" s="3">
        <v>-4.72185E-08</v>
      </c>
      <c r="Q74" s="3">
        <v>-2.35757E-06</v>
      </c>
      <c r="R74" s="3">
        <v>-1.91167E-06</v>
      </c>
      <c r="S74" s="3">
        <v>-4.39469E-07</v>
      </c>
      <c r="T74" s="3">
        <v>6.45537E-09</v>
      </c>
      <c r="U74" s="3">
        <v>1.42492E-06</v>
      </c>
      <c r="V74" s="3">
        <v>1.87087E-06</v>
      </c>
      <c r="W74" s="3">
        <v>-4.93203E-07</v>
      </c>
    </row>
    <row r="75" spans="2:23" s="3" customFormat="1" ht="12.75">
      <c r="B75" s="2"/>
      <c r="V75" s="4"/>
      <c r="W75" s="4"/>
    </row>
    <row r="76" spans="2:23" s="3" customFormat="1" ht="12.75">
      <c r="B76" s="2"/>
      <c r="E76" s="3" t="s">
        <v>10</v>
      </c>
      <c r="H76" s="3" t="s">
        <v>11</v>
      </c>
      <c r="I76" s="3">
        <v>4195300000</v>
      </c>
      <c r="V76" s="4"/>
      <c r="W76" s="4"/>
    </row>
    <row r="77" spans="2:23" s="3" customFormat="1" ht="12.75">
      <c r="B77" s="2"/>
      <c r="E77" s="3">
        <v>2</v>
      </c>
      <c r="H77" s="3">
        <v>543315</v>
      </c>
      <c r="I77" s="3" t="s">
        <v>12</v>
      </c>
      <c r="V77" s="4"/>
      <c r="W77" s="4"/>
    </row>
    <row r="78" spans="2:23" s="3" customFormat="1" ht="12.75">
      <c r="B78" s="2"/>
      <c r="E78" s="3">
        <v>3</v>
      </c>
      <c r="H78" s="3">
        <v>351526</v>
      </c>
      <c r="I78" s="3" t="s">
        <v>13</v>
      </c>
      <c r="V78" s="4"/>
      <c r="W78" s="4"/>
    </row>
    <row r="79" spans="2:23" s="3" customFormat="1" ht="12.75">
      <c r="B79" s="2"/>
      <c r="E79" s="3">
        <v>4</v>
      </c>
      <c r="H79" s="3">
        <v>389511</v>
      </c>
      <c r="I79" s="3" t="s">
        <v>14</v>
      </c>
      <c r="V79" s="4"/>
      <c r="W79" s="4"/>
    </row>
    <row r="80" spans="2:23" s="3" customFormat="1" ht="12.75">
      <c r="B80" s="2"/>
      <c r="E80" s="3">
        <v>5</v>
      </c>
      <c r="H80" s="3">
        <v>269083</v>
      </c>
      <c r="I80" s="3" t="s">
        <v>15</v>
      </c>
      <c r="V80" s="4"/>
      <c r="W80" s="4"/>
    </row>
    <row r="81" spans="2:23" s="3" customFormat="1" ht="12.75">
      <c r="B81" s="2"/>
      <c r="E81" s="3">
        <v>6</v>
      </c>
      <c r="H81" s="3">
        <v>184730</v>
      </c>
      <c r="I81" s="3" t="s">
        <v>16</v>
      </c>
      <c r="V81" s="4"/>
      <c r="W81" s="4"/>
    </row>
    <row r="82" spans="2:23" s="3" customFormat="1" ht="12.75">
      <c r="B82" s="2"/>
      <c r="E82" s="3">
        <v>7</v>
      </c>
      <c r="H82" s="3">
        <v>49612.3</v>
      </c>
      <c r="I82" s="3" t="s">
        <v>17</v>
      </c>
      <c r="V82" s="4"/>
      <c r="W82" s="4"/>
    </row>
    <row r="83" spans="2:23" s="3" customFormat="1" ht="12.75">
      <c r="B83" s="2"/>
      <c r="E83" s="3">
        <v>8</v>
      </c>
      <c r="H83" s="3">
        <v>543315</v>
      </c>
      <c r="I83" s="3" t="s">
        <v>12</v>
      </c>
      <c r="V83" s="4"/>
      <c r="W83" s="4"/>
    </row>
    <row r="84" spans="2:23" s="3" customFormat="1" ht="12.75">
      <c r="B84" s="2"/>
      <c r="E84" s="3">
        <v>9</v>
      </c>
      <c r="H84" s="3">
        <v>351526</v>
      </c>
      <c r="I84" s="3" t="s">
        <v>13</v>
      </c>
      <c r="V84" s="4"/>
      <c r="W84" s="4"/>
    </row>
    <row r="85" spans="2:23" s="3" customFormat="1" ht="12.75">
      <c r="B85" s="2"/>
      <c r="E85" s="3">
        <v>10</v>
      </c>
      <c r="H85" s="3">
        <v>389511</v>
      </c>
      <c r="I85" s="3" t="s">
        <v>14</v>
      </c>
      <c r="V85" s="4"/>
      <c r="W85" s="4"/>
    </row>
    <row r="86" spans="2:23" s="3" customFormat="1" ht="12.75">
      <c r="B86" s="2"/>
      <c r="E86" s="3">
        <v>11</v>
      </c>
      <c r="H86" s="3">
        <v>269083</v>
      </c>
      <c r="I86" s="3" t="s">
        <v>15</v>
      </c>
      <c r="V86" s="4"/>
      <c r="W86" s="4"/>
    </row>
    <row r="87" spans="2:23" s="3" customFormat="1" ht="12.75">
      <c r="B87" s="2"/>
      <c r="E87" s="3">
        <v>12</v>
      </c>
      <c r="H87" s="3">
        <v>184730</v>
      </c>
      <c r="I87" s="3" t="s">
        <v>18</v>
      </c>
      <c r="V87" s="4"/>
      <c r="W87" s="4"/>
    </row>
    <row r="88" spans="2:23" s="3" customFormat="1" ht="12.75">
      <c r="B88" s="2"/>
      <c r="E88" s="3">
        <v>13</v>
      </c>
      <c r="H88" s="3">
        <v>-49612.2</v>
      </c>
      <c r="I88" s="3" t="s">
        <v>17</v>
      </c>
      <c r="V88" s="4"/>
      <c r="W88" s="4"/>
    </row>
    <row r="89" spans="2:23" s="3" customFormat="1" ht="12.75">
      <c r="B89" s="2"/>
      <c r="E89" s="3">
        <v>14</v>
      </c>
      <c r="H89" s="3">
        <v>-543315</v>
      </c>
      <c r="I89" s="3" t="s">
        <v>19</v>
      </c>
      <c r="V89" s="4"/>
      <c r="W89" s="4"/>
    </row>
    <row r="90" spans="2:23" s="3" customFormat="1" ht="12.75">
      <c r="B90" s="2"/>
      <c r="E90" s="3">
        <v>15</v>
      </c>
      <c r="H90" s="3">
        <v>-351526</v>
      </c>
      <c r="I90" s="3" t="s">
        <v>13</v>
      </c>
      <c r="V90" s="4"/>
      <c r="W90" s="4"/>
    </row>
    <row r="91" spans="2:23" s="3" customFormat="1" ht="12.75">
      <c r="B91" s="2"/>
      <c r="E91" s="3">
        <v>16</v>
      </c>
      <c r="H91" s="3">
        <v>-389511</v>
      </c>
      <c r="I91" s="3" t="s">
        <v>14</v>
      </c>
      <c r="V91" s="4"/>
      <c r="W91" s="4"/>
    </row>
    <row r="92" spans="2:23" s="3" customFormat="1" ht="12.75">
      <c r="B92" s="2"/>
      <c r="E92" s="3">
        <v>17</v>
      </c>
      <c r="H92" s="3">
        <v>-269082</v>
      </c>
      <c r="I92" s="3" t="s">
        <v>15</v>
      </c>
      <c r="V92" s="4"/>
      <c r="W92" s="4"/>
    </row>
    <row r="93" spans="2:23" s="3" customFormat="1" ht="12.75">
      <c r="B93" s="2"/>
      <c r="E93" s="3">
        <v>18</v>
      </c>
      <c r="H93" s="3">
        <v>-184730</v>
      </c>
      <c r="I93" s="3" t="s">
        <v>16</v>
      </c>
      <c r="V93" s="4"/>
      <c r="W93" s="4"/>
    </row>
    <row r="94" spans="2:23" s="3" customFormat="1" ht="12.75">
      <c r="B94" s="2"/>
      <c r="E94" s="3">
        <v>19</v>
      </c>
      <c r="H94" s="3">
        <v>-49612.2</v>
      </c>
      <c r="I94" s="3" t="s">
        <v>17</v>
      </c>
      <c r="V94" s="4"/>
      <c r="W94" s="4"/>
    </row>
    <row r="95" spans="2:23" s="3" customFormat="1" ht="12.75">
      <c r="B95" s="2"/>
      <c r="E95" s="3">
        <v>20</v>
      </c>
      <c r="H95" s="3">
        <v>-543315</v>
      </c>
      <c r="I95" s="3" t="s">
        <v>19</v>
      </c>
      <c r="V95" s="4"/>
      <c r="W95" s="4"/>
    </row>
    <row r="96" spans="2:23" s="3" customFormat="1" ht="12.75">
      <c r="B96" s="2"/>
      <c r="E96" s="3">
        <v>21</v>
      </c>
      <c r="H96" s="3">
        <v>-351526</v>
      </c>
      <c r="I96" s="3" t="s">
        <v>13</v>
      </c>
      <c r="V96" s="4"/>
      <c r="W96" s="4"/>
    </row>
    <row r="97" spans="2:23" s="3" customFormat="1" ht="12.75">
      <c r="B97" s="2"/>
      <c r="E97" s="3">
        <v>22</v>
      </c>
      <c r="H97" s="3">
        <v>-389511</v>
      </c>
      <c r="I97" s="3" t="s">
        <v>20</v>
      </c>
      <c r="V97" s="4"/>
      <c r="W97" s="4"/>
    </row>
    <row r="98" spans="2:23" s="3" customFormat="1" ht="12.75">
      <c r="B98" s="2"/>
      <c r="E98" s="3">
        <v>23</v>
      </c>
      <c r="H98" s="3">
        <v>-269082</v>
      </c>
      <c r="I98" s="3" t="s">
        <v>21</v>
      </c>
      <c r="V98" s="4"/>
      <c r="W98" s="4"/>
    </row>
    <row r="99" spans="2:23" s="3" customFormat="1" ht="12.75">
      <c r="B99" s="2"/>
      <c r="E99" s="3">
        <v>24</v>
      </c>
      <c r="H99" s="3">
        <v>-184730</v>
      </c>
      <c r="I99" s="3" t="s">
        <v>16</v>
      </c>
      <c r="V99" s="4"/>
      <c r="W99" s="4"/>
    </row>
    <row r="100" spans="2:23" s="3" customFormat="1" ht="12.75">
      <c r="B100" s="2"/>
      <c r="V100" s="4"/>
      <c r="W100" s="4"/>
    </row>
    <row r="101" spans="2:23" s="3" customFormat="1" ht="12.75">
      <c r="B101" s="2"/>
      <c r="V101" s="4"/>
      <c r="W101" s="4"/>
    </row>
    <row r="102" spans="2:23" s="3" customFormat="1" ht="12.75">
      <c r="B102" s="2"/>
      <c r="V102" s="4"/>
      <c r="W102" s="4"/>
    </row>
    <row r="103" spans="2:23" s="3" customFormat="1" ht="12.75">
      <c r="B103" s="2"/>
      <c r="M103" s="6"/>
      <c r="O103" s="6"/>
      <c r="P103" s="6"/>
      <c r="Q103" s="5"/>
      <c r="V103" s="4"/>
      <c r="W103" s="4"/>
    </row>
    <row r="104" spans="2:17" ht="12.75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1"/>
      <c r="N104" s="3"/>
      <c r="O104" s="12"/>
      <c r="P104" s="12"/>
      <c r="Q104" s="13"/>
    </row>
    <row r="105" spans="13:17" ht="12.75">
      <c r="M105" s="16"/>
      <c r="O105" s="12"/>
      <c r="P105" s="17"/>
      <c r="Q105" s="13"/>
    </row>
    <row r="106" spans="13:17" ht="12.75">
      <c r="M106" s="16"/>
      <c r="O106" s="18"/>
      <c r="P106" s="18"/>
      <c r="Q106" s="19"/>
    </row>
    <row r="107" spans="13:17" ht="12.75">
      <c r="M107" s="16"/>
      <c r="O107" s="18"/>
      <c r="P107" s="18"/>
      <c r="Q107" s="19"/>
    </row>
    <row r="108" spans="13:17" ht="12.75">
      <c r="M108" s="16"/>
      <c r="O108" s="18"/>
      <c r="P108" s="18"/>
      <c r="Q108" s="19"/>
    </row>
    <row r="109" spans="13:17" ht="12.75">
      <c r="M109" s="16"/>
      <c r="O109" s="12"/>
      <c r="P109" s="12"/>
      <c r="Q109" s="13"/>
    </row>
    <row r="110" spans="13:17" ht="12.75">
      <c r="M110" s="16"/>
      <c r="O110" s="18"/>
      <c r="P110" s="18"/>
      <c r="Q110" s="19"/>
    </row>
    <row r="111" spans="13:17" ht="12.75">
      <c r="M111" s="16"/>
      <c r="O111" s="18"/>
      <c r="P111" s="18"/>
      <c r="Q111" s="19"/>
    </row>
    <row r="112" spans="15:17" ht="12.75">
      <c r="O112" s="18"/>
      <c r="P112" s="18"/>
      <c r="Q112" s="19"/>
    </row>
    <row r="113" spans="15:17" ht="12.75">
      <c r="O113" s="12"/>
      <c r="P113" s="12"/>
      <c r="Q113" s="13"/>
    </row>
    <row r="114" spans="15:17" ht="12.75">
      <c r="O114" s="18"/>
      <c r="P114" s="18"/>
      <c r="Q114" s="19"/>
    </row>
    <row r="115" spans="15:17" ht="12.75">
      <c r="O115" s="18"/>
      <c r="P115" s="18"/>
      <c r="Q115" s="19"/>
    </row>
    <row r="116" spans="15:17" ht="12.75">
      <c r="O116" s="18"/>
      <c r="P116" s="18"/>
      <c r="Q116" s="19"/>
    </row>
    <row r="117" spans="15:17" ht="12.75">
      <c r="O117" s="12"/>
      <c r="P117" s="12"/>
      <c r="Q117" s="13"/>
    </row>
    <row r="118" spans="15:17" ht="12.75">
      <c r="O118" s="18"/>
      <c r="P118" s="18"/>
      <c r="Q118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30:V35"/>
  <sheetViews>
    <sheetView workbookViewId="0" topLeftCell="A1">
      <selection activeCell="E7" sqref="E7"/>
    </sheetView>
  </sheetViews>
  <sheetFormatPr defaultColWidth="11.421875" defaultRowHeight="12.75"/>
  <sheetData>
    <row r="30" s="28" customFormat="1" ht="12.75">
      <c r="J30" s="102" t="s">
        <v>161</v>
      </c>
    </row>
    <row r="31" s="28" customFormat="1" ht="12.75"/>
    <row r="32" spans="1:22" s="28" customFormat="1" ht="12.75">
      <c r="A32" s="113"/>
      <c r="B32" s="114"/>
      <c r="C32" s="114"/>
      <c r="D32" s="114"/>
      <c r="E32" s="114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102" t="s">
        <v>106</v>
      </c>
      <c r="N32" s="102">
        <f>MIN(N3:N31)</f>
        <v>0</v>
      </c>
      <c r="O32" s="102"/>
      <c r="P32" s="102"/>
      <c r="Q32" s="115"/>
      <c r="R32" s="115" t="s">
        <v>104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AVERAGE(S28,S23,S18,S13,S8,S3)</f>
        <v>#DIV/0!</v>
      </c>
    </row>
    <row r="33" spans="1:22" s="28" customFormat="1" ht="12.75">
      <c r="A33" s="113"/>
      <c r="B33" s="114"/>
      <c r="C33" s="114"/>
      <c r="D33" s="114"/>
      <c r="E33" s="114"/>
      <c r="F33" s="106" t="s">
        <v>109</v>
      </c>
      <c r="G33" s="107">
        <v>1.6</v>
      </c>
      <c r="H33" s="108">
        <v>0.36</v>
      </c>
      <c r="I33" s="107" t="s">
        <v>85</v>
      </c>
      <c r="J33" s="108">
        <v>-0.106</v>
      </c>
      <c r="K33" s="109">
        <v>45</v>
      </c>
      <c r="L33" s="108"/>
      <c r="M33" s="102" t="s">
        <v>107</v>
      </c>
      <c r="N33" s="102">
        <f>MAX(N3:N31)</f>
        <v>0</v>
      </c>
      <c r="O33" s="102"/>
      <c r="P33" s="102"/>
      <c r="Q33" s="115"/>
      <c r="R33" s="115" t="s">
        <v>105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s="28" customFormat="1" ht="12.75">
      <c r="A34" s="113"/>
      <c r="B34" s="114"/>
      <c r="C34" s="114"/>
      <c r="D34" s="114"/>
      <c r="E34" s="114"/>
      <c r="F34" s="110" t="s">
        <v>110</v>
      </c>
      <c r="G34" s="111">
        <v>1.76</v>
      </c>
      <c r="H34" s="112">
        <v>1.6</v>
      </c>
      <c r="I34" s="107" t="s">
        <v>84</v>
      </c>
      <c r="J34" s="108">
        <v>0.82</v>
      </c>
      <c r="K34" s="106" t="s">
        <v>113</v>
      </c>
      <c r="L34" s="108"/>
      <c r="M34" s="102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s="28" customFormat="1" ht="12.75">
      <c r="A35" s="113"/>
      <c r="B35" s="114"/>
      <c r="C35" s="114"/>
      <c r="D35" s="114"/>
      <c r="E35" s="114"/>
      <c r="F35" s="102"/>
      <c r="G35" s="102"/>
      <c r="H35" s="102"/>
      <c r="I35" s="110" t="s">
        <v>86</v>
      </c>
      <c r="J35" s="112">
        <v>333</v>
      </c>
      <c r="K35" s="110">
        <v>5</v>
      </c>
      <c r="L35" s="112"/>
      <c r="M35" s="102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</sheetData>
  <sheetProtection password="AD47"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Y263"/>
  <sheetViews>
    <sheetView tabSelected="1" zoomScale="75" zoomScaleNormal="75" workbookViewId="0" topLeftCell="A1">
      <selection activeCell="F10" sqref="F10"/>
    </sheetView>
  </sheetViews>
  <sheetFormatPr defaultColWidth="11.421875" defaultRowHeight="12.75"/>
  <cols>
    <col min="1" max="1" width="8.7109375" style="39" customWidth="1"/>
    <col min="2" max="2" width="12.00390625" style="39" customWidth="1"/>
    <col min="3" max="4" width="12.57421875" style="39" bestFit="1" customWidth="1"/>
    <col min="5" max="5" width="11.140625" style="39" customWidth="1"/>
    <col min="6" max="6" width="13.140625" style="39" customWidth="1"/>
    <col min="7" max="7" width="9.8515625" style="39" customWidth="1"/>
    <col min="8" max="8" width="13.140625" style="39" customWidth="1"/>
    <col min="9" max="9" width="12.57421875" style="39" bestFit="1" customWidth="1"/>
    <col min="10" max="10" width="11.421875" style="39" customWidth="1"/>
    <col min="11" max="11" width="10.421875" style="39" customWidth="1"/>
    <col min="12" max="12" width="9.28125" style="39" customWidth="1"/>
    <col min="13" max="13" width="12.57421875" style="39" bestFit="1" customWidth="1"/>
    <col min="14" max="14" width="13.00390625" style="39" bestFit="1" customWidth="1"/>
    <col min="15" max="15" width="12.57421875" style="39" bestFit="1" customWidth="1"/>
    <col min="16" max="16" width="13.28125" style="39" bestFit="1" customWidth="1"/>
    <col min="17" max="17" width="13.140625" style="39" bestFit="1" customWidth="1"/>
    <col min="18" max="18" width="13.8515625" style="39" bestFit="1" customWidth="1"/>
    <col min="19" max="19" width="13.7109375" style="39" bestFit="1" customWidth="1"/>
    <col min="20" max="22" width="13.8515625" style="39" bestFit="1" customWidth="1"/>
    <col min="23" max="23" width="13.7109375" style="39" bestFit="1" customWidth="1"/>
    <col min="24" max="24" width="12.57421875" style="39" bestFit="1" customWidth="1"/>
    <col min="25" max="16384" width="11.421875" style="39" customWidth="1"/>
  </cols>
  <sheetData>
    <row r="1" spans="1:9" s="22" customFormat="1" ht="12.75">
      <c r="A1" s="20" t="s">
        <v>79</v>
      </c>
      <c r="B1" s="21"/>
      <c r="C1" s="21"/>
      <c r="D1" s="21"/>
      <c r="E1" s="21"/>
      <c r="F1" s="21"/>
      <c r="H1" s="23" t="s">
        <v>75</v>
      </c>
      <c r="I1" s="24"/>
    </row>
    <row r="2" spans="1:9" s="29" customFormat="1" ht="13.5" thickBot="1">
      <c r="A2" s="21" t="s">
        <v>52</v>
      </c>
      <c r="B2" s="25" t="s">
        <v>53</v>
      </c>
      <c r="C2" s="25" t="s">
        <v>54</v>
      </c>
      <c r="D2" s="25" t="s">
        <v>55</v>
      </c>
      <c r="E2" s="25" t="s">
        <v>78</v>
      </c>
      <c r="F2" s="26" t="s">
        <v>91</v>
      </c>
      <c r="G2" s="22"/>
      <c r="H2" s="27">
        <v>0.9325</v>
      </c>
      <c r="I2" s="28" t="s">
        <v>101</v>
      </c>
    </row>
    <row r="3" spans="1:9" s="33" customFormat="1" ht="13.5" thickBot="1">
      <c r="A3" s="30">
        <v>1769</v>
      </c>
      <c r="B3" s="31">
        <v>179.97333333333336</v>
      </c>
      <c r="C3" s="31">
        <v>183.57333333333335</v>
      </c>
      <c r="D3" s="31">
        <v>8.3386049063633</v>
      </c>
      <c r="E3" s="31">
        <v>8.977482465959218</v>
      </c>
      <c r="F3" s="32" t="s">
        <v>69</v>
      </c>
      <c r="H3" s="34">
        <v>0.0625</v>
      </c>
      <c r="I3" s="33" t="s">
        <v>162</v>
      </c>
    </row>
    <row r="4" spans="1:9" ht="16.5" customHeight="1">
      <c r="A4" s="35">
        <v>1770</v>
      </c>
      <c r="B4" s="36">
        <v>102.35</v>
      </c>
      <c r="C4" s="36">
        <v>112.2</v>
      </c>
      <c r="D4" s="36">
        <v>9.62405042532602</v>
      </c>
      <c r="E4" s="36">
        <v>10.067324481942206</v>
      </c>
      <c r="F4" s="37" t="s">
        <v>70</v>
      </c>
      <c r="G4" s="33"/>
      <c r="H4" s="33"/>
      <c r="I4" s="38" t="s">
        <v>89</v>
      </c>
    </row>
    <row r="5" spans="1:9" s="33" customFormat="1" ht="13.5" thickBot="1">
      <c r="A5" s="40">
        <v>1772</v>
      </c>
      <c r="B5" s="41">
        <v>176.20333333333338</v>
      </c>
      <c r="C5" s="41">
        <v>184.95333333333335</v>
      </c>
      <c r="D5" s="41">
        <v>8.508610395821002</v>
      </c>
      <c r="E5" s="41">
        <v>9.120984859445366</v>
      </c>
      <c r="F5" s="37" t="s">
        <v>71</v>
      </c>
      <c r="I5" s="42">
        <v>2909</v>
      </c>
    </row>
    <row r="6" spans="1:6" s="33" customFormat="1" ht="13.5" thickBot="1">
      <c r="A6" s="43">
        <v>1771</v>
      </c>
      <c r="B6" s="44">
        <v>173.0666666666667</v>
      </c>
      <c r="C6" s="44">
        <v>182.26666666666665</v>
      </c>
      <c r="D6" s="44">
        <v>8.58714008891267</v>
      </c>
      <c r="E6" s="44">
        <v>8.907285537613694</v>
      </c>
      <c r="F6" s="45" t="s">
        <v>72</v>
      </c>
    </row>
    <row r="7" spans="1:6" s="33" customFormat="1" ht="12.75">
      <c r="A7" s="46" t="s">
        <v>163</v>
      </c>
      <c r="B7" s="46"/>
      <c r="C7" s="46"/>
      <c r="D7" s="46"/>
      <c r="E7" s="46"/>
      <c r="F7" s="46"/>
    </row>
    <row r="8" ht="12.75"/>
    <row r="9" spans="1:3" ht="24" customHeight="1">
      <c r="A9" s="119" t="s">
        <v>115</v>
      </c>
      <c r="B9" s="120"/>
      <c r="C9" s="47" t="s">
        <v>160</v>
      </c>
    </row>
    <row r="10" spans="1:6" ht="15">
      <c r="A10" s="48"/>
      <c r="B10" s="48"/>
      <c r="C10" s="100"/>
      <c r="D10" s="48"/>
      <c r="E10" s="48"/>
      <c r="F10" s="48"/>
    </row>
    <row r="11" spans="1:5" s="33" customFormat="1" ht="12.75">
      <c r="A11" s="49"/>
      <c r="B11" s="50"/>
      <c r="C11" s="50"/>
      <c r="D11" s="51" t="s">
        <v>102</v>
      </c>
      <c r="E11" s="51" t="s">
        <v>165</v>
      </c>
    </row>
    <row r="12" spans="1:5" s="33" customFormat="1" ht="12.75">
      <c r="A12" s="52"/>
      <c r="B12" s="53"/>
      <c r="C12" s="53"/>
      <c r="D12" s="53"/>
      <c r="E12" s="53"/>
    </row>
    <row r="13" spans="1:5" s="33" customFormat="1" ht="27" thickBot="1">
      <c r="A13" s="121" t="s">
        <v>164</v>
      </c>
      <c r="B13" s="121"/>
      <c r="C13" s="53"/>
      <c r="D13" s="53"/>
      <c r="E13" s="53"/>
    </row>
    <row r="14" spans="1:11" s="33" customFormat="1" ht="12.75">
      <c r="A14" s="52"/>
      <c r="B14" s="53"/>
      <c r="C14" s="53"/>
      <c r="D14" s="53"/>
      <c r="E14" s="53"/>
      <c r="F14" s="38" t="s">
        <v>89</v>
      </c>
      <c r="K14" s="38" t="s">
        <v>89</v>
      </c>
    </row>
    <row r="15" spans="1:11" s="33" customFormat="1" ht="13.5" thickBot="1">
      <c r="A15" s="54" t="s">
        <v>100</v>
      </c>
      <c r="B15" s="55"/>
      <c r="C15" s="55"/>
      <c r="D15" s="55"/>
      <c r="E15" s="55"/>
      <c r="F15" s="42">
        <v>2917</v>
      </c>
      <c r="K15" s="42">
        <v>2900</v>
      </c>
    </row>
    <row r="16" ht="12.75">
      <c r="A16" s="56" t="s">
        <v>103</v>
      </c>
    </row>
    <row r="17" s="33" customFormat="1" ht="13.5" thickBot="1"/>
    <row r="18" spans="1:6" ht="51">
      <c r="A18" s="57"/>
      <c r="B18" s="58" t="s">
        <v>63</v>
      </c>
      <c r="C18" s="58" t="s">
        <v>76</v>
      </c>
      <c r="D18" s="59" t="s">
        <v>77</v>
      </c>
      <c r="E18" s="33"/>
      <c r="F18" s="60"/>
    </row>
    <row r="19" spans="1:11" ht="12.75">
      <c r="A19" s="61" t="s">
        <v>56</v>
      </c>
      <c r="B19" s="62">
        <v>37.86021628139292</v>
      </c>
      <c r="C19" s="62">
        <v>72.71021628139292</v>
      </c>
      <c r="D19" s="63">
        <v>29.42626109071088</v>
      </c>
      <c r="K19" s="64" t="s">
        <v>93</v>
      </c>
    </row>
    <row r="20" spans="1:11" ht="12.75">
      <c r="A20" s="61" t="s">
        <v>57</v>
      </c>
      <c r="B20" s="62">
        <v>-25.46329876997575</v>
      </c>
      <c r="C20" s="62">
        <v>83.24003456335763</v>
      </c>
      <c r="D20" s="63">
        <v>29.69107848781441</v>
      </c>
      <c r="F20" s="65" t="s">
        <v>95</v>
      </c>
      <c r="K20" s="66" t="s">
        <v>92</v>
      </c>
    </row>
    <row r="21" spans="1:6" ht="13.5" thickBot="1">
      <c r="A21" s="61" t="s">
        <v>58</v>
      </c>
      <c r="B21" s="62">
        <v>9.277257570883208</v>
      </c>
      <c r="C21" s="62">
        <v>114.8439242375499</v>
      </c>
      <c r="D21" s="63">
        <v>41.34745332654505</v>
      </c>
      <c r="F21" s="39" t="s">
        <v>96</v>
      </c>
    </row>
    <row r="22" spans="1:11" ht="16.5" thickBot="1">
      <c r="A22" s="67" t="s">
        <v>59</v>
      </c>
      <c r="B22" s="68">
        <v>4.887814361026528</v>
      </c>
      <c r="C22" s="68">
        <v>117.36114769435989</v>
      </c>
      <c r="D22" s="69">
        <v>41.018917588164115</v>
      </c>
      <c r="F22" s="39" t="s">
        <v>94</v>
      </c>
      <c r="I22" s="38" t="s">
        <v>89</v>
      </c>
      <c r="K22" s="70" t="s">
        <v>98</v>
      </c>
    </row>
    <row r="23" spans="1:11" ht="16.5" thickBot="1">
      <c r="A23" s="71" t="s">
        <v>97</v>
      </c>
      <c r="B23" s="72"/>
      <c r="C23" s="72"/>
      <c r="D23" s="73">
        <v>26.34060899881129</v>
      </c>
      <c r="I23" s="42">
        <v>2924</v>
      </c>
      <c r="K23" s="70" t="s">
        <v>99</v>
      </c>
    </row>
    <row r="24" ht="12.75"/>
    <row r="25" ht="13.5" thickBot="1"/>
    <row r="26" spans="1:9" ht="12.75">
      <c r="A26" s="74" t="s">
        <v>51</v>
      </c>
      <c r="B26" s="75">
        <v>3</v>
      </c>
      <c r="C26" s="75">
        <v>4</v>
      </c>
      <c r="D26" s="75">
        <v>5</v>
      </c>
      <c r="E26" s="75">
        <v>6</v>
      </c>
      <c r="F26" s="75">
        <v>7</v>
      </c>
      <c r="G26" s="75">
        <v>8</v>
      </c>
      <c r="H26" s="75">
        <v>9</v>
      </c>
      <c r="I26" s="76">
        <v>10</v>
      </c>
    </row>
    <row r="27" spans="1:9" ht="12.75">
      <c r="A27" s="77" t="s">
        <v>60</v>
      </c>
      <c r="B27" s="78">
        <v>1.1630827228844134</v>
      </c>
      <c r="C27" s="78">
        <v>-0.007202876723421264</v>
      </c>
      <c r="D27" s="78">
        <v>-0.2782963725126207</v>
      </c>
      <c r="E27" s="78">
        <v>-0.0010723172744732117</v>
      </c>
      <c r="F27" s="78">
        <v>0.04623081356400759</v>
      </c>
      <c r="G27" s="78">
        <v>-0.00082438134814575</v>
      </c>
      <c r="H27" s="78">
        <v>-0.005884730321698346</v>
      </c>
      <c r="I27" s="79">
        <v>-8.622219350186651E-05</v>
      </c>
    </row>
    <row r="28" spans="1:9" ht="13.5" thickBot="1">
      <c r="A28" s="80" t="s">
        <v>61</v>
      </c>
      <c r="B28" s="81">
        <v>-1.1038976965724034</v>
      </c>
      <c r="C28" s="81">
        <v>-1.3241169009119396</v>
      </c>
      <c r="D28" s="81">
        <v>-0.25818545385844355</v>
      </c>
      <c r="E28" s="81">
        <v>-0.10379280006823857</v>
      </c>
      <c r="F28" s="81">
        <v>-0.044836322697653766</v>
      </c>
      <c r="G28" s="81">
        <v>-0.037976607505875074</v>
      </c>
      <c r="H28" s="81">
        <v>-0.005178976468427375</v>
      </c>
      <c r="I28" s="82">
        <v>-0.0015955448852060454</v>
      </c>
    </row>
    <row r="29" ht="12.75">
      <c r="A29" s="83" t="s">
        <v>90</v>
      </c>
    </row>
    <row r="30" spans="6:12" ht="12.75">
      <c r="F30" s="28"/>
      <c r="G30" s="28"/>
      <c r="H30" s="28"/>
      <c r="I30" s="28"/>
      <c r="J30" s="102" t="str">
        <f>param!J30</f>
        <v>Macro date :10/11/2004</v>
      </c>
      <c r="K30" s="28"/>
      <c r="L30" s="28"/>
    </row>
    <row r="31" spans="6:12" ht="12.75">
      <c r="F31" s="28"/>
      <c r="G31" s="28"/>
      <c r="H31" s="28"/>
      <c r="I31" s="28"/>
      <c r="J31" s="28"/>
      <c r="K31" s="28"/>
      <c r="L31" s="28"/>
    </row>
    <row r="32" spans="1:22" ht="12.75">
      <c r="A32" s="84"/>
      <c r="B32" s="85"/>
      <c r="C32" s="85"/>
      <c r="D32" s="85"/>
      <c r="E32" s="85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99" t="s">
        <v>106</v>
      </c>
      <c r="N32" s="102">
        <f>MIN(N3:N31)</f>
        <v>0</v>
      </c>
      <c r="O32" s="102"/>
      <c r="P32" s="102"/>
      <c r="Q32" s="115"/>
      <c r="R32" s="115" t="s">
        <v>158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Mittelwert(S28,S23,S18,S13,S8,S3)</f>
        <v>#NAME?</v>
      </c>
    </row>
    <row r="33" spans="1:22" ht="12.75">
      <c r="A33" s="84"/>
      <c r="B33" s="85"/>
      <c r="C33" s="85"/>
      <c r="D33" s="85"/>
      <c r="E33" s="85"/>
      <c r="F33" s="106" t="s">
        <v>109</v>
      </c>
      <c r="G33" s="107">
        <f>param!G33</f>
        <v>1.6</v>
      </c>
      <c r="H33" s="108">
        <f>param!H33</f>
        <v>0.36</v>
      </c>
      <c r="I33" s="107" t="s">
        <v>85</v>
      </c>
      <c r="J33" s="108">
        <f>param!J33</f>
        <v>-0.106</v>
      </c>
      <c r="K33" s="107">
        <f>param!K33</f>
        <v>45</v>
      </c>
      <c r="L33" s="108"/>
      <c r="M33" s="99" t="s">
        <v>107</v>
      </c>
      <c r="N33" s="102">
        <f>MAX(N3:N31)</f>
        <v>0</v>
      </c>
      <c r="O33" s="102"/>
      <c r="P33" s="102"/>
      <c r="Q33" s="115"/>
      <c r="R33" s="115" t="s">
        <v>159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ht="12.75">
      <c r="A34" s="84"/>
      <c r="B34" s="85"/>
      <c r="C34" s="85"/>
      <c r="D34" s="85"/>
      <c r="E34" s="85"/>
      <c r="F34" s="110" t="s">
        <v>110</v>
      </c>
      <c r="G34" s="111">
        <f>param!G34</f>
        <v>1.76</v>
      </c>
      <c r="H34" s="112">
        <f>param!H34</f>
        <v>1.6</v>
      </c>
      <c r="I34" s="107" t="s">
        <v>84</v>
      </c>
      <c r="J34" s="108">
        <f>param!J34</f>
        <v>0.82</v>
      </c>
      <c r="K34" s="107" t="s">
        <v>113</v>
      </c>
      <c r="L34" s="108"/>
      <c r="M34" s="99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ht="12.75">
      <c r="A35" s="84"/>
      <c r="B35" s="85"/>
      <c r="C35" s="85"/>
      <c r="D35" s="85"/>
      <c r="E35" s="85"/>
      <c r="F35" s="102"/>
      <c r="G35" s="102"/>
      <c r="H35" s="102"/>
      <c r="I35" s="110" t="s">
        <v>86</v>
      </c>
      <c r="J35" s="112">
        <f>param!J35</f>
        <v>333</v>
      </c>
      <c r="K35" s="111">
        <f>param!K35</f>
        <v>5</v>
      </c>
      <c r="L35" s="112"/>
      <c r="M35" s="99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  <row r="36" ht="12.75"/>
    <row r="37" ht="12.75">
      <c r="A37" s="39" t="s">
        <v>74</v>
      </c>
    </row>
    <row r="38" spans="1:24" ht="51">
      <c r="A38" s="86" t="s">
        <v>52</v>
      </c>
      <c r="B38" s="86" t="s">
        <v>53</v>
      </c>
      <c r="C38" s="86" t="s">
        <v>54</v>
      </c>
      <c r="D38" s="86"/>
      <c r="E38" s="86"/>
      <c r="F38" s="87" t="s">
        <v>81</v>
      </c>
      <c r="H38" s="88" t="s">
        <v>63</v>
      </c>
      <c r="I38" s="88" t="s">
        <v>82</v>
      </c>
      <c r="J38" s="39" t="s">
        <v>51</v>
      </c>
      <c r="K38" s="39">
        <v>3</v>
      </c>
      <c r="L38" s="39">
        <v>4</v>
      </c>
      <c r="M38" s="39">
        <v>5</v>
      </c>
      <c r="N38" s="39">
        <v>6</v>
      </c>
      <c r="O38" s="39">
        <v>7</v>
      </c>
      <c r="P38" s="39">
        <v>8</v>
      </c>
      <c r="Q38" s="39">
        <v>9</v>
      </c>
      <c r="R38" s="39">
        <v>10</v>
      </c>
      <c r="S38" s="39">
        <v>11</v>
      </c>
      <c r="T38" s="39">
        <v>12</v>
      </c>
      <c r="U38" s="39">
        <v>13</v>
      </c>
      <c r="V38" s="39">
        <v>14</v>
      </c>
      <c r="W38" s="39">
        <v>15</v>
      </c>
      <c r="X38" s="28" t="s">
        <v>80</v>
      </c>
    </row>
    <row r="39" spans="1:24" ht="12.75">
      <c r="A39" s="86">
        <v>1769</v>
      </c>
      <c r="B39" s="89">
        <v>179.97333333333336</v>
      </c>
      <c r="C39" s="89">
        <v>183.57333333333335</v>
      </c>
      <c r="D39" s="89">
        <v>8.3386049063633</v>
      </c>
      <c r="E39" s="89">
        <v>8.977482465959218</v>
      </c>
      <c r="F39" s="90">
        <f>I39*D39/(23678+B39)*1000</f>
        <v>41.018917588164115</v>
      </c>
      <c r="G39" s="91" t="s">
        <v>59</v>
      </c>
      <c r="H39" s="92">
        <f>I39-B39+X39</f>
        <v>4.887814361026528</v>
      </c>
      <c r="I39" s="92">
        <f>(B39+C42-2*X39)*(23678+B39)*E42/((23678+C42)*D39+E42*(23678+B39))</f>
        <v>117.36114769435989</v>
      </c>
      <c r="J39" s="39" t="s">
        <v>73</v>
      </c>
      <c r="K39" s="39">
        <f>(K40*K40+L40*L40+M40*M40+N40*N40+O40*O40+P40*P40+Q40*Q40+R40*R40+S40*S40+T40*T40+U40*U40+V40*V40+W40*W40)</f>
        <v>4.485227241623419</v>
      </c>
      <c r="M39" s="39" t="s">
        <v>68</v>
      </c>
      <c r="N39" s="39">
        <f>(K44*K44+L44*L44+M44*M44+N44*N44+O44*O44+P44*P44+Q44*Q44+R44*R44+S44*S44+T44*T44+U44*U44+V44*V44+W44*W44)</f>
        <v>3.0792066488143774</v>
      </c>
      <c r="X39" s="28">
        <f>(1-$H$2)*1000</f>
        <v>67.5</v>
      </c>
    </row>
    <row r="40" spans="1:24" ht="12.75">
      <c r="A40" s="86">
        <v>1770</v>
      </c>
      <c r="B40" s="89">
        <v>102.35</v>
      </c>
      <c r="C40" s="89">
        <v>112.2</v>
      </c>
      <c r="D40" s="89">
        <v>9.62405042532602</v>
      </c>
      <c r="E40" s="89">
        <v>10.067324481942206</v>
      </c>
      <c r="F40" s="90">
        <f>I40*D40/(23678+B40)*1000</f>
        <v>29.42626109071088</v>
      </c>
      <c r="G40" s="91" t="s">
        <v>56</v>
      </c>
      <c r="H40" s="92">
        <f>I40-B40+X40</f>
        <v>37.86021628139292</v>
      </c>
      <c r="I40" s="92">
        <f>(B40+C39-2*X40)*(23678+B40)*E39/((23678+C39)*D40+E39*(23678+B40))</f>
        <v>72.71021628139292</v>
      </c>
      <c r="J40" s="39" t="s">
        <v>62</v>
      </c>
      <c r="K40" s="73">
        <f aca="true" t="shared" si="0" ref="K40:W40">SQRT(K41*K41+K42*K42)</f>
        <v>1.603543434014208</v>
      </c>
      <c r="L40" s="73">
        <f t="shared" si="0"/>
        <v>1.3241364917234673</v>
      </c>
      <c r="M40" s="73">
        <f t="shared" si="0"/>
        <v>0.37961638470668496</v>
      </c>
      <c r="N40" s="73">
        <f t="shared" si="0"/>
        <v>0.10379833915021222</v>
      </c>
      <c r="O40" s="73">
        <f t="shared" si="0"/>
        <v>0.06440173876409061</v>
      </c>
      <c r="P40" s="73">
        <f t="shared" si="0"/>
        <v>0.03798555412604188</v>
      </c>
      <c r="Q40" s="73">
        <f t="shared" si="0"/>
        <v>0.00783912292413127</v>
      </c>
      <c r="R40" s="73">
        <f t="shared" si="0"/>
        <v>0.0015978728821027803</v>
      </c>
      <c r="S40" s="73">
        <f t="shared" si="0"/>
        <v>0.0008449754440970825</v>
      </c>
      <c r="T40" s="73">
        <f t="shared" si="0"/>
        <v>0.0005589275040355484</v>
      </c>
      <c r="U40" s="73">
        <f t="shared" si="0"/>
        <v>0.00017143397825249664</v>
      </c>
      <c r="V40" s="73">
        <f t="shared" si="0"/>
        <v>5.931997960163376E-05</v>
      </c>
      <c r="W40" s="73">
        <f t="shared" si="0"/>
        <v>5.268300919368679E-05</v>
      </c>
      <c r="X40" s="28">
        <f>(1-$H$2)*1000</f>
        <v>67.5</v>
      </c>
    </row>
    <row r="41" spans="1:24" ht="12.75">
      <c r="A41" s="86">
        <v>1772</v>
      </c>
      <c r="B41" s="89">
        <v>176.20333333333338</v>
      </c>
      <c r="C41" s="89">
        <v>184.95333333333335</v>
      </c>
      <c r="D41" s="89">
        <v>8.508610395821002</v>
      </c>
      <c r="E41" s="89">
        <v>9.120984859445366</v>
      </c>
      <c r="F41" s="90">
        <f>I41*D41/(23678+B41)*1000</f>
        <v>29.69107848781441</v>
      </c>
      <c r="G41" s="91" t="s">
        <v>57</v>
      </c>
      <c r="H41" s="92">
        <f>I41-B41+X41</f>
        <v>-25.46329876997575</v>
      </c>
      <c r="I41" s="92">
        <f>(B41+C40-2*X41)*(23678+B41)*E40/((23678+C40)*D41+E40*(23678+B41))</f>
        <v>83.24003456335763</v>
      </c>
      <c r="J41" s="39" t="s">
        <v>60</v>
      </c>
      <c r="K41" s="73">
        <f>'calcul config'!C43</f>
        <v>1.1630827228844134</v>
      </c>
      <c r="L41" s="73">
        <f>'calcul config'!C44</f>
        <v>-0.007202876723421264</v>
      </c>
      <c r="M41" s="73">
        <f>'calcul config'!C45</f>
        <v>-0.2782963725126207</v>
      </c>
      <c r="N41" s="73">
        <f>'calcul config'!C46</f>
        <v>-0.0010723172744732117</v>
      </c>
      <c r="O41" s="73">
        <f>'calcul config'!C47</f>
        <v>0.04623081356400759</v>
      </c>
      <c r="P41" s="73">
        <f>'calcul config'!C48</f>
        <v>-0.00082438134814575</v>
      </c>
      <c r="Q41" s="73">
        <f>'calcul config'!C49</f>
        <v>-0.005884730321698346</v>
      </c>
      <c r="R41" s="73">
        <f>'calcul config'!C50</f>
        <v>-8.622219350186651E-05</v>
      </c>
      <c r="S41" s="73">
        <f>'calcul config'!C51</f>
        <v>0.0005654129703490704</v>
      </c>
      <c r="T41" s="73">
        <f>'calcul config'!C52</f>
        <v>-5.872859149179284E-05</v>
      </c>
      <c r="U41" s="73">
        <f>'calcul config'!C53</f>
        <v>-0.00013725719822882735</v>
      </c>
      <c r="V41" s="73">
        <f>'calcul config'!C54</f>
        <v>-6.796317373435412E-06</v>
      </c>
      <c r="W41" s="73">
        <f>'calcul config'!C55</f>
        <v>3.392435310749659E-05</v>
      </c>
      <c r="X41" s="28">
        <f>(1-$H$2)*1000</f>
        <v>67.5</v>
      </c>
    </row>
    <row r="42" spans="1:24" ht="12.75">
      <c r="A42" s="86">
        <v>1771</v>
      </c>
      <c r="B42" s="89">
        <v>173.0666666666667</v>
      </c>
      <c r="C42" s="89">
        <v>182.26666666666665</v>
      </c>
      <c r="D42" s="89">
        <v>8.58714008891267</v>
      </c>
      <c r="E42" s="89">
        <v>8.907285537613694</v>
      </c>
      <c r="F42" s="90">
        <f>I42*D42/(23678+B42)*1000</f>
        <v>41.34745332654505</v>
      </c>
      <c r="G42" s="91" t="s">
        <v>58</v>
      </c>
      <c r="H42" s="92">
        <f>I42-B42+X42</f>
        <v>9.277257570883208</v>
      </c>
      <c r="I42" s="92">
        <f>(B42+C41-2*X42)*(23678+B42)*E41/((23678+C41)*D42+E41*(23678+B42))</f>
        <v>114.8439242375499</v>
      </c>
      <c r="J42" s="39" t="s">
        <v>61</v>
      </c>
      <c r="K42" s="73">
        <f>'calcul config'!D43</f>
        <v>-1.1038976965724034</v>
      </c>
      <c r="L42" s="73">
        <f>'calcul config'!D44</f>
        <v>-1.3241169009119396</v>
      </c>
      <c r="M42" s="73">
        <f>'calcul config'!D45</f>
        <v>-0.25818545385844355</v>
      </c>
      <c r="N42" s="73">
        <f>'calcul config'!D46</f>
        <v>-0.10379280006823857</v>
      </c>
      <c r="O42" s="73">
        <f>'calcul config'!D47</f>
        <v>-0.044836322697653766</v>
      </c>
      <c r="P42" s="73">
        <f>'calcul config'!D48</f>
        <v>-0.037976607505875074</v>
      </c>
      <c r="Q42" s="73">
        <f>'calcul config'!D49</f>
        <v>-0.005178976468427375</v>
      </c>
      <c r="R42" s="73">
        <f>'calcul config'!D50</f>
        <v>-0.0015955448852060454</v>
      </c>
      <c r="S42" s="73">
        <f>'calcul config'!D51</f>
        <v>-0.0006279264878057806</v>
      </c>
      <c r="T42" s="73">
        <f>'calcul config'!D52</f>
        <v>-0.0005558335248154776</v>
      </c>
      <c r="U42" s="73">
        <f>'calcul config'!D53</f>
        <v>-0.0001027135357869151</v>
      </c>
      <c r="V42" s="73">
        <f>'calcul config'!D54</f>
        <v>-5.892936492189429E-05</v>
      </c>
      <c r="W42" s="73">
        <f>'calcul config'!D55</f>
        <v>-4.0306795009526286E-05</v>
      </c>
      <c r="X42" s="28">
        <f>(1-$H$2)*1000</f>
        <v>67.5</v>
      </c>
    </row>
    <row r="43" spans="1:23" ht="12.75">
      <c r="A43" s="84"/>
      <c r="B43" s="85"/>
      <c r="C43" s="85"/>
      <c r="D43" s="85"/>
      <c r="E43" s="85"/>
      <c r="F43" s="93"/>
      <c r="J43" s="39" t="s">
        <v>66</v>
      </c>
      <c r="K43" s="39">
        <v>1</v>
      </c>
      <c r="L43" s="39">
        <v>0.7</v>
      </c>
      <c r="M43" s="39">
        <v>0.6</v>
      </c>
      <c r="N43" s="39">
        <v>0.5</v>
      </c>
      <c r="O43" s="39">
        <v>0.15</v>
      </c>
      <c r="P43" s="39">
        <v>0.1</v>
      </c>
      <c r="Q43" s="39">
        <v>0.1</v>
      </c>
      <c r="R43" s="39">
        <v>0.3</v>
      </c>
      <c r="S43" s="39">
        <v>0.05</v>
      </c>
      <c r="T43" s="39">
        <v>0.05</v>
      </c>
      <c r="U43" s="39">
        <v>0.05</v>
      </c>
      <c r="V43" s="39">
        <v>0.05</v>
      </c>
      <c r="W43" s="39">
        <v>0.05</v>
      </c>
    </row>
    <row r="44" spans="1:25" ht="15" customHeight="1">
      <c r="A44" s="94" t="s">
        <v>87</v>
      </c>
      <c r="B44" s="95"/>
      <c r="C44" s="95"/>
      <c r="D44" s="95"/>
      <c r="E44" s="95"/>
      <c r="F44" s="96"/>
      <c r="G44" s="97"/>
      <c r="H44" s="97"/>
      <c r="I44" s="98">
        <v>180</v>
      </c>
      <c r="J44" s="39" t="s">
        <v>67</v>
      </c>
      <c r="K44" s="73">
        <f>K40/(K43*1.5)</f>
        <v>1.0690289560094721</v>
      </c>
      <c r="L44" s="73">
        <f>L40/(L43*1.5)</f>
        <v>1.261082373069969</v>
      </c>
      <c r="M44" s="73">
        <f aca="true" t="shared" si="1" ref="M44:W44">M40/(M43*1.5)</f>
        <v>0.42179598300742777</v>
      </c>
      <c r="N44" s="73">
        <f t="shared" si="1"/>
        <v>0.13839778553361629</v>
      </c>
      <c r="O44" s="73">
        <f t="shared" si="1"/>
        <v>0.28622995006262497</v>
      </c>
      <c r="P44" s="73">
        <f t="shared" si="1"/>
        <v>0.2532370275069458</v>
      </c>
      <c r="Q44" s="73">
        <f t="shared" si="1"/>
        <v>0.05226081949420846</v>
      </c>
      <c r="R44" s="73">
        <f t="shared" si="1"/>
        <v>0.0035508286268950678</v>
      </c>
      <c r="S44" s="73">
        <f t="shared" si="1"/>
        <v>0.011266339254627765</v>
      </c>
      <c r="T44" s="73">
        <f t="shared" si="1"/>
        <v>0.0074523667204739776</v>
      </c>
      <c r="U44" s="73">
        <f t="shared" si="1"/>
        <v>0.002285786376699955</v>
      </c>
      <c r="V44" s="73">
        <f t="shared" si="1"/>
        <v>0.0007909330613551167</v>
      </c>
      <c r="W44" s="73">
        <f t="shared" si="1"/>
        <v>0.0007024401225824904</v>
      </c>
      <c r="X44" s="73"/>
      <c r="Y44" s="73"/>
    </row>
    <row r="45" s="101" customFormat="1" ht="12.75"/>
    <row r="46" spans="1:24" s="101" customFormat="1" ht="12.75">
      <c r="A46" s="101">
        <v>1772</v>
      </c>
      <c r="B46" s="101">
        <v>183.38</v>
      </c>
      <c r="C46" s="101">
        <v>190.18</v>
      </c>
      <c r="D46" s="101">
        <v>8.521991912854181</v>
      </c>
      <c r="E46" s="101">
        <v>9.044823036158839</v>
      </c>
      <c r="F46" s="101">
        <v>30.712988226304784</v>
      </c>
      <c r="G46" s="101" t="s">
        <v>59</v>
      </c>
      <c r="H46" s="101">
        <v>-29.8843442310734</v>
      </c>
      <c r="I46" s="101">
        <v>85.9956557689266</v>
      </c>
      <c r="J46" s="101" t="s">
        <v>73</v>
      </c>
      <c r="K46" s="101">
        <v>5.19816790147313</v>
      </c>
      <c r="M46" s="101" t="s">
        <v>68</v>
      </c>
      <c r="N46" s="101">
        <v>3.3198808708791736</v>
      </c>
      <c r="X46" s="101">
        <v>67.5</v>
      </c>
    </row>
    <row r="47" spans="1:24" s="101" customFormat="1" ht="12.75">
      <c r="A47" s="101">
        <v>1769</v>
      </c>
      <c r="B47" s="101">
        <v>187.8800048828125</v>
      </c>
      <c r="C47" s="101">
        <v>190.8800048828125</v>
      </c>
      <c r="D47" s="101">
        <v>8.383248329162598</v>
      </c>
      <c r="E47" s="101">
        <v>8.914027214050293</v>
      </c>
      <c r="F47" s="101">
        <v>44.3076782396918</v>
      </c>
      <c r="G47" s="101" t="s">
        <v>56</v>
      </c>
      <c r="H47" s="101">
        <v>5.757464823881705</v>
      </c>
      <c r="I47" s="101">
        <v>126.1374697066942</v>
      </c>
      <c r="J47" s="101" t="s">
        <v>62</v>
      </c>
      <c r="K47" s="101">
        <v>1.8762738784638109</v>
      </c>
      <c r="L47" s="101">
        <v>1.2113318708937046</v>
      </c>
      <c r="M47" s="101">
        <v>0.44418148713311073</v>
      </c>
      <c r="N47" s="101">
        <v>0.07854599449927428</v>
      </c>
      <c r="O47" s="101">
        <v>0.07535438017886902</v>
      </c>
      <c r="P47" s="101">
        <v>0.034749182978109146</v>
      </c>
      <c r="Q47" s="101">
        <v>0.009172312598620077</v>
      </c>
      <c r="R47" s="101">
        <v>0.0012090093573067983</v>
      </c>
      <c r="S47" s="101">
        <v>0.0009886138199145431</v>
      </c>
      <c r="T47" s="101">
        <v>0.0005113566721801462</v>
      </c>
      <c r="U47" s="101">
        <v>0.00020063126800363333</v>
      </c>
      <c r="V47" s="101">
        <v>4.486578606692452E-05</v>
      </c>
      <c r="W47" s="101">
        <v>6.164735320079747E-05</v>
      </c>
      <c r="X47" s="101">
        <v>67.5</v>
      </c>
    </row>
    <row r="48" spans="1:24" s="101" customFormat="1" ht="12.75">
      <c r="A48" s="101">
        <v>1771</v>
      </c>
      <c r="B48" s="101">
        <v>178.6199951171875</v>
      </c>
      <c r="C48" s="101">
        <v>181.6199951171875</v>
      </c>
      <c r="D48" s="101">
        <v>8.489215850830078</v>
      </c>
      <c r="E48" s="101">
        <v>8.778575897216797</v>
      </c>
      <c r="F48" s="101">
        <v>42.730347535602135</v>
      </c>
      <c r="G48" s="101" t="s">
        <v>57</v>
      </c>
      <c r="H48" s="101">
        <v>8.961963137705368</v>
      </c>
      <c r="I48" s="101">
        <v>120.08195825489287</v>
      </c>
      <c r="J48" s="101" t="s">
        <v>60</v>
      </c>
      <c r="K48" s="101">
        <v>-1.4896833396860125</v>
      </c>
      <c r="L48" s="101">
        <v>-0.006590625206438799</v>
      </c>
      <c r="M48" s="101">
        <v>0.3557087884997249</v>
      </c>
      <c r="N48" s="101">
        <v>-0.0008126705731018794</v>
      </c>
      <c r="O48" s="101">
        <v>-0.05933034556151814</v>
      </c>
      <c r="P48" s="101">
        <v>-0.000753898929998408</v>
      </c>
      <c r="Q48" s="101">
        <v>0.0074869894754436665</v>
      </c>
      <c r="R48" s="101">
        <v>-6.538946438253833E-05</v>
      </c>
      <c r="S48" s="101">
        <v>-0.0007354772551798714</v>
      </c>
      <c r="T48" s="101">
        <v>-5.367361800708854E-05</v>
      </c>
      <c r="U48" s="101">
        <v>0.00017243549211002523</v>
      </c>
      <c r="V48" s="101">
        <v>-5.173313947211792E-06</v>
      </c>
      <c r="W48" s="101">
        <v>-4.446886973516387E-05</v>
      </c>
      <c r="X48" s="101">
        <v>67.5</v>
      </c>
    </row>
    <row r="49" spans="1:24" s="101" customFormat="1" ht="12.75">
      <c r="A49" s="101">
        <v>1770</v>
      </c>
      <c r="B49" s="101">
        <v>104.26000213623047</v>
      </c>
      <c r="C49" s="101">
        <v>110.66000366210938</v>
      </c>
      <c r="D49" s="101">
        <v>9.579933166503906</v>
      </c>
      <c r="E49" s="101">
        <v>10.00242805480957</v>
      </c>
      <c r="F49" s="101">
        <v>29.012899286038337</v>
      </c>
      <c r="G49" s="101" t="s">
        <v>58</v>
      </c>
      <c r="H49" s="101">
        <v>35.264750254412945</v>
      </c>
      <c r="I49" s="101">
        <v>72.02475239064341</v>
      </c>
      <c r="J49" s="101" t="s">
        <v>61</v>
      </c>
      <c r="K49" s="101">
        <v>1.1407222337044016</v>
      </c>
      <c r="L49" s="101">
        <v>-1.2113139415949241</v>
      </c>
      <c r="M49" s="101">
        <v>0.26602340366185784</v>
      </c>
      <c r="N49" s="101">
        <v>-0.07854179026747252</v>
      </c>
      <c r="O49" s="101">
        <v>0.04645635271620419</v>
      </c>
      <c r="P49" s="101">
        <v>-0.03474100392978674</v>
      </c>
      <c r="Q49" s="101">
        <v>0.005298708050213784</v>
      </c>
      <c r="R49" s="101">
        <v>-0.0012072397624346054</v>
      </c>
      <c r="S49" s="101">
        <v>0.000660628861040075</v>
      </c>
      <c r="T49" s="101">
        <v>-0.0005085319939917081</v>
      </c>
      <c r="U49" s="101">
        <v>0.0001025617217168236</v>
      </c>
      <c r="V49" s="101">
        <v>-4.4566529842546885E-05</v>
      </c>
      <c r="W49" s="101">
        <v>4.2695617821281145E-05</v>
      </c>
      <c r="X49" s="101">
        <v>67.5</v>
      </c>
    </row>
    <row r="50" s="101" customFormat="1" ht="12.75"/>
    <row r="51" s="101" customFormat="1" ht="12.75"/>
    <row r="52" s="101" customFormat="1" ht="12.75"/>
    <row r="53" s="101" customFormat="1" ht="12.75"/>
    <row r="54" s="101" customFormat="1" ht="12.75"/>
    <row r="55" s="101" customFormat="1" ht="12.75" hidden="1">
      <c r="A55" s="101" t="s">
        <v>116</v>
      </c>
    </row>
    <row r="56" spans="1:24" s="101" customFormat="1" ht="12.75" hidden="1">
      <c r="A56" s="101">
        <v>1772</v>
      </c>
      <c r="B56" s="101">
        <v>189.24</v>
      </c>
      <c r="C56" s="101">
        <v>179.84</v>
      </c>
      <c r="D56" s="101">
        <v>8.583301489929173</v>
      </c>
      <c r="E56" s="101">
        <v>9.411044533186201</v>
      </c>
      <c r="F56" s="101">
        <v>43.29030865753264</v>
      </c>
      <c r="G56" s="101" t="s">
        <v>59</v>
      </c>
      <c r="H56" s="101">
        <v>-1.364386069195973</v>
      </c>
      <c r="I56" s="101">
        <v>120.37561393080404</v>
      </c>
      <c r="J56" s="101" t="s">
        <v>73</v>
      </c>
      <c r="K56" s="101">
        <v>4.554563795215753</v>
      </c>
      <c r="M56" s="101" t="s">
        <v>68</v>
      </c>
      <c r="N56" s="101">
        <v>3.019154452801168</v>
      </c>
      <c r="X56" s="101">
        <v>67.5</v>
      </c>
    </row>
    <row r="57" spans="1:24" s="101" customFormat="1" ht="12.75" hidden="1">
      <c r="A57" s="101">
        <v>1770</v>
      </c>
      <c r="B57" s="101">
        <v>95.73999786376953</v>
      </c>
      <c r="C57" s="101">
        <v>116.33999633789062</v>
      </c>
      <c r="D57" s="101">
        <v>9.605341911315918</v>
      </c>
      <c r="E57" s="101">
        <v>10.027981758117676</v>
      </c>
      <c r="F57" s="101">
        <v>28.059076186203615</v>
      </c>
      <c r="G57" s="101" t="s">
        <v>56</v>
      </c>
      <c r="H57" s="101">
        <v>41.207731117662235</v>
      </c>
      <c r="I57" s="101">
        <v>69.44772898143177</v>
      </c>
      <c r="J57" s="101" t="s">
        <v>62</v>
      </c>
      <c r="K57" s="101">
        <v>1.6860994060648533</v>
      </c>
      <c r="L57" s="101">
        <v>1.240664083552509</v>
      </c>
      <c r="M57" s="101">
        <v>0.39916065963753306</v>
      </c>
      <c r="N57" s="101">
        <v>0.08445639200914866</v>
      </c>
      <c r="O57" s="101">
        <v>0.06771743016294547</v>
      </c>
      <c r="P57" s="101">
        <v>0.03559101125496053</v>
      </c>
      <c r="Q57" s="101">
        <v>0.00824275896604818</v>
      </c>
      <c r="R57" s="101">
        <v>0.0013001540383409073</v>
      </c>
      <c r="S57" s="101">
        <v>0.0008885035257933145</v>
      </c>
      <c r="T57" s="101">
        <v>0.0005237093744212474</v>
      </c>
      <c r="U57" s="101">
        <v>0.00018027202472690036</v>
      </c>
      <c r="V57" s="101">
        <v>4.8263892046973136E-05</v>
      </c>
      <c r="W57" s="101">
        <v>5.540299146760454E-05</v>
      </c>
      <c r="X57" s="101">
        <v>67.5</v>
      </c>
    </row>
    <row r="58" spans="1:24" s="101" customFormat="1" ht="12.75" hidden="1">
      <c r="A58" s="101">
        <v>1771</v>
      </c>
      <c r="B58" s="101">
        <v>166.75999450683594</v>
      </c>
      <c r="C58" s="101">
        <v>171.86000061035156</v>
      </c>
      <c r="D58" s="101">
        <v>8.622480392456055</v>
      </c>
      <c r="E58" s="101">
        <v>9.025230407714844</v>
      </c>
      <c r="F58" s="101">
        <v>28.823253039916384</v>
      </c>
      <c r="G58" s="101" t="s">
        <v>57</v>
      </c>
      <c r="H58" s="101">
        <v>-19.551660046712257</v>
      </c>
      <c r="I58" s="101">
        <v>79.70833446012368</v>
      </c>
      <c r="J58" s="101" t="s">
        <v>60</v>
      </c>
      <c r="K58" s="101">
        <v>0.693547923049601</v>
      </c>
      <c r="L58" s="101">
        <v>-0.0067488467168078025</v>
      </c>
      <c r="M58" s="101">
        <v>-0.16831255507270387</v>
      </c>
      <c r="N58" s="101">
        <v>-0.0008724331742380454</v>
      </c>
      <c r="O58" s="101">
        <v>0.027187027799363227</v>
      </c>
      <c r="P58" s="101">
        <v>-0.000772329695188137</v>
      </c>
      <c r="Q58" s="101">
        <v>-0.0036705834347268186</v>
      </c>
      <c r="R58" s="101">
        <v>-7.01568976765779E-05</v>
      </c>
      <c r="S58" s="101">
        <v>0.0003009100283182128</v>
      </c>
      <c r="T58" s="101">
        <v>-5.5016885066888854E-05</v>
      </c>
      <c r="U58" s="101">
        <v>-9.280349117527913E-05</v>
      </c>
      <c r="V58" s="101">
        <v>-5.53332446473337E-06</v>
      </c>
      <c r="W58" s="101">
        <v>1.7010208970765203E-05</v>
      </c>
      <c r="X58" s="101">
        <v>67.5</v>
      </c>
    </row>
    <row r="59" spans="1:24" s="101" customFormat="1" ht="12.75" hidden="1">
      <c r="A59" s="101">
        <v>1769</v>
      </c>
      <c r="B59" s="101">
        <v>175.60000610351562</v>
      </c>
      <c r="C59" s="101">
        <v>181</v>
      </c>
      <c r="D59" s="101">
        <v>8.50022029876709</v>
      </c>
      <c r="E59" s="101">
        <v>8.992025375366211</v>
      </c>
      <c r="F59" s="101">
        <v>38.99200521972942</v>
      </c>
      <c r="G59" s="101" t="s">
        <v>58</v>
      </c>
      <c r="H59" s="101">
        <v>1.3206516272295232</v>
      </c>
      <c r="I59" s="101">
        <v>109.42065773074515</v>
      </c>
      <c r="J59" s="101" t="s">
        <v>61</v>
      </c>
      <c r="K59" s="101">
        <v>-1.5368547379521058</v>
      </c>
      <c r="L59" s="101">
        <v>-1.2406457275488356</v>
      </c>
      <c r="M59" s="101">
        <v>-0.3619393816748442</v>
      </c>
      <c r="N59" s="101">
        <v>-0.08445188577858684</v>
      </c>
      <c r="O59" s="101">
        <v>-0.062020285933797895</v>
      </c>
      <c r="P59" s="101">
        <v>-0.03558263043948069</v>
      </c>
      <c r="Q59" s="101">
        <v>-0.007380372119417607</v>
      </c>
      <c r="R59" s="101">
        <v>-0.0012982598095614636</v>
      </c>
      <c r="S59" s="101">
        <v>-0.0008359974104054889</v>
      </c>
      <c r="T59" s="101">
        <v>-0.0005208115313760161</v>
      </c>
      <c r="U59" s="101">
        <v>-0.00015454939315576773</v>
      </c>
      <c r="V59" s="101">
        <v>-4.794565252335043E-05</v>
      </c>
      <c r="W59" s="101">
        <v>-5.27270732577711E-05</v>
      </c>
      <c r="X59" s="101">
        <v>67.5</v>
      </c>
    </row>
    <row r="60" s="101" customFormat="1" ht="12.75" hidden="1">
      <c r="A60" s="101" t="s">
        <v>122</v>
      </c>
    </row>
    <row r="61" spans="1:24" s="101" customFormat="1" ht="12.75" hidden="1">
      <c r="A61" s="101">
        <v>1772</v>
      </c>
      <c r="B61" s="101">
        <v>175.1</v>
      </c>
      <c r="C61" s="101">
        <v>184.3</v>
      </c>
      <c r="D61" s="101">
        <v>8.479861248864108</v>
      </c>
      <c r="E61" s="101">
        <v>8.987940167640462</v>
      </c>
      <c r="F61" s="101">
        <v>41.26918982793251</v>
      </c>
      <c r="G61" s="101" t="s">
        <v>59</v>
      </c>
      <c r="H61" s="101">
        <v>8.486582432763115</v>
      </c>
      <c r="I61" s="101">
        <v>116.08658243276311</v>
      </c>
      <c r="J61" s="101" t="s">
        <v>73</v>
      </c>
      <c r="K61" s="101">
        <v>4.238707164424606</v>
      </c>
      <c r="M61" s="101" t="s">
        <v>68</v>
      </c>
      <c r="N61" s="101">
        <v>2.7717341657387653</v>
      </c>
      <c r="X61" s="101">
        <v>67.5</v>
      </c>
    </row>
    <row r="62" spans="1:24" s="101" customFormat="1" ht="12.75" hidden="1">
      <c r="A62" s="101">
        <v>1770</v>
      </c>
      <c r="B62" s="101">
        <v>98.36000061035156</v>
      </c>
      <c r="C62" s="101">
        <v>118.66000366210938</v>
      </c>
      <c r="D62" s="101">
        <v>9.797713279724121</v>
      </c>
      <c r="E62" s="101">
        <v>10.317683219909668</v>
      </c>
      <c r="F62" s="101">
        <v>29.057493298616773</v>
      </c>
      <c r="G62" s="101" t="s">
        <v>56</v>
      </c>
      <c r="H62" s="101">
        <v>39.65455739503321</v>
      </c>
      <c r="I62" s="101">
        <v>70.51455800538477</v>
      </c>
      <c r="J62" s="101" t="s">
        <v>62</v>
      </c>
      <c r="K62" s="101">
        <v>1.6593281650247809</v>
      </c>
      <c r="L62" s="101">
        <v>1.142938882763413</v>
      </c>
      <c r="M62" s="101">
        <v>0.3928225570826231</v>
      </c>
      <c r="N62" s="101">
        <v>0.138314079077046</v>
      </c>
      <c r="O62" s="101">
        <v>0.06664209734705327</v>
      </c>
      <c r="P62" s="101">
        <v>0.03278760260591625</v>
      </c>
      <c r="Q62" s="101">
        <v>0.008111862037970943</v>
      </c>
      <c r="R62" s="101">
        <v>0.0021291563031408775</v>
      </c>
      <c r="S62" s="101">
        <v>0.0008743787027800487</v>
      </c>
      <c r="T62" s="101">
        <v>0.0004824488785173352</v>
      </c>
      <c r="U62" s="101">
        <v>0.0001774107229702874</v>
      </c>
      <c r="V62" s="101">
        <v>7.903348304171721E-05</v>
      </c>
      <c r="W62" s="101">
        <v>5.451719029033446E-05</v>
      </c>
      <c r="X62" s="101">
        <v>67.5</v>
      </c>
    </row>
    <row r="63" spans="1:24" s="101" customFormat="1" ht="12.75" hidden="1">
      <c r="A63" s="101">
        <v>1771</v>
      </c>
      <c r="B63" s="101">
        <v>171.36000061035156</v>
      </c>
      <c r="C63" s="101">
        <v>186.25999450683594</v>
      </c>
      <c r="D63" s="101">
        <v>8.777438163757324</v>
      </c>
      <c r="E63" s="101">
        <v>8.9729642868042</v>
      </c>
      <c r="F63" s="101">
        <v>30.858862354798713</v>
      </c>
      <c r="G63" s="101" t="s">
        <v>57</v>
      </c>
      <c r="H63" s="101">
        <v>-20.0127431556963</v>
      </c>
      <c r="I63" s="101">
        <v>83.84725745465526</v>
      </c>
      <c r="J63" s="101" t="s">
        <v>60</v>
      </c>
      <c r="K63" s="101">
        <v>1.091290218954926</v>
      </c>
      <c r="L63" s="101">
        <v>-0.00621658581076155</v>
      </c>
      <c r="M63" s="101">
        <v>-0.26169449981340764</v>
      </c>
      <c r="N63" s="101">
        <v>-0.001429330747659419</v>
      </c>
      <c r="O63" s="101">
        <v>0.04328434158618569</v>
      </c>
      <c r="P63" s="101">
        <v>-0.0007115472245528588</v>
      </c>
      <c r="Q63" s="101">
        <v>-0.005560858452441553</v>
      </c>
      <c r="R63" s="101">
        <v>-0.00011491762287350864</v>
      </c>
      <c r="S63" s="101">
        <v>0.0005216855023434442</v>
      </c>
      <c r="T63" s="101">
        <v>-5.069497995795642E-05</v>
      </c>
      <c r="U63" s="101">
        <v>-0.00013146444703654835</v>
      </c>
      <c r="V63" s="101">
        <v>-9.060999683140533E-06</v>
      </c>
      <c r="W63" s="101">
        <v>3.1048820730106915E-05</v>
      </c>
      <c r="X63" s="101">
        <v>67.5</v>
      </c>
    </row>
    <row r="64" spans="1:24" s="101" customFormat="1" ht="12.75" hidden="1">
      <c r="A64" s="101">
        <v>1769</v>
      </c>
      <c r="B64" s="101">
        <v>180.0399932861328</v>
      </c>
      <c r="C64" s="101">
        <v>187.5399932861328</v>
      </c>
      <c r="D64" s="101">
        <v>8.348219871520996</v>
      </c>
      <c r="E64" s="101">
        <v>8.829057693481445</v>
      </c>
      <c r="F64" s="101">
        <v>41.921664657014006</v>
      </c>
      <c r="G64" s="101" t="s">
        <v>58</v>
      </c>
      <c r="H64" s="101">
        <v>7.2662369479476325</v>
      </c>
      <c r="I64" s="101">
        <v>119.80623023408045</v>
      </c>
      <c r="J64" s="101" t="s">
        <v>61</v>
      </c>
      <c r="K64" s="101">
        <v>-1.2499822467770556</v>
      </c>
      <c r="L64" s="101">
        <v>-1.1429219762491822</v>
      </c>
      <c r="M64" s="101">
        <v>-0.2929599804074629</v>
      </c>
      <c r="N64" s="101">
        <v>-0.1383066935637792</v>
      </c>
      <c r="O64" s="101">
        <v>-0.050671835493344045</v>
      </c>
      <c r="P64" s="101">
        <v>-0.03277988079890952</v>
      </c>
      <c r="Q64" s="101">
        <v>-0.005905858023605329</v>
      </c>
      <c r="R64" s="101">
        <v>-0.002126052798769972</v>
      </c>
      <c r="S64" s="101">
        <v>-0.0007016996170157063</v>
      </c>
      <c r="T64" s="101">
        <v>-0.0004797780105316384</v>
      </c>
      <c r="U64" s="101">
        <v>-0.00011912876978385462</v>
      </c>
      <c r="V64" s="101">
        <v>-7.851235397341954E-05</v>
      </c>
      <c r="W64" s="101">
        <v>-4.481177042276081E-05</v>
      </c>
      <c r="X64" s="101">
        <v>67.5</v>
      </c>
    </row>
    <row r="65" s="101" customFormat="1" ht="12.75" hidden="1">
      <c r="A65" s="101" t="s">
        <v>128</v>
      </c>
    </row>
    <row r="66" spans="1:24" s="101" customFormat="1" ht="12.75" hidden="1">
      <c r="A66" s="101">
        <v>1772</v>
      </c>
      <c r="B66" s="101">
        <v>170.34</v>
      </c>
      <c r="C66" s="101">
        <v>179.64</v>
      </c>
      <c r="D66" s="101">
        <v>8.662888792413737</v>
      </c>
      <c r="E66" s="101">
        <v>9.27013398942618</v>
      </c>
      <c r="F66" s="101">
        <v>39.28753485789645</v>
      </c>
      <c r="G66" s="101" t="s">
        <v>59</v>
      </c>
      <c r="H66" s="101">
        <v>5.315894818073303</v>
      </c>
      <c r="I66" s="101">
        <v>108.1558948180733</v>
      </c>
      <c r="J66" s="101" t="s">
        <v>73</v>
      </c>
      <c r="K66" s="101">
        <v>4.270528892554233</v>
      </c>
      <c r="M66" s="101" t="s">
        <v>68</v>
      </c>
      <c r="N66" s="101">
        <v>2.784065496914714</v>
      </c>
      <c r="X66" s="101">
        <v>67.5</v>
      </c>
    </row>
    <row r="67" spans="1:24" s="101" customFormat="1" ht="12.75" hidden="1">
      <c r="A67" s="101">
        <v>1770</v>
      </c>
      <c r="B67" s="101">
        <v>106.5199966430664</v>
      </c>
      <c r="C67" s="101">
        <v>111.5199966430664</v>
      </c>
      <c r="D67" s="101">
        <v>9.518672943115234</v>
      </c>
      <c r="E67" s="101">
        <v>10.090448379516602</v>
      </c>
      <c r="F67" s="101">
        <v>29.800930291609244</v>
      </c>
      <c r="G67" s="101" t="s">
        <v>56</v>
      </c>
      <c r="H67" s="101">
        <v>35.44425133301465</v>
      </c>
      <c r="I67" s="101">
        <v>74.46424797608105</v>
      </c>
      <c r="J67" s="101" t="s">
        <v>62</v>
      </c>
      <c r="K67" s="101">
        <v>1.6639796350938363</v>
      </c>
      <c r="L67" s="101">
        <v>1.155235160135273</v>
      </c>
      <c r="M67" s="101">
        <v>0.3939238437433921</v>
      </c>
      <c r="N67" s="101">
        <v>0.07951914341806811</v>
      </c>
      <c r="O67" s="101">
        <v>0.06682896108645804</v>
      </c>
      <c r="P67" s="101">
        <v>0.03314029879492817</v>
      </c>
      <c r="Q67" s="101">
        <v>0.00813456924352187</v>
      </c>
      <c r="R67" s="101">
        <v>0.0012241475312048508</v>
      </c>
      <c r="S67" s="101">
        <v>0.0008768185072539677</v>
      </c>
      <c r="T67" s="101">
        <v>0.0004876310234663833</v>
      </c>
      <c r="U67" s="101">
        <v>0.0001778982173762969</v>
      </c>
      <c r="V67" s="101">
        <v>4.5448634799566166E-05</v>
      </c>
      <c r="W67" s="101">
        <v>5.466993209576696E-05</v>
      </c>
      <c r="X67" s="101">
        <v>67.5</v>
      </c>
    </row>
    <row r="68" spans="1:24" s="101" customFormat="1" ht="12.75" hidden="1">
      <c r="A68" s="101">
        <v>1771</v>
      </c>
      <c r="B68" s="101">
        <v>172.5399932861328</v>
      </c>
      <c r="C68" s="101">
        <v>179.83999633789062</v>
      </c>
      <c r="D68" s="101">
        <v>8.648321151733398</v>
      </c>
      <c r="E68" s="101">
        <v>8.89349365234375</v>
      </c>
      <c r="F68" s="101">
        <v>29.139170138823502</v>
      </c>
      <c r="G68" s="101" t="s">
        <v>57</v>
      </c>
      <c r="H68" s="101">
        <v>-24.679316274516296</v>
      </c>
      <c r="I68" s="101">
        <v>80.36067701161652</v>
      </c>
      <c r="J68" s="101" t="s">
        <v>60</v>
      </c>
      <c r="K68" s="101">
        <v>1.1490059279073497</v>
      </c>
      <c r="L68" s="101">
        <v>-0.006284118021190185</v>
      </c>
      <c r="M68" s="101">
        <v>-0.2752323592822192</v>
      </c>
      <c r="N68" s="101">
        <v>-0.0008212787262457989</v>
      </c>
      <c r="O68" s="101">
        <v>0.04562227993111029</v>
      </c>
      <c r="P68" s="101">
        <v>-0.0007192374819954011</v>
      </c>
      <c r="Q68" s="101">
        <v>-0.005834291047617239</v>
      </c>
      <c r="R68" s="101">
        <v>-6.603641448405674E-05</v>
      </c>
      <c r="S68" s="101">
        <v>0.0005539059954944742</v>
      </c>
      <c r="T68" s="101">
        <v>-5.12396034610998E-05</v>
      </c>
      <c r="U68" s="101">
        <v>-0.00013700797502201899</v>
      </c>
      <c r="V68" s="101">
        <v>-5.203574007958917E-06</v>
      </c>
      <c r="W68" s="101">
        <v>3.310053006547626E-05</v>
      </c>
      <c r="X68" s="101">
        <v>67.5</v>
      </c>
    </row>
    <row r="69" spans="1:24" s="101" customFormat="1" ht="12.75" hidden="1">
      <c r="A69" s="101">
        <v>1769</v>
      </c>
      <c r="B69" s="101">
        <v>179.82000732421875</v>
      </c>
      <c r="C69" s="101">
        <v>177.22000122070312</v>
      </c>
      <c r="D69" s="101">
        <v>8.24385929107666</v>
      </c>
      <c r="E69" s="101">
        <v>8.976780891418457</v>
      </c>
      <c r="F69" s="101">
        <v>40.2859915795935</v>
      </c>
      <c r="G69" s="101" t="s">
        <v>58</v>
      </c>
      <c r="H69" s="101">
        <v>4.268098074775153</v>
      </c>
      <c r="I69" s="101">
        <v>116.5881053989939</v>
      </c>
      <c r="J69" s="101" t="s">
        <v>61</v>
      </c>
      <c r="K69" s="101">
        <v>-1.2035836504542536</v>
      </c>
      <c r="L69" s="101">
        <v>-1.1552180681903594</v>
      </c>
      <c r="M69" s="101">
        <v>-0.28182111892743567</v>
      </c>
      <c r="N69" s="101">
        <v>-0.07951490219573372</v>
      </c>
      <c r="O69" s="101">
        <v>-0.04883357056147682</v>
      </c>
      <c r="P69" s="101">
        <v>-0.03313249313984099</v>
      </c>
      <c r="Q69" s="101">
        <v>-0.0056685328568638746</v>
      </c>
      <c r="R69" s="101">
        <v>-0.001222365072356463</v>
      </c>
      <c r="S69" s="101">
        <v>-0.0006797049674810032</v>
      </c>
      <c r="T69" s="101">
        <v>-0.00048493145709885814</v>
      </c>
      <c r="U69" s="101">
        <v>-0.00011347506565774707</v>
      </c>
      <c r="V69" s="101">
        <v>-4.5149764370238204E-05</v>
      </c>
      <c r="W69" s="101">
        <v>-4.351041696812698E-05</v>
      </c>
      <c r="X69" s="101">
        <v>67.5</v>
      </c>
    </row>
    <row r="70" s="101" customFormat="1" ht="12.75" hidden="1">
      <c r="A70" s="101" t="s">
        <v>134</v>
      </c>
    </row>
    <row r="71" spans="1:24" s="101" customFormat="1" ht="12.75" hidden="1">
      <c r="A71" s="101">
        <v>1772</v>
      </c>
      <c r="B71" s="101">
        <v>171.18</v>
      </c>
      <c r="C71" s="101">
        <v>186.38</v>
      </c>
      <c r="D71" s="101">
        <v>8.409816458360329</v>
      </c>
      <c r="E71" s="101">
        <v>8.989695141717187</v>
      </c>
      <c r="F71" s="101">
        <v>38.66426122284649</v>
      </c>
      <c r="G71" s="101" t="s">
        <v>59</v>
      </c>
      <c r="H71" s="101">
        <v>5.966973871112401</v>
      </c>
      <c r="I71" s="101">
        <v>109.64697387111241</v>
      </c>
      <c r="J71" s="101" t="s">
        <v>73</v>
      </c>
      <c r="K71" s="101">
        <v>4.241775397722096</v>
      </c>
      <c r="M71" s="101" t="s">
        <v>68</v>
      </c>
      <c r="N71" s="101">
        <v>2.9260269829498724</v>
      </c>
      <c r="X71" s="101">
        <v>67.5</v>
      </c>
    </row>
    <row r="72" spans="1:24" s="101" customFormat="1" ht="12.75" hidden="1">
      <c r="A72" s="101">
        <v>1770</v>
      </c>
      <c r="B72" s="101">
        <v>111.26000213623047</v>
      </c>
      <c r="C72" s="101">
        <v>111.55999755859375</v>
      </c>
      <c r="D72" s="101">
        <v>9.674474716186523</v>
      </c>
      <c r="E72" s="101">
        <v>9.959726333618164</v>
      </c>
      <c r="F72" s="101">
        <v>31.805325896557566</v>
      </c>
      <c r="G72" s="101" t="s">
        <v>56</v>
      </c>
      <c r="H72" s="101">
        <v>34.448395673726324</v>
      </c>
      <c r="I72" s="101">
        <v>78.2083978099568</v>
      </c>
      <c r="J72" s="101" t="s">
        <v>62</v>
      </c>
      <c r="K72" s="101">
        <v>1.5489291156813176</v>
      </c>
      <c r="L72" s="101">
        <v>1.301345844962464</v>
      </c>
      <c r="M72" s="101">
        <v>0.36668723671551207</v>
      </c>
      <c r="N72" s="101">
        <v>0.09648514938325495</v>
      </c>
      <c r="O72" s="101">
        <v>0.06220826255350314</v>
      </c>
      <c r="P72" s="101">
        <v>0.037331737421465866</v>
      </c>
      <c r="Q72" s="101">
        <v>0.007572113547681772</v>
      </c>
      <c r="R72" s="101">
        <v>0.001485295573219605</v>
      </c>
      <c r="S72" s="101">
        <v>0.0008161841430410023</v>
      </c>
      <c r="T72" s="101">
        <v>0.0005493012156963486</v>
      </c>
      <c r="U72" s="101">
        <v>0.00016559042673978846</v>
      </c>
      <c r="V72" s="101">
        <v>5.514368677988076E-05</v>
      </c>
      <c r="W72" s="101">
        <v>5.0886198277552004E-05</v>
      </c>
      <c r="X72" s="101">
        <v>67.5</v>
      </c>
    </row>
    <row r="73" spans="1:24" s="101" customFormat="1" ht="12.75" hidden="1">
      <c r="A73" s="101">
        <v>1771</v>
      </c>
      <c r="B73" s="101">
        <v>178.02000427246094</v>
      </c>
      <c r="C73" s="101">
        <v>187.1199951171875</v>
      </c>
      <c r="D73" s="101">
        <v>8.474437713623047</v>
      </c>
      <c r="E73" s="101">
        <v>8.778223037719727</v>
      </c>
      <c r="F73" s="101">
        <v>29.706174489870012</v>
      </c>
      <c r="G73" s="101" t="s">
        <v>57</v>
      </c>
      <c r="H73" s="101">
        <v>-26.895448068392554</v>
      </c>
      <c r="I73" s="101">
        <v>83.62455620406838</v>
      </c>
      <c r="J73" s="101" t="s">
        <v>60</v>
      </c>
      <c r="K73" s="101">
        <v>1.2604659967099698</v>
      </c>
      <c r="L73" s="101">
        <v>-0.007079004210853262</v>
      </c>
      <c r="M73" s="101">
        <v>-0.30080105599613555</v>
      </c>
      <c r="N73" s="101">
        <v>-0.0009966917183517714</v>
      </c>
      <c r="O73" s="101">
        <v>0.05022988492969986</v>
      </c>
      <c r="P73" s="101">
        <v>-0.0008102229356436343</v>
      </c>
      <c r="Q73" s="101">
        <v>-0.006323021528001512</v>
      </c>
      <c r="R73" s="101">
        <v>-8.014114077667031E-05</v>
      </c>
      <c r="S73" s="101">
        <v>0.0006249678402718751</v>
      </c>
      <c r="T73" s="101">
        <v>-5.7720354772265205E-05</v>
      </c>
      <c r="U73" s="101">
        <v>-0.00014505574273727595</v>
      </c>
      <c r="V73" s="101">
        <v>-6.315341408582125E-06</v>
      </c>
      <c r="W73" s="101">
        <v>3.784911269250878E-05</v>
      </c>
      <c r="X73" s="101">
        <v>67.5</v>
      </c>
    </row>
    <row r="74" spans="1:24" s="101" customFormat="1" ht="12.75" hidden="1">
      <c r="A74" s="101">
        <v>1769</v>
      </c>
      <c r="B74" s="101">
        <v>172.6199951171875</v>
      </c>
      <c r="C74" s="101">
        <v>174.52000427246094</v>
      </c>
      <c r="D74" s="101">
        <v>8.181350708007812</v>
      </c>
      <c r="E74" s="101">
        <v>9.126297950744629</v>
      </c>
      <c r="F74" s="101">
        <v>39.890549886569545</v>
      </c>
      <c r="G74" s="101" t="s">
        <v>58</v>
      </c>
      <c r="H74" s="101">
        <v>11.170624940158504</v>
      </c>
      <c r="I74" s="101">
        <v>116.290620057346</v>
      </c>
      <c r="J74" s="101" t="s">
        <v>61</v>
      </c>
      <c r="K74" s="101">
        <v>-0.9002260141449209</v>
      </c>
      <c r="L74" s="101">
        <v>-1.3013265907912785</v>
      </c>
      <c r="M74" s="101">
        <v>-0.20970992890578097</v>
      </c>
      <c r="N74" s="101">
        <v>-0.09648000133254347</v>
      </c>
      <c r="O74" s="101">
        <v>-0.03669913609166695</v>
      </c>
      <c r="P74" s="101">
        <v>-0.037322944118863825</v>
      </c>
      <c r="Q74" s="101">
        <v>-0.004166089573618796</v>
      </c>
      <c r="R74" s="101">
        <v>-0.0014831319352575376</v>
      </c>
      <c r="S74" s="101">
        <v>-0.0005249492870530288</v>
      </c>
      <c r="T74" s="101">
        <v>-0.0005462601817911043</v>
      </c>
      <c r="U74" s="101">
        <v>-7.986877316450071E-05</v>
      </c>
      <c r="V74" s="101">
        <v>-5.478086029418162E-05</v>
      </c>
      <c r="W74" s="101">
        <v>-3.4012495402897265E-05</v>
      </c>
      <c r="X74" s="101">
        <v>67.5</v>
      </c>
    </row>
    <row r="75" s="101" customFormat="1" ht="12.75" hidden="1">
      <c r="A75" s="101" t="s">
        <v>140</v>
      </c>
    </row>
    <row r="76" spans="1:24" s="101" customFormat="1" ht="12.75" hidden="1">
      <c r="A76" s="101">
        <v>1772</v>
      </c>
      <c r="B76" s="101">
        <v>167.98</v>
      </c>
      <c r="C76" s="101">
        <v>189.38</v>
      </c>
      <c r="D76" s="101">
        <v>8.39380247250448</v>
      </c>
      <c r="E76" s="101">
        <v>9.022272288543332</v>
      </c>
      <c r="F76" s="101">
        <v>40.703082934776994</v>
      </c>
      <c r="G76" s="101" t="s">
        <v>59</v>
      </c>
      <c r="H76" s="101">
        <v>15.153517083638448</v>
      </c>
      <c r="I76" s="101">
        <v>115.63351708363844</v>
      </c>
      <c r="J76" s="101" t="s">
        <v>73</v>
      </c>
      <c r="K76" s="101">
        <v>6.531911340978452</v>
      </c>
      <c r="M76" s="101" t="s">
        <v>68</v>
      </c>
      <c r="N76" s="101">
        <v>4.017043865412899</v>
      </c>
      <c r="X76" s="101">
        <v>67.5</v>
      </c>
    </row>
    <row r="77" spans="1:24" s="101" customFormat="1" ht="12.75" hidden="1">
      <c r="A77" s="101">
        <v>1770</v>
      </c>
      <c r="B77" s="101">
        <v>97.95999908447266</v>
      </c>
      <c r="C77" s="101">
        <v>104.45999908447266</v>
      </c>
      <c r="D77" s="101">
        <v>9.568166732788086</v>
      </c>
      <c r="E77" s="101">
        <v>10.005681037902832</v>
      </c>
      <c r="F77" s="101">
        <v>29.694245395447286</v>
      </c>
      <c r="G77" s="101" t="s">
        <v>56</v>
      </c>
      <c r="H77" s="101">
        <v>43.32730107887093</v>
      </c>
      <c r="I77" s="101">
        <v>73.78730016334359</v>
      </c>
      <c r="J77" s="101" t="s">
        <v>62</v>
      </c>
      <c r="K77" s="101">
        <v>2.1887251486551693</v>
      </c>
      <c r="L77" s="101">
        <v>1.2014039645691523</v>
      </c>
      <c r="M77" s="101">
        <v>0.5181498186227664</v>
      </c>
      <c r="N77" s="101">
        <v>0.14320253198060168</v>
      </c>
      <c r="O77" s="101">
        <v>0.08790366500779137</v>
      </c>
      <c r="P77" s="101">
        <v>0.034464827231661804</v>
      </c>
      <c r="Q77" s="101">
        <v>0.010699848710428311</v>
      </c>
      <c r="R77" s="101">
        <v>0.002204426452539252</v>
      </c>
      <c r="S77" s="101">
        <v>0.0011533194508105374</v>
      </c>
      <c r="T77" s="101">
        <v>0.0005071152251634109</v>
      </c>
      <c r="U77" s="101">
        <v>0.00023400970297193593</v>
      </c>
      <c r="V77" s="101">
        <v>8.183276980565421E-05</v>
      </c>
      <c r="W77" s="101">
        <v>7.190862688517622E-05</v>
      </c>
      <c r="X77" s="101">
        <v>67.5</v>
      </c>
    </row>
    <row r="78" spans="1:24" s="101" customFormat="1" ht="12.75" hidden="1">
      <c r="A78" s="101">
        <v>1771</v>
      </c>
      <c r="B78" s="101">
        <v>171.10000610351562</v>
      </c>
      <c r="C78" s="101">
        <v>186.89999389648438</v>
      </c>
      <c r="D78" s="101">
        <v>8.510946273803711</v>
      </c>
      <c r="E78" s="101">
        <v>8.99522590637207</v>
      </c>
      <c r="F78" s="101">
        <v>27.140042696697034</v>
      </c>
      <c r="G78" s="101" t="s">
        <v>57</v>
      </c>
      <c r="H78" s="101">
        <v>-27.549051060396664</v>
      </c>
      <c r="I78" s="101">
        <v>76.05095504311896</v>
      </c>
      <c r="J78" s="101" t="s">
        <v>60</v>
      </c>
      <c r="K78" s="101">
        <v>1.636790832514774</v>
      </c>
      <c r="L78" s="101">
        <v>-0.006534472673294789</v>
      </c>
      <c r="M78" s="101">
        <v>-0.3913724634303</v>
      </c>
      <c r="N78" s="101">
        <v>-0.0014796092601689714</v>
      </c>
      <c r="O78" s="101">
        <v>0.06510334590039146</v>
      </c>
      <c r="P78" s="101">
        <v>-0.0007480116213753063</v>
      </c>
      <c r="Q78" s="101">
        <v>-0.008263033398748725</v>
      </c>
      <c r="R78" s="101">
        <v>-0.00011895288694043182</v>
      </c>
      <c r="S78" s="101">
        <v>0.0007998544921892358</v>
      </c>
      <c r="T78" s="101">
        <v>-5.329834647574837E-05</v>
      </c>
      <c r="U78" s="101">
        <v>-0.00019192144806967886</v>
      </c>
      <c r="V78" s="101">
        <v>-9.374860159201179E-06</v>
      </c>
      <c r="W78" s="101">
        <v>4.81148595971731E-05</v>
      </c>
      <c r="X78" s="101">
        <v>67.5</v>
      </c>
    </row>
    <row r="79" spans="1:24" s="101" customFormat="1" ht="12.75" hidden="1">
      <c r="A79" s="101">
        <v>1769</v>
      </c>
      <c r="B79" s="101">
        <v>183.8800048828125</v>
      </c>
      <c r="C79" s="101">
        <v>190.27999877929688</v>
      </c>
      <c r="D79" s="101">
        <v>8.37473201751709</v>
      </c>
      <c r="E79" s="101">
        <v>9.026705741882324</v>
      </c>
      <c r="F79" s="101">
        <v>42.850908207463696</v>
      </c>
      <c r="G79" s="101" t="s">
        <v>58</v>
      </c>
      <c r="H79" s="101">
        <v>5.713839745053562</v>
      </c>
      <c r="I79" s="101">
        <v>122.09384462786606</v>
      </c>
      <c r="J79" s="101" t="s">
        <v>61</v>
      </c>
      <c r="K79" s="101">
        <v>-1.4530772680594746</v>
      </c>
      <c r="L79" s="101">
        <v>-1.2013861938399988</v>
      </c>
      <c r="M79" s="101">
        <v>-0.33956859308143356</v>
      </c>
      <c r="N79" s="101">
        <v>-0.1431948879048846</v>
      </c>
      <c r="O79" s="101">
        <v>-0.05906444509496376</v>
      </c>
      <c r="P79" s="101">
        <v>-0.03445670899436835</v>
      </c>
      <c r="Q79" s="101">
        <v>-0.00679772325688664</v>
      </c>
      <c r="R79" s="101">
        <v>-0.002201214709051193</v>
      </c>
      <c r="S79" s="101">
        <v>-0.000830890213531619</v>
      </c>
      <c r="T79" s="101">
        <v>-0.0005043065911283413</v>
      </c>
      <c r="U79" s="101">
        <v>-0.0001338906227330773</v>
      </c>
      <c r="V79" s="101">
        <v>-8.129399861650682E-05</v>
      </c>
      <c r="W79" s="101">
        <v>-5.3439787672256034E-05</v>
      </c>
      <c r="X79" s="101">
        <v>67.5</v>
      </c>
    </row>
    <row r="80" s="101" customFormat="1" ht="12.75" hidden="1">
      <c r="A80" s="101" t="s">
        <v>146</v>
      </c>
    </row>
    <row r="81" spans="1:24" s="101" customFormat="1" ht="12.75" hidden="1">
      <c r="A81" s="101">
        <v>1772</v>
      </c>
      <c r="B81" s="101">
        <v>183.38</v>
      </c>
      <c r="C81" s="101">
        <v>190.18</v>
      </c>
      <c r="D81" s="101">
        <v>8.521991912854181</v>
      </c>
      <c r="E81" s="101">
        <v>9.044823036158839</v>
      </c>
      <c r="F81" s="101">
        <v>43.67929034161082</v>
      </c>
      <c r="G81" s="101" t="s">
        <v>59</v>
      </c>
      <c r="H81" s="101">
        <v>6.421001412525001</v>
      </c>
      <c r="I81" s="101">
        <v>122.301001412525</v>
      </c>
      <c r="J81" s="101" t="s">
        <v>73</v>
      </c>
      <c r="K81" s="101">
        <v>5.870281817317485</v>
      </c>
      <c r="M81" s="101" t="s">
        <v>68</v>
      </c>
      <c r="N81" s="101">
        <v>3.6524237888148754</v>
      </c>
      <c r="X81" s="101">
        <v>67.5</v>
      </c>
    </row>
    <row r="82" spans="1:24" s="101" customFormat="1" ht="12.75" hidden="1">
      <c r="A82" s="101">
        <v>1770</v>
      </c>
      <c r="B82" s="101">
        <v>104.26000213623047</v>
      </c>
      <c r="C82" s="101">
        <v>110.66000366210938</v>
      </c>
      <c r="D82" s="101">
        <v>9.579933166503906</v>
      </c>
      <c r="E82" s="101">
        <v>10.00242805480957</v>
      </c>
      <c r="F82" s="101">
        <v>31.132201333382532</v>
      </c>
      <c r="G82" s="101" t="s">
        <v>56</v>
      </c>
      <c r="H82" s="101">
        <v>40.52593438137829</v>
      </c>
      <c r="I82" s="101">
        <v>77.28593651760876</v>
      </c>
      <c r="J82" s="101" t="s">
        <v>62</v>
      </c>
      <c r="K82" s="101">
        <v>2.046333629402843</v>
      </c>
      <c r="L82" s="101">
        <v>1.1977401560123706</v>
      </c>
      <c r="M82" s="101">
        <v>0.4844408380769648</v>
      </c>
      <c r="N82" s="101">
        <v>0.0741502504079953</v>
      </c>
      <c r="O82" s="101">
        <v>0.08218509466955072</v>
      </c>
      <c r="P82" s="101">
        <v>0.034359677050349216</v>
      </c>
      <c r="Q82" s="101">
        <v>0.010003756668702384</v>
      </c>
      <c r="R82" s="101">
        <v>0.0011415283843821118</v>
      </c>
      <c r="S82" s="101">
        <v>0.0010782961595569532</v>
      </c>
      <c r="T82" s="101">
        <v>0.0005055727085431539</v>
      </c>
      <c r="U82" s="101">
        <v>0.00021878099336482122</v>
      </c>
      <c r="V82" s="101">
        <v>4.238337824481013E-05</v>
      </c>
      <c r="W82" s="101">
        <v>6.723408686158467E-05</v>
      </c>
      <c r="X82" s="101">
        <v>67.5</v>
      </c>
    </row>
    <row r="83" spans="1:24" s="101" customFormat="1" ht="12.75" hidden="1">
      <c r="A83" s="101">
        <v>1771</v>
      </c>
      <c r="B83" s="101">
        <v>178.6199951171875</v>
      </c>
      <c r="C83" s="101">
        <v>181.6199951171875</v>
      </c>
      <c r="D83" s="101">
        <v>8.489215850830078</v>
      </c>
      <c r="E83" s="101">
        <v>8.778575897216797</v>
      </c>
      <c r="F83" s="101">
        <v>29.734903986503923</v>
      </c>
      <c r="G83" s="101" t="s">
        <v>57</v>
      </c>
      <c r="H83" s="101">
        <v>-27.558177693502074</v>
      </c>
      <c r="I83" s="101">
        <v>83.56181742368543</v>
      </c>
      <c r="J83" s="101" t="s">
        <v>60</v>
      </c>
      <c r="K83" s="101">
        <v>1.3007756316371155</v>
      </c>
      <c r="L83" s="101">
        <v>-0.006515286002661999</v>
      </c>
      <c r="M83" s="101">
        <v>-0.31217148459005306</v>
      </c>
      <c r="N83" s="101">
        <v>-0.0007656139426820781</v>
      </c>
      <c r="O83" s="101">
        <v>0.05155434485475117</v>
      </c>
      <c r="P83" s="101">
        <v>-0.0007457012987543973</v>
      </c>
      <c r="Q83" s="101">
        <v>-0.006644847873648299</v>
      </c>
      <c r="R83" s="101">
        <v>-6.155972842187597E-05</v>
      </c>
      <c r="S83" s="101">
        <v>0.0006181130737342548</v>
      </c>
      <c r="T83" s="101">
        <v>-5.312649806144482E-05</v>
      </c>
      <c r="U83" s="101">
        <v>-0.00015781587471032032</v>
      </c>
      <c r="V83" s="101">
        <v>-4.849530500035968E-06</v>
      </c>
      <c r="W83" s="101">
        <v>3.667837241575958E-05</v>
      </c>
      <c r="X83" s="101">
        <v>67.5</v>
      </c>
    </row>
    <row r="84" spans="1:24" s="101" customFormat="1" ht="12.75" hidden="1">
      <c r="A84" s="101">
        <v>1769</v>
      </c>
      <c r="B84" s="101">
        <v>187.8800048828125</v>
      </c>
      <c r="C84" s="101">
        <v>190.8800048828125</v>
      </c>
      <c r="D84" s="101">
        <v>8.383248329162598</v>
      </c>
      <c r="E84" s="101">
        <v>8.914027214050293</v>
      </c>
      <c r="F84" s="101">
        <v>42.139947797487096</v>
      </c>
      <c r="G84" s="101" t="s">
        <v>58</v>
      </c>
      <c r="H84" s="101">
        <v>-0.41374621332694517</v>
      </c>
      <c r="I84" s="101">
        <v>119.96625866948555</v>
      </c>
      <c r="J84" s="101" t="s">
        <v>61</v>
      </c>
      <c r="K84" s="101">
        <v>-1.5797037946919272</v>
      </c>
      <c r="L84" s="101">
        <v>-1.197722435446895</v>
      </c>
      <c r="M84" s="101">
        <v>-0.37044822823918905</v>
      </c>
      <c r="N84" s="101">
        <v>-0.07414629775558035</v>
      </c>
      <c r="O84" s="101">
        <v>-0.06400421323975794</v>
      </c>
      <c r="P84" s="101">
        <v>-0.03435158419312464</v>
      </c>
      <c r="Q84" s="101">
        <v>-0.007478044144205026</v>
      </c>
      <c r="R84" s="101">
        <v>-0.001139867295866786</v>
      </c>
      <c r="S84" s="101">
        <v>-0.000883549000222436</v>
      </c>
      <c r="T84" s="101">
        <v>-0.0005027736457168257</v>
      </c>
      <c r="U84" s="101">
        <v>-0.0001515231756105792</v>
      </c>
      <c r="V84" s="101">
        <v>-4.210502114204273E-05</v>
      </c>
      <c r="W84" s="101">
        <v>-5.634819813482911E-05</v>
      </c>
      <c r="X84" s="101">
        <v>67.5</v>
      </c>
    </row>
    <row r="85" spans="1:14" s="101" customFormat="1" ht="12.75">
      <c r="A85" s="101" t="s">
        <v>152</v>
      </c>
      <c r="E85" s="99" t="s">
        <v>106</v>
      </c>
      <c r="F85" s="102">
        <f>MIN(F56:F84)</f>
        <v>27.140042696697034</v>
      </c>
      <c r="G85" s="102"/>
      <c r="H85" s="102"/>
      <c r="I85" s="115"/>
      <c r="J85" s="115" t="s">
        <v>158</v>
      </c>
      <c r="K85" s="102">
        <f>AVERAGE(K83,K78,K73,K68,K63,K58)</f>
        <v>1.1886460884622894</v>
      </c>
      <c r="L85" s="102">
        <f>AVERAGE(L83,L78,L73,L68,L63,L58)</f>
        <v>-0.006563052239261599</v>
      </c>
      <c r="M85" s="115" t="s">
        <v>108</v>
      </c>
      <c r="N85" s="102" t="e">
        <f>Mittelwert(K81,K76,K71,K66,K61,K56)</f>
        <v>#NAME?</v>
      </c>
    </row>
    <row r="86" spans="5:14" s="101" customFormat="1" ht="12.75">
      <c r="E86" s="99" t="s">
        <v>107</v>
      </c>
      <c r="F86" s="102">
        <f>MAX(F56:F84)</f>
        <v>43.67929034161082</v>
      </c>
      <c r="G86" s="102"/>
      <c r="H86" s="102"/>
      <c r="I86" s="115"/>
      <c r="J86" s="115" t="s">
        <v>159</v>
      </c>
      <c r="K86" s="102">
        <f>AVERAGE(K84,K79,K74,K69,K64,K59)</f>
        <v>-1.320571285346623</v>
      </c>
      <c r="L86" s="102">
        <f>AVERAGE(L84,L79,L74,L69,L64,L59)</f>
        <v>-1.2065368320110916</v>
      </c>
      <c r="M86" s="102"/>
      <c r="N86" s="102"/>
    </row>
    <row r="87" spans="5:14" s="101" customFormat="1" ht="12.75">
      <c r="E87" s="99"/>
      <c r="F87" s="102"/>
      <c r="G87" s="102"/>
      <c r="H87" s="102"/>
      <c r="I87" s="102"/>
      <c r="J87" s="115" t="s">
        <v>112</v>
      </c>
      <c r="K87" s="102">
        <f>ABS(K85/$G$33)</f>
        <v>0.7429038052889309</v>
      </c>
      <c r="L87" s="102">
        <f>ABS(L85/$H$33)</f>
        <v>0.018230700664615553</v>
      </c>
      <c r="M87" s="115" t="s">
        <v>111</v>
      </c>
      <c r="N87" s="102">
        <f>K87+L87+L88+K88</f>
        <v>2.2655446199074234</v>
      </c>
    </row>
    <row r="88" spans="5:14" s="101" customFormat="1" ht="29.25" customHeight="1">
      <c r="E88" s="99"/>
      <c r="F88" s="102"/>
      <c r="G88" s="102"/>
      <c r="H88" s="102"/>
      <c r="I88" s="102"/>
      <c r="J88" s="102"/>
      <c r="K88" s="102">
        <f>ABS(K86/$G$34)</f>
        <v>0.7503245939469448</v>
      </c>
      <c r="L88" s="102">
        <f>ABS(L86/$H$34)</f>
        <v>0.7540855200069322</v>
      </c>
      <c r="M88" s="102"/>
      <c r="N88" s="102"/>
    </row>
    <row r="89" s="101" customFormat="1" ht="12.75"/>
    <row r="90" s="101" customFormat="1" ht="12.75" hidden="1">
      <c r="A90" s="101" t="s">
        <v>117</v>
      </c>
    </row>
    <row r="91" spans="1:24" s="101" customFormat="1" ht="12.75" hidden="1">
      <c r="A91" s="101">
        <v>1772</v>
      </c>
      <c r="B91" s="101">
        <v>189.24</v>
      </c>
      <c r="C91" s="101">
        <v>179.84</v>
      </c>
      <c r="D91" s="101">
        <v>8.583301489929173</v>
      </c>
      <c r="E91" s="101">
        <v>9.411044533186201</v>
      </c>
      <c r="F91" s="101">
        <v>41.690976228116185</v>
      </c>
      <c r="G91" s="101" t="s">
        <v>59</v>
      </c>
      <c r="H91" s="101">
        <v>-5.811585200841577</v>
      </c>
      <c r="I91" s="101">
        <v>115.92841479915843</v>
      </c>
      <c r="J91" s="101" t="s">
        <v>73</v>
      </c>
      <c r="K91" s="101">
        <v>4.476725534489176</v>
      </c>
      <c r="M91" s="101" t="s">
        <v>68</v>
      </c>
      <c r="N91" s="101">
        <v>3.3506594302865422</v>
      </c>
      <c r="X91" s="101">
        <v>67.5</v>
      </c>
    </row>
    <row r="92" spans="1:24" s="101" customFormat="1" ht="12.75" hidden="1">
      <c r="A92" s="101">
        <v>1770</v>
      </c>
      <c r="B92" s="101">
        <v>95.73999786376953</v>
      </c>
      <c r="C92" s="101">
        <v>116.33999633789062</v>
      </c>
      <c r="D92" s="101">
        <v>9.605341911315918</v>
      </c>
      <c r="E92" s="101">
        <v>10.027981758117676</v>
      </c>
      <c r="F92" s="101">
        <v>28.059076186203615</v>
      </c>
      <c r="G92" s="101" t="s">
        <v>56</v>
      </c>
      <c r="H92" s="101">
        <v>41.207731117662235</v>
      </c>
      <c r="I92" s="101">
        <v>69.44772898143177</v>
      </c>
      <c r="J92" s="101" t="s">
        <v>62</v>
      </c>
      <c r="K92" s="101">
        <v>1.3944471494449495</v>
      </c>
      <c r="L92" s="101">
        <v>1.552719011155477</v>
      </c>
      <c r="M92" s="101">
        <v>0.33011601739885565</v>
      </c>
      <c r="N92" s="101">
        <v>0.08461720109256135</v>
      </c>
      <c r="O92" s="101">
        <v>0.0560041863110098</v>
      </c>
      <c r="P92" s="101">
        <v>0.0445428512411354</v>
      </c>
      <c r="Q92" s="101">
        <v>0.006816969617347327</v>
      </c>
      <c r="R92" s="101">
        <v>0.0013026311864168189</v>
      </c>
      <c r="S92" s="101">
        <v>0.0007348283086392325</v>
      </c>
      <c r="T92" s="101">
        <v>0.0006554293298448958</v>
      </c>
      <c r="U92" s="101">
        <v>0.00014907794195022632</v>
      </c>
      <c r="V92" s="101">
        <v>4.835931172894586E-05</v>
      </c>
      <c r="W92" s="101">
        <v>4.581967109101066E-05</v>
      </c>
      <c r="X92" s="101">
        <v>67.5</v>
      </c>
    </row>
    <row r="93" spans="1:24" s="101" customFormat="1" ht="12.75" hidden="1">
      <c r="A93" s="101">
        <v>1769</v>
      </c>
      <c r="B93" s="101">
        <v>175.60000610351562</v>
      </c>
      <c r="C93" s="101">
        <v>181</v>
      </c>
      <c r="D93" s="101">
        <v>8.50022029876709</v>
      </c>
      <c r="E93" s="101">
        <v>8.992025375366211</v>
      </c>
      <c r="F93" s="101">
        <v>30.30298597858065</v>
      </c>
      <c r="G93" s="101" t="s">
        <v>57</v>
      </c>
      <c r="H93" s="101">
        <v>-23.062762230145722</v>
      </c>
      <c r="I93" s="101">
        <v>85.0372438733699</v>
      </c>
      <c r="J93" s="101" t="s">
        <v>60</v>
      </c>
      <c r="K93" s="101">
        <v>0.6587410465103047</v>
      </c>
      <c r="L93" s="101">
        <v>-0.008446833335277702</v>
      </c>
      <c r="M93" s="101">
        <v>-0.15924487013495614</v>
      </c>
      <c r="N93" s="101">
        <v>-0.0008740560566469705</v>
      </c>
      <c r="O93" s="101">
        <v>0.02592261711325894</v>
      </c>
      <c r="P93" s="101">
        <v>-0.000966605387635143</v>
      </c>
      <c r="Q93" s="101">
        <v>-0.00344396797365657</v>
      </c>
      <c r="R93" s="101">
        <v>-7.029772036129116E-05</v>
      </c>
      <c r="S93" s="101">
        <v>0.0002953162068293823</v>
      </c>
      <c r="T93" s="101">
        <v>-6.885073700559033E-05</v>
      </c>
      <c r="U93" s="101">
        <v>-8.52591890767779E-05</v>
      </c>
      <c r="V93" s="101">
        <v>-5.544873857565528E-06</v>
      </c>
      <c r="W93" s="101">
        <v>1.699751998973647E-05</v>
      </c>
      <c r="X93" s="101">
        <v>67.5</v>
      </c>
    </row>
    <row r="94" spans="1:24" s="101" customFormat="1" ht="12.75" hidden="1">
      <c r="A94" s="101">
        <v>1771</v>
      </c>
      <c r="B94" s="101">
        <v>166.75999450683594</v>
      </c>
      <c r="C94" s="101">
        <v>171.86000061035156</v>
      </c>
      <c r="D94" s="101">
        <v>8.622480392456055</v>
      </c>
      <c r="E94" s="101">
        <v>9.025230407714844</v>
      </c>
      <c r="F94" s="101">
        <v>39.263530839834125</v>
      </c>
      <c r="G94" s="101" t="s">
        <v>58</v>
      </c>
      <c r="H94" s="101">
        <v>9.32006909433899</v>
      </c>
      <c r="I94" s="101">
        <v>108.58006360117493</v>
      </c>
      <c r="J94" s="101" t="s">
        <v>61</v>
      </c>
      <c r="K94" s="101">
        <v>-1.2290415315349006</v>
      </c>
      <c r="L94" s="101">
        <v>-1.5526960354848105</v>
      </c>
      <c r="M94" s="101">
        <v>-0.28916717704293915</v>
      </c>
      <c r="N94" s="101">
        <v>-0.08461268667728739</v>
      </c>
      <c r="O94" s="101">
        <v>-0.04964359783857</v>
      </c>
      <c r="P94" s="101">
        <v>-0.044532362060803736</v>
      </c>
      <c r="Q94" s="101">
        <v>-0.005883039976089268</v>
      </c>
      <c r="R94" s="101">
        <v>-0.001300732961963252</v>
      </c>
      <c r="S94" s="101">
        <v>-0.0006728751601608583</v>
      </c>
      <c r="T94" s="101">
        <v>-0.0006518030242601795</v>
      </c>
      <c r="U94" s="101">
        <v>-0.0001222910604013445</v>
      </c>
      <c r="V94" s="101">
        <v>-4.8040372654685424E-05</v>
      </c>
      <c r="W94" s="101">
        <v>-4.2550282879046844E-05</v>
      </c>
      <c r="X94" s="101">
        <v>67.5</v>
      </c>
    </row>
    <row r="95" s="101" customFormat="1" ht="12.75" hidden="1">
      <c r="A95" s="101" t="s">
        <v>123</v>
      </c>
    </row>
    <row r="96" spans="1:24" s="101" customFormat="1" ht="12.75" hidden="1">
      <c r="A96" s="101">
        <v>1772</v>
      </c>
      <c r="B96" s="101">
        <v>175.1</v>
      </c>
      <c r="C96" s="101">
        <v>184.3</v>
      </c>
      <c r="D96" s="101">
        <v>8.479861248864108</v>
      </c>
      <c r="E96" s="101">
        <v>8.987940167640462</v>
      </c>
      <c r="F96" s="101">
        <v>41.36328956387568</v>
      </c>
      <c r="G96" s="101" t="s">
        <v>59</v>
      </c>
      <c r="H96" s="101">
        <v>8.751276670740978</v>
      </c>
      <c r="I96" s="101">
        <v>116.35127667074097</v>
      </c>
      <c r="J96" s="101" t="s">
        <v>73</v>
      </c>
      <c r="K96" s="101">
        <v>4.458692553561852</v>
      </c>
      <c r="M96" s="101" t="s">
        <v>68</v>
      </c>
      <c r="N96" s="101">
        <v>2.939041070561727</v>
      </c>
      <c r="X96" s="101">
        <v>67.5</v>
      </c>
    </row>
    <row r="97" spans="1:24" s="101" customFormat="1" ht="12.75" hidden="1">
      <c r="A97" s="101">
        <v>1770</v>
      </c>
      <c r="B97" s="101">
        <v>98.36000061035156</v>
      </c>
      <c r="C97" s="101">
        <v>118.66000366210938</v>
      </c>
      <c r="D97" s="101">
        <v>9.797713279724121</v>
      </c>
      <c r="E97" s="101">
        <v>10.317683219909668</v>
      </c>
      <c r="F97" s="101">
        <v>29.057493298616773</v>
      </c>
      <c r="G97" s="101" t="s">
        <v>56</v>
      </c>
      <c r="H97" s="101">
        <v>39.65455739503321</v>
      </c>
      <c r="I97" s="101">
        <v>70.51455800538477</v>
      </c>
      <c r="J97" s="101" t="s">
        <v>62</v>
      </c>
      <c r="K97" s="101">
        <v>1.6856048937187849</v>
      </c>
      <c r="L97" s="101">
        <v>1.1974242400055881</v>
      </c>
      <c r="M97" s="101">
        <v>0.39904319440298336</v>
      </c>
      <c r="N97" s="101">
        <v>0.1361327597435336</v>
      </c>
      <c r="O97" s="101">
        <v>0.06769742429571017</v>
      </c>
      <c r="P97" s="101">
        <v>0.03435061294802574</v>
      </c>
      <c r="Q97" s="101">
        <v>0.008240307316060347</v>
      </c>
      <c r="R97" s="101">
        <v>0.002095582880591864</v>
      </c>
      <c r="S97" s="101">
        <v>0.0008882209192248099</v>
      </c>
      <c r="T97" s="101">
        <v>0.0005054447353919505</v>
      </c>
      <c r="U97" s="101">
        <v>0.00018021696938505822</v>
      </c>
      <c r="V97" s="101">
        <v>7.778912651339634E-05</v>
      </c>
      <c r="W97" s="101">
        <v>5.5379691834148366E-05</v>
      </c>
      <c r="X97" s="101">
        <v>67.5</v>
      </c>
    </row>
    <row r="98" spans="1:24" s="101" customFormat="1" ht="12.75" hidden="1">
      <c r="A98" s="101">
        <v>1769</v>
      </c>
      <c r="B98" s="101">
        <v>180.0399932861328</v>
      </c>
      <c r="C98" s="101">
        <v>187.5399932861328</v>
      </c>
      <c r="D98" s="101">
        <v>8.348219871520996</v>
      </c>
      <c r="E98" s="101">
        <v>8.829057693481445</v>
      </c>
      <c r="F98" s="101">
        <v>31.698665006826026</v>
      </c>
      <c r="G98" s="101" t="s">
        <v>57</v>
      </c>
      <c r="H98" s="101">
        <v>-21.949660364193676</v>
      </c>
      <c r="I98" s="101">
        <v>90.59033292193914</v>
      </c>
      <c r="J98" s="101" t="s">
        <v>60</v>
      </c>
      <c r="K98" s="101">
        <v>1.176134891984622</v>
      </c>
      <c r="L98" s="101">
        <v>-0.006513060716820241</v>
      </c>
      <c r="M98" s="101">
        <v>-0.281664640532178</v>
      </c>
      <c r="N98" s="101">
        <v>-0.0014067268239123015</v>
      </c>
      <c r="O98" s="101">
        <v>0.04671008196407472</v>
      </c>
      <c r="P98" s="101">
        <v>-0.000745482030809512</v>
      </c>
      <c r="Q98" s="101">
        <v>-0.005967521112869617</v>
      </c>
      <c r="R98" s="101">
        <v>-0.00011310099052626409</v>
      </c>
      <c r="S98" s="101">
        <v>0.0005680058574276061</v>
      </c>
      <c r="T98" s="101">
        <v>-5.311224577634962E-05</v>
      </c>
      <c r="U98" s="101">
        <v>-0.0001399415309788732</v>
      </c>
      <c r="V98" s="101">
        <v>-8.916938699997353E-06</v>
      </c>
      <c r="W98" s="101">
        <v>3.397388370877415E-05</v>
      </c>
      <c r="X98" s="101">
        <v>67.5</v>
      </c>
    </row>
    <row r="99" spans="1:24" s="101" customFormat="1" ht="12.75" hidden="1">
      <c r="A99" s="101">
        <v>1771</v>
      </c>
      <c r="B99" s="101">
        <v>171.36000061035156</v>
      </c>
      <c r="C99" s="101">
        <v>186.25999450683594</v>
      </c>
      <c r="D99" s="101">
        <v>8.777438163757324</v>
      </c>
      <c r="E99" s="101">
        <v>8.9729642868042</v>
      </c>
      <c r="F99" s="101">
        <v>41.30852573794605</v>
      </c>
      <c r="G99" s="101" t="s">
        <v>58</v>
      </c>
      <c r="H99" s="101">
        <v>8.380254807982325</v>
      </c>
      <c r="I99" s="101">
        <v>112.24025541833389</v>
      </c>
      <c r="J99" s="101" t="s">
        <v>61</v>
      </c>
      <c r="K99" s="101">
        <v>-1.2074645227024425</v>
      </c>
      <c r="L99" s="101">
        <v>-1.1974065268709118</v>
      </c>
      <c r="M99" s="101">
        <v>-0.28266676718924016</v>
      </c>
      <c r="N99" s="101">
        <v>-0.13612549134909863</v>
      </c>
      <c r="O99" s="101">
        <v>-0.049001117325861376</v>
      </c>
      <c r="P99" s="101">
        <v>-0.034342522715240555</v>
      </c>
      <c r="Q99" s="101">
        <v>-0.005682548409875015</v>
      </c>
      <c r="R99" s="101">
        <v>-0.0020925285602284315</v>
      </c>
      <c r="S99" s="101">
        <v>-0.0006828658340234166</v>
      </c>
      <c r="T99" s="101">
        <v>-0.0005026464661012066</v>
      </c>
      <c r="U99" s="101">
        <v>-0.00011355405744236569</v>
      </c>
      <c r="V99" s="101">
        <v>-7.727636383744819E-05</v>
      </c>
      <c r="W99" s="101">
        <v>-4.373425995015727E-05</v>
      </c>
      <c r="X99" s="101">
        <v>67.5</v>
      </c>
    </row>
    <row r="100" s="101" customFormat="1" ht="12.75" hidden="1">
      <c r="A100" s="101" t="s">
        <v>129</v>
      </c>
    </row>
    <row r="101" spans="1:24" s="101" customFormat="1" ht="12.75" hidden="1">
      <c r="A101" s="101">
        <v>1772</v>
      </c>
      <c r="B101" s="101">
        <v>170.34</v>
      </c>
      <c r="C101" s="101">
        <v>179.64</v>
      </c>
      <c r="D101" s="101">
        <v>8.662888792413737</v>
      </c>
      <c r="E101" s="101">
        <v>9.27013398942618</v>
      </c>
      <c r="F101" s="101">
        <v>39.58753777893061</v>
      </c>
      <c r="G101" s="101" t="s">
        <v>59</v>
      </c>
      <c r="H101" s="101">
        <v>6.141782328955486</v>
      </c>
      <c r="I101" s="101">
        <v>108.98178232895549</v>
      </c>
      <c r="J101" s="101" t="s">
        <v>73</v>
      </c>
      <c r="K101" s="101">
        <v>4.522415814582834</v>
      </c>
      <c r="M101" s="101" t="s">
        <v>68</v>
      </c>
      <c r="N101" s="101">
        <v>2.9277986767339423</v>
      </c>
      <c r="X101" s="101">
        <v>67.5</v>
      </c>
    </row>
    <row r="102" spans="1:24" s="101" customFormat="1" ht="12.75" hidden="1">
      <c r="A102" s="101">
        <v>1770</v>
      </c>
      <c r="B102" s="101">
        <v>106.5199966430664</v>
      </c>
      <c r="C102" s="101">
        <v>111.5199966430664</v>
      </c>
      <c r="D102" s="101">
        <v>9.518672943115234</v>
      </c>
      <c r="E102" s="101">
        <v>10.090448379516602</v>
      </c>
      <c r="F102" s="101">
        <v>29.800930291609244</v>
      </c>
      <c r="G102" s="101" t="s">
        <v>56</v>
      </c>
      <c r="H102" s="101">
        <v>35.44425133301465</v>
      </c>
      <c r="I102" s="101">
        <v>74.46424797608105</v>
      </c>
      <c r="J102" s="101" t="s">
        <v>62</v>
      </c>
      <c r="K102" s="101">
        <v>1.7251702414000896</v>
      </c>
      <c r="L102" s="101">
        <v>1.1693794549159782</v>
      </c>
      <c r="M102" s="101">
        <v>0.4084098607692375</v>
      </c>
      <c r="N102" s="101">
        <v>0.07718112252687027</v>
      </c>
      <c r="O102" s="101">
        <v>0.06928648569245859</v>
      </c>
      <c r="P102" s="101">
        <v>0.03354605534793828</v>
      </c>
      <c r="Q102" s="101">
        <v>0.00843369926171364</v>
      </c>
      <c r="R102" s="101">
        <v>0.0011881618387989982</v>
      </c>
      <c r="S102" s="101">
        <v>0.000909057657841555</v>
      </c>
      <c r="T102" s="101">
        <v>0.000493598720168057</v>
      </c>
      <c r="U102" s="101">
        <v>0.00018443902608704726</v>
      </c>
      <c r="V102" s="101">
        <v>4.411429905323677E-05</v>
      </c>
      <c r="W102" s="101">
        <v>5.6679675287804825E-05</v>
      </c>
      <c r="X102" s="101">
        <v>67.5</v>
      </c>
    </row>
    <row r="103" spans="1:24" s="101" customFormat="1" ht="12.75" hidden="1">
      <c r="A103" s="101">
        <v>1769</v>
      </c>
      <c r="B103" s="101">
        <v>179.82000732421875</v>
      </c>
      <c r="C103" s="101">
        <v>177.22000122070312</v>
      </c>
      <c r="D103" s="101">
        <v>8.24385929107666</v>
      </c>
      <c r="E103" s="101">
        <v>8.976780891418457</v>
      </c>
      <c r="F103" s="101">
        <v>29.769756214314107</v>
      </c>
      <c r="G103" s="101" t="s">
        <v>57</v>
      </c>
      <c r="H103" s="101">
        <v>-26.166003435310913</v>
      </c>
      <c r="I103" s="101">
        <v>86.15400388890784</v>
      </c>
      <c r="J103" s="101" t="s">
        <v>60</v>
      </c>
      <c r="K103" s="101">
        <v>1.2379610884495607</v>
      </c>
      <c r="L103" s="101">
        <v>-0.0063610861069615734</v>
      </c>
      <c r="M103" s="101">
        <v>-0.29628439631888176</v>
      </c>
      <c r="N103" s="101">
        <v>-0.0007970594891200611</v>
      </c>
      <c r="O103" s="101">
        <v>0.04919555899542941</v>
      </c>
      <c r="P103" s="101">
        <v>-0.0007280571560798921</v>
      </c>
      <c r="Q103" s="101">
        <v>-0.006268471004139717</v>
      </c>
      <c r="R103" s="101">
        <v>-6.408859290996955E-05</v>
      </c>
      <c r="S103" s="101">
        <v>0.000600717505133694</v>
      </c>
      <c r="T103" s="101">
        <v>-5.186847756451271E-05</v>
      </c>
      <c r="U103" s="101">
        <v>-0.0001464273423774547</v>
      </c>
      <c r="V103" s="101">
        <v>-5.049109492936757E-06</v>
      </c>
      <c r="W103" s="101">
        <v>3.601207917135216E-05</v>
      </c>
      <c r="X103" s="101">
        <v>67.5</v>
      </c>
    </row>
    <row r="104" spans="1:24" s="101" customFormat="1" ht="12.75" hidden="1">
      <c r="A104" s="101">
        <v>1771</v>
      </c>
      <c r="B104" s="101">
        <v>172.5399932861328</v>
      </c>
      <c r="C104" s="101">
        <v>179.83999633789062</v>
      </c>
      <c r="D104" s="101">
        <v>8.648321151733398</v>
      </c>
      <c r="E104" s="101">
        <v>8.89349365234375</v>
      </c>
      <c r="F104" s="101">
        <v>39.6583049833791</v>
      </c>
      <c r="G104" s="101" t="s">
        <v>58</v>
      </c>
      <c r="H104" s="101">
        <v>4.330596967958201</v>
      </c>
      <c r="I104" s="101">
        <v>109.37059025409101</v>
      </c>
      <c r="J104" s="101" t="s">
        <v>61</v>
      </c>
      <c r="K104" s="101">
        <v>-1.2015259902712143</v>
      </c>
      <c r="L104" s="101">
        <v>-1.1693621535534362</v>
      </c>
      <c r="M104" s="101">
        <v>-0.2810945941698342</v>
      </c>
      <c r="N104" s="101">
        <v>-0.07717700674863315</v>
      </c>
      <c r="O104" s="101">
        <v>-0.04878948733834464</v>
      </c>
      <c r="P104" s="101">
        <v>-0.03353815382790799</v>
      </c>
      <c r="Q104" s="101">
        <v>-0.005642123226879114</v>
      </c>
      <c r="R104" s="101">
        <v>-0.0011864321335150346</v>
      </c>
      <c r="S104" s="101">
        <v>-0.0006822934151128266</v>
      </c>
      <c r="T104" s="101">
        <v>-0.0004908659262840348</v>
      </c>
      <c r="U104" s="101">
        <v>-0.00011214627835204414</v>
      </c>
      <c r="V104" s="101">
        <v>-4.3824398162287895E-05</v>
      </c>
      <c r="W104" s="101">
        <v>-4.376889014456794E-05</v>
      </c>
      <c r="X104" s="101">
        <v>67.5</v>
      </c>
    </row>
    <row r="105" s="101" customFormat="1" ht="12.75" hidden="1">
      <c r="A105" s="101" t="s">
        <v>135</v>
      </c>
    </row>
    <row r="106" spans="1:24" s="101" customFormat="1" ht="12.75" hidden="1">
      <c r="A106" s="101">
        <v>1772</v>
      </c>
      <c r="B106" s="101">
        <v>171.18</v>
      </c>
      <c r="C106" s="101">
        <v>186.38</v>
      </c>
      <c r="D106" s="101">
        <v>8.409816458360329</v>
      </c>
      <c r="E106" s="101">
        <v>8.989695141717187</v>
      </c>
      <c r="F106" s="101">
        <v>40.20129544865771</v>
      </c>
      <c r="G106" s="101" t="s">
        <v>59</v>
      </c>
      <c r="H106" s="101">
        <v>10.325809298619419</v>
      </c>
      <c r="I106" s="101">
        <v>114.00580929861943</v>
      </c>
      <c r="J106" s="101" t="s">
        <v>73</v>
      </c>
      <c r="K106" s="101">
        <v>4.316830716933385</v>
      </c>
      <c r="M106" s="101" t="s">
        <v>68</v>
      </c>
      <c r="N106" s="101">
        <v>2.6420432579405024</v>
      </c>
      <c r="X106" s="101">
        <v>67.5</v>
      </c>
    </row>
    <row r="107" spans="1:24" s="101" customFormat="1" ht="12.75" hidden="1">
      <c r="A107" s="101">
        <v>1770</v>
      </c>
      <c r="B107" s="101">
        <v>111.26000213623047</v>
      </c>
      <c r="C107" s="101">
        <v>111.55999755859375</v>
      </c>
      <c r="D107" s="101">
        <v>9.674474716186523</v>
      </c>
      <c r="E107" s="101">
        <v>9.959726333618164</v>
      </c>
      <c r="F107" s="101">
        <v>31.805325896557566</v>
      </c>
      <c r="G107" s="101" t="s">
        <v>56</v>
      </c>
      <c r="H107" s="101">
        <v>34.448395673726324</v>
      </c>
      <c r="I107" s="101">
        <v>78.2083978099568</v>
      </c>
      <c r="J107" s="101" t="s">
        <v>62</v>
      </c>
      <c r="K107" s="101">
        <v>1.7847593084060345</v>
      </c>
      <c r="L107" s="101">
        <v>0.9686099356097504</v>
      </c>
      <c r="M107" s="101">
        <v>0.4225166612852329</v>
      </c>
      <c r="N107" s="101">
        <v>0.09354161836749215</v>
      </c>
      <c r="O107" s="101">
        <v>0.07167961272950141</v>
      </c>
      <c r="P107" s="101">
        <v>0.02778662637484523</v>
      </c>
      <c r="Q107" s="101">
        <v>0.008725011873965415</v>
      </c>
      <c r="R107" s="101">
        <v>0.0014399851501009947</v>
      </c>
      <c r="S107" s="101">
        <v>0.0009404550684978825</v>
      </c>
      <c r="T107" s="101">
        <v>0.00040885204846030757</v>
      </c>
      <c r="U107" s="101">
        <v>0.00019081768030493755</v>
      </c>
      <c r="V107" s="101">
        <v>5.3458228533087726E-05</v>
      </c>
      <c r="W107" s="101">
        <v>5.863753855599396E-05</v>
      </c>
      <c r="X107" s="101">
        <v>67.5</v>
      </c>
    </row>
    <row r="108" spans="1:24" s="101" customFormat="1" ht="12.75" hidden="1">
      <c r="A108" s="101">
        <v>1769</v>
      </c>
      <c r="B108" s="101">
        <v>172.6199951171875</v>
      </c>
      <c r="C108" s="101">
        <v>174.52000427246094</v>
      </c>
      <c r="D108" s="101">
        <v>8.181350708007812</v>
      </c>
      <c r="E108" s="101">
        <v>9.126297950744629</v>
      </c>
      <c r="F108" s="101">
        <v>28.126906383015186</v>
      </c>
      <c r="G108" s="101" t="s">
        <v>57</v>
      </c>
      <c r="H108" s="101">
        <v>-23.123246692392968</v>
      </c>
      <c r="I108" s="101">
        <v>81.99674842479453</v>
      </c>
      <c r="J108" s="101" t="s">
        <v>60</v>
      </c>
      <c r="K108" s="101">
        <v>1.281699482605978</v>
      </c>
      <c r="L108" s="101">
        <v>-0.005268513548787736</v>
      </c>
      <c r="M108" s="101">
        <v>-0.3067470662903972</v>
      </c>
      <c r="N108" s="101">
        <v>-0.0009662977675631442</v>
      </c>
      <c r="O108" s="101">
        <v>0.05093447293172208</v>
      </c>
      <c r="P108" s="101">
        <v>-0.0006030698719589382</v>
      </c>
      <c r="Q108" s="101">
        <v>-0.006489575946140721</v>
      </c>
      <c r="R108" s="101">
        <v>-7.768694115944002E-05</v>
      </c>
      <c r="S108" s="101">
        <v>0.0006220300040304438</v>
      </c>
      <c r="T108" s="101">
        <v>-4.2969243789631706E-05</v>
      </c>
      <c r="U108" s="101">
        <v>-0.00015158303270927477</v>
      </c>
      <c r="V108" s="101">
        <v>-6.121389810710886E-06</v>
      </c>
      <c r="W108" s="101">
        <v>3.729436823849364E-05</v>
      </c>
      <c r="X108" s="101">
        <v>67.5</v>
      </c>
    </row>
    <row r="109" spans="1:24" s="101" customFormat="1" ht="12.75" hidden="1">
      <c r="A109" s="101">
        <v>1771</v>
      </c>
      <c r="B109" s="101">
        <v>178.02000427246094</v>
      </c>
      <c r="C109" s="101">
        <v>187.1199951171875</v>
      </c>
      <c r="D109" s="101">
        <v>8.474437713623047</v>
      </c>
      <c r="E109" s="101">
        <v>8.778223037719727</v>
      </c>
      <c r="F109" s="101">
        <v>40.07250994218335</v>
      </c>
      <c r="G109" s="101" t="s">
        <v>58</v>
      </c>
      <c r="H109" s="101">
        <v>2.2863707470128247</v>
      </c>
      <c r="I109" s="101">
        <v>112.80637501947376</v>
      </c>
      <c r="J109" s="101" t="s">
        <v>61</v>
      </c>
      <c r="K109" s="101">
        <v>-1.2420194141918857</v>
      </c>
      <c r="L109" s="101">
        <v>-0.9685956071172896</v>
      </c>
      <c r="M109" s="101">
        <v>-0.2905624999649041</v>
      </c>
      <c r="N109" s="101">
        <v>-0.09353662723999592</v>
      </c>
      <c r="O109" s="101">
        <v>-0.05043457492850485</v>
      </c>
      <c r="P109" s="101">
        <v>-0.027780081209830543</v>
      </c>
      <c r="Q109" s="101">
        <v>-0.005831915314895206</v>
      </c>
      <c r="R109" s="101">
        <v>-0.001437888024737905</v>
      </c>
      <c r="S109" s="101">
        <v>-0.00070536119112781</v>
      </c>
      <c r="T109" s="101">
        <v>-0.0004065878030860455</v>
      </c>
      <c r="U109" s="101">
        <v>-0.0001159050098641827</v>
      </c>
      <c r="V109" s="101">
        <v>-5.3106598315851104E-05</v>
      </c>
      <c r="W109" s="101">
        <v>-4.5249210220702364E-05</v>
      </c>
      <c r="X109" s="101">
        <v>67.5</v>
      </c>
    </row>
    <row r="110" s="101" customFormat="1" ht="12.75" hidden="1">
      <c r="A110" s="101" t="s">
        <v>141</v>
      </c>
    </row>
    <row r="111" spans="1:24" s="101" customFormat="1" ht="12.75" hidden="1">
      <c r="A111" s="101">
        <v>1772</v>
      </c>
      <c r="B111" s="101">
        <v>167.98</v>
      </c>
      <c r="C111" s="101">
        <v>189.38</v>
      </c>
      <c r="D111" s="101">
        <v>8.39380247250448</v>
      </c>
      <c r="E111" s="101">
        <v>9.022272288543332</v>
      </c>
      <c r="F111" s="101">
        <v>40.022088223285735</v>
      </c>
      <c r="G111" s="101" t="s">
        <v>59</v>
      </c>
      <c r="H111" s="101">
        <v>13.2188770532684</v>
      </c>
      <c r="I111" s="101">
        <v>113.69887705326839</v>
      </c>
      <c r="J111" s="101" t="s">
        <v>73</v>
      </c>
      <c r="K111" s="101">
        <v>6.9790838693487665</v>
      </c>
      <c r="M111" s="101" t="s">
        <v>68</v>
      </c>
      <c r="N111" s="101">
        <v>4.568611663053583</v>
      </c>
      <c r="X111" s="101">
        <v>67.5</v>
      </c>
    </row>
    <row r="112" spans="1:24" s="101" customFormat="1" ht="12.75" hidden="1">
      <c r="A112" s="101">
        <v>1770</v>
      </c>
      <c r="B112" s="101">
        <v>97.95999908447266</v>
      </c>
      <c r="C112" s="101">
        <v>104.45999908447266</v>
      </c>
      <c r="D112" s="101">
        <v>9.568166732788086</v>
      </c>
      <c r="E112" s="101">
        <v>10.005681037902832</v>
      </c>
      <c r="F112" s="101">
        <v>29.694245395447286</v>
      </c>
      <c r="G112" s="101" t="s">
        <v>56</v>
      </c>
      <c r="H112" s="101">
        <v>43.32730107887093</v>
      </c>
      <c r="I112" s="101">
        <v>73.78730016334359</v>
      </c>
      <c r="J112" s="101" t="s">
        <v>62</v>
      </c>
      <c r="K112" s="101">
        <v>2.12182519589562</v>
      </c>
      <c r="L112" s="101">
        <v>1.4815335389054118</v>
      </c>
      <c r="M112" s="101">
        <v>0.5023122745739881</v>
      </c>
      <c r="N112" s="101">
        <v>0.14317845665091108</v>
      </c>
      <c r="O112" s="101">
        <v>0.08521684763522738</v>
      </c>
      <c r="P112" s="101">
        <v>0.04250083831528003</v>
      </c>
      <c r="Q112" s="101">
        <v>0.010372775627077339</v>
      </c>
      <c r="R112" s="101">
        <v>0.002204061100116522</v>
      </c>
      <c r="S112" s="101">
        <v>0.0011180579886678772</v>
      </c>
      <c r="T112" s="101">
        <v>0.0006253547847384264</v>
      </c>
      <c r="U112" s="101">
        <v>0.0002268447533209946</v>
      </c>
      <c r="V112" s="101">
        <v>8.182411447046317E-05</v>
      </c>
      <c r="W112" s="101">
        <v>6.970742775247991E-05</v>
      </c>
      <c r="X112" s="101">
        <v>67.5</v>
      </c>
    </row>
    <row r="113" spans="1:24" s="101" customFormat="1" ht="12.75" hidden="1">
      <c r="A113" s="101">
        <v>1769</v>
      </c>
      <c r="B113" s="101">
        <v>183.8800048828125</v>
      </c>
      <c r="C113" s="101">
        <v>190.27999877929688</v>
      </c>
      <c r="D113" s="101">
        <v>8.37473201751709</v>
      </c>
      <c r="E113" s="101">
        <v>9.026705741882324</v>
      </c>
      <c r="F113" s="101">
        <v>29.340818460771228</v>
      </c>
      <c r="G113" s="101" t="s">
        <v>57</v>
      </c>
      <c r="H113" s="101">
        <v>-32.780065458894725</v>
      </c>
      <c r="I113" s="101">
        <v>83.59993942391777</v>
      </c>
      <c r="J113" s="101" t="s">
        <v>60</v>
      </c>
      <c r="K113" s="101">
        <v>1.7646467659616718</v>
      </c>
      <c r="L113" s="101">
        <v>-0.00805871660825344</v>
      </c>
      <c r="M113" s="101">
        <v>-0.42089912273309</v>
      </c>
      <c r="N113" s="101">
        <v>-0.0014792598599493384</v>
      </c>
      <c r="O113" s="101">
        <v>0.07035709615223715</v>
      </c>
      <c r="P113" s="101">
        <v>-0.0009224354723583522</v>
      </c>
      <c r="Q113" s="101">
        <v>-0.008837101561391234</v>
      </c>
      <c r="R113" s="101">
        <v>-0.00011893181836551278</v>
      </c>
      <c r="S113" s="101">
        <v>0.0008783479916867725</v>
      </c>
      <c r="T113" s="101">
        <v>-6.572027606928602E-05</v>
      </c>
      <c r="U113" s="101">
        <v>-0.00020206105294875767</v>
      </c>
      <c r="V113" s="101">
        <v>-9.372168742729475E-06</v>
      </c>
      <c r="W113" s="101">
        <v>5.329257778274441E-05</v>
      </c>
      <c r="X113" s="101">
        <v>67.5</v>
      </c>
    </row>
    <row r="114" spans="1:24" s="101" customFormat="1" ht="12.75" hidden="1">
      <c r="A114" s="101">
        <v>1771</v>
      </c>
      <c r="B114" s="101">
        <v>171.10000610351562</v>
      </c>
      <c r="C114" s="101">
        <v>186.89999389648438</v>
      </c>
      <c r="D114" s="101">
        <v>8.510946273803711</v>
      </c>
      <c r="E114" s="101">
        <v>8.99522590637207</v>
      </c>
      <c r="F114" s="101">
        <v>41.565431186681465</v>
      </c>
      <c r="G114" s="101" t="s">
        <v>58</v>
      </c>
      <c r="H114" s="101">
        <v>12.873308763850972</v>
      </c>
      <c r="I114" s="101">
        <v>116.4733148673666</v>
      </c>
      <c r="J114" s="101" t="s">
        <v>61</v>
      </c>
      <c r="K114" s="101">
        <v>-1.1782036977189045</v>
      </c>
      <c r="L114" s="101">
        <v>-1.4815116212801778</v>
      </c>
      <c r="M114" s="101">
        <v>-0.27415606808934373</v>
      </c>
      <c r="N114" s="101">
        <v>-0.1431708149002567</v>
      </c>
      <c r="O114" s="101">
        <v>-0.04808107883471851</v>
      </c>
      <c r="P114" s="101">
        <v>-0.042490826895942024</v>
      </c>
      <c r="Q114" s="101">
        <v>-0.005431400390630975</v>
      </c>
      <c r="R114" s="101">
        <v>-0.002200849962088994</v>
      </c>
      <c r="S114" s="101">
        <v>-0.0006917792072069471</v>
      </c>
      <c r="T114" s="101">
        <v>-0.0006218918331258424</v>
      </c>
      <c r="U114" s="101">
        <v>-0.00010310127540676811</v>
      </c>
      <c r="V114" s="101">
        <v>-8.128559627592865E-05</v>
      </c>
      <c r="W114" s="101">
        <v>-4.493358028398521E-05</v>
      </c>
      <c r="X114" s="101">
        <v>67.5</v>
      </c>
    </row>
    <row r="115" s="101" customFormat="1" ht="12.75" hidden="1">
      <c r="A115" s="101" t="s">
        <v>147</v>
      </c>
    </row>
    <row r="116" spans="1:24" s="101" customFormat="1" ht="12.75" hidden="1">
      <c r="A116" s="101">
        <v>1772</v>
      </c>
      <c r="B116" s="101">
        <v>183.38</v>
      </c>
      <c r="C116" s="101">
        <v>190.18</v>
      </c>
      <c r="D116" s="101">
        <v>8.521991912854181</v>
      </c>
      <c r="E116" s="101">
        <v>9.044823036158839</v>
      </c>
      <c r="F116" s="101">
        <v>41.68241547136559</v>
      </c>
      <c r="G116" s="101" t="s">
        <v>59</v>
      </c>
      <c r="H116" s="101">
        <v>0.8297980203342519</v>
      </c>
      <c r="I116" s="101">
        <v>116.70979802033425</v>
      </c>
      <c r="J116" s="101" t="s">
        <v>73</v>
      </c>
      <c r="K116" s="101">
        <v>5.62279308464809</v>
      </c>
      <c r="M116" s="101" t="s">
        <v>68</v>
      </c>
      <c r="N116" s="101">
        <v>3.9547528311647038</v>
      </c>
      <c r="X116" s="101">
        <v>67.5</v>
      </c>
    </row>
    <row r="117" spans="1:24" s="101" customFormat="1" ht="12.75" hidden="1">
      <c r="A117" s="101">
        <v>1770</v>
      </c>
      <c r="B117" s="101">
        <v>104.26000213623047</v>
      </c>
      <c r="C117" s="101">
        <v>110.66000366210938</v>
      </c>
      <c r="D117" s="101">
        <v>9.579933166503906</v>
      </c>
      <c r="E117" s="101">
        <v>10.00242805480957</v>
      </c>
      <c r="F117" s="101">
        <v>31.132201333382532</v>
      </c>
      <c r="G117" s="101" t="s">
        <v>56</v>
      </c>
      <c r="H117" s="101">
        <v>40.52593438137829</v>
      </c>
      <c r="I117" s="101">
        <v>77.28593651760876</v>
      </c>
      <c r="J117" s="101" t="s">
        <v>62</v>
      </c>
      <c r="K117" s="101">
        <v>1.731715727491805</v>
      </c>
      <c r="L117" s="101">
        <v>1.5631469714726123</v>
      </c>
      <c r="M117" s="101">
        <v>0.4099594907157684</v>
      </c>
      <c r="N117" s="101">
        <v>0.07440603773568354</v>
      </c>
      <c r="O117" s="101">
        <v>0.06954950550591803</v>
      </c>
      <c r="P117" s="101">
        <v>0.04484200797833699</v>
      </c>
      <c r="Q117" s="101">
        <v>0.008465698829040282</v>
      </c>
      <c r="R117" s="101">
        <v>0.0011454671439008676</v>
      </c>
      <c r="S117" s="101">
        <v>0.0009125141492005944</v>
      </c>
      <c r="T117" s="101">
        <v>0.0006598136179610667</v>
      </c>
      <c r="U117" s="101">
        <v>0.0001851288973607532</v>
      </c>
      <c r="V117" s="101">
        <v>4.2533304851641666E-05</v>
      </c>
      <c r="W117" s="101">
        <v>5.689465033737454E-05</v>
      </c>
      <c r="X117" s="101">
        <v>67.5</v>
      </c>
    </row>
    <row r="118" spans="1:24" s="101" customFormat="1" ht="12.75" hidden="1">
      <c r="A118" s="101">
        <v>1769</v>
      </c>
      <c r="B118" s="101">
        <v>187.8800048828125</v>
      </c>
      <c r="C118" s="101">
        <v>190.8800048828125</v>
      </c>
      <c r="D118" s="101">
        <v>8.383248329162598</v>
      </c>
      <c r="E118" s="101">
        <v>8.914027214050293</v>
      </c>
      <c r="F118" s="101">
        <v>31.29867221593074</v>
      </c>
      <c r="G118" s="101" t="s">
        <v>57</v>
      </c>
      <c r="H118" s="101">
        <v>-31.277269751002635</v>
      </c>
      <c r="I118" s="101">
        <v>89.10273513180987</v>
      </c>
      <c r="J118" s="101" t="s">
        <v>60</v>
      </c>
      <c r="K118" s="101">
        <v>1.2301739085872294</v>
      </c>
      <c r="L118" s="101">
        <v>-0.008503581367126362</v>
      </c>
      <c r="M118" s="101">
        <v>-0.29448760702356314</v>
      </c>
      <c r="N118" s="101">
        <v>-0.0007682242974611053</v>
      </c>
      <c r="O118" s="101">
        <v>0.048875438944290896</v>
      </c>
      <c r="P118" s="101">
        <v>-0.0009731877314150756</v>
      </c>
      <c r="Q118" s="101">
        <v>-0.006233614180316619</v>
      </c>
      <c r="R118" s="101">
        <v>-6.178213287399483E-05</v>
      </c>
      <c r="S118" s="101">
        <v>0.0005959046258640739</v>
      </c>
      <c r="T118" s="101">
        <v>-6.9324885525156E-05</v>
      </c>
      <c r="U118" s="101">
        <v>-0.0001458072006613303</v>
      </c>
      <c r="V118" s="101">
        <v>-4.867858401164594E-06</v>
      </c>
      <c r="W118" s="101">
        <v>3.569080153407397E-05</v>
      </c>
      <c r="X118" s="101">
        <v>67.5</v>
      </c>
    </row>
    <row r="119" spans="1:24" s="101" customFormat="1" ht="12.75" hidden="1">
      <c r="A119" s="101">
        <v>1771</v>
      </c>
      <c r="B119" s="101">
        <v>178.6199951171875</v>
      </c>
      <c r="C119" s="101">
        <v>181.6199951171875</v>
      </c>
      <c r="D119" s="101">
        <v>8.489215850830078</v>
      </c>
      <c r="E119" s="101">
        <v>8.778575897216797</v>
      </c>
      <c r="F119" s="101">
        <v>42.730347535602135</v>
      </c>
      <c r="G119" s="101" t="s">
        <v>58</v>
      </c>
      <c r="H119" s="101">
        <v>8.961963137705368</v>
      </c>
      <c r="I119" s="101">
        <v>120.08195825489287</v>
      </c>
      <c r="J119" s="101" t="s">
        <v>61</v>
      </c>
      <c r="K119" s="101">
        <v>-1.21881561996624</v>
      </c>
      <c r="L119" s="101">
        <v>-1.563123841391952</v>
      </c>
      <c r="M119" s="101">
        <v>-0.28520840334300757</v>
      </c>
      <c r="N119" s="101">
        <v>-0.07440207176519181</v>
      </c>
      <c r="O119" s="101">
        <v>-0.04948055359553504</v>
      </c>
      <c r="P119" s="101">
        <v>-0.04483144638720305</v>
      </c>
      <c r="Q119" s="101">
        <v>-0.005728011078460793</v>
      </c>
      <c r="R119" s="101">
        <v>-0.0011437997839718063</v>
      </c>
      <c r="S119" s="101">
        <v>-0.0006910714502604508</v>
      </c>
      <c r="T119" s="101">
        <v>-0.000656161619339166</v>
      </c>
      <c r="U119" s="101">
        <v>-0.00011407440060467055</v>
      </c>
      <c r="V119" s="101">
        <v>-4.225382794716824E-05</v>
      </c>
      <c r="W119" s="101">
        <v>-4.4307650838962965E-05</v>
      </c>
      <c r="X119" s="101">
        <v>67.5</v>
      </c>
    </row>
    <row r="120" spans="1:14" s="101" customFormat="1" ht="12.75">
      <c r="A120" s="101" t="s">
        <v>153</v>
      </c>
      <c r="E120" s="99" t="s">
        <v>106</v>
      </c>
      <c r="F120" s="102">
        <f>MIN(F91:F119)</f>
        <v>28.059076186203615</v>
      </c>
      <c r="G120" s="102"/>
      <c r="H120" s="102"/>
      <c r="I120" s="115"/>
      <c r="J120" s="115" t="s">
        <v>158</v>
      </c>
      <c r="K120" s="102">
        <f>AVERAGE(K118,K113,K108,K103,K98,K93)</f>
        <v>1.2248928640165613</v>
      </c>
      <c r="L120" s="102">
        <f>AVERAGE(L118,L113,L108,L103,L98,L93)</f>
        <v>-0.007191965280537842</v>
      </c>
      <c r="M120" s="115" t="s">
        <v>108</v>
      </c>
      <c r="N120" s="102" t="e">
        <f>Mittelwert(K116,K111,K106,K101,K96,K91)</f>
        <v>#NAME?</v>
      </c>
    </row>
    <row r="121" spans="5:14" s="101" customFormat="1" ht="12.75">
      <c r="E121" s="99" t="s">
        <v>107</v>
      </c>
      <c r="F121" s="102">
        <f>MAX(F91:F119)</f>
        <v>42.730347535602135</v>
      </c>
      <c r="G121" s="102"/>
      <c r="H121" s="102"/>
      <c r="I121" s="115"/>
      <c r="J121" s="115" t="s">
        <v>159</v>
      </c>
      <c r="K121" s="102">
        <f>AVERAGE(K119,K114,K109,K104,K99,K94)</f>
        <v>-1.212845129397598</v>
      </c>
      <c r="L121" s="102">
        <f>AVERAGE(L119,L114,L109,L104,L99,L94)</f>
        <v>-1.3221159642830962</v>
      </c>
      <c r="M121" s="102"/>
      <c r="N121" s="102"/>
    </row>
    <row r="122" spans="5:14" s="101" customFormat="1" ht="12.75">
      <c r="E122" s="99"/>
      <c r="F122" s="102"/>
      <c r="G122" s="102"/>
      <c r="H122" s="102"/>
      <c r="I122" s="102"/>
      <c r="J122" s="115" t="s">
        <v>112</v>
      </c>
      <c r="K122" s="102">
        <f>ABS(K120/$G$33)</f>
        <v>0.7655580400103508</v>
      </c>
      <c r="L122" s="102">
        <f>ABS(L120/$H$33)</f>
        <v>0.01997768133482734</v>
      </c>
      <c r="M122" s="115" t="s">
        <v>111</v>
      </c>
      <c r="N122" s="102">
        <f>K122+L122+L123+K123</f>
        <v>2.300974749816203</v>
      </c>
    </row>
    <row r="123" spans="5:14" s="101" customFormat="1" ht="12.75">
      <c r="E123" s="99"/>
      <c r="F123" s="102"/>
      <c r="G123" s="102"/>
      <c r="H123" s="102"/>
      <c r="I123" s="102"/>
      <c r="J123" s="102"/>
      <c r="K123" s="102">
        <f>ABS(K121/$G$34)</f>
        <v>0.6891165507940897</v>
      </c>
      <c r="L123" s="102">
        <f>ABS(L121/$H$34)</f>
        <v>0.8263224776769351</v>
      </c>
      <c r="M123" s="102"/>
      <c r="N123" s="102"/>
    </row>
    <row r="124" s="101" customFormat="1" ht="12.75"/>
    <row r="125" s="101" customFormat="1" ht="12.75" hidden="1">
      <c r="A125" s="101" t="s">
        <v>118</v>
      </c>
    </row>
    <row r="126" spans="1:24" s="101" customFormat="1" ht="12.75" hidden="1">
      <c r="A126" s="101">
        <v>1772</v>
      </c>
      <c r="B126" s="101">
        <v>189.24</v>
      </c>
      <c r="C126" s="101">
        <v>179.84</v>
      </c>
      <c r="D126" s="101">
        <v>8.583301489929173</v>
      </c>
      <c r="E126" s="101">
        <v>9.411044533186201</v>
      </c>
      <c r="F126" s="101">
        <v>43.29030865753264</v>
      </c>
      <c r="G126" s="101" t="s">
        <v>59</v>
      </c>
      <c r="H126" s="101">
        <v>-1.364386069195973</v>
      </c>
      <c r="I126" s="101">
        <v>120.37561393080404</v>
      </c>
      <c r="J126" s="101" t="s">
        <v>73</v>
      </c>
      <c r="K126" s="101">
        <v>4.835245162268499</v>
      </c>
      <c r="M126" s="101" t="s">
        <v>68</v>
      </c>
      <c r="N126" s="101">
        <v>2.860529186787447</v>
      </c>
      <c r="X126" s="101">
        <v>67.5</v>
      </c>
    </row>
    <row r="127" spans="1:24" s="101" customFormat="1" ht="12.75" hidden="1">
      <c r="A127" s="101">
        <v>1771</v>
      </c>
      <c r="B127" s="101">
        <v>166.75999450683594</v>
      </c>
      <c r="C127" s="101">
        <v>171.86000061035156</v>
      </c>
      <c r="D127" s="101">
        <v>8.622480392456055</v>
      </c>
      <c r="E127" s="101">
        <v>9.025230407714844</v>
      </c>
      <c r="F127" s="101">
        <v>39.92070698650983</v>
      </c>
      <c r="G127" s="101" t="s">
        <v>56</v>
      </c>
      <c r="H127" s="101">
        <v>11.137435649942518</v>
      </c>
      <c r="I127" s="101">
        <v>110.39743015677846</v>
      </c>
      <c r="J127" s="101" t="s">
        <v>62</v>
      </c>
      <c r="K127" s="101">
        <v>1.9451045685855366</v>
      </c>
      <c r="L127" s="101">
        <v>0.9083492961927611</v>
      </c>
      <c r="M127" s="101">
        <v>0.4604783448807402</v>
      </c>
      <c r="N127" s="101">
        <v>0.08831517199251553</v>
      </c>
      <c r="O127" s="101">
        <v>0.07811881427003785</v>
      </c>
      <c r="P127" s="101">
        <v>0.02605752752410622</v>
      </c>
      <c r="Q127" s="101">
        <v>0.009508992567030805</v>
      </c>
      <c r="R127" s="101">
        <v>0.0013593818615974718</v>
      </c>
      <c r="S127" s="101">
        <v>0.0010248669430336142</v>
      </c>
      <c r="T127" s="101">
        <v>0.0003833606016950607</v>
      </c>
      <c r="U127" s="101">
        <v>0.00020796596163549718</v>
      </c>
      <c r="V127" s="101">
        <v>5.0419281263418575E-05</v>
      </c>
      <c r="W127" s="101">
        <v>6.389254912686567E-05</v>
      </c>
      <c r="X127" s="101">
        <v>67.5</v>
      </c>
    </row>
    <row r="128" spans="1:24" s="101" customFormat="1" ht="12.75" hidden="1">
      <c r="A128" s="101">
        <v>1770</v>
      </c>
      <c r="B128" s="101">
        <v>95.73999786376953</v>
      </c>
      <c r="C128" s="101">
        <v>116.33999633789062</v>
      </c>
      <c r="D128" s="101">
        <v>9.605341911315918</v>
      </c>
      <c r="E128" s="101">
        <v>10.027981758117676</v>
      </c>
      <c r="F128" s="101">
        <v>25.91042932406862</v>
      </c>
      <c r="G128" s="101" t="s">
        <v>57</v>
      </c>
      <c r="H128" s="101">
        <v>35.889714089299616</v>
      </c>
      <c r="I128" s="101">
        <v>64.12971195306915</v>
      </c>
      <c r="J128" s="101" t="s">
        <v>60</v>
      </c>
      <c r="K128" s="101">
        <v>-1.4379777444119923</v>
      </c>
      <c r="L128" s="101">
        <v>0.00494341658031195</v>
      </c>
      <c r="M128" s="101">
        <v>0.3368758110679023</v>
      </c>
      <c r="N128" s="101">
        <v>-0.0009139832979558088</v>
      </c>
      <c r="O128" s="101">
        <v>-0.05831590616429626</v>
      </c>
      <c r="P128" s="101">
        <v>0.0005658016686890233</v>
      </c>
      <c r="Q128" s="101">
        <v>0.006783960612787997</v>
      </c>
      <c r="R128" s="101">
        <v>-7.346532395203364E-05</v>
      </c>
      <c r="S128" s="101">
        <v>-0.000809349363753959</v>
      </c>
      <c r="T128" s="101">
        <v>4.0299045168738665E-05</v>
      </c>
      <c r="U128" s="101">
        <v>0.00013631468976764213</v>
      </c>
      <c r="V128" s="101">
        <v>-5.809649507774599E-06</v>
      </c>
      <c r="W128" s="101">
        <v>-5.172966132513002E-05</v>
      </c>
      <c r="X128" s="101">
        <v>67.5</v>
      </c>
    </row>
    <row r="129" spans="1:24" s="101" customFormat="1" ht="12.75" hidden="1">
      <c r="A129" s="101">
        <v>1769</v>
      </c>
      <c r="B129" s="101">
        <v>175.60000610351562</v>
      </c>
      <c r="C129" s="101">
        <v>181</v>
      </c>
      <c r="D129" s="101">
        <v>8.50022029876709</v>
      </c>
      <c r="E129" s="101">
        <v>8.992025375366211</v>
      </c>
      <c r="F129" s="101">
        <v>30.30298597858065</v>
      </c>
      <c r="G129" s="101" t="s">
        <v>58</v>
      </c>
      <c r="H129" s="101">
        <v>-23.062762230145722</v>
      </c>
      <c r="I129" s="101">
        <v>85.0372438733699</v>
      </c>
      <c r="J129" s="101" t="s">
        <v>61</v>
      </c>
      <c r="K129" s="101">
        <v>-1.309828916045193</v>
      </c>
      <c r="L129" s="101">
        <v>0.9083358445676345</v>
      </c>
      <c r="M129" s="101">
        <v>-0.31393469706524774</v>
      </c>
      <c r="N129" s="101">
        <v>-0.08831044240970971</v>
      </c>
      <c r="O129" s="101">
        <v>-0.051978882550451785</v>
      </c>
      <c r="P129" s="101">
        <v>0.02605138401584956</v>
      </c>
      <c r="Q129" s="101">
        <v>-0.0066632438079353064</v>
      </c>
      <c r="R129" s="101">
        <v>-0.0013573952599802428</v>
      </c>
      <c r="S129" s="101">
        <v>-0.0006287335352230922</v>
      </c>
      <c r="T129" s="101">
        <v>0.0003812365904402238</v>
      </c>
      <c r="U129" s="101">
        <v>-0.0001570609644454298</v>
      </c>
      <c r="V129" s="101">
        <v>-5.008344931927638E-05</v>
      </c>
      <c r="W129" s="101">
        <v>-3.750066630229777E-05</v>
      </c>
      <c r="X129" s="101">
        <v>67.5</v>
      </c>
    </row>
    <row r="130" s="101" customFormat="1" ht="12.75" hidden="1">
      <c r="A130" s="101" t="s">
        <v>124</v>
      </c>
    </row>
    <row r="131" spans="1:24" s="101" customFormat="1" ht="12.75" hidden="1">
      <c r="A131" s="101">
        <v>1772</v>
      </c>
      <c r="B131" s="101">
        <v>175.1</v>
      </c>
      <c r="C131" s="101">
        <v>184.3</v>
      </c>
      <c r="D131" s="101">
        <v>8.479861248864108</v>
      </c>
      <c r="E131" s="101">
        <v>8.987940167640462</v>
      </c>
      <c r="F131" s="101">
        <v>41.26918982793251</v>
      </c>
      <c r="G131" s="101" t="s">
        <v>59</v>
      </c>
      <c r="H131" s="101">
        <v>8.486582432763115</v>
      </c>
      <c r="I131" s="101">
        <v>116.08658243276311</v>
      </c>
      <c r="J131" s="101" t="s">
        <v>73</v>
      </c>
      <c r="K131" s="101">
        <v>4.533849255041095</v>
      </c>
      <c r="M131" s="101" t="s">
        <v>68</v>
      </c>
      <c r="N131" s="101">
        <v>3.0180398342562658</v>
      </c>
      <c r="X131" s="101">
        <v>67.5</v>
      </c>
    </row>
    <row r="132" spans="1:24" s="101" customFormat="1" ht="12.75" hidden="1">
      <c r="A132" s="101">
        <v>1771</v>
      </c>
      <c r="B132" s="101">
        <v>171.36000061035156</v>
      </c>
      <c r="C132" s="101">
        <v>186.25999450683594</v>
      </c>
      <c r="D132" s="101">
        <v>8.777438163757324</v>
      </c>
      <c r="E132" s="101">
        <v>8.9729642868042</v>
      </c>
      <c r="F132" s="101">
        <v>41.075605110108405</v>
      </c>
      <c r="G132" s="101" t="s">
        <v>56</v>
      </c>
      <c r="H132" s="101">
        <v>7.747381320157004</v>
      </c>
      <c r="I132" s="101">
        <v>111.60738193050857</v>
      </c>
      <c r="J132" s="101" t="s">
        <v>62</v>
      </c>
      <c r="K132" s="101">
        <v>1.6802230346133142</v>
      </c>
      <c r="L132" s="101">
        <v>1.236159563893979</v>
      </c>
      <c r="M132" s="101">
        <v>0.3977712228812234</v>
      </c>
      <c r="N132" s="101">
        <v>0.1360268123212723</v>
      </c>
      <c r="O132" s="101">
        <v>0.06748067639541767</v>
      </c>
      <c r="P132" s="101">
        <v>0.035461352303379615</v>
      </c>
      <c r="Q132" s="101">
        <v>0.008214123946229248</v>
      </c>
      <c r="R132" s="101">
        <v>0.002093769073192537</v>
      </c>
      <c r="S132" s="101">
        <v>0.000885275028598152</v>
      </c>
      <c r="T132" s="101">
        <v>0.0005217368223974528</v>
      </c>
      <c r="U132" s="101">
        <v>0.00017964433000520065</v>
      </c>
      <c r="V132" s="101">
        <v>7.767293863977135E-05</v>
      </c>
      <c r="W132" s="101">
        <v>5.5183286512216685E-05</v>
      </c>
      <c r="X132" s="101">
        <v>67.5</v>
      </c>
    </row>
    <row r="133" spans="1:24" s="101" customFormat="1" ht="12.75" hidden="1">
      <c r="A133" s="101">
        <v>1770</v>
      </c>
      <c r="B133" s="101">
        <v>98.36000061035156</v>
      </c>
      <c r="C133" s="101">
        <v>118.66000366210938</v>
      </c>
      <c r="D133" s="101">
        <v>9.797713279724121</v>
      </c>
      <c r="E133" s="101">
        <v>10.317683219909668</v>
      </c>
      <c r="F133" s="101">
        <v>29.416279039299067</v>
      </c>
      <c r="G133" s="101" t="s">
        <v>57</v>
      </c>
      <c r="H133" s="101">
        <v>40.52523187692498</v>
      </c>
      <c r="I133" s="101">
        <v>71.38523248727654</v>
      </c>
      <c r="J133" s="101" t="s">
        <v>60</v>
      </c>
      <c r="K133" s="101">
        <v>-1.236708301004756</v>
      </c>
      <c r="L133" s="101">
        <v>0.006727498764923358</v>
      </c>
      <c r="M133" s="101">
        <v>0.2896952055342748</v>
      </c>
      <c r="N133" s="101">
        <v>-0.0014074599163131413</v>
      </c>
      <c r="O133" s="101">
        <v>-0.05015845325236351</v>
      </c>
      <c r="P133" s="101">
        <v>0.0007698523380215297</v>
      </c>
      <c r="Q133" s="101">
        <v>0.005832443417047094</v>
      </c>
      <c r="R133" s="101">
        <v>-0.00011312349698806073</v>
      </c>
      <c r="S133" s="101">
        <v>-0.0006964964370093075</v>
      </c>
      <c r="T133" s="101">
        <v>5.482570915585783E-05</v>
      </c>
      <c r="U133" s="101">
        <v>0.0001170830432634128</v>
      </c>
      <c r="V133" s="101">
        <v>-8.936243323705643E-06</v>
      </c>
      <c r="W133" s="101">
        <v>-4.452257522599709E-05</v>
      </c>
      <c r="X133" s="101">
        <v>67.5</v>
      </c>
    </row>
    <row r="134" spans="1:24" s="101" customFormat="1" ht="12.75" hidden="1">
      <c r="A134" s="101">
        <v>1769</v>
      </c>
      <c r="B134" s="101">
        <v>180.0399932861328</v>
      </c>
      <c r="C134" s="101">
        <v>187.5399932861328</v>
      </c>
      <c r="D134" s="101">
        <v>8.348219871520996</v>
      </c>
      <c r="E134" s="101">
        <v>8.829057693481445</v>
      </c>
      <c r="F134" s="101">
        <v>31.698665006826026</v>
      </c>
      <c r="G134" s="101" t="s">
        <v>58</v>
      </c>
      <c r="H134" s="101">
        <v>-21.949660364193676</v>
      </c>
      <c r="I134" s="101">
        <v>90.59033292193914</v>
      </c>
      <c r="J134" s="101" t="s">
        <v>61</v>
      </c>
      <c r="K134" s="101">
        <v>-1.137410226906328</v>
      </c>
      <c r="L134" s="101">
        <v>1.2361412573678303</v>
      </c>
      <c r="M134" s="101">
        <v>-0.2725777570581983</v>
      </c>
      <c r="N134" s="101">
        <v>-0.13601953068170253</v>
      </c>
      <c r="O134" s="101">
        <v>-0.045141679788345775</v>
      </c>
      <c r="P134" s="101">
        <v>0.03545299471923422</v>
      </c>
      <c r="Q134" s="101">
        <v>-0.005783980981206696</v>
      </c>
      <c r="R134" s="101">
        <v>-0.002090710885389639</v>
      </c>
      <c r="S134" s="101">
        <v>-0.0005464472431011053</v>
      </c>
      <c r="T134" s="101">
        <v>0.0005188481988606576</v>
      </c>
      <c r="U134" s="101">
        <v>-0.00013624847259032023</v>
      </c>
      <c r="V134" s="101">
        <v>-7.715717045224773E-05</v>
      </c>
      <c r="W134" s="101">
        <v>-3.260269015794289E-05</v>
      </c>
      <c r="X134" s="101">
        <v>67.5</v>
      </c>
    </row>
    <row r="135" s="101" customFormat="1" ht="12.75" hidden="1">
      <c r="A135" s="101" t="s">
        <v>130</v>
      </c>
    </row>
    <row r="136" spans="1:24" s="101" customFormat="1" ht="12.75" hidden="1">
      <c r="A136" s="101">
        <v>1772</v>
      </c>
      <c r="B136" s="101">
        <v>170.34</v>
      </c>
      <c r="C136" s="101">
        <v>179.64</v>
      </c>
      <c r="D136" s="101">
        <v>8.662888792413737</v>
      </c>
      <c r="E136" s="101">
        <v>9.27013398942618</v>
      </c>
      <c r="F136" s="101">
        <v>39.28753485789645</v>
      </c>
      <c r="G136" s="101" t="s">
        <v>59</v>
      </c>
      <c r="H136" s="101">
        <v>5.315894818073303</v>
      </c>
      <c r="I136" s="101">
        <v>108.1558948180733</v>
      </c>
      <c r="J136" s="101" t="s">
        <v>73</v>
      </c>
      <c r="K136" s="101">
        <v>4.338322357416134</v>
      </c>
      <c r="M136" s="101" t="s">
        <v>68</v>
      </c>
      <c r="N136" s="101">
        <v>2.8015331581131093</v>
      </c>
      <c r="X136" s="101">
        <v>67.5</v>
      </c>
    </row>
    <row r="137" spans="1:24" s="101" customFormat="1" ht="12.75" hidden="1">
      <c r="A137" s="101">
        <v>1771</v>
      </c>
      <c r="B137" s="101">
        <v>172.5399932861328</v>
      </c>
      <c r="C137" s="101">
        <v>179.83999633789062</v>
      </c>
      <c r="D137" s="101">
        <v>8.648321151733398</v>
      </c>
      <c r="E137" s="101">
        <v>8.89349365234375</v>
      </c>
      <c r="F137" s="101">
        <v>40.73581982467211</v>
      </c>
      <c r="G137" s="101" t="s">
        <v>56</v>
      </c>
      <c r="H137" s="101">
        <v>7.30219230591203</v>
      </c>
      <c r="I137" s="101">
        <v>112.34218559204484</v>
      </c>
      <c r="J137" s="101" t="s">
        <v>62</v>
      </c>
      <c r="K137" s="101">
        <v>1.69469568656768</v>
      </c>
      <c r="L137" s="101">
        <v>1.137202950173385</v>
      </c>
      <c r="M137" s="101">
        <v>0.4011972827553804</v>
      </c>
      <c r="N137" s="101">
        <v>0.07981978067150491</v>
      </c>
      <c r="O137" s="101">
        <v>0.06806196681887411</v>
      </c>
      <c r="P137" s="101">
        <v>0.0326226175184487</v>
      </c>
      <c r="Q137" s="101">
        <v>0.008284848821433627</v>
      </c>
      <c r="R137" s="101">
        <v>0.001228609557313653</v>
      </c>
      <c r="S137" s="101">
        <v>0.0008929167380233484</v>
      </c>
      <c r="T137" s="101">
        <v>0.0004799735658827458</v>
      </c>
      <c r="U137" s="101">
        <v>0.00018119853918514663</v>
      </c>
      <c r="V137" s="101">
        <v>4.556788216045949E-05</v>
      </c>
      <c r="W137" s="101">
        <v>5.5664352883684175E-05</v>
      </c>
      <c r="X137" s="101">
        <v>67.5</v>
      </c>
    </row>
    <row r="138" spans="1:24" s="101" customFormat="1" ht="12.75" hidden="1">
      <c r="A138" s="101">
        <v>1770</v>
      </c>
      <c r="B138" s="101">
        <v>106.5199966430664</v>
      </c>
      <c r="C138" s="101">
        <v>111.5199966430664</v>
      </c>
      <c r="D138" s="101">
        <v>9.518672943115234</v>
      </c>
      <c r="E138" s="101">
        <v>10.090448379516602</v>
      </c>
      <c r="F138" s="101">
        <v>29.21252138018334</v>
      </c>
      <c r="G138" s="101" t="s">
        <v>57</v>
      </c>
      <c r="H138" s="101">
        <v>33.973980886320206</v>
      </c>
      <c r="I138" s="101">
        <v>72.99397752938661</v>
      </c>
      <c r="J138" s="101" t="s">
        <v>60</v>
      </c>
      <c r="K138" s="101">
        <v>-1.107250081318</v>
      </c>
      <c r="L138" s="101">
        <v>0.006188558083099601</v>
      </c>
      <c r="M138" s="101">
        <v>0.25865789994079597</v>
      </c>
      <c r="N138" s="101">
        <v>-0.0008260782556188538</v>
      </c>
      <c r="O138" s="101">
        <v>-0.04502250607743401</v>
      </c>
      <c r="P138" s="101">
        <v>0.0007082149208530286</v>
      </c>
      <c r="Q138" s="101">
        <v>0.005173253418525687</v>
      </c>
      <c r="R138" s="101">
        <v>-6.63873434352652E-05</v>
      </c>
      <c r="S138" s="101">
        <v>-0.0006345092808165347</v>
      </c>
      <c r="T138" s="101">
        <v>5.0437880852958463E-05</v>
      </c>
      <c r="U138" s="101">
        <v>0.00010152782192140385</v>
      </c>
      <c r="V138" s="101">
        <v>-5.247807821187055E-06</v>
      </c>
      <c r="W138" s="101">
        <v>-4.0831821115938436E-05</v>
      </c>
      <c r="X138" s="101">
        <v>67.5</v>
      </c>
    </row>
    <row r="139" spans="1:24" s="101" customFormat="1" ht="12.75" hidden="1">
      <c r="A139" s="101">
        <v>1769</v>
      </c>
      <c r="B139" s="101">
        <v>179.82000732421875</v>
      </c>
      <c r="C139" s="101">
        <v>177.22000122070312</v>
      </c>
      <c r="D139" s="101">
        <v>8.24385929107666</v>
      </c>
      <c r="E139" s="101">
        <v>8.976780891418457</v>
      </c>
      <c r="F139" s="101">
        <v>29.769756214314107</v>
      </c>
      <c r="G139" s="101" t="s">
        <v>58</v>
      </c>
      <c r="H139" s="101">
        <v>-26.166003435310913</v>
      </c>
      <c r="I139" s="101">
        <v>86.15400388890784</v>
      </c>
      <c r="J139" s="101" t="s">
        <v>61</v>
      </c>
      <c r="K139" s="101">
        <v>-1.2829617014908836</v>
      </c>
      <c r="L139" s="101">
        <v>1.1371861112552784</v>
      </c>
      <c r="M139" s="101">
        <v>-0.3066844477447754</v>
      </c>
      <c r="N139" s="101">
        <v>-0.07981550589429816</v>
      </c>
      <c r="O139" s="101">
        <v>-0.051043170686791574</v>
      </c>
      <c r="P139" s="101">
        <v>0.03261492917945518</v>
      </c>
      <c r="Q139" s="101">
        <v>-0.006471179881731185</v>
      </c>
      <c r="R139" s="101">
        <v>-0.0012268146416447997</v>
      </c>
      <c r="S139" s="101">
        <v>-0.0006282501680062973</v>
      </c>
      <c r="T139" s="101">
        <v>0.000477316084079786</v>
      </c>
      <c r="U139" s="101">
        <v>-0.0001500833501049561</v>
      </c>
      <c r="V139" s="101">
        <v>-4.5264692616446766E-05</v>
      </c>
      <c r="W139" s="101">
        <v>-3.7832295282143835E-05</v>
      </c>
      <c r="X139" s="101">
        <v>67.5</v>
      </c>
    </row>
    <row r="140" s="101" customFormat="1" ht="12.75" hidden="1">
      <c r="A140" s="101" t="s">
        <v>136</v>
      </c>
    </row>
    <row r="141" spans="1:24" s="101" customFormat="1" ht="12.75" hidden="1">
      <c r="A141" s="101">
        <v>1772</v>
      </c>
      <c r="B141" s="101">
        <v>171.18</v>
      </c>
      <c r="C141" s="101">
        <v>186.38</v>
      </c>
      <c r="D141" s="101">
        <v>8.409816458360329</v>
      </c>
      <c r="E141" s="101">
        <v>8.989695141717187</v>
      </c>
      <c r="F141" s="101">
        <v>38.66426122284649</v>
      </c>
      <c r="G141" s="101" t="s">
        <v>59</v>
      </c>
      <c r="H141" s="101">
        <v>5.966973871112401</v>
      </c>
      <c r="I141" s="101">
        <v>109.64697387111241</v>
      </c>
      <c r="J141" s="101" t="s">
        <v>73</v>
      </c>
      <c r="K141" s="101">
        <v>3.8691723433874494</v>
      </c>
      <c r="M141" s="101" t="s">
        <v>68</v>
      </c>
      <c r="N141" s="101">
        <v>2.510970267815702</v>
      </c>
      <c r="X141" s="101">
        <v>67.5</v>
      </c>
    </row>
    <row r="142" spans="1:24" s="101" customFormat="1" ht="12.75" hidden="1">
      <c r="A142" s="101">
        <v>1771</v>
      </c>
      <c r="B142" s="101">
        <v>178.02000427246094</v>
      </c>
      <c r="C142" s="101">
        <v>187.1199951171875</v>
      </c>
      <c r="D142" s="101">
        <v>8.474437713623047</v>
      </c>
      <c r="E142" s="101">
        <v>8.778223037719727</v>
      </c>
      <c r="F142" s="101">
        <v>41.940192197038705</v>
      </c>
      <c r="G142" s="101" t="s">
        <v>56</v>
      </c>
      <c r="H142" s="101">
        <v>7.544001605733868</v>
      </c>
      <c r="I142" s="101">
        <v>118.0640058781948</v>
      </c>
      <c r="J142" s="101" t="s">
        <v>62</v>
      </c>
      <c r="K142" s="101">
        <v>1.593731191913684</v>
      </c>
      <c r="L142" s="101">
        <v>1.082939388733637</v>
      </c>
      <c r="M142" s="101">
        <v>0.37729529192757255</v>
      </c>
      <c r="N142" s="101">
        <v>0.09464673367109022</v>
      </c>
      <c r="O142" s="101">
        <v>0.06400703686022756</v>
      </c>
      <c r="P142" s="101">
        <v>0.0310659667436423</v>
      </c>
      <c r="Q142" s="101">
        <v>0.007791275781022125</v>
      </c>
      <c r="R142" s="101">
        <v>0.0014568340765692856</v>
      </c>
      <c r="S142" s="101">
        <v>0.0008397156915316725</v>
      </c>
      <c r="T142" s="101">
        <v>0.00045706883672817815</v>
      </c>
      <c r="U142" s="101">
        <v>0.00017040208785370142</v>
      </c>
      <c r="V142" s="101">
        <v>5.403871710232746E-05</v>
      </c>
      <c r="W142" s="101">
        <v>5.234645358091444E-05</v>
      </c>
      <c r="X142" s="101">
        <v>67.5</v>
      </c>
    </row>
    <row r="143" spans="1:24" s="101" customFormat="1" ht="12.75" hidden="1">
      <c r="A143" s="101">
        <v>1770</v>
      </c>
      <c r="B143" s="101">
        <v>111.26000213623047</v>
      </c>
      <c r="C143" s="101">
        <v>111.55999755859375</v>
      </c>
      <c r="D143" s="101">
        <v>9.674474716186523</v>
      </c>
      <c r="E143" s="101">
        <v>9.959726333618164</v>
      </c>
      <c r="F143" s="101">
        <v>31.554886033607435</v>
      </c>
      <c r="G143" s="101" t="s">
        <v>57</v>
      </c>
      <c r="H143" s="101">
        <v>33.83257112620315</v>
      </c>
      <c r="I143" s="101">
        <v>77.59257326243362</v>
      </c>
      <c r="J143" s="101" t="s">
        <v>60</v>
      </c>
      <c r="K143" s="101">
        <v>-1.076350358716579</v>
      </c>
      <c r="L143" s="101">
        <v>0.005893438164317401</v>
      </c>
      <c r="M143" s="101">
        <v>0.2516328615965095</v>
      </c>
      <c r="N143" s="101">
        <v>-0.0009794000199387233</v>
      </c>
      <c r="O143" s="101">
        <v>-0.0437349678818927</v>
      </c>
      <c r="P143" s="101">
        <v>0.0006744295018026607</v>
      </c>
      <c r="Q143" s="101">
        <v>0.005042088380304574</v>
      </c>
      <c r="R143" s="101">
        <v>-7.871416968501396E-05</v>
      </c>
      <c r="S143" s="101">
        <v>-0.0006138376587425652</v>
      </c>
      <c r="T143" s="101">
        <v>4.80309864373813E-05</v>
      </c>
      <c r="U143" s="101">
        <v>9.958953120085105E-05</v>
      </c>
      <c r="V143" s="101">
        <v>-6.220108675525031E-06</v>
      </c>
      <c r="W143" s="101">
        <v>-3.942906106103242E-05</v>
      </c>
      <c r="X143" s="101">
        <v>67.5</v>
      </c>
    </row>
    <row r="144" spans="1:24" s="101" customFormat="1" ht="12.75" hidden="1">
      <c r="A144" s="101">
        <v>1769</v>
      </c>
      <c r="B144" s="101">
        <v>172.6199951171875</v>
      </c>
      <c r="C144" s="101">
        <v>174.52000427246094</v>
      </c>
      <c r="D144" s="101">
        <v>8.181350708007812</v>
      </c>
      <c r="E144" s="101">
        <v>9.126297950744629</v>
      </c>
      <c r="F144" s="101">
        <v>28.126906383015186</v>
      </c>
      <c r="G144" s="101" t="s">
        <v>58</v>
      </c>
      <c r="H144" s="101">
        <v>-23.123246692392968</v>
      </c>
      <c r="I144" s="101">
        <v>81.99674842479453</v>
      </c>
      <c r="J144" s="101" t="s">
        <v>61</v>
      </c>
      <c r="K144" s="101">
        <v>-1.175350593384503</v>
      </c>
      <c r="L144" s="101">
        <v>1.082923352346502</v>
      </c>
      <c r="M144" s="101">
        <v>-0.2811274448990424</v>
      </c>
      <c r="N144" s="101">
        <v>-0.09464166614238798</v>
      </c>
      <c r="O144" s="101">
        <v>-0.04673492646828861</v>
      </c>
      <c r="P144" s="101">
        <v>0.031058645085775837</v>
      </c>
      <c r="Q144" s="101">
        <v>-0.005939808335387558</v>
      </c>
      <c r="R144" s="101">
        <v>-0.0014547060205224566</v>
      </c>
      <c r="S144" s="101">
        <v>-0.0005729971826405093</v>
      </c>
      <c r="T144" s="101">
        <v>0.0004545381676492108</v>
      </c>
      <c r="U144" s="101">
        <v>-0.00013827073739622312</v>
      </c>
      <c r="V144" s="101">
        <v>-5.3679541672130895E-05</v>
      </c>
      <c r="W144" s="101">
        <v>-3.443109563090038E-05</v>
      </c>
      <c r="X144" s="101">
        <v>67.5</v>
      </c>
    </row>
    <row r="145" s="101" customFormat="1" ht="12.75" hidden="1">
      <c r="A145" s="101" t="s">
        <v>142</v>
      </c>
    </row>
    <row r="146" spans="1:24" s="101" customFormat="1" ht="12.75" hidden="1">
      <c r="A146" s="101">
        <v>1772</v>
      </c>
      <c r="B146" s="101">
        <v>167.98</v>
      </c>
      <c r="C146" s="101">
        <v>189.38</v>
      </c>
      <c r="D146" s="101">
        <v>8.39380247250448</v>
      </c>
      <c r="E146" s="101">
        <v>9.022272288543332</v>
      </c>
      <c r="F146" s="101">
        <v>40.703082934776994</v>
      </c>
      <c r="G146" s="101" t="s">
        <v>59</v>
      </c>
      <c r="H146" s="101">
        <v>15.153517083638448</v>
      </c>
      <c r="I146" s="101">
        <v>115.63351708363844</v>
      </c>
      <c r="J146" s="101" t="s">
        <v>73</v>
      </c>
      <c r="K146" s="101">
        <v>6.6441918193801035</v>
      </c>
      <c r="M146" s="101" t="s">
        <v>68</v>
      </c>
      <c r="N146" s="101">
        <v>4.440846824238153</v>
      </c>
      <c r="X146" s="101">
        <v>67.5</v>
      </c>
    </row>
    <row r="147" spans="1:24" s="101" customFormat="1" ht="12.75" hidden="1">
      <c r="A147" s="101">
        <v>1771</v>
      </c>
      <c r="B147" s="101">
        <v>171.10000610351562</v>
      </c>
      <c r="C147" s="101">
        <v>186.89999389648438</v>
      </c>
      <c r="D147" s="101">
        <v>8.510946273803711</v>
      </c>
      <c r="E147" s="101">
        <v>8.99522590637207</v>
      </c>
      <c r="F147" s="101">
        <v>41.39106672656267</v>
      </c>
      <c r="G147" s="101" t="s">
        <v>56</v>
      </c>
      <c r="H147" s="101">
        <v>12.384710279839524</v>
      </c>
      <c r="I147" s="101">
        <v>115.98471638335515</v>
      </c>
      <c r="J147" s="101" t="s">
        <v>62</v>
      </c>
      <c r="K147" s="101">
        <v>2.0211997239019435</v>
      </c>
      <c r="L147" s="101">
        <v>1.5168218945425749</v>
      </c>
      <c r="M147" s="101">
        <v>0.4784927912698412</v>
      </c>
      <c r="N147" s="101">
        <v>0.14371027288924249</v>
      </c>
      <c r="O147" s="101">
        <v>0.08117490451945916</v>
      </c>
      <c r="P147" s="101">
        <v>0.04351259388254016</v>
      </c>
      <c r="Q147" s="101">
        <v>0.00988108947019068</v>
      </c>
      <c r="R147" s="101">
        <v>0.0022120538114799677</v>
      </c>
      <c r="S147" s="101">
        <v>0.001064945245829104</v>
      </c>
      <c r="T147" s="101">
        <v>0.0006402058015339938</v>
      </c>
      <c r="U147" s="101">
        <v>0.00021612434937231842</v>
      </c>
      <c r="V147" s="101">
        <v>8.206023714540418E-05</v>
      </c>
      <c r="W147" s="101">
        <v>6.638678024984414E-05</v>
      </c>
      <c r="X147" s="101">
        <v>67.5</v>
      </c>
    </row>
    <row r="148" spans="1:24" s="101" customFormat="1" ht="12.75" hidden="1">
      <c r="A148" s="101">
        <v>1770</v>
      </c>
      <c r="B148" s="101">
        <v>97.95999908447266</v>
      </c>
      <c r="C148" s="101">
        <v>104.45999908447266</v>
      </c>
      <c r="D148" s="101">
        <v>9.568166732788086</v>
      </c>
      <c r="E148" s="101">
        <v>10.005681037902832</v>
      </c>
      <c r="F148" s="101">
        <v>29.16718703407155</v>
      </c>
      <c r="G148" s="101" t="s">
        <v>57</v>
      </c>
      <c r="H148" s="101">
        <v>42.017612518123926</v>
      </c>
      <c r="I148" s="101">
        <v>72.47761160259658</v>
      </c>
      <c r="J148" s="101" t="s">
        <v>60</v>
      </c>
      <c r="K148" s="101">
        <v>-1.0400001512231907</v>
      </c>
      <c r="L148" s="101">
        <v>0.008254890863803427</v>
      </c>
      <c r="M148" s="101">
        <v>0.24152750333406373</v>
      </c>
      <c r="N148" s="101">
        <v>-0.0014868325095441337</v>
      </c>
      <c r="O148" s="101">
        <v>-0.0425168823392016</v>
      </c>
      <c r="P148" s="101">
        <v>0.0009445807907809735</v>
      </c>
      <c r="Q148" s="101">
        <v>0.004762000901453612</v>
      </c>
      <c r="R148" s="101">
        <v>-0.00011949174811814732</v>
      </c>
      <c r="S148" s="101">
        <v>-0.0006177311229479947</v>
      </c>
      <c r="T148" s="101">
        <v>6.726456655656194E-05</v>
      </c>
      <c r="U148" s="101">
        <v>8.87547394705432E-05</v>
      </c>
      <c r="V148" s="101">
        <v>-9.437240303437E-06</v>
      </c>
      <c r="W148" s="101">
        <v>-4.0277685462443866E-05</v>
      </c>
      <c r="X148" s="101">
        <v>67.5</v>
      </c>
    </row>
    <row r="149" spans="1:24" s="101" customFormat="1" ht="12.75" hidden="1">
      <c r="A149" s="101">
        <v>1769</v>
      </c>
      <c r="B149" s="101">
        <v>183.8800048828125</v>
      </c>
      <c r="C149" s="101">
        <v>190.27999877929688</v>
      </c>
      <c r="D149" s="101">
        <v>8.37473201751709</v>
      </c>
      <c r="E149" s="101">
        <v>9.026705741882324</v>
      </c>
      <c r="F149" s="101">
        <v>29.340818460771228</v>
      </c>
      <c r="G149" s="101" t="s">
        <v>58</v>
      </c>
      <c r="H149" s="101">
        <v>-32.780065458894725</v>
      </c>
      <c r="I149" s="101">
        <v>83.59993942391777</v>
      </c>
      <c r="J149" s="101" t="s">
        <v>61</v>
      </c>
      <c r="K149" s="101">
        <v>-1.7331035772154626</v>
      </c>
      <c r="L149" s="101">
        <v>1.5167994318763942</v>
      </c>
      <c r="M149" s="101">
        <v>-0.41306151652074496</v>
      </c>
      <c r="N149" s="101">
        <v>-0.14370258126766236</v>
      </c>
      <c r="O149" s="101">
        <v>-0.06914969153870318</v>
      </c>
      <c r="P149" s="101">
        <v>0.04350234009241984</v>
      </c>
      <c r="Q149" s="101">
        <v>-0.008657902548104139</v>
      </c>
      <c r="R149" s="101">
        <v>-0.002208824073350959</v>
      </c>
      <c r="S149" s="101">
        <v>-0.000867477167627725</v>
      </c>
      <c r="T149" s="101">
        <v>0.0006366623488190121</v>
      </c>
      <c r="U149" s="101">
        <v>-0.00019705920585733609</v>
      </c>
      <c r="V149" s="101">
        <v>-8.151577157713197E-05</v>
      </c>
      <c r="W149" s="101">
        <v>-5.27722715612047E-05</v>
      </c>
      <c r="X149" s="101">
        <v>67.5</v>
      </c>
    </row>
    <row r="150" s="101" customFormat="1" ht="12.75" hidden="1">
      <c r="A150" s="101" t="s">
        <v>148</v>
      </c>
    </row>
    <row r="151" spans="1:24" s="101" customFormat="1" ht="12.75" hidden="1">
      <c r="A151" s="101">
        <v>1772</v>
      </c>
      <c r="B151" s="101">
        <v>183.38</v>
      </c>
      <c r="C151" s="101">
        <v>190.18</v>
      </c>
      <c r="D151" s="101">
        <v>8.521991912854181</v>
      </c>
      <c r="E151" s="101">
        <v>9.044823036158839</v>
      </c>
      <c r="F151" s="101">
        <v>43.67929034161082</v>
      </c>
      <c r="G151" s="101" t="s">
        <v>59</v>
      </c>
      <c r="H151" s="101">
        <v>6.421001412525001</v>
      </c>
      <c r="I151" s="101">
        <v>122.301001412525</v>
      </c>
      <c r="J151" s="101" t="s">
        <v>73</v>
      </c>
      <c r="K151" s="101">
        <v>5.447420051943581</v>
      </c>
      <c r="M151" s="101" t="s">
        <v>68</v>
      </c>
      <c r="N151" s="101">
        <v>3.480479302993855</v>
      </c>
      <c r="X151" s="101">
        <v>67.5</v>
      </c>
    </row>
    <row r="152" spans="1:24" s="101" customFormat="1" ht="12.75" hidden="1">
      <c r="A152" s="101">
        <v>1771</v>
      </c>
      <c r="B152" s="101">
        <v>178.6199951171875</v>
      </c>
      <c r="C152" s="101">
        <v>181.6199951171875</v>
      </c>
      <c r="D152" s="101">
        <v>8.489215850830078</v>
      </c>
      <c r="E152" s="101">
        <v>8.778575897216797</v>
      </c>
      <c r="F152" s="101">
        <v>42.9061350004063</v>
      </c>
      <c r="G152" s="101" t="s">
        <v>56</v>
      </c>
      <c r="H152" s="101">
        <v>9.455965743061213</v>
      </c>
      <c r="I152" s="101">
        <v>120.57596086024871</v>
      </c>
      <c r="J152" s="101" t="s">
        <v>62</v>
      </c>
      <c r="K152" s="101">
        <v>1.9197041614556662</v>
      </c>
      <c r="L152" s="101">
        <v>1.2418887247892303</v>
      </c>
      <c r="M152" s="101">
        <v>0.45446503903211377</v>
      </c>
      <c r="N152" s="101">
        <v>0.07762509481358909</v>
      </c>
      <c r="O152" s="101">
        <v>0.07709872669823516</v>
      </c>
      <c r="P152" s="101">
        <v>0.03562569412006512</v>
      </c>
      <c r="Q152" s="101">
        <v>0.009384846983246622</v>
      </c>
      <c r="R152" s="101">
        <v>0.0011948343223896153</v>
      </c>
      <c r="S152" s="101">
        <v>0.001011479010694274</v>
      </c>
      <c r="T152" s="101">
        <v>0.0005241594455810871</v>
      </c>
      <c r="U152" s="101">
        <v>0.00020526260203583834</v>
      </c>
      <c r="V152" s="101">
        <v>4.4312467070105627E-05</v>
      </c>
      <c r="W152" s="101">
        <v>6.305754069323295E-05</v>
      </c>
      <c r="X152" s="101">
        <v>67.5</v>
      </c>
    </row>
    <row r="153" spans="1:24" s="101" customFormat="1" ht="12.75" hidden="1">
      <c r="A153" s="101">
        <v>1770</v>
      </c>
      <c r="B153" s="101">
        <v>104.26000213623047</v>
      </c>
      <c r="C153" s="101">
        <v>110.66000366210938</v>
      </c>
      <c r="D153" s="101">
        <v>9.579933166503906</v>
      </c>
      <c r="E153" s="101">
        <v>10.00242805480957</v>
      </c>
      <c r="F153" s="101">
        <v>29.012899286038337</v>
      </c>
      <c r="G153" s="101" t="s">
        <v>57</v>
      </c>
      <c r="H153" s="101">
        <v>35.264750254412945</v>
      </c>
      <c r="I153" s="101">
        <v>72.02475239064341</v>
      </c>
      <c r="J153" s="101" t="s">
        <v>60</v>
      </c>
      <c r="K153" s="101">
        <v>-1.1154781357699732</v>
      </c>
      <c r="L153" s="101">
        <v>0.006758219951899544</v>
      </c>
      <c r="M153" s="101">
        <v>0.25985389901996797</v>
      </c>
      <c r="N153" s="101">
        <v>-0.0008033723053812907</v>
      </c>
      <c r="O153" s="101">
        <v>-0.04547399204814236</v>
      </c>
      <c r="P153" s="101">
        <v>0.0007734013365985095</v>
      </c>
      <c r="Q153" s="101">
        <v>0.005162088885646437</v>
      </c>
      <c r="R153" s="101">
        <v>-6.455841431915189E-05</v>
      </c>
      <c r="S153" s="101">
        <v>-0.0006503542522494046</v>
      </c>
      <c r="T153" s="101">
        <v>5.507948615142846E-05</v>
      </c>
      <c r="U153" s="101">
        <v>9.891253916679342E-05</v>
      </c>
      <c r="V153" s="101">
        <v>-5.103750835153447E-06</v>
      </c>
      <c r="W153" s="101">
        <v>-4.2122162039813114E-05</v>
      </c>
      <c r="X153" s="101">
        <v>67.5</v>
      </c>
    </row>
    <row r="154" spans="1:24" s="101" customFormat="1" ht="12.75" hidden="1">
      <c r="A154" s="101">
        <v>1769</v>
      </c>
      <c r="B154" s="101">
        <v>187.8800048828125</v>
      </c>
      <c r="C154" s="101">
        <v>190.8800048828125</v>
      </c>
      <c r="D154" s="101">
        <v>8.383248329162598</v>
      </c>
      <c r="E154" s="101">
        <v>8.914027214050293</v>
      </c>
      <c r="F154" s="101">
        <v>31.29867221593074</v>
      </c>
      <c r="G154" s="101" t="s">
        <v>58</v>
      </c>
      <c r="H154" s="101">
        <v>-31.277269751002635</v>
      </c>
      <c r="I154" s="101">
        <v>89.10273513180987</v>
      </c>
      <c r="J154" s="101" t="s">
        <v>61</v>
      </c>
      <c r="K154" s="101">
        <v>-1.5623612245986356</v>
      </c>
      <c r="L154" s="101">
        <v>1.2418703359134167</v>
      </c>
      <c r="M154" s="101">
        <v>-0.3728463797149987</v>
      </c>
      <c r="N154" s="101">
        <v>-0.07762093749599809</v>
      </c>
      <c r="O154" s="101">
        <v>-0.06226017752700873</v>
      </c>
      <c r="P154" s="101">
        <v>0.035617298211809804</v>
      </c>
      <c r="Q154" s="101">
        <v>-0.00783761387385464</v>
      </c>
      <c r="R154" s="101">
        <v>-0.0011930889611009097</v>
      </c>
      <c r="S154" s="101">
        <v>-0.0007746800214644655</v>
      </c>
      <c r="T154" s="101">
        <v>0.0005212574935645215</v>
      </c>
      <c r="U154" s="101">
        <v>-0.00017985840372387527</v>
      </c>
      <c r="V154" s="101">
        <v>-4.401756996077664E-05</v>
      </c>
      <c r="W154" s="101">
        <v>-4.692522672689453E-05</v>
      </c>
      <c r="X154" s="101">
        <v>67.5</v>
      </c>
    </row>
    <row r="155" spans="1:14" s="101" customFormat="1" ht="12.75">
      <c r="A155" s="101" t="s">
        <v>154</v>
      </c>
      <c r="E155" s="99" t="s">
        <v>106</v>
      </c>
      <c r="F155" s="102">
        <f>MIN(F126:F154)</f>
        <v>25.91042932406862</v>
      </c>
      <c r="G155" s="102"/>
      <c r="H155" s="102"/>
      <c r="I155" s="115"/>
      <c r="J155" s="115" t="s">
        <v>158</v>
      </c>
      <c r="K155" s="102">
        <f>AVERAGE(K153,K148,K143,K138,K133,K128)</f>
        <v>-1.1689607954074153</v>
      </c>
      <c r="L155" s="102">
        <f>AVERAGE(L153,L148,L143,L138,L133,L128)</f>
        <v>0.00646100373472588</v>
      </c>
      <c r="M155" s="115" t="s">
        <v>108</v>
      </c>
      <c r="N155" s="102" t="e">
        <f>Mittelwert(K151,K146,K141,K136,K131,K126)</f>
        <v>#NAME?</v>
      </c>
    </row>
    <row r="156" spans="5:14" s="101" customFormat="1" ht="12.75">
      <c r="E156" s="99" t="s">
        <v>107</v>
      </c>
      <c r="F156" s="102">
        <f>MAX(F126:F154)</f>
        <v>43.67929034161082</v>
      </c>
      <c r="G156" s="102"/>
      <c r="H156" s="102"/>
      <c r="I156" s="115"/>
      <c r="J156" s="115" t="s">
        <v>159</v>
      </c>
      <c r="K156" s="102">
        <f>AVERAGE(K154,K149,K144,K139,K134,K129)</f>
        <v>-1.3668360399401676</v>
      </c>
      <c r="L156" s="102">
        <f>AVERAGE(L154,L149,L144,L139,L134,L129)</f>
        <v>1.1872093888878428</v>
      </c>
      <c r="M156" s="102"/>
      <c r="N156" s="102"/>
    </row>
    <row r="157" spans="5:14" s="101" customFormat="1" ht="12.75">
      <c r="E157" s="99"/>
      <c r="F157" s="102"/>
      <c r="G157" s="102"/>
      <c r="H157" s="102"/>
      <c r="I157" s="102"/>
      <c r="J157" s="115" t="s">
        <v>112</v>
      </c>
      <c r="K157" s="102">
        <f>ABS(K155/$G$33)</f>
        <v>0.7306004971296345</v>
      </c>
      <c r="L157" s="102">
        <f>ABS(L155/$H$33)</f>
        <v>0.017947232596460777</v>
      </c>
      <c r="M157" s="115" t="s">
        <v>111</v>
      </c>
      <c r="N157" s="102">
        <f>K157+L157+L158+K158</f>
        <v>2.2671649841106376</v>
      </c>
    </row>
    <row r="158" spans="5:14" s="101" customFormat="1" ht="12.75">
      <c r="E158" s="99"/>
      <c r="F158" s="102"/>
      <c r="G158" s="102"/>
      <c r="H158" s="102"/>
      <c r="I158" s="102"/>
      <c r="J158" s="102"/>
      <c r="K158" s="102">
        <f>ABS(K156/$G$34)</f>
        <v>0.7766113863296407</v>
      </c>
      <c r="L158" s="102">
        <f>ABS(L156/$H$34)</f>
        <v>0.7420058680549017</v>
      </c>
      <c r="M158" s="102"/>
      <c r="N158" s="102"/>
    </row>
    <row r="159" s="101" customFormat="1" ht="12.75"/>
    <row r="160" s="116" customFormat="1" ht="12.75">
      <c r="A160" s="116" t="s">
        <v>119</v>
      </c>
    </row>
    <row r="161" spans="1:24" s="116" customFormat="1" ht="12.75">
      <c r="A161" s="116">
        <v>1772</v>
      </c>
      <c r="B161" s="116">
        <v>189.24</v>
      </c>
      <c r="C161" s="116">
        <v>179.84</v>
      </c>
      <c r="D161" s="116">
        <v>8.583301489929173</v>
      </c>
      <c r="E161" s="116">
        <v>9.411044533186201</v>
      </c>
      <c r="F161" s="116">
        <v>33.10012890563953</v>
      </c>
      <c r="G161" s="116" t="s">
        <v>59</v>
      </c>
      <c r="H161" s="116">
        <v>-29.699807592829316</v>
      </c>
      <c r="I161" s="116">
        <v>92.0401924071707</v>
      </c>
      <c r="J161" s="116" t="s">
        <v>73</v>
      </c>
      <c r="K161" s="116">
        <v>5.262142003296639</v>
      </c>
      <c r="M161" s="116" t="s">
        <v>68</v>
      </c>
      <c r="N161" s="116">
        <v>3.7649250874352806</v>
      </c>
      <c r="X161" s="116">
        <v>67.5</v>
      </c>
    </row>
    <row r="162" spans="1:24" s="116" customFormat="1" ht="12.75">
      <c r="A162" s="116">
        <v>1771</v>
      </c>
      <c r="B162" s="116">
        <v>166.75999450683594</v>
      </c>
      <c r="C162" s="116">
        <v>171.86000061035156</v>
      </c>
      <c r="D162" s="116">
        <v>8.622480392456055</v>
      </c>
      <c r="E162" s="116">
        <v>9.025230407714844</v>
      </c>
      <c r="F162" s="116">
        <v>39.92070698650983</v>
      </c>
      <c r="G162" s="116" t="s">
        <v>56</v>
      </c>
      <c r="H162" s="116">
        <v>11.137435649942518</v>
      </c>
      <c r="I162" s="116">
        <v>110.39743015677846</v>
      </c>
      <c r="J162" s="116" t="s">
        <v>62</v>
      </c>
      <c r="K162" s="116">
        <v>1.6340459931624927</v>
      </c>
      <c r="L162" s="116">
        <v>1.5582026571812555</v>
      </c>
      <c r="M162" s="116">
        <v>0.3868373813435422</v>
      </c>
      <c r="N162" s="116">
        <v>0.08958373476831867</v>
      </c>
      <c r="O162" s="116">
        <v>0.06562600107337457</v>
      </c>
      <c r="P162" s="116">
        <v>0.04469983660889894</v>
      </c>
      <c r="Q162" s="116">
        <v>0.007988159999986148</v>
      </c>
      <c r="R162" s="116">
        <v>0.0013789347626242292</v>
      </c>
      <c r="S162" s="116">
        <v>0.0008609721979002153</v>
      </c>
      <c r="T162" s="116">
        <v>0.0006577684434698638</v>
      </c>
      <c r="U162" s="116">
        <v>0.0001747412430845468</v>
      </c>
      <c r="V162" s="116">
        <v>5.117833691157281E-05</v>
      </c>
      <c r="W162" s="116">
        <v>5.368952054714948E-05</v>
      </c>
      <c r="X162" s="116">
        <v>67.5</v>
      </c>
    </row>
    <row r="163" spans="1:24" s="116" customFormat="1" ht="12.75">
      <c r="A163" s="116">
        <v>1769</v>
      </c>
      <c r="B163" s="116">
        <v>175.60000610351562</v>
      </c>
      <c r="C163" s="116">
        <v>181</v>
      </c>
      <c r="D163" s="116">
        <v>8.50022029876709</v>
      </c>
      <c r="E163" s="116">
        <v>8.992025375366211</v>
      </c>
      <c r="F163" s="116">
        <v>38.99200521972942</v>
      </c>
      <c r="G163" s="116" t="s">
        <v>57</v>
      </c>
      <c r="H163" s="116">
        <v>1.3206516272295232</v>
      </c>
      <c r="I163" s="116">
        <v>109.42065773074515</v>
      </c>
      <c r="J163" s="116" t="s">
        <v>60</v>
      </c>
      <c r="K163" s="116">
        <v>-1.1887584832168085</v>
      </c>
      <c r="L163" s="116">
        <v>-0.008477755453889357</v>
      </c>
      <c r="M163" s="116">
        <v>0.2844208093337087</v>
      </c>
      <c r="N163" s="116">
        <v>-0.000926573251030224</v>
      </c>
      <c r="O163" s="116">
        <v>-0.047253788513514465</v>
      </c>
      <c r="P163" s="116">
        <v>-0.0009698755283559828</v>
      </c>
      <c r="Q163" s="116">
        <v>0.006013330650927311</v>
      </c>
      <c r="R163" s="116">
        <v>-7.455180092066146E-05</v>
      </c>
      <c r="S163" s="116">
        <v>-0.0005782173379728898</v>
      </c>
      <c r="T163" s="116">
        <v>-6.90579595335055E-05</v>
      </c>
      <c r="U163" s="116">
        <v>0.00014024450706476527</v>
      </c>
      <c r="V163" s="116">
        <v>-5.894147582182689E-06</v>
      </c>
      <c r="W163" s="116">
        <v>-3.471860500989628E-05</v>
      </c>
      <c r="X163" s="116">
        <v>67.5</v>
      </c>
    </row>
    <row r="164" spans="1:24" s="116" customFormat="1" ht="12.75">
      <c r="A164" s="116">
        <v>1770</v>
      </c>
      <c r="B164" s="116">
        <v>95.73999786376953</v>
      </c>
      <c r="C164" s="116">
        <v>116.33999633789062</v>
      </c>
      <c r="D164" s="116">
        <v>9.605341911315918</v>
      </c>
      <c r="E164" s="116">
        <v>10.027981758117676</v>
      </c>
      <c r="F164" s="116">
        <v>27.638222052822613</v>
      </c>
      <c r="G164" s="116" t="s">
        <v>58</v>
      </c>
      <c r="H164" s="116">
        <v>40.16609440796435</v>
      </c>
      <c r="I164" s="116">
        <v>68.40609227173388</v>
      </c>
      <c r="J164" s="116" t="s">
        <v>61</v>
      </c>
      <c r="K164" s="116">
        <v>1.1211420857101342</v>
      </c>
      <c r="L164" s="116">
        <v>-1.558179594433578</v>
      </c>
      <c r="M164" s="116">
        <v>0.26219832726904874</v>
      </c>
      <c r="N164" s="116">
        <v>-0.0895789428216863</v>
      </c>
      <c r="O164" s="116">
        <v>0.04553955959385871</v>
      </c>
      <c r="P164" s="116">
        <v>-0.04468931342414826</v>
      </c>
      <c r="Q164" s="116">
        <v>0.005258379471662045</v>
      </c>
      <c r="R164" s="116">
        <v>-0.0013769179745188257</v>
      </c>
      <c r="S164" s="116">
        <v>0.0006379167936531162</v>
      </c>
      <c r="T164" s="116">
        <v>-0.0006541332612318656</v>
      </c>
      <c r="U164" s="116">
        <v>0.00010424001282086297</v>
      </c>
      <c r="V164" s="116">
        <v>-5.083779296265629E-05</v>
      </c>
      <c r="W164" s="116">
        <v>4.095342577550248E-05</v>
      </c>
      <c r="X164" s="116">
        <v>67.5</v>
      </c>
    </row>
    <row r="165" s="116" customFormat="1" ht="12.75">
      <c r="A165" s="116" t="s">
        <v>125</v>
      </c>
    </row>
    <row r="166" spans="1:24" s="116" customFormat="1" ht="12.75">
      <c r="A166" s="116">
        <v>1772</v>
      </c>
      <c r="B166" s="116">
        <v>175.1</v>
      </c>
      <c r="C166" s="116">
        <v>184.3</v>
      </c>
      <c r="D166" s="116">
        <v>8.479861248864108</v>
      </c>
      <c r="E166" s="116">
        <v>8.987940167640462</v>
      </c>
      <c r="F166" s="116">
        <v>31.012009096922853</v>
      </c>
      <c r="G166" s="116" t="s">
        <v>59</v>
      </c>
      <c r="H166" s="116">
        <v>-20.365960140102644</v>
      </c>
      <c r="I166" s="116">
        <v>87.23403985989735</v>
      </c>
      <c r="J166" s="116" t="s">
        <v>73</v>
      </c>
      <c r="K166" s="116">
        <v>4.336210283588978</v>
      </c>
      <c r="M166" s="116" t="s">
        <v>68</v>
      </c>
      <c r="N166" s="116">
        <v>2.8789785317138907</v>
      </c>
      <c r="X166" s="116">
        <v>67.5</v>
      </c>
    </row>
    <row r="167" spans="1:24" s="116" customFormat="1" ht="12.75">
      <c r="A167" s="116">
        <v>1771</v>
      </c>
      <c r="B167" s="116">
        <v>171.36000061035156</v>
      </c>
      <c r="C167" s="116">
        <v>186.25999450683594</v>
      </c>
      <c r="D167" s="116">
        <v>8.777438163757324</v>
      </c>
      <c r="E167" s="116">
        <v>8.9729642868042</v>
      </c>
      <c r="F167" s="116">
        <v>41.075605110108405</v>
      </c>
      <c r="G167" s="116" t="s">
        <v>56</v>
      </c>
      <c r="H167" s="116">
        <v>7.747381320157004</v>
      </c>
      <c r="I167" s="116">
        <v>111.60738193050857</v>
      </c>
      <c r="J167" s="116" t="s">
        <v>62</v>
      </c>
      <c r="K167" s="116">
        <v>1.64892156451321</v>
      </c>
      <c r="L167" s="116">
        <v>1.2001475470990424</v>
      </c>
      <c r="M167" s="116">
        <v>0.39035915156623063</v>
      </c>
      <c r="N167" s="116">
        <v>0.1374487605372607</v>
      </c>
      <c r="O167" s="116">
        <v>0.066223673331205</v>
      </c>
      <c r="P167" s="116">
        <v>0.03442838320419535</v>
      </c>
      <c r="Q167" s="116">
        <v>0.008060868509347504</v>
      </c>
      <c r="R167" s="116">
        <v>0.0021156811325238572</v>
      </c>
      <c r="S167" s="116">
        <v>0.0008688108096718629</v>
      </c>
      <c r="T167" s="116">
        <v>0.0005066278320240844</v>
      </c>
      <c r="U167" s="116">
        <v>0.00017631770088933154</v>
      </c>
      <c r="V167" s="116">
        <v>7.851838848355042E-05</v>
      </c>
      <c r="W167" s="116">
        <v>5.4178742530656016E-05</v>
      </c>
      <c r="X167" s="116">
        <v>67.5</v>
      </c>
    </row>
    <row r="168" spans="1:24" s="116" customFormat="1" ht="12.75">
      <c r="A168" s="116">
        <v>1769</v>
      </c>
      <c r="B168" s="116">
        <v>180.0399932861328</v>
      </c>
      <c r="C168" s="116">
        <v>187.5399932861328</v>
      </c>
      <c r="D168" s="116">
        <v>8.348219871520996</v>
      </c>
      <c r="E168" s="116">
        <v>8.829057693481445</v>
      </c>
      <c r="F168" s="116">
        <v>41.921664657014006</v>
      </c>
      <c r="G168" s="116" t="s">
        <v>57</v>
      </c>
      <c r="H168" s="116">
        <v>7.2662369479476325</v>
      </c>
      <c r="I168" s="116">
        <v>119.80623023408045</v>
      </c>
      <c r="J168" s="116" t="s">
        <v>60</v>
      </c>
      <c r="K168" s="116">
        <v>-1.0578788097172247</v>
      </c>
      <c r="L168" s="116">
        <v>-0.006529113528191445</v>
      </c>
      <c r="M168" s="116">
        <v>0.2538256917321433</v>
      </c>
      <c r="N168" s="116">
        <v>-0.0014216699396831568</v>
      </c>
      <c r="O168" s="116">
        <v>-0.0419355908614931</v>
      </c>
      <c r="P168" s="116">
        <v>-0.0007469842732318561</v>
      </c>
      <c r="Q168" s="116">
        <v>0.005400398527204048</v>
      </c>
      <c r="R168" s="116">
        <v>-0.00011434026466052197</v>
      </c>
      <c r="S168" s="116">
        <v>-0.0005035232957187778</v>
      </c>
      <c r="T168" s="116">
        <v>-5.318893590139921E-05</v>
      </c>
      <c r="U168" s="116">
        <v>0.00012812805848097349</v>
      </c>
      <c r="V168" s="116">
        <v>-9.031638111151801E-06</v>
      </c>
      <c r="W168" s="116">
        <v>-2.991444009174477E-05</v>
      </c>
      <c r="X168" s="116">
        <v>67.5</v>
      </c>
    </row>
    <row r="169" spans="1:24" s="116" customFormat="1" ht="12.75">
      <c r="A169" s="116">
        <v>1770</v>
      </c>
      <c r="B169" s="116">
        <v>98.36000061035156</v>
      </c>
      <c r="C169" s="116">
        <v>118.66000366210938</v>
      </c>
      <c r="D169" s="116">
        <v>9.797713279724121</v>
      </c>
      <c r="E169" s="116">
        <v>10.317683219909668</v>
      </c>
      <c r="F169" s="116">
        <v>29.416390144655857</v>
      </c>
      <c r="G169" s="116" t="s">
        <v>58</v>
      </c>
      <c r="H169" s="116">
        <v>40.525501499120026</v>
      </c>
      <c r="I169" s="116">
        <v>71.38550210947159</v>
      </c>
      <c r="J169" s="116" t="s">
        <v>61</v>
      </c>
      <c r="K169" s="116">
        <v>1.2648457415305472</v>
      </c>
      <c r="L169" s="116">
        <v>-1.2001297869332233</v>
      </c>
      <c r="M169" s="116">
        <v>0.2965683486621699</v>
      </c>
      <c r="N169" s="116">
        <v>-0.1374414079810442</v>
      </c>
      <c r="O169" s="116">
        <v>0.05125408401850148</v>
      </c>
      <c r="P169" s="116">
        <v>-0.03442027868205696</v>
      </c>
      <c r="Q169" s="116">
        <v>0.0059844211810635975</v>
      </c>
      <c r="R169" s="116">
        <v>-0.0021125891598687127</v>
      </c>
      <c r="S169" s="116">
        <v>0.0007080229612598579</v>
      </c>
      <c r="T169" s="116">
        <v>-0.000503828043363111</v>
      </c>
      <c r="U169" s="116">
        <v>0.00012112444954176684</v>
      </c>
      <c r="V169" s="116">
        <v>-7.799722330367238E-05</v>
      </c>
      <c r="W169" s="116">
        <v>4.517147790587029E-05</v>
      </c>
      <c r="X169" s="116">
        <v>67.5</v>
      </c>
    </row>
    <row r="170" s="116" customFormat="1" ht="12.75">
      <c r="A170" s="116" t="s">
        <v>131</v>
      </c>
    </row>
    <row r="171" spans="1:24" s="116" customFormat="1" ht="12.75">
      <c r="A171" s="116">
        <v>1772</v>
      </c>
      <c r="B171" s="116">
        <v>170.34</v>
      </c>
      <c r="C171" s="116">
        <v>179.64</v>
      </c>
      <c r="D171" s="116">
        <v>8.662888792413737</v>
      </c>
      <c r="E171" s="116">
        <v>9.27013398942618</v>
      </c>
      <c r="F171" s="116">
        <v>28.736580628990303</v>
      </c>
      <c r="G171" s="116" t="s">
        <v>59</v>
      </c>
      <c r="H171" s="116">
        <v>-23.730160118675116</v>
      </c>
      <c r="I171" s="116">
        <v>79.10983988132489</v>
      </c>
      <c r="J171" s="116" t="s">
        <v>73</v>
      </c>
      <c r="K171" s="116">
        <v>3.6411424917735418</v>
      </c>
      <c r="M171" s="116" t="s">
        <v>68</v>
      </c>
      <c r="N171" s="116">
        <v>2.473759009686923</v>
      </c>
      <c r="X171" s="116">
        <v>67.5</v>
      </c>
    </row>
    <row r="172" spans="1:24" s="116" customFormat="1" ht="12.75">
      <c r="A172" s="116">
        <v>1771</v>
      </c>
      <c r="B172" s="116">
        <v>172.5399932861328</v>
      </c>
      <c r="C172" s="116">
        <v>179.83999633789062</v>
      </c>
      <c r="D172" s="116">
        <v>8.648321151733398</v>
      </c>
      <c r="E172" s="116">
        <v>8.89349365234375</v>
      </c>
      <c r="F172" s="116">
        <v>40.73581982467211</v>
      </c>
      <c r="G172" s="116" t="s">
        <v>56</v>
      </c>
      <c r="H172" s="116">
        <v>7.30219230591203</v>
      </c>
      <c r="I172" s="116">
        <v>112.34218559204484</v>
      </c>
      <c r="J172" s="116" t="s">
        <v>62</v>
      </c>
      <c r="K172" s="116">
        <v>1.463286270252156</v>
      </c>
      <c r="L172" s="116">
        <v>1.1698844230573462</v>
      </c>
      <c r="M172" s="116">
        <v>0.346412465371366</v>
      </c>
      <c r="N172" s="116">
        <v>0.08167636866648577</v>
      </c>
      <c r="O172" s="116">
        <v>0.05876808033224512</v>
      </c>
      <c r="P172" s="116">
        <v>0.03356021889282438</v>
      </c>
      <c r="Q172" s="116">
        <v>0.007153387523453745</v>
      </c>
      <c r="R172" s="116">
        <v>0.0012572074716712279</v>
      </c>
      <c r="S172" s="116">
        <v>0.0007710031749024976</v>
      </c>
      <c r="T172" s="116">
        <v>0.0004938513418757795</v>
      </c>
      <c r="U172" s="116">
        <v>0.00015647457019266498</v>
      </c>
      <c r="V172" s="116">
        <v>4.665824280178483E-05</v>
      </c>
      <c r="W172" s="116">
        <v>4.807867261885958E-05</v>
      </c>
      <c r="X172" s="116">
        <v>67.5</v>
      </c>
    </row>
    <row r="173" spans="1:24" s="116" customFormat="1" ht="12.75">
      <c r="A173" s="116">
        <v>1769</v>
      </c>
      <c r="B173" s="116">
        <v>179.82000732421875</v>
      </c>
      <c r="C173" s="116">
        <v>177.22000122070312</v>
      </c>
      <c r="D173" s="116">
        <v>8.24385929107666</v>
      </c>
      <c r="E173" s="116">
        <v>8.976780891418457</v>
      </c>
      <c r="F173" s="116">
        <v>40.2859915795935</v>
      </c>
      <c r="G173" s="116" t="s">
        <v>57</v>
      </c>
      <c r="H173" s="116">
        <v>4.268098074775153</v>
      </c>
      <c r="I173" s="116">
        <v>116.5881053989939</v>
      </c>
      <c r="J173" s="116" t="s">
        <v>60</v>
      </c>
      <c r="K173" s="116">
        <v>-1.0730086645329964</v>
      </c>
      <c r="L173" s="116">
        <v>-0.006364954023710633</v>
      </c>
      <c r="M173" s="116">
        <v>0.25668080268248983</v>
      </c>
      <c r="N173" s="116">
        <v>-0.0008448644012462945</v>
      </c>
      <c r="O173" s="116">
        <v>-0.04266011911180178</v>
      </c>
      <c r="P173" s="116">
        <v>-0.0007281495834851139</v>
      </c>
      <c r="Q173" s="116">
        <v>0.005424678228620491</v>
      </c>
      <c r="R173" s="116">
        <v>-6.796997552522761E-05</v>
      </c>
      <c r="S173" s="116">
        <v>-0.000522614434680751</v>
      </c>
      <c r="T173" s="116">
        <v>-5.1844903209280486E-05</v>
      </c>
      <c r="U173" s="116">
        <v>0.0001263706023355492</v>
      </c>
      <c r="V173" s="116">
        <v>-5.3733083407866395E-06</v>
      </c>
      <c r="W173" s="116">
        <v>-3.1398254343149305E-05</v>
      </c>
      <c r="X173" s="116">
        <v>67.5</v>
      </c>
    </row>
    <row r="174" spans="1:24" s="116" customFormat="1" ht="12.75">
      <c r="A174" s="116">
        <v>1770</v>
      </c>
      <c r="B174" s="116">
        <v>106.5199966430664</v>
      </c>
      <c r="C174" s="116">
        <v>111.5199966430664</v>
      </c>
      <c r="D174" s="116">
        <v>9.518672943115234</v>
      </c>
      <c r="E174" s="116">
        <v>10.090448379516602</v>
      </c>
      <c r="F174" s="116">
        <v>28.84705870923999</v>
      </c>
      <c r="G174" s="116" t="s">
        <v>58</v>
      </c>
      <c r="H174" s="116">
        <v>33.06079117415915</v>
      </c>
      <c r="I174" s="116">
        <v>72.08078781722556</v>
      </c>
      <c r="J174" s="116" t="s">
        <v>61</v>
      </c>
      <c r="K174" s="116">
        <v>0.9949166369830097</v>
      </c>
      <c r="L174" s="116">
        <v>-1.169867108124891</v>
      </c>
      <c r="M174" s="116">
        <v>0.23262966642055904</v>
      </c>
      <c r="N174" s="116">
        <v>-0.08167199888999414</v>
      </c>
      <c r="O174" s="116">
        <v>0.04042031052953576</v>
      </c>
      <c r="P174" s="116">
        <v>-0.03355231870256297</v>
      </c>
      <c r="Q174" s="116">
        <v>0.004663026825639603</v>
      </c>
      <c r="R174" s="116">
        <v>-0.0012553687542921645</v>
      </c>
      <c r="S174" s="116">
        <v>0.0005668509930952315</v>
      </c>
      <c r="T174" s="116">
        <v>-0.0004911224428630079</v>
      </c>
      <c r="U174" s="116">
        <v>9.227546793340975E-05</v>
      </c>
      <c r="V174" s="116">
        <v>-4.6347806623670325E-05</v>
      </c>
      <c r="W174" s="116">
        <v>3.641027856243871E-05</v>
      </c>
      <c r="X174" s="116">
        <v>67.5</v>
      </c>
    </row>
    <row r="175" s="116" customFormat="1" ht="12.75">
      <c r="A175" s="116" t="s">
        <v>137</v>
      </c>
    </row>
    <row r="176" spans="1:24" s="116" customFormat="1" ht="12.75">
      <c r="A176" s="116">
        <v>1772</v>
      </c>
      <c r="B176" s="116">
        <v>171.18</v>
      </c>
      <c r="C176" s="116">
        <v>186.38</v>
      </c>
      <c r="D176" s="116">
        <v>8.409816458360329</v>
      </c>
      <c r="E176" s="116">
        <v>8.989695141717187</v>
      </c>
      <c r="F176" s="116">
        <v>28.278575995016773</v>
      </c>
      <c r="G176" s="116" t="s">
        <v>59</v>
      </c>
      <c r="H176" s="116">
        <v>-23.485521037455953</v>
      </c>
      <c r="I176" s="116">
        <v>80.19447896254405</v>
      </c>
      <c r="J176" s="116" t="s">
        <v>73</v>
      </c>
      <c r="K176" s="116">
        <v>3.5572853389325543</v>
      </c>
      <c r="M176" s="116" t="s">
        <v>68</v>
      </c>
      <c r="N176" s="116">
        <v>2.244591052180464</v>
      </c>
      <c r="X176" s="116">
        <v>67.5</v>
      </c>
    </row>
    <row r="177" spans="1:24" s="116" customFormat="1" ht="12.75">
      <c r="A177" s="116">
        <v>1771</v>
      </c>
      <c r="B177" s="116">
        <v>178.02000427246094</v>
      </c>
      <c r="C177" s="116">
        <v>187.1199951171875</v>
      </c>
      <c r="D177" s="116">
        <v>8.474437713623047</v>
      </c>
      <c r="E177" s="116">
        <v>8.778223037719727</v>
      </c>
      <c r="F177" s="116">
        <v>41.940192197038705</v>
      </c>
      <c r="G177" s="116" t="s">
        <v>56</v>
      </c>
      <c r="H177" s="116">
        <v>7.544001605733868</v>
      </c>
      <c r="I177" s="116">
        <v>118.0640058781948</v>
      </c>
      <c r="J177" s="116" t="s">
        <v>62</v>
      </c>
      <c r="K177" s="116">
        <v>1.5744873585882606</v>
      </c>
      <c r="L177" s="116">
        <v>0.9619288459649451</v>
      </c>
      <c r="M177" s="116">
        <v>0.37273789772831</v>
      </c>
      <c r="N177" s="116">
        <v>0.09597875109070912</v>
      </c>
      <c r="O177" s="116">
        <v>0.06323411197967285</v>
      </c>
      <c r="P177" s="116">
        <v>0.027594645057487346</v>
      </c>
      <c r="Q177" s="116">
        <v>0.007696995693615088</v>
      </c>
      <c r="R177" s="116">
        <v>0.0014773489896582862</v>
      </c>
      <c r="S177" s="116">
        <v>0.0008295974713217666</v>
      </c>
      <c r="T177" s="116">
        <v>0.00040608106999588493</v>
      </c>
      <c r="U177" s="116">
        <v>0.00016835411182456245</v>
      </c>
      <c r="V177" s="116">
        <v>5.4822642468011515E-05</v>
      </c>
      <c r="W177" s="116">
        <v>5.173135575350065E-05</v>
      </c>
      <c r="X177" s="116">
        <v>67.5</v>
      </c>
    </row>
    <row r="178" spans="1:24" s="116" customFormat="1" ht="12.75">
      <c r="A178" s="116">
        <v>1769</v>
      </c>
      <c r="B178" s="116">
        <v>172.6199951171875</v>
      </c>
      <c r="C178" s="116">
        <v>174.52000427246094</v>
      </c>
      <c r="D178" s="116">
        <v>8.181350708007812</v>
      </c>
      <c r="E178" s="116">
        <v>9.126297950744629</v>
      </c>
      <c r="F178" s="116">
        <v>39.890549886569545</v>
      </c>
      <c r="G178" s="116" t="s">
        <v>57</v>
      </c>
      <c r="H178" s="116">
        <v>11.170624940158504</v>
      </c>
      <c r="I178" s="116">
        <v>116.290620057346</v>
      </c>
      <c r="J178" s="116" t="s">
        <v>60</v>
      </c>
      <c r="K178" s="116">
        <v>-1.3296772934653638</v>
      </c>
      <c r="L178" s="116">
        <v>-0.005233319440976807</v>
      </c>
      <c r="M178" s="116">
        <v>0.31703151957485465</v>
      </c>
      <c r="N178" s="116">
        <v>-0.000992922599746777</v>
      </c>
      <c r="O178" s="116">
        <v>-0.05303354847665226</v>
      </c>
      <c r="P178" s="116">
        <v>-0.0005986380403800547</v>
      </c>
      <c r="Q178" s="116">
        <v>0.006650652642197442</v>
      </c>
      <c r="R178" s="116">
        <v>-7.986949529422102E-05</v>
      </c>
      <c r="S178" s="116">
        <v>-0.0006636915354299647</v>
      </c>
      <c r="T178" s="116">
        <v>-4.262049097445268E-05</v>
      </c>
      <c r="U178" s="116">
        <v>0.00015172509735287556</v>
      </c>
      <c r="V178" s="116">
        <v>-6.3143619857835806E-06</v>
      </c>
      <c r="W178" s="116">
        <v>-4.033089185296822E-05</v>
      </c>
      <c r="X178" s="116">
        <v>67.5</v>
      </c>
    </row>
    <row r="179" spans="1:24" s="116" customFormat="1" ht="12.75">
      <c r="A179" s="116">
        <v>1770</v>
      </c>
      <c r="B179" s="116">
        <v>111.26000213623047</v>
      </c>
      <c r="C179" s="116">
        <v>111.55999755859375</v>
      </c>
      <c r="D179" s="116">
        <v>9.674474716186523</v>
      </c>
      <c r="E179" s="116">
        <v>9.959726333618164</v>
      </c>
      <c r="F179" s="116">
        <v>29.724550730771046</v>
      </c>
      <c r="G179" s="116" t="s">
        <v>58</v>
      </c>
      <c r="H179" s="116">
        <v>29.331828327484345</v>
      </c>
      <c r="I179" s="116">
        <v>73.09183046371481</v>
      </c>
      <c r="J179" s="116" t="s">
        <v>61</v>
      </c>
      <c r="K179" s="116">
        <v>0.8431896213763921</v>
      </c>
      <c r="L179" s="116">
        <v>-0.9619146100704988</v>
      </c>
      <c r="M179" s="116">
        <v>0.19602182531284282</v>
      </c>
      <c r="N179" s="116">
        <v>-0.09597361494516714</v>
      </c>
      <c r="O179" s="116">
        <v>0.03443828761469391</v>
      </c>
      <c r="P179" s="116">
        <v>-0.027588150868539937</v>
      </c>
      <c r="Q179" s="116">
        <v>0.003874604772149206</v>
      </c>
      <c r="R179" s="116">
        <v>-0.001475188428969603</v>
      </c>
      <c r="S179" s="116">
        <v>0.0004977404044500358</v>
      </c>
      <c r="T179" s="116">
        <v>-0.0004038382462794967</v>
      </c>
      <c r="U179" s="116">
        <v>7.29561635607144E-05</v>
      </c>
      <c r="V179" s="116">
        <v>-5.445779062620803E-05</v>
      </c>
      <c r="W179" s="116">
        <v>3.239679506431811E-05</v>
      </c>
      <c r="X179" s="116">
        <v>67.5</v>
      </c>
    </row>
    <row r="180" s="116" customFormat="1" ht="12.75">
      <c r="A180" s="116" t="s">
        <v>143</v>
      </c>
    </row>
    <row r="181" spans="1:24" s="116" customFormat="1" ht="12.75">
      <c r="A181" s="116">
        <v>1772</v>
      </c>
      <c r="B181" s="116">
        <v>167.98</v>
      </c>
      <c r="C181" s="116">
        <v>189.38</v>
      </c>
      <c r="D181" s="116">
        <v>8.39380247250448</v>
      </c>
      <c r="E181" s="116">
        <v>9.022272288543332</v>
      </c>
      <c r="F181" s="116">
        <v>26.34060899881129</v>
      </c>
      <c r="G181" s="116" t="s">
        <v>59</v>
      </c>
      <c r="H181" s="116">
        <v>-25.648880560271152</v>
      </c>
      <c r="I181" s="116">
        <v>74.83111943972884</v>
      </c>
      <c r="J181" s="116" t="s">
        <v>73</v>
      </c>
      <c r="K181" s="116">
        <v>5.317797143663505</v>
      </c>
      <c r="M181" s="116" t="s">
        <v>68</v>
      </c>
      <c r="N181" s="116">
        <v>3.71785916552104</v>
      </c>
      <c r="X181" s="116">
        <v>67.5</v>
      </c>
    </row>
    <row r="182" spans="1:24" s="116" customFormat="1" ht="12.75">
      <c r="A182" s="116">
        <v>1771</v>
      </c>
      <c r="B182" s="116">
        <v>171.10000610351562</v>
      </c>
      <c r="C182" s="116">
        <v>186.89999389648438</v>
      </c>
      <c r="D182" s="116">
        <v>8.510946273803711</v>
      </c>
      <c r="E182" s="116">
        <v>8.99522590637207</v>
      </c>
      <c r="F182" s="116">
        <v>41.39106672656267</v>
      </c>
      <c r="G182" s="116" t="s">
        <v>56</v>
      </c>
      <c r="H182" s="116">
        <v>12.384710279839524</v>
      </c>
      <c r="I182" s="116">
        <v>115.98471638335515</v>
      </c>
      <c r="J182" s="116" t="s">
        <v>62</v>
      </c>
      <c r="K182" s="116">
        <v>1.7068372091438724</v>
      </c>
      <c r="L182" s="116">
        <v>1.488149694987133</v>
      </c>
      <c r="M182" s="116">
        <v>0.40406981512527995</v>
      </c>
      <c r="N182" s="116">
        <v>0.14157980008501364</v>
      </c>
      <c r="O182" s="116">
        <v>0.06854953452664024</v>
      </c>
      <c r="P182" s="116">
        <v>0.04269026388710705</v>
      </c>
      <c r="Q182" s="116">
        <v>0.00834398966088471</v>
      </c>
      <c r="R182" s="116">
        <v>0.0021792829151811243</v>
      </c>
      <c r="S182" s="116">
        <v>0.000899321048817026</v>
      </c>
      <c r="T182" s="116">
        <v>0.0006282027239009016</v>
      </c>
      <c r="U182" s="116">
        <v>0.00018251568016702883</v>
      </c>
      <c r="V182" s="116">
        <v>8.087956205307301E-05</v>
      </c>
      <c r="W182" s="116">
        <v>5.6081460389266085E-05</v>
      </c>
      <c r="X182" s="116">
        <v>67.5</v>
      </c>
    </row>
    <row r="183" spans="1:24" s="116" customFormat="1" ht="12.75">
      <c r="A183" s="116">
        <v>1769</v>
      </c>
      <c r="B183" s="116">
        <v>183.8800048828125</v>
      </c>
      <c r="C183" s="116">
        <v>190.27999877929688</v>
      </c>
      <c r="D183" s="116">
        <v>8.37473201751709</v>
      </c>
      <c r="E183" s="116">
        <v>9.026705741882324</v>
      </c>
      <c r="F183" s="116">
        <v>42.850908207463696</v>
      </c>
      <c r="G183" s="116" t="s">
        <v>57</v>
      </c>
      <c r="H183" s="116">
        <v>5.713839745053562</v>
      </c>
      <c r="I183" s="116">
        <v>122.09384462786606</v>
      </c>
      <c r="J183" s="116" t="s">
        <v>60</v>
      </c>
      <c r="K183" s="116">
        <v>-1.2015681664807543</v>
      </c>
      <c r="L183" s="116">
        <v>-0.008096083270007076</v>
      </c>
      <c r="M183" s="116">
        <v>0.28769841243297073</v>
      </c>
      <c r="N183" s="116">
        <v>-0.001464340255897541</v>
      </c>
      <c r="O183" s="116">
        <v>-0.04772878254894509</v>
      </c>
      <c r="P183" s="116">
        <v>-0.0009262475674937505</v>
      </c>
      <c r="Q183" s="116">
        <v>0.006092666256373977</v>
      </c>
      <c r="R183" s="116">
        <v>-0.000117780848513984</v>
      </c>
      <c r="S183" s="116">
        <v>-0.0005811775281366503</v>
      </c>
      <c r="T183" s="116">
        <v>-6.595377754935819E-05</v>
      </c>
      <c r="U183" s="116">
        <v>0.0001427350443429348</v>
      </c>
      <c r="V183" s="116">
        <v>-9.304933190641263E-06</v>
      </c>
      <c r="W183" s="116">
        <v>-3.4800703891707276E-05</v>
      </c>
      <c r="X183" s="116">
        <v>67.5</v>
      </c>
    </row>
    <row r="184" spans="1:24" s="116" customFormat="1" ht="12.75">
      <c r="A184" s="116">
        <v>1770</v>
      </c>
      <c r="B184" s="116">
        <v>97.95999908447266</v>
      </c>
      <c r="C184" s="116">
        <v>104.45999908447266</v>
      </c>
      <c r="D184" s="116">
        <v>9.568166732788086</v>
      </c>
      <c r="E184" s="116">
        <v>10.005681037902832</v>
      </c>
      <c r="F184" s="116">
        <v>29.876659755319004</v>
      </c>
      <c r="G184" s="116" t="s">
        <v>58</v>
      </c>
      <c r="H184" s="116">
        <v>43.78058295038204</v>
      </c>
      <c r="I184" s="116">
        <v>74.2405820348547</v>
      </c>
      <c r="J184" s="116" t="s">
        <v>61</v>
      </c>
      <c r="K184" s="116">
        <v>1.2122405701089705</v>
      </c>
      <c r="L184" s="116">
        <v>-1.4881276719844914</v>
      </c>
      <c r="M184" s="116">
        <v>0.2837288123876851</v>
      </c>
      <c r="N184" s="116">
        <v>-0.1415722271482913</v>
      </c>
      <c r="O184" s="116">
        <v>0.0492036787264383</v>
      </c>
      <c r="P184" s="116">
        <v>-0.04268021434100991</v>
      </c>
      <c r="Q184" s="116">
        <v>0.005701015817325262</v>
      </c>
      <c r="R184" s="116">
        <v>-0.0021760978140064535</v>
      </c>
      <c r="S184" s="116">
        <v>0.0006863024330674697</v>
      </c>
      <c r="T184" s="116">
        <v>-0.0006247309513250341</v>
      </c>
      <c r="U184" s="116">
        <v>0.00011374832140850954</v>
      </c>
      <c r="V184" s="116">
        <v>-8.034252781817728E-05</v>
      </c>
      <c r="W184" s="116">
        <v>4.3977735367280235E-05</v>
      </c>
      <c r="X184" s="116">
        <v>67.5</v>
      </c>
    </row>
    <row r="185" s="116" customFormat="1" ht="12.75">
      <c r="A185" s="116" t="s">
        <v>149</v>
      </c>
    </row>
    <row r="186" spans="1:24" s="116" customFormat="1" ht="12.75">
      <c r="A186" s="116">
        <v>1772</v>
      </c>
      <c r="B186" s="116">
        <v>183.38</v>
      </c>
      <c r="C186" s="116">
        <v>190.18</v>
      </c>
      <c r="D186" s="116">
        <v>8.521991912854181</v>
      </c>
      <c r="E186" s="116">
        <v>9.044823036158839</v>
      </c>
      <c r="F186" s="116">
        <v>30.712988226304784</v>
      </c>
      <c r="G186" s="116" t="s">
        <v>59</v>
      </c>
      <c r="H186" s="116">
        <v>-29.8843442310734</v>
      </c>
      <c r="I186" s="116">
        <v>85.9956557689266</v>
      </c>
      <c r="J186" s="116" t="s">
        <v>73</v>
      </c>
      <c r="K186" s="116">
        <v>5.303061957061821</v>
      </c>
      <c r="M186" s="116" t="s">
        <v>68</v>
      </c>
      <c r="N186" s="116">
        <v>3.7924196664962184</v>
      </c>
      <c r="X186" s="116">
        <v>67.5</v>
      </c>
    </row>
    <row r="187" spans="1:24" s="116" customFormat="1" ht="12.75">
      <c r="A187" s="116">
        <v>1771</v>
      </c>
      <c r="B187" s="116">
        <v>178.6199951171875</v>
      </c>
      <c r="C187" s="116">
        <v>181.6199951171875</v>
      </c>
      <c r="D187" s="116">
        <v>8.489215850830078</v>
      </c>
      <c r="E187" s="116">
        <v>8.778575897216797</v>
      </c>
      <c r="F187" s="116">
        <v>42.9061350004063</v>
      </c>
      <c r="G187" s="116" t="s">
        <v>56</v>
      </c>
      <c r="H187" s="116">
        <v>9.455965743061213</v>
      </c>
      <c r="I187" s="116">
        <v>120.57596086024871</v>
      </c>
      <c r="J187" s="116" t="s">
        <v>62</v>
      </c>
      <c r="K187" s="116">
        <v>1.640282814286294</v>
      </c>
      <c r="L187" s="116">
        <v>1.5651049266784571</v>
      </c>
      <c r="M187" s="116">
        <v>0.38831383428115096</v>
      </c>
      <c r="N187" s="116">
        <v>0.0759655695535521</v>
      </c>
      <c r="O187" s="116">
        <v>0.06587649905049701</v>
      </c>
      <c r="P187" s="116">
        <v>0.04489782563528478</v>
      </c>
      <c r="Q187" s="116">
        <v>0.008018658725747552</v>
      </c>
      <c r="R187" s="116">
        <v>0.0011693140161834078</v>
      </c>
      <c r="S187" s="116">
        <v>0.0008642594556500717</v>
      </c>
      <c r="T187" s="116">
        <v>0.0006606780255301372</v>
      </c>
      <c r="U187" s="116">
        <v>0.00017541092305162787</v>
      </c>
      <c r="V187" s="116">
        <v>4.3400067745509416E-05</v>
      </c>
      <c r="W187" s="116">
        <v>5.389416136457454E-05</v>
      </c>
      <c r="X187" s="116">
        <v>67.5</v>
      </c>
    </row>
    <row r="188" spans="1:24" s="116" customFormat="1" ht="12.75">
      <c r="A188" s="116">
        <v>1769</v>
      </c>
      <c r="B188" s="116">
        <v>187.8800048828125</v>
      </c>
      <c r="C188" s="116">
        <v>190.8800048828125</v>
      </c>
      <c r="D188" s="116">
        <v>8.383248329162598</v>
      </c>
      <c r="E188" s="116">
        <v>8.914027214050293</v>
      </c>
      <c r="F188" s="116">
        <v>42.139947797487096</v>
      </c>
      <c r="G188" s="116" t="s">
        <v>57</v>
      </c>
      <c r="H188" s="116">
        <v>-0.41374621332694517</v>
      </c>
      <c r="I188" s="116">
        <v>119.96625866948555</v>
      </c>
      <c r="J188" s="116" t="s">
        <v>60</v>
      </c>
      <c r="K188" s="116">
        <v>-1.1288791628908594</v>
      </c>
      <c r="L188" s="116">
        <v>-0.008515467752415271</v>
      </c>
      <c r="M188" s="116">
        <v>0.2704314091766038</v>
      </c>
      <c r="N188" s="116">
        <v>-0.0007857254404251368</v>
      </c>
      <c r="O188" s="116">
        <v>-0.04481923037928848</v>
      </c>
      <c r="P188" s="116">
        <v>-0.0009741909591049477</v>
      </c>
      <c r="Q188" s="116">
        <v>0.005733471734877459</v>
      </c>
      <c r="R188" s="116">
        <v>-6.322865972430157E-05</v>
      </c>
      <c r="S188" s="116">
        <v>-0.0005439245703196497</v>
      </c>
      <c r="T188" s="116">
        <v>-6.936490721379495E-05</v>
      </c>
      <c r="U188" s="116">
        <v>0.0001347474004267493</v>
      </c>
      <c r="V188" s="116">
        <v>-5.000107790419724E-06</v>
      </c>
      <c r="W188" s="116">
        <v>-3.2512134331831814E-05</v>
      </c>
      <c r="X188" s="116">
        <v>67.5</v>
      </c>
    </row>
    <row r="189" spans="1:24" s="116" customFormat="1" ht="12.75">
      <c r="A189" s="116">
        <v>1770</v>
      </c>
      <c r="B189" s="116">
        <v>104.26000213623047</v>
      </c>
      <c r="C189" s="116">
        <v>110.66000366210938</v>
      </c>
      <c r="D189" s="116">
        <v>9.579933166503906</v>
      </c>
      <c r="E189" s="116">
        <v>10.00242805480957</v>
      </c>
      <c r="F189" s="116">
        <v>31.0337766978336</v>
      </c>
      <c r="G189" s="116" t="s">
        <v>58</v>
      </c>
      <c r="H189" s="116">
        <v>40.28159444366091</v>
      </c>
      <c r="I189" s="116">
        <v>77.04159657989138</v>
      </c>
      <c r="J189" s="116" t="s">
        <v>61</v>
      </c>
      <c r="K189" s="116">
        <v>1.1900250192469892</v>
      </c>
      <c r="L189" s="116">
        <v>-1.5650817609064824</v>
      </c>
      <c r="M189" s="116">
        <v>0.27866554653362785</v>
      </c>
      <c r="N189" s="116">
        <v>-0.07596150599565434</v>
      </c>
      <c r="O189" s="116">
        <v>0.04827991005955167</v>
      </c>
      <c r="P189" s="116">
        <v>-0.04488725541567042</v>
      </c>
      <c r="Q189" s="116">
        <v>0.005605906672909265</v>
      </c>
      <c r="R189" s="116">
        <v>-0.0011676032738188256</v>
      </c>
      <c r="S189" s="116">
        <v>0.0006716326886648258</v>
      </c>
      <c r="T189" s="116">
        <v>-0.0006570266075781271</v>
      </c>
      <c r="U189" s="116">
        <v>0.00011230373993797978</v>
      </c>
      <c r="V189" s="116">
        <v>-4.311107517099279E-05</v>
      </c>
      <c r="W189" s="116">
        <v>4.2983040264501096E-05</v>
      </c>
      <c r="X189" s="116">
        <v>67.5</v>
      </c>
    </row>
    <row r="190" spans="1:14" s="116" customFormat="1" ht="12.75">
      <c r="A190" s="116" t="s">
        <v>155</v>
      </c>
      <c r="E190" s="117" t="s">
        <v>106</v>
      </c>
      <c r="F190" s="117">
        <f>MIN(F161:F189)</f>
        <v>26.34060899881129</v>
      </c>
      <c r="G190" s="117"/>
      <c r="H190" s="117"/>
      <c r="I190" s="118"/>
      <c r="J190" s="118" t="s">
        <v>158</v>
      </c>
      <c r="K190" s="117">
        <f>AVERAGE(K188,K183,K178,K173,K168,K163)</f>
        <v>-1.1632950967173346</v>
      </c>
      <c r="L190" s="117">
        <f>AVERAGE(L188,L183,L178,L173,L168,L163)</f>
        <v>-0.007202782244865098</v>
      </c>
      <c r="M190" s="118" t="s">
        <v>108</v>
      </c>
      <c r="N190" s="117" t="e">
        <f>Mittelwert(K186,K181,K176,K171,K166,K161)</f>
        <v>#NAME?</v>
      </c>
    </row>
    <row r="191" spans="5:14" s="116" customFormat="1" ht="12.75">
      <c r="E191" s="117" t="s">
        <v>107</v>
      </c>
      <c r="F191" s="117">
        <f>MAX(F161:F189)</f>
        <v>42.9061350004063</v>
      </c>
      <c r="G191" s="117"/>
      <c r="H191" s="117"/>
      <c r="I191" s="118"/>
      <c r="J191" s="118" t="s">
        <v>159</v>
      </c>
      <c r="K191" s="117">
        <f>AVERAGE(K189,K184,K179,K174,K169,K164)</f>
        <v>1.1043932791593403</v>
      </c>
      <c r="L191" s="117">
        <f>AVERAGE(L189,L184,L179,L174,L169,L164)</f>
        <v>-1.3238834220755276</v>
      </c>
      <c r="M191" s="117"/>
      <c r="N191" s="117"/>
    </row>
    <row r="192" spans="5:14" s="116" customFormat="1" ht="12.75">
      <c r="E192" s="117"/>
      <c r="F192" s="117"/>
      <c r="G192" s="117"/>
      <c r="H192" s="117"/>
      <c r="I192" s="117"/>
      <c r="J192" s="118" t="s">
        <v>112</v>
      </c>
      <c r="K192" s="117">
        <f>ABS(K190/$G$33)</f>
        <v>0.7270594354483341</v>
      </c>
      <c r="L192" s="117">
        <f>ABS(L190/$H$33)</f>
        <v>0.020007728457958607</v>
      </c>
      <c r="M192" s="118" t="s">
        <v>111</v>
      </c>
      <c r="N192" s="117">
        <f>K192+L192+L193+K193</f>
        <v>2.201990484044032</v>
      </c>
    </row>
    <row r="193" spans="5:14" s="116" customFormat="1" ht="12.75">
      <c r="E193" s="117"/>
      <c r="F193" s="117"/>
      <c r="G193" s="117"/>
      <c r="H193" s="117"/>
      <c r="I193" s="117"/>
      <c r="J193" s="117"/>
      <c r="K193" s="117">
        <f>ABS(K191/$G$34)</f>
        <v>0.6274961813405342</v>
      </c>
      <c r="L193" s="117">
        <f>ABS(L191/$H$34)</f>
        <v>0.8274271387972046</v>
      </c>
      <c r="M193" s="117"/>
      <c r="N193" s="117"/>
    </row>
    <row r="194" s="101" customFormat="1" ht="12.75"/>
    <row r="195" s="101" customFormat="1" ht="12.75" hidden="1">
      <c r="A195" s="101" t="s">
        <v>120</v>
      </c>
    </row>
    <row r="196" spans="1:24" s="101" customFormat="1" ht="12.75" hidden="1">
      <c r="A196" s="101">
        <v>1772</v>
      </c>
      <c r="B196" s="101">
        <v>189.24</v>
      </c>
      <c r="C196" s="101">
        <v>179.84</v>
      </c>
      <c r="D196" s="101">
        <v>8.583301489929173</v>
      </c>
      <c r="E196" s="101">
        <v>9.411044533186201</v>
      </c>
      <c r="F196" s="101">
        <v>41.690976228116185</v>
      </c>
      <c r="G196" s="101" t="s">
        <v>59</v>
      </c>
      <c r="H196" s="101">
        <v>-5.811585200841577</v>
      </c>
      <c r="I196" s="101">
        <v>115.92841479915843</v>
      </c>
      <c r="J196" s="101" t="s">
        <v>73</v>
      </c>
      <c r="K196" s="101">
        <v>5.295229238331954</v>
      </c>
      <c r="M196" s="101" t="s">
        <v>68</v>
      </c>
      <c r="N196" s="101">
        <v>3.094256030580243</v>
      </c>
      <c r="X196" s="101">
        <v>67.5</v>
      </c>
    </row>
    <row r="197" spans="1:24" s="101" customFormat="1" ht="12.75" hidden="1">
      <c r="A197" s="101">
        <v>1769</v>
      </c>
      <c r="B197" s="101">
        <v>175.60000610351562</v>
      </c>
      <c r="C197" s="101">
        <v>181</v>
      </c>
      <c r="D197" s="101">
        <v>8.50022029876709</v>
      </c>
      <c r="E197" s="101">
        <v>8.992025375366211</v>
      </c>
      <c r="F197" s="101">
        <v>41.27067792646227</v>
      </c>
      <c r="G197" s="101" t="s">
        <v>56</v>
      </c>
      <c r="H197" s="101">
        <v>7.71513852060032</v>
      </c>
      <c r="I197" s="101">
        <v>115.81514462411594</v>
      </c>
      <c r="J197" s="101" t="s">
        <v>62</v>
      </c>
      <c r="K197" s="101">
        <v>2.055987866055359</v>
      </c>
      <c r="L197" s="101">
        <v>0.9032727693965246</v>
      </c>
      <c r="M197" s="101">
        <v>0.4867284257775634</v>
      </c>
      <c r="N197" s="101">
        <v>0.08799471583609134</v>
      </c>
      <c r="O197" s="101">
        <v>0.0825720668553651</v>
      </c>
      <c r="P197" s="101">
        <v>0.0259119396974204</v>
      </c>
      <c r="Q197" s="101">
        <v>0.01005101999692882</v>
      </c>
      <c r="R197" s="101">
        <v>0.001354430251872442</v>
      </c>
      <c r="S197" s="101">
        <v>0.0010832850274272025</v>
      </c>
      <c r="T197" s="101">
        <v>0.00038121150376582084</v>
      </c>
      <c r="U197" s="101">
        <v>0.00021980925078510184</v>
      </c>
      <c r="V197" s="101">
        <v>5.023273839533974E-05</v>
      </c>
      <c r="W197" s="101">
        <v>6.753375255287077E-05</v>
      </c>
      <c r="X197" s="101">
        <v>67.5</v>
      </c>
    </row>
    <row r="198" spans="1:24" s="101" customFormat="1" ht="12.75" hidden="1">
      <c r="A198" s="101">
        <v>1770</v>
      </c>
      <c r="B198" s="101">
        <v>95.73999786376953</v>
      </c>
      <c r="C198" s="101">
        <v>116.33999633789062</v>
      </c>
      <c r="D198" s="101">
        <v>9.605341911315918</v>
      </c>
      <c r="E198" s="101">
        <v>10.027981758117676</v>
      </c>
      <c r="F198" s="101">
        <v>27.638222052822613</v>
      </c>
      <c r="G198" s="101" t="s">
        <v>57</v>
      </c>
      <c r="H198" s="101">
        <v>40.16609440796435</v>
      </c>
      <c r="I198" s="101">
        <v>68.40609227173388</v>
      </c>
      <c r="J198" s="101" t="s">
        <v>60</v>
      </c>
      <c r="K198" s="101">
        <v>-1.7724649480298296</v>
      </c>
      <c r="L198" s="101">
        <v>0.0049156401814799</v>
      </c>
      <c r="M198" s="101">
        <v>0.416777025407733</v>
      </c>
      <c r="N198" s="101">
        <v>-0.0009108493899520828</v>
      </c>
      <c r="O198" s="101">
        <v>-0.07163262333231273</v>
      </c>
      <c r="P198" s="101">
        <v>0.0005626759986680265</v>
      </c>
      <c r="Q198" s="101">
        <v>0.00846723484906756</v>
      </c>
      <c r="R198" s="101">
        <v>-7.32189727191647E-05</v>
      </c>
      <c r="S198" s="101">
        <v>-0.00097399912440026</v>
      </c>
      <c r="T198" s="101">
        <v>4.008074111360904E-05</v>
      </c>
      <c r="U198" s="101">
        <v>0.00017517621316521473</v>
      </c>
      <c r="V198" s="101">
        <v>-5.792879669696964E-06</v>
      </c>
      <c r="W198" s="101">
        <v>-6.16693961951406E-05</v>
      </c>
      <c r="X198" s="101">
        <v>67.5</v>
      </c>
    </row>
    <row r="199" spans="1:24" s="101" customFormat="1" ht="12.75" hidden="1">
      <c r="A199" s="101">
        <v>1771</v>
      </c>
      <c r="B199" s="101">
        <v>166.75999450683594</v>
      </c>
      <c r="C199" s="101">
        <v>171.86000061035156</v>
      </c>
      <c r="D199" s="101">
        <v>8.622480392456055</v>
      </c>
      <c r="E199" s="101">
        <v>9.025230407714844</v>
      </c>
      <c r="F199" s="101">
        <v>28.823253039916384</v>
      </c>
      <c r="G199" s="101" t="s">
        <v>58</v>
      </c>
      <c r="H199" s="101">
        <v>-19.551660046712257</v>
      </c>
      <c r="I199" s="101">
        <v>79.70833446012368</v>
      </c>
      <c r="J199" s="101" t="s">
        <v>61</v>
      </c>
      <c r="K199" s="101">
        <v>-1.0418512913907059</v>
      </c>
      <c r="L199" s="101">
        <v>0.903259393759552</v>
      </c>
      <c r="M199" s="101">
        <v>-0.25139902854264756</v>
      </c>
      <c r="N199" s="101">
        <v>-0.08799000152553293</v>
      </c>
      <c r="O199" s="101">
        <v>-0.04107205253329678</v>
      </c>
      <c r="P199" s="101">
        <v>0.025905829741648387</v>
      </c>
      <c r="Q199" s="101">
        <v>-0.005415619723484919</v>
      </c>
      <c r="R199" s="101">
        <v>-0.0013524497363012042</v>
      </c>
      <c r="S199" s="101">
        <v>-0.0004741646932401036</v>
      </c>
      <c r="T199" s="101">
        <v>0.00037909859508468543</v>
      </c>
      <c r="U199" s="101">
        <v>-0.00013277575483424317</v>
      </c>
      <c r="V199" s="101">
        <v>-4.989760066202634E-05</v>
      </c>
      <c r="W199" s="101">
        <v>-2.75262294330182E-05</v>
      </c>
      <c r="X199" s="101">
        <v>67.5</v>
      </c>
    </row>
    <row r="200" s="101" customFormat="1" ht="12.75" hidden="1">
      <c r="A200" s="101" t="s">
        <v>126</v>
      </c>
    </row>
    <row r="201" spans="1:24" s="101" customFormat="1" ht="12.75" hidden="1">
      <c r="A201" s="101">
        <v>1772</v>
      </c>
      <c r="B201" s="101">
        <v>175.1</v>
      </c>
      <c r="C201" s="101">
        <v>184.3</v>
      </c>
      <c r="D201" s="101">
        <v>8.479861248864108</v>
      </c>
      <c r="E201" s="101">
        <v>8.987940167640462</v>
      </c>
      <c r="F201" s="101">
        <v>41.36328956387568</v>
      </c>
      <c r="G201" s="101" t="s">
        <v>59</v>
      </c>
      <c r="H201" s="101">
        <v>8.751276670740978</v>
      </c>
      <c r="I201" s="101">
        <v>116.35127667074097</v>
      </c>
      <c r="J201" s="101" t="s">
        <v>73</v>
      </c>
      <c r="K201" s="101">
        <v>4.202630802414106</v>
      </c>
      <c r="M201" s="101" t="s">
        <v>68</v>
      </c>
      <c r="N201" s="101">
        <v>2.842286718052403</v>
      </c>
      <c r="X201" s="101">
        <v>67.5</v>
      </c>
    </row>
    <row r="202" spans="1:24" s="101" customFormat="1" ht="12.75" hidden="1">
      <c r="A202" s="101">
        <v>1769</v>
      </c>
      <c r="B202" s="101">
        <v>180.0399932861328</v>
      </c>
      <c r="C202" s="101">
        <v>187.5399932861328</v>
      </c>
      <c r="D202" s="101">
        <v>8.348219871520996</v>
      </c>
      <c r="E202" s="101">
        <v>8.829057693481445</v>
      </c>
      <c r="F202" s="101">
        <v>41.60148529253091</v>
      </c>
      <c r="G202" s="101" t="s">
        <v>56</v>
      </c>
      <c r="H202" s="101">
        <v>6.351209289306098</v>
      </c>
      <c r="I202" s="101">
        <v>118.89120257543891</v>
      </c>
      <c r="J202" s="101" t="s">
        <v>62</v>
      </c>
      <c r="K202" s="101">
        <v>1.5880062194697995</v>
      </c>
      <c r="L202" s="101">
        <v>1.2307665786440887</v>
      </c>
      <c r="M202" s="101">
        <v>0.3759401114212027</v>
      </c>
      <c r="N202" s="101">
        <v>0.13917531356019827</v>
      </c>
      <c r="O202" s="101">
        <v>0.06377709026998409</v>
      </c>
      <c r="P202" s="101">
        <v>0.035306656201484043</v>
      </c>
      <c r="Q202" s="101">
        <v>0.00776330207346509</v>
      </c>
      <c r="R202" s="101">
        <v>0.002142227613487609</v>
      </c>
      <c r="S202" s="101">
        <v>0.0008366818595553051</v>
      </c>
      <c r="T202" s="101">
        <v>0.0005194619233456815</v>
      </c>
      <c r="U202" s="101">
        <v>0.0001697807546146851</v>
      </c>
      <c r="V202" s="101">
        <v>7.947188007085292E-05</v>
      </c>
      <c r="W202" s="101">
        <v>5.215288290583549E-05</v>
      </c>
      <c r="X202" s="101">
        <v>67.5</v>
      </c>
    </row>
    <row r="203" spans="1:24" s="101" customFormat="1" ht="12.75" hidden="1">
      <c r="A203" s="101">
        <v>1770</v>
      </c>
      <c r="B203" s="101">
        <v>98.36000061035156</v>
      </c>
      <c r="C203" s="101">
        <v>118.66000366210938</v>
      </c>
      <c r="D203" s="101">
        <v>9.797713279724121</v>
      </c>
      <c r="E203" s="101">
        <v>10.317683219909668</v>
      </c>
      <c r="F203" s="101">
        <v>29.416390144655857</v>
      </c>
      <c r="G203" s="101" t="s">
        <v>57</v>
      </c>
      <c r="H203" s="101">
        <v>40.525501499120026</v>
      </c>
      <c r="I203" s="101">
        <v>71.38550210947159</v>
      </c>
      <c r="J203" s="101" t="s">
        <v>60</v>
      </c>
      <c r="K203" s="101">
        <v>-1.2260393089141284</v>
      </c>
      <c r="L203" s="101">
        <v>0.006698146904510327</v>
      </c>
      <c r="M203" s="101">
        <v>0.28751446544153597</v>
      </c>
      <c r="N203" s="101">
        <v>-0.0014400367232124383</v>
      </c>
      <c r="O203" s="101">
        <v>-0.04967447868820009</v>
      </c>
      <c r="P203" s="101">
        <v>0.0007664873194341455</v>
      </c>
      <c r="Q203" s="101">
        <v>0.005803883173058265</v>
      </c>
      <c r="R203" s="101">
        <v>-0.00011574263576123634</v>
      </c>
      <c r="S203" s="101">
        <v>-0.0006856053844817847</v>
      </c>
      <c r="T203" s="101">
        <v>5.458612514669484E-05</v>
      </c>
      <c r="U203" s="101">
        <v>0.0001175493652863267</v>
      </c>
      <c r="V203" s="101">
        <v>-9.142654556301957E-06</v>
      </c>
      <c r="W203" s="101">
        <v>-4.3705124547365486E-05</v>
      </c>
      <c r="X203" s="101">
        <v>67.5</v>
      </c>
    </row>
    <row r="204" spans="1:24" s="101" customFormat="1" ht="12.75" hidden="1">
      <c r="A204" s="101">
        <v>1771</v>
      </c>
      <c r="B204" s="101">
        <v>171.36000061035156</v>
      </c>
      <c r="C204" s="101">
        <v>186.25999450683594</v>
      </c>
      <c r="D204" s="101">
        <v>8.777438163757324</v>
      </c>
      <c r="E204" s="101">
        <v>8.9729642868042</v>
      </c>
      <c r="F204" s="101">
        <v>30.858862354798713</v>
      </c>
      <c r="G204" s="101" t="s">
        <v>58</v>
      </c>
      <c r="H204" s="101">
        <v>-20.0127431556963</v>
      </c>
      <c r="I204" s="101">
        <v>83.84725745465526</v>
      </c>
      <c r="J204" s="101" t="s">
        <v>61</v>
      </c>
      <c r="K204" s="101">
        <v>-1.0092528751864578</v>
      </c>
      <c r="L204" s="101">
        <v>1.2307483519937459</v>
      </c>
      <c r="M204" s="101">
        <v>-0.2422114768900395</v>
      </c>
      <c r="N204" s="101">
        <v>-0.13916786338381182</v>
      </c>
      <c r="O204" s="101">
        <v>-0.039999542626900794</v>
      </c>
      <c r="P204" s="101">
        <v>0.03529833522021879</v>
      </c>
      <c r="Q204" s="101">
        <v>-0.0051559479436238</v>
      </c>
      <c r="R204" s="101">
        <v>-0.002139098592925501</v>
      </c>
      <c r="S204" s="101">
        <v>-0.00047956416763401705</v>
      </c>
      <c r="T204" s="101">
        <v>0.0005165859509776317</v>
      </c>
      <c r="U204" s="101">
        <v>-0.0001225057196963213</v>
      </c>
      <c r="V204" s="101">
        <v>-7.89442308826944E-05</v>
      </c>
      <c r="W204" s="101">
        <v>-2.8456726510423835E-05</v>
      </c>
      <c r="X204" s="101">
        <v>67.5</v>
      </c>
    </row>
    <row r="205" s="101" customFormat="1" ht="12.75" hidden="1">
      <c r="A205" s="101" t="s">
        <v>132</v>
      </c>
    </row>
    <row r="206" spans="1:24" s="101" customFormat="1" ht="12.75" hidden="1">
      <c r="A206" s="101">
        <v>1772</v>
      </c>
      <c r="B206" s="101">
        <v>170.34</v>
      </c>
      <c r="C206" s="101">
        <v>179.64</v>
      </c>
      <c r="D206" s="101">
        <v>8.662888792413737</v>
      </c>
      <c r="E206" s="101">
        <v>9.27013398942618</v>
      </c>
      <c r="F206" s="101">
        <v>39.58753777893061</v>
      </c>
      <c r="G206" s="101" t="s">
        <v>59</v>
      </c>
      <c r="H206" s="101">
        <v>6.141782328955486</v>
      </c>
      <c r="I206" s="101">
        <v>108.98178232895549</v>
      </c>
      <c r="J206" s="101" t="s">
        <v>73</v>
      </c>
      <c r="K206" s="101">
        <v>3.9211034976142454</v>
      </c>
      <c r="M206" s="101" t="s">
        <v>68</v>
      </c>
      <c r="N206" s="101">
        <v>2.5720874955953725</v>
      </c>
      <c r="X206" s="101">
        <v>67.5</v>
      </c>
    </row>
    <row r="207" spans="1:24" s="101" customFormat="1" ht="12.75" hidden="1">
      <c r="A207" s="101">
        <v>1769</v>
      </c>
      <c r="B207" s="101">
        <v>179.82000732421875</v>
      </c>
      <c r="C207" s="101">
        <v>177.22000122070312</v>
      </c>
      <c r="D207" s="101">
        <v>8.24385929107666</v>
      </c>
      <c r="E207" s="101">
        <v>8.976780891418457</v>
      </c>
      <c r="F207" s="101">
        <v>41.05264658871381</v>
      </c>
      <c r="G207" s="101" t="s">
        <v>56</v>
      </c>
      <c r="H207" s="101">
        <v>6.486806154267029</v>
      </c>
      <c r="I207" s="101">
        <v>118.80681347848578</v>
      </c>
      <c r="J207" s="101" t="s">
        <v>62</v>
      </c>
      <c r="K207" s="101">
        <v>1.5839496903123655</v>
      </c>
      <c r="L207" s="101">
        <v>1.1223682596292441</v>
      </c>
      <c r="M207" s="101">
        <v>0.3749796191712242</v>
      </c>
      <c r="N207" s="101">
        <v>0.08210189185839684</v>
      </c>
      <c r="O207" s="101">
        <v>0.06361420517839625</v>
      </c>
      <c r="P207" s="101">
        <v>0.0321970627585598</v>
      </c>
      <c r="Q207" s="101">
        <v>0.007743451850466146</v>
      </c>
      <c r="R207" s="101">
        <v>0.0012637355776398723</v>
      </c>
      <c r="S207" s="101">
        <v>0.0008345621792899782</v>
      </c>
      <c r="T207" s="101">
        <v>0.00047371440627094877</v>
      </c>
      <c r="U207" s="101">
        <v>0.0001693573106240512</v>
      </c>
      <c r="V207" s="101">
        <v>4.687262375092597E-05</v>
      </c>
      <c r="W207" s="101">
        <v>5.2025617955540265E-05</v>
      </c>
      <c r="X207" s="101">
        <v>67.5</v>
      </c>
    </row>
    <row r="208" spans="1:24" s="101" customFormat="1" ht="12.75" hidden="1">
      <c r="A208" s="101">
        <v>1770</v>
      </c>
      <c r="B208" s="101">
        <v>106.5199966430664</v>
      </c>
      <c r="C208" s="101">
        <v>111.5199966430664</v>
      </c>
      <c r="D208" s="101">
        <v>9.518672943115234</v>
      </c>
      <c r="E208" s="101">
        <v>10.090448379516602</v>
      </c>
      <c r="F208" s="101">
        <v>28.84705870923999</v>
      </c>
      <c r="G208" s="101" t="s">
        <v>57</v>
      </c>
      <c r="H208" s="101">
        <v>33.06079117415915</v>
      </c>
      <c r="I208" s="101">
        <v>72.08078781722556</v>
      </c>
      <c r="J208" s="101" t="s">
        <v>60</v>
      </c>
      <c r="K208" s="101">
        <v>-1.0400175501666455</v>
      </c>
      <c r="L208" s="101">
        <v>0.006107848976299145</v>
      </c>
      <c r="M208" s="101">
        <v>0.2429800806186516</v>
      </c>
      <c r="N208" s="101">
        <v>-0.0008496621441085096</v>
      </c>
      <c r="O208" s="101">
        <v>-0.04228424535367594</v>
      </c>
      <c r="P208" s="101">
        <v>0.0006989656231753149</v>
      </c>
      <c r="Q208" s="101">
        <v>0.004861042493708313</v>
      </c>
      <c r="R208" s="101">
        <v>-6.828291847171583E-05</v>
      </c>
      <c r="S208" s="101">
        <v>-0.0005955510588719963</v>
      </c>
      <c r="T208" s="101">
        <v>4.977860177613488E-05</v>
      </c>
      <c r="U208" s="101">
        <v>9.54906748084226E-05</v>
      </c>
      <c r="V208" s="101">
        <v>-5.396686633724832E-06</v>
      </c>
      <c r="W208" s="101">
        <v>-3.831372764355695E-05</v>
      </c>
      <c r="X208" s="101">
        <v>67.5</v>
      </c>
    </row>
    <row r="209" spans="1:24" s="101" customFormat="1" ht="12.75" hidden="1">
      <c r="A209" s="101">
        <v>1771</v>
      </c>
      <c r="B209" s="101">
        <v>172.5399932861328</v>
      </c>
      <c r="C209" s="101">
        <v>179.83999633789062</v>
      </c>
      <c r="D209" s="101">
        <v>8.648321151733398</v>
      </c>
      <c r="E209" s="101">
        <v>8.89349365234375</v>
      </c>
      <c r="F209" s="101">
        <v>29.139170138823502</v>
      </c>
      <c r="G209" s="101" t="s">
        <v>58</v>
      </c>
      <c r="H209" s="101">
        <v>-24.679316274516296</v>
      </c>
      <c r="I209" s="101">
        <v>80.36067701161652</v>
      </c>
      <c r="J209" s="101" t="s">
        <v>61</v>
      </c>
      <c r="K209" s="101">
        <v>-1.1946799223164368</v>
      </c>
      <c r="L209" s="101">
        <v>1.122351640264343</v>
      </c>
      <c r="M209" s="101">
        <v>-0.2856053137046822</v>
      </c>
      <c r="N209" s="101">
        <v>-0.08209749521738624</v>
      </c>
      <c r="O209" s="101">
        <v>-0.04752693652392536</v>
      </c>
      <c r="P209" s="101">
        <v>0.03218947494657621</v>
      </c>
      <c r="Q209" s="101">
        <v>-0.006027546137098383</v>
      </c>
      <c r="R209" s="101">
        <v>-0.001261889477425724</v>
      </c>
      <c r="S209" s="101">
        <v>-0.0005846477293017408</v>
      </c>
      <c r="T209" s="101">
        <v>0.0004710917421414331</v>
      </c>
      <c r="U209" s="101">
        <v>-0.00013986933075711575</v>
      </c>
      <c r="V209" s="101">
        <v>-4.656091312112817E-05</v>
      </c>
      <c r="W209" s="101">
        <v>-3.519549967980528E-05</v>
      </c>
      <c r="X209" s="101">
        <v>67.5</v>
      </c>
    </row>
    <row r="210" s="101" customFormat="1" ht="12.75" hidden="1">
      <c r="A210" s="101" t="s">
        <v>138</v>
      </c>
    </row>
    <row r="211" spans="1:24" s="101" customFormat="1" ht="12.75" hidden="1">
      <c r="A211" s="101">
        <v>1772</v>
      </c>
      <c r="B211" s="101">
        <v>171.18</v>
      </c>
      <c r="C211" s="101">
        <v>186.38</v>
      </c>
      <c r="D211" s="101">
        <v>8.409816458360329</v>
      </c>
      <c r="E211" s="101">
        <v>8.989695141717187</v>
      </c>
      <c r="F211" s="101">
        <v>40.20129544865771</v>
      </c>
      <c r="G211" s="101" t="s">
        <v>59</v>
      </c>
      <c r="H211" s="101">
        <v>10.325809298619419</v>
      </c>
      <c r="I211" s="101">
        <v>114.00580929861943</v>
      </c>
      <c r="J211" s="101" t="s">
        <v>73</v>
      </c>
      <c r="K211" s="101">
        <v>4.0904090764781955</v>
      </c>
      <c r="M211" s="101" t="s">
        <v>68</v>
      </c>
      <c r="N211" s="101">
        <v>2.6089925860604275</v>
      </c>
      <c r="X211" s="101">
        <v>67.5</v>
      </c>
    </row>
    <row r="212" spans="1:24" s="101" customFormat="1" ht="12.75" hidden="1">
      <c r="A212" s="101">
        <v>1769</v>
      </c>
      <c r="B212" s="101">
        <v>172.6199951171875</v>
      </c>
      <c r="C212" s="101">
        <v>174.52000427246094</v>
      </c>
      <c r="D212" s="101">
        <v>8.181350708007812</v>
      </c>
      <c r="E212" s="101">
        <v>9.126297950744629</v>
      </c>
      <c r="F212" s="101">
        <v>40.2163080185085</v>
      </c>
      <c r="G212" s="101" t="s">
        <v>56</v>
      </c>
      <c r="H212" s="101">
        <v>12.120288839493668</v>
      </c>
      <c r="I212" s="101">
        <v>117.24028395668117</v>
      </c>
      <c r="J212" s="101" t="s">
        <v>62</v>
      </c>
      <c r="K212" s="101">
        <v>1.6692126804965812</v>
      </c>
      <c r="L212" s="101">
        <v>1.0644399265829434</v>
      </c>
      <c r="M212" s="101">
        <v>0.39516429331134495</v>
      </c>
      <c r="N212" s="101">
        <v>0.09723434821110746</v>
      </c>
      <c r="O212" s="101">
        <v>0.06703853576814481</v>
      </c>
      <c r="P212" s="101">
        <v>0.030535225627002192</v>
      </c>
      <c r="Q212" s="101">
        <v>0.008160306259472054</v>
      </c>
      <c r="R212" s="101">
        <v>0.0014966869706881053</v>
      </c>
      <c r="S212" s="101">
        <v>0.0008795022545395</v>
      </c>
      <c r="T212" s="101">
        <v>0.0004492654221850889</v>
      </c>
      <c r="U212" s="101">
        <v>0.00017849020467476534</v>
      </c>
      <c r="V212" s="101">
        <v>5.552057033261518E-05</v>
      </c>
      <c r="W212" s="101">
        <v>5.483003903876946E-05</v>
      </c>
      <c r="X212" s="101">
        <v>67.5</v>
      </c>
    </row>
    <row r="213" spans="1:24" s="101" customFormat="1" ht="12.75" hidden="1">
      <c r="A213" s="101">
        <v>1770</v>
      </c>
      <c r="B213" s="101">
        <v>111.26000213623047</v>
      </c>
      <c r="C213" s="101">
        <v>111.55999755859375</v>
      </c>
      <c r="D213" s="101">
        <v>9.674474716186523</v>
      </c>
      <c r="E213" s="101">
        <v>9.959726333618164</v>
      </c>
      <c r="F213" s="101">
        <v>29.724550730771046</v>
      </c>
      <c r="G213" s="101" t="s">
        <v>57</v>
      </c>
      <c r="H213" s="101">
        <v>29.331828327484345</v>
      </c>
      <c r="I213" s="101">
        <v>73.09183046371481</v>
      </c>
      <c r="J213" s="101" t="s">
        <v>60</v>
      </c>
      <c r="K213" s="101">
        <v>-0.7368441205336336</v>
      </c>
      <c r="L213" s="101">
        <v>0.005792982396801519</v>
      </c>
      <c r="M213" s="101">
        <v>0.17039703912997453</v>
      </c>
      <c r="N213" s="101">
        <v>-0.0010059601772578785</v>
      </c>
      <c r="O213" s="101">
        <v>-0.03024026885128851</v>
      </c>
      <c r="P213" s="101">
        <v>0.0006628817677834084</v>
      </c>
      <c r="Q213" s="101">
        <v>0.0033242868695852563</v>
      </c>
      <c r="R213" s="101">
        <v>-8.084422607595288E-05</v>
      </c>
      <c r="S213" s="101">
        <v>-0.00044879741235266305</v>
      </c>
      <c r="T213" s="101">
        <v>4.720400832921015E-05</v>
      </c>
      <c r="U213" s="101">
        <v>5.951588589045096E-05</v>
      </c>
      <c r="V213" s="101">
        <v>-6.385569953984762E-06</v>
      </c>
      <c r="W213" s="101">
        <v>-2.952486743943186E-05</v>
      </c>
      <c r="X213" s="101">
        <v>67.5</v>
      </c>
    </row>
    <row r="214" spans="1:24" s="101" customFormat="1" ht="12.75" hidden="1">
      <c r="A214" s="101">
        <v>1771</v>
      </c>
      <c r="B214" s="101">
        <v>178.02000427246094</v>
      </c>
      <c r="C214" s="101">
        <v>187.1199951171875</v>
      </c>
      <c r="D214" s="101">
        <v>8.474437713623047</v>
      </c>
      <c r="E214" s="101">
        <v>8.778223037719727</v>
      </c>
      <c r="F214" s="101">
        <v>29.706174489870012</v>
      </c>
      <c r="G214" s="101" t="s">
        <v>58</v>
      </c>
      <c r="H214" s="101">
        <v>-26.895448068392554</v>
      </c>
      <c r="I214" s="101">
        <v>83.62455620406838</v>
      </c>
      <c r="J214" s="101" t="s">
        <v>61</v>
      </c>
      <c r="K214" s="101">
        <v>-1.4977755889203153</v>
      </c>
      <c r="L214" s="101">
        <v>1.0644241629439142</v>
      </c>
      <c r="M214" s="101">
        <v>-0.3565384520132332</v>
      </c>
      <c r="N214" s="101">
        <v>-0.09722914437636827</v>
      </c>
      <c r="O214" s="101">
        <v>-0.059830522459181495</v>
      </c>
      <c r="P214" s="101">
        <v>0.030528029609751622</v>
      </c>
      <c r="Q214" s="101">
        <v>-0.007452497236301524</v>
      </c>
      <c r="R214" s="101">
        <v>-0.0014945019569534588</v>
      </c>
      <c r="S214" s="101">
        <v>-0.0007563762941853858</v>
      </c>
      <c r="T214" s="101">
        <v>0.0004467786937274449</v>
      </c>
      <c r="U214" s="101">
        <v>-0.00016827540667463693</v>
      </c>
      <c r="V214" s="101">
        <v>-5.515213709750181E-05</v>
      </c>
      <c r="W214" s="101">
        <v>-4.620189805275276E-05</v>
      </c>
      <c r="X214" s="101">
        <v>67.5</v>
      </c>
    </row>
    <row r="215" s="101" customFormat="1" ht="12.75" hidden="1">
      <c r="A215" s="101" t="s">
        <v>144</v>
      </c>
    </row>
    <row r="216" spans="1:24" s="101" customFormat="1" ht="12.75" hidden="1">
      <c r="A216" s="101">
        <v>1772</v>
      </c>
      <c r="B216" s="101">
        <v>167.98</v>
      </c>
      <c r="C216" s="101">
        <v>189.38</v>
      </c>
      <c r="D216" s="101">
        <v>8.39380247250448</v>
      </c>
      <c r="E216" s="101">
        <v>9.022272288543332</v>
      </c>
      <c r="F216" s="101">
        <v>40.022088223285735</v>
      </c>
      <c r="G216" s="101" t="s">
        <v>59</v>
      </c>
      <c r="H216" s="101">
        <v>13.2188770532684</v>
      </c>
      <c r="I216" s="101">
        <v>113.69887705326839</v>
      </c>
      <c r="J216" s="101" t="s">
        <v>73</v>
      </c>
      <c r="K216" s="101">
        <v>5.659501438463768</v>
      </c>
      <c r="M216" s="101" t="s">
        <v>68</v>
      </c>
      <c r="N216" s="101">
        <v>3.926979016977509</v>
      </c>
      <c r="X216" s="101">
        <v>67.5</v>
      </c>
    </row>
    <row r="217" spans="1:24" s="101" customFormat="1" ht="12.75" hidden="1">
      <c r="A217" s="101">
        <v>1769</v>
      </c>
      <c r="B217" s="101">
        <v>183.8800048828125</v>
      </c>
      <c r="C217" s="101">
        <v>190.27999877929688</v>
      </c>
      <c r="D217" s="101">
        <v>8.37473201751709</v>
      </c>
      <c r="E217" s="101">
        <v>9.026705741882324</v>
      </c>
      <c r="F217" s="101">
        <v>43.36213742167555</v>
      </c>
      <c r="G217" s="101" t="s">
        <v>56</v>
      </c>
      <c r="H217" s="101">
        <v>7.17047025442362</v>
      </c>
      <c r="I217" s="101">
        <v>123.55047513723612</v>
      </c>
      <c r="J217" s="101" t="s">
        <v>62</v>
      </c>
      <c r="K217" s="101">
        <v>1.7790412410749143</v>
      </c>
      <c r="L217" s="101">
        <v>1.5131370061510403</v>
      </c>
      <c r="M217" s="101">
        <v>0.42116513110963427</v>
      </c>
      <c r="N217" s="101">
        <v>0.14310496583093926</v>
      </c>
      <c r="O217" s="101">
        <v>0.07144938041502172</v>
      </c>
      <c r="P217" s="101">
        <v>0.04340693630122394</v>
      </c>
      <c r="Q217" s="101">
        <v>0.008697237586572131</v>
      </c>
      <c r="R217" s="101">
        <v>0.0022027158092144377</v>
      </c>
      <c r="S217" s="101">
        <v>0.0009373357848740462</v>
      </c>
      <c r="T217" s="101">
        <v>0.0006386513491839119</v>
      </c>
      <c r="U217" s="101">
        <v>0.00019021690131928824</v>
      </c>
      <c r="V217" s="101">
        <v>8.171350835163127E-05</v>
      </c>
      <c r="W217" s="101">
        <v>5.8427604045847346E-05</v>
      </c>
      <c r="X217" s="101">
        <v>67.5</v>
      </c>
    </row>
    <row r="218" spans="1:24" s="101" customFormat="1" ht="12.75" hidden="1">
      <c r="A218" s="101">
        <v>1770</v>
      </c>
      <c r="B218" s="101">
        <v>97.95999908447266</v>
      </c>
      <c r="C218" s="101">
        <v>104.45999908447266</v>
      </c>
      <c r="D218" s="101">
        <v>9.568166732788086</v>
      </c>
      <c r="E218" s="101">
        <v>10.005681037902832</v>
      </c>
      <c r="F218" s="101">
        <v>29.876659755319004</v>
      </c>
      <c r="G218" s="101" t="s">
        <v>57</v>
      </c>
      <c r="H218" s="101">
        <v>43.78058295038204</v>
      </c>
      <c r="I218" s="101">
        <v>74.2405820348547</v>
      </c>
      <c r="J218" s="101" t="s">
        <v>60</v>
      </c>
      <c r="K218" s="101">
        <v>-1.1806540102065048</v>
      </c>
      <c r="L218" s="101">
        <v>0.008234671524917048</v>
      </c>
      <c r="M218" s="101">
        <v>0.27590568273679184</v>
      </c>
      <c r="N218" s="101">
        <v>-0.0014806987129751012</v>
      </c>
      <c r="O218" s="101">
        <v>-0.04799119009969433</v>
      </c>
      <c r="P218" s="101">
        <v>0.0009422844400236646</v>
      </c>
      <c r="Q218" s="101">
        <v>0.005523065529731086</v>
      </c>
      <c r="R218" s="101">
        <v>-0.00011900174593814851</v>
      </c>
      <c r="S218" s="101">
        <v>-0.0006750214586459364</v>
      </c>
      <c r="T218" s="101">
        <v>6.710365964615318E-05</v>
      </c>
      <c r="U218" s="101">
        <v>0.00010871061059027462</v>
      </c>
      <c r="V218" s="101">
        <v>-9.399340889939534E-06</v>
      </c>
      <c r="W218" s="101">
        <v>-4.339746772484084E-05</v>
      </c>
      <c r="X218" s="101">
        <v>67.5</v>
      </c>
    </row>
    <row r="219" spans="1:24" s="101" customFormat="1" ht="12.75" hidden="1">
      <c r="A219" s="101">
        <v>1771</v>
      </c>
      <c r="B219" s="101">
        <v>171.10000610351562</v>
      </c>
      <c r="C219" s="101">
        <v>186.89999389648438</v>
      </c>
      <c r="D219" s="101">
        <v>8.510946273803711</v>
      </c>
      <c r="E219" s="101">
        <v>8.99522590637207</v>
      </c>
      <c r="F219" s="101">
        <v>27.140042696697034</v>
      </c>
      <c r="G219" s="101" t="s">
        <v>58</v>
      </c>
      <c r="H219" s="101">
        <v>-27.549051060396664</v>
      </c>
      <c r="I219" s="101">
        <v>76.05095504311896</v>
      </c>
      <c r="J219" s="101" t="s">
        <v>61</v>
      </c>
      <c r="K219" s="101">
        <v>-1.3308057129531228</v>
      </c>
      <c r="L219" s="101">
        <v>1.5131145989542927</v>
      </c>
      <c r="M219" s="101">
        <v>-0.3182076710202634</v>
      </c>
      <c r="N219" s="101">
        <v>-0.143097305274403</v>
      </c>
      <c r="O219" s="101">
        <v>-0.05293259519904055</v>
      </c>
      <c r="P219" s="101">
        <v>0.04339670746833914</v>
      </c>
      <c r="Q219" s="101">
        <v>-0.006718458810737721</v>
      </c>
      <c r="R219" s="101">
        <v>-0.0021994989248978703</v>
      </c>
      <c r="S219" s="101">
        <v>-0.0006503417593642258</v>
      </c>
      <c r="T219" s="101">
        <v>0.0006351162450107257</v>
      </c>
      <c r="U219" s="101">
        <v>-0.00015609123195298806</v>
      </c>
      <c r="V219" s="101">
        <v>-8.117111455417391E-05</v>
      </c>
      <c r="W219" s="101">
        <v>-3.91208986298847E-05</v>
      </c>
      <c r="X219" s="101">
        <v>67.5</v>
      </c>
    </row>
    <row r="220" s="101" customFormat="1" ht="12.75" hidden="1">
      <c r="A220" s="101" t="s">
        <v>150</v>
      </c>
    </row>
    <row r="221" spans="1:24" s="101" customFormat="1" ht="12.75" hidden="1">
      <c r="A221" s="101">
        <v>1772</v>
      </c>
      <c r="B221" s="101">
        <v>183.38</v>
      </c>
      <c r="C221" s="101">
        <v>190.18</v>
      </c>
      <c r="D221" s="101">
        <v>8.521991912854181</v>
      </c>
      <c r="E221" s="101">
        <v>9.044823036158839</v>
      </c>
      <c r="F221" s="101">
        <v>41.68241547136559</v>
      </c>
      <c r="G221" s="101" t="s">
        <v>59</v>
      </c>
      <c r="H221" s="101">
        <v>0.8297980203342519</v>
      </c>
      <c r="I221" s="101">
        <v>116.70979802033425</v>
      </c>
      <c r="J221" s="101" t="s">
        <v>73</v>
      </c>
      <c r="K221" s="101">
        <v>5.692456546217022</v>
      </c>
      <c r="M221" s="101" t="s">
        <v>68</v>
      </c>
      <c r="N221" s="101">
        <v>3.594432499816776</v>
      </c>
      <c r="X221" s="101">
        <v>67.5</v>
      </c>
    </row>
    <row r="222" spans="1:24" s="101" customFormat="1" ht="12.75" hidden="1">
      <c r="A222" s="101">
        <v>1769</v>
      </c>
      <c r="B222" s="101">
        <v>187.8800048828125</v>
      </c>
      <c r="C222" s="101">
        <v>190.8800048828125</v>
      </c>
      <c r="D222" s="101">
        <v>8.383248329162598</v>
      </c>
      <c r="E222" s="101">
        <v>8.914027214050293</v>
      </c>
      <c r="F222" s="101">
        <v>44.3076782396918</v>
      </c>
      <c r="G222" s="101" t="s">
        <v>56</v>
      </c>
      <c r="H222" s="101">
        <v>5.757464823881705</v>
      </c>
      <c r="I222" s="101">
        <v>126.1374697066942</v>
      </c>
      <c r="J222" s="101" t="s">
        <v>62</v>
      </c>
      <c r="K222" s="101">
        <v>1.9860676539942717</v>
      </c>
      <c r="L222" s="101">
        <v>1.2302549648949548</v>
      </c>
      <c r="M222" s="101">
        <v>0.4701758214908404</v>
      </c>
      <c r="N222" s="101">
        <v>0.07546115260580252</v>
      </c>
      <c r="O222" s="101">
        <v>0.07976398174631283</v>
      </c>
      <c r="P222" s="101">
        <v>0.03529200582053399</v>
      </c>
      <c r="Q222" s="101">
        <v>0.009709236096156442</v>
      </c>
      <c r="R222" s="101">
        <v>0.0011615045342790072</v>
      </c>
      <c r="S222" s="101">
        <v>0.0010464373294080795</v>
      </c>
      <c r="T222" s="101">
        <v>0.0005192408027052601</v>
      </c>
      <c r="U222" s="101">
        <v>0.00021234102929372592</v>
      </c>
      <c r="V222" s="101">
        <v>4.307209831482146E-05</v>
      </c>
      <c r="W222" s="101">
        <v>6.523505335147209E-05</v>
      </c>
      <c r="X222" s="101">
        <v>67.5</v>
      </c>
    </row>
    <row r="223" spans="1:24" s="101" customFormat="1" ht="12.75" hidden="1">
      <c r="A223" s="101">
        <v>1770</v>
      </c>
      <c r="B223" s="101">
        <v>104.26000213623047</v>
      </c>
      <c r="C223" s="101">
        <v>110.66000366210938</v>
      </c>
      <c r="D223" s="101">
        <v>9.579933166503906</v>
      </c>
      <c r="E223" s="101">
        <v>10.00242805480957</v>
      </c>
      <c r="F223" s="101">
        <v>31.0337766978336</v>
      </c>
      <c r="G223" s="101" t="s">
        <v>57</v>
      </c>
      <c r="H223" s="101">
        <v>40.28159444366091</v>
      </c>
      <c r="I223" s="101">
        <v>77.04159657989138</v>
      </c>
      <c r="J223" s="101" t="s">
        <v>60</v>
      </c>
      <c r="K223" s="101">
        <v>-1.5223729455681763</v>
      </c>
      <c r="L223" s="101">
        <v>0.006694727019638012</v>
      </c>
      <c r="M223" s="101">
        <v>0.3569463825325523</v>
      </c>
      <c r="N223" s="101">
        <v>-0.0007812040694704912</v>
      </c>
      <c r="O223" s="101">
        <v>-0.061690362573647135</v>
      </c>
      <c r="P223" s="101">
        <v>0.0007662026292906989</v>
      </c>
      <c r="Q223" s="101">
        <v>0.007202558400642756</v>
      </c>
      <c r="R223" s="101">
        <v>-6.278318116625723E-05</v>
      </c>
      <c r="S223" s="101">
        <v>-0.0008522597712726323</v>
      </c>
      <c r="T223" s="101">
        <v>5.457205327389696E-05</v>
      </c>
      <c r="U223" s="101">
        <v>0.0001456988218643082</v>
      </c>
      <c r="V223" s="101">
        <v>-4.966982967686799E-06</v>
      </c>
      <c r="W223" s="101">
        <v>-5.435682896887332E-05</v>
      </c>
      <c r="X223" s="101">
        <v>67.5</v>
      </c>
    </row>
    <row r="224" spans="1:24" s="101" customFormat="1" ht="12.75" hidden="1">
      <c r="A224" s="101">
        <v>1771</v>
      </c>
      <c r="B224" s="101">
        <v>178.6199951171875</v>
      </c>
      <c r="C224" s="101">
        <v>181.6199951171875</v>
      </c>
      <c r="D224" s="101">
        <v>8.489215850830078</v>
      </c>
      <c r="E224" s="101">
        <v>8.778575897216797</v>
      </c>
      <c r="F224" s="101">
        <v>29.734903986503923</v>
      </c>
      <c r="G224" s="101" t="s">
        <v>58</v>
      </c>
      <c r="H224" s="101">
        <v>-27.558177693502074</v>
      </c>
      <c r="I224" s="101">
        <v>83.56181742368543</v>
      </c>
      <c r="J224" s="101" t="s">
        <v>61</v>
      </c>
      <c r="K224" s="101">
        <v>-1.2754784752571815</v>
      </c>
      <c r="L224" s="101">
        <v>1.2302367492799176</v>
      </c>
      <c r="M224" s="101">
        <v>-0.306030363054896</v>
      </c>
      <c r="N224" s="101">
        <v>-0.07545710882877808</v>
      </c>
      <c r="O224" s="101">
        <v>-0.05056275259079634</v>
      </c>
      <c r="P224" s="101">
        <v>0.035283687567592384</v>
      </c>
      <c r="Q224" s="101">
        <v>-0.006510946018531996</v>
      </c>
      <c r="R224" s="101">
        <v>-0.0011598064732158285</v>
      </c>
      <c r="S224" s="101">
        <v>-0.0006071938460236844</v>
      </c>
      <c r="T224" s="101">
        <v>0.0005163650861507523</v>
      </c>
      <c r="U224" s="101">
        <v>-0.0001544686571083971</v>
      </c>
      <c r="V224" s="101">
        <v>-4.2784748841618254E-05</v>
      </c>
      <c r="W224" s="101">
        <v>-3.6068647468654335E-05</v>
      </c>
      <c r="X224" s="101">
        <v>67.5</v>
      </c>
    </row>
    <row r="225" spans="1:14" s="101" customFormat="1" ht="12.75">
      <c r="A225" s="101" t="s">
        <v>156</v>
      </c>
      <c r="E225" s="99" t="s">
        <v>106</v>
      </c>
      <c r="F225" s="102">
        <f>MIN(F196:F224)</f>
        <v>27.140042696697034</v>
      </c>
      <c r="G225" s="102"/>
      <c r="H225" s="102"/>
      <c r="I225" s="115"/>
      <c r="J225" s="115" t="s">
        <v>158</v>
      </c>
      <c r="K225" s="102">
        <f>AVERAGE(K223,K218,K213,K208,K203,K198)</f>
        <v>-1.246398813903153</v>
      </c>
      <c r="L225" s="102">
        <f>AVERAGE(L223,L218,L213,L208,L203,L198)</f>
        <v>0.006407336167274326</v>
      </c>
      <c r="M225" s="115" t="s">
        <v>108</v>
      </c>
      <c r="N225" s="102" t="e">
        <f>Mittelwert(K221,K216,K211,K206,K201,K196)</f>
        <v>#NAME?</v>
      </c>
    </row>
    <row r="226" spans="5:14" s="101" customFormat="1" ht="12.75">
      <c r="E226" s="99" t="s">
        <v>107</v>
      </c>
      <c r="F226" s="102">
        <f>MAX(F196:F224)</f>
        <v>44.3076782396918</v>
      </c>
      <c r="G226" s="102"/>
      <c r="H226" s="102"/>
      <c r="I226" s="115"/>
      <c r="J226" s="115" t="s">
        <v>159</v>
      </c>
      <c r="K226" s="102">
        <f>AVERAGE(K224,K219,K214,K209,K204,K199)</f>
        <v>-1.2249739776707032</v>
      </c>
      <c r="L226" s="102">
        <f>AVERAGE(L224,L219,L214,L209,L204,L199)</f>
        <v>1.177355816199294</v>
      </c>
      <c r="M226" s="102"/>
      <c r="N226" s="102"/>
    </row>
    <row r="227" spans="5:14" s="101" customFormat="1" ht="12.75">
      <c r="E227" s="99"/>
      <c r="F227" s="102"/>
      <c r="G227" s="102"/>
      <c r="H227" s="102"/>
      <c r="I227" s="102"/>
      <c r="J227" s="115" t="s">
        <v>112</v>
      </c>
      <c r="K227" s="102">
        <f>ABS(K225/$G$33)</f>
        <v>0.7789992586894706</v>
      </c>
      <c r="L227" s="102">
        <f>ABS(L225/$H$33)</f>
        <v>0.01779815602020646</v>
      </c>
      <c r="M227" s="115" t="s">
        <v>111</v>
      </c>
      <c r="N227" s="102">
        <f>K227+L227+L228+K228</f>
        <v>2.22865274169259</v>
      </c>
    </row>
    <row r="228" spans="5:14" s="101" customFormat="1" ht="12.75">
      <c r="E228" s="99"/>
      <c r="F228" s="102"/>
      <c r="G228" s="102"/>
      <c r="H228" s="102"/>
      <c r="I228" s="102"/>
      <c r="J228" s="102"/>
      <c r="K228" s="102">
        <f>ABS(K226/$G$34)</f>
        <v>0.696007941858354</v>
      </c>
      <c r="L228" s="102">
        <f>ABS(L226/$H$34)</f>
        <v>0.7358473851245587</v>
      </c>
      <c r="M228" s="102"/>
      <c r="N228" s="102"/>
    </row>
    <row r="229" s="101" customFormat="1" ht="12.75"/>
    <row r="230" s="101" customFormat="1" ht="12.75" hidden="1">
      <c r="A230" s="101" t="s">
        <v>121</v>
      </c>
    </row>
    <row r="231" spans="1:24" s="101" customFormat="1" ht="12.75" hidden="1">
      <c r="A231" s="101">
        <v>1772</v>
      </c>
      <c r="B231" s="101">
        <v>189.24</v>
      </c>
      <c r="C231" s="101">
        <v>179.84</v>
      </c>
      <c r="D231" s="101">
        <v>8.583301489929173</v>
      </c>
      <c r="E231" s="101">
        <v>9.411044533186201</v>
      </c>
      <c r="F231" s="101">
        <v>33.10012890563953</v>
      </c>
      <c r="G231" s="101" t="s">
        <v>59</v>
      </c>
      <c r="H231" s="101">
        <v>-29.699807592829316</v>
      </c>
      <c r="I231" s="101">
        <v>92.0401924071707</v>
      </c>
      <c r="J231" s="101" t="s">
        <v>73</v>
      </c>
      <c r="K231" s="101">
        <v>5.199419197319439</v>
      </c>
      <c r="M231" s="101" t="s">
        <v>68</v>
      </c>
      <c r="N231" s="101">
        <v>3.365026575664723</v>
      </c>
      <c r="X231" s="101">
        <v>67.5</v>
      </c>
    </row>
    <row r="232" spans="1:24" s="101" customFormat="1" ht="12.75" hidden="1">
      <c r="A232" s="101">
        <v>1769</v>
      </c>
      <c r="B232" s="101">
        <v>175.60000610351562</v>
      </c>
      <c r="C232" s="101">
        <v>181</v>
      </c>
      <c r="D232" s="101">
        <v>8.50022029876709</v>
      </c>
      <c r="E232" s="101">
        <v>8.992025375366211</v>
      </c>
      <c r="F232" s="101">
        <v>41.27067792646227</v>
      </c>
      <c r="G232" s="101" t="s">
        <v>56</v>
      </c>
      <c r="H232" s="101">
        <v>7.71513852060032</v>
      </c>
      <c r="I232" s="101">
        <v>115.81514462411594</v>
      </c>
      <c r="J232" s="101" t="s">
        <v>62</v>
      </c>
      <c r="K232" s="101">
        <v>1.8511280396715946</v>
      </c>
      <c r="L232" s="101">
        <v>1.251224256301746</v>
      </c>
      <c r="M232" s="101">
        <v>0.43822859680732923</v>
      </c>
      <c r="N232" s="101">
        <v>0.0907588498260698</v>
      </c>
      <c r="O232" s="101">
        <v>0.07434445799263598</v>
      </c>
      <c r="P232" s="101">
        <v>0.03589358444041102</v>
      </c>
      <c r="Q232" s="101">
        <v>0.009049380033851757</v>
      </c>
      <c r="R232" s="101">
        <v>0.001397001510710606</v>
      </c>
      <c r="S232" s="101">
        <v>0.0009753617568407579</v>
      </c>
      <c r="T232" s="101">
        <v>0.0005281978894322634</v>
      </c>
      <c r="U232" s="101">
        <v>0.00019794155260212517</v>
      </c>
      <c r="V232" s="101">
        <v>5.184247373945646E-05</v>
      </c>
      <c r="W232" s="101">
        <v>6.082124431097831E-05</v>
      </c>
      <c r="X232" s="101">
        <v>67.5</v>
      </c>
    </row>
    <row r="233" spans="1:24" s="101" customFormat="1" ht="12.75" hidden="1">
      <c r="A233" s="101">
        <v>1771</v>
      </c>
      <c r="B233" s="101">
        <v>166.75999450683594</v>
      </c>
      <c r="C233" s="101">
        <v>171.86000061035156</v>
      </c>
      <c r="D233" s="101">
        <v>8.622480392456055</v>
      </c>
      <c r="E233" s="101">
        <v>9.025230407714844</v>
      </c>
      <c r="F233" s="101">
        <v>39.263530839834125</v>
      </c>
      <c r="G233" s="101" t="s">
        <v>57</v>
      </c>
      <c r="H233" s="101">
        <v>9.32006909433899</v>
      </c>
      <c r="I233" s="101">
        <v>108.58006360117493</v>
      </c>
      <c r="J233" s="101" t="s">
        <v>60</v>
      </c>
      <c r="K233" s="101">
        <v>-1.4965584967540035</v>
      </c>
      <c r="L233" s="101">
        <v>-0.006807531945929201</v>
      </c>
      <c r="M233" s="101">
        <v>0.35719846278850825</v>
      </c>
      <c r="N233" s="101">
        <v>-0.000938950762495139</v>
      </c>
      <c r="O233" s="101">
        <v>-0.059628632153534554</v>
      </c>
      <c r="P233" s="101">
        <v>-0.0007787240802434642</v>
      </c>
      <c r="Q233" s="101">
        <v>0.0075111597784968155</v>
      </c>
      <c r="R233" s="101">
        <v>-7.554217680888104E-05</v>
      </c>
      <c r="S233" s="101">
        <v>-0.0007412006367823886</v>
      </c>
      <c r="T233" s="101">
        <v>-5.544230080158888E-05</v>
      </c>
      <c r="U233" s="101">
        <v>0.00017252587192661796</v>
      </c>
      <c r="V233" s="101">
        <v>-5.974583559336839E-06</v>
      </c>
      <c r="W233" s="101">
        <v>-4.4880730165368764E-05</v>
      </c>
      <c r="X233" s="101">
        <v>67.5</v>
      </c>
    </row>
    <row r="234" spans="1:24" s="101" customFormat="1" ht="12.75" hidden="1">
      <c r="A234" s="101">
        <v>1770</v>
      </c>
      <c r="B234" s="101">
        <v>95.73999786376953</v>
      </c>
      <c r="C234" s="101">
        <v>116.33999633789062</v>
      </c>
      <c r="D234" s="101">
        <v>9.605341911315918</v>
      </c>
      <c r="E234" s="101">
        <v>10.027981758117676</v>
      </c>
      <c r="F234" s="101">
        <v>25.91042932406862</v>
      </c>
      <c r="G234" s="101" t="s">
        <v>58</v>
      </c>
      <c r="H234" s="101">
        <v>35.889714089299616</v>
      </c>
      <c r="I234" s="101">
        <v>64.12971195306915</v>
      </c>
      <c r="J234" s="101" t="s">
        <v>61</v>
      </c>
      <c r="K234" s="101">
        <v>1.0894896443068185</v>
      </c>
      <c r="L234" s="101">
        <v>-1.2512057373056849</v>
      </c>
      <c r="M234" s="101">
        <v>0.2538770593047891</v>
      </c>
      <c r="N234" s="101">
        <v>-0.09075399271225867</v>
      </c>
      <c r="O234" s="101">
        <v>0.04440185425989865</v>
      </c>
      <c r="P234" s="101">
        <v>-0.0358851360982199</v>
      </c>
      <c r="Q234" s="101">
        <v>0.0050471534332697365</v>
      </c>
      <c r="R234" s="101">
        <v>-0.0013949575622400458</v>
      </c>
      <c r="S234" s="101">
        <v>0.0006339969816496539</v>
      </c>
      <c r="T234" s="101">
        <v>-0.0005252800792744036</v>
      </c>
      <c r="U234" s="101">
        <v>9.703443596218868E-05</v>
      </c>
      <c r="V234" s="101">
        <v>-5.1497052679922705E-05</v>
      </c>
      <c r="W234" s="101">
        <v>4.1048067181769585E-05</v>
      </c>
      <c r="X234" s="101">
        <v>67.5</v>
      </c>
    </row>
    <row r="235" s="101" customFormat="1" ht="12.75" hidden="1">
      <c r="A235" s="101" t="s">
        <v>127</v>
      </c>
    </row>
    <row r="236" spans="1:24" s="101" customFormat="1" ht="12.75" hidden="1">
      <c r="A236" s="101">
        <v>1772</v>
      </c>
      <c r="B236" s="101">
        <v>175.1</v>
      </c>
      <c r="C236" s="101">
        <v>184.3</v>
      </c>
      <c r="D236" s="101">
        <v>8.479861248864108</v>
      </c>
      <c r="E236" s="101">
        <v>8.987940167640462</v>
      </c>
      <c r="F236" s="101">
        <v>31.012009096922853</v>
      </c>
      <c r="G236" s="101" t="s">
        <v>59</v>
      </c>
      <c r="H236" s="101">
        <v>-20.365960140102644</v>
      </c>
      <c r="I236" s="101">
        <v>87.23403985989735</v>
      </c>
      <c r="J236" s="101" t="s">
        <v>73</v>
      </c>
      <c r="K236" s="101">
        <v>4.464890315820398</v>
      </c>
      <c r="M236" s="101" t="s">
        <v>68</v>
      </c>
      <c r="N236" s="101">
        <v>2.895880077551513</v>
      </c>
      <c r="X236" s="101">
        <v>67.5</v>
      </c>
    </row>
    <row r="237" spans="1:24" s="101" customFormat="1" ht="12.75" hidden="1">
      <c r="A237" s="101">
        <v>1769</v>
      </c>
      <c r="B237" s="101">
        <v>180.0399932861328</v>
      </c>
      <c r="C237" s="101">
        <v>187.5399932861328</v>
      </c>
      <c r="D237" s="101">
        <v>8.348219871520996</v>
      </c>
      <c r="E237" s="101">
        <v>8.829057693481445</v>
      </c>
      <c r="F237" s="101">
        <v>41.60148529253091</v>
      </c>
      <c r="G237" s="101" t="s">
        <v>56</v>
      </c>
      <c r="H237" s="101">
        <v>6.351209289306098</v>
      </c>
      <c r="I237" s="101">
        <v>118.89120257543891</v>
      </c>
      <c r="J237" s="101" t="s">
        <v>62</v>
      </c>
      <c r="K237" s="101">
        <v>1.7175888992927815</v>
      </c>
      <c r="L237" s="101">
        <v>1.1510551753874323</v>
      </c>
      <c r="M237" s="101">
        <v>0.40661518637710087</v>
      </c>
      <c r="N237" s="101">
        <v>0.13634509400291397</v>
      </c>
      <c r="O237" s="101">
        <v>0.06898150404154019</v>
      </c>
      <c r="P237" s="101">
        <v>0.033020069001828266</v>
      </c>
      <c r="Q237" s="101">
        <v>0.008396556716556059</v>
      </c>
      <c r="R237" s="101">
        <v>0.0020986869172939554</v>
      </c>
      <c r="S237" s="101">
        <v>0.0009049944242340465</v>
      </c>
      <c r="T237" s="101">
        <v>0.00048590570060116136</v>
      </c>
      <c r="U237" s="101">
        <v>0.00018365876778463552</v>
      </c>
      <c r="V237" s="101">
        <v>7.788697374640331E-05</v>
      </c>
      <c r="W237" s="101">
        <v>5.643488962460062E-05</v>
      </c>
      <c r="X237" s="101">
        <v>67.5</v>
      </c>
    </row>
    <row r="238" spans="1:24" s="101" customFormat="1" ht="12.75" hidden="1">
      <c r="A238" s="101">
        <v>1771</v>
      </c>
      <c r="B238" s="101">
        <v>171.36000061035156</v>
      </c>
      <c r="C238" s="101">
        <v>186.25999450683594</v>
      </c>
      <c r="D238" s="101">
        <v>8.777438163757324</v>
      </c>
      <c r="E238" s="101">
        <v>8.9729642868042</v>
      </c>
      <c r="F238" s="101">
        <v>41.30852573794605</v>
      </c>
      <c r="G238" s="101" t="s">
        <v>57</v>
      </c>
      <c r="H238" s="101">
        <v>8.380254807982325</v>
      </c>
      <c r="I238" s="101">
        <v>112.24025541833389</v>
      </c>
      <c r="J238" s="101" t="s">
        <v>60</v>
      </c>
      <c r="K238" s="101">
        <v>-1.100517108686883</v>
      </c>
      <c r="L238" s="101">
        <v>-0.006262042095240244</v>
      </c>
      <c r="M238" s="101">
        <v>0.2640639900885682</v>
      </c>
      <c r="N238" s="101">
        <v>-0.0014102999450221851</v>
      </c>
      <c r="O238" s="101">
        <v>-0.04362460170661566</v>
      </c>
      <c r="P238" s="101">
        <v>-0.0007164200230202528</v>
      </c>
      <c r="Q238" s="101">
        <v>0.005618592659646105</v>
      </c>
      <c r="R238" s="101">
        <v>-0.00011342554415436548</v>
      </c>
      <c r="S238" s="101">
        <v>-0.000523698481985587</v>
      </c>
      <c r="T238" s="101">
        <v>-5.1011684634235734E-05</v>
      </c>
      <c r="U238" s="101">
        <v>0.00013332666913082474</v>
      </c>
      <c r="V238" s="101">
        <v>-8.95969813704379E-06</v>
      </c>
      <c r="W238" s="101">
        <v>-3.110898947264493E-05</v>
      </c>
      <c r="X238" s="101">
        <v>67.5</v>
      </c>
    </row>
    <row r="239" spans="1:24" s="101" customFormat="1" ht="12.75" hidden="1">
      <c r="A239" s="101">
        <v>1770</v>
      </c>
      <c r="B239" s="101">
        <v>98.36000061035156</v>
      </c>
      <c r="C239" s="101">
        <v>118.66000366210938</v>
      </c>
      <c r="D239" s="101">
        <v>9.797713279724121</v>
      </c>
      <c r="E239" s="101">
        <v>10.317683219909668</v>
      </c>
      <c r="F239" s="101">
        <v>29.416279039299067</v>
      </c>
      <c r="G239" s="101" t="s">
        <v>58</v>
      </c>
      <c r="H239" s="101">
        <v>40.52523187692498</v>
      </c>
      <c r="I239" s="101">
        <v>71.38523248727654</v>
      </c>
      <c r="J239" s="101" t="s">
        <v>61</v>
      </c>
      <c r="K239" s="101">
        <v>1.318701528194023</v>
      </c>
      <c r="L239" s="101">
        <v>-1.1510381416855784</v>
      </c>
      <c r="M239" s="101">
        <v>0.3092023915350414</v>
      </c>
      <c r="N239" s="101">
        <v>-0.1363378000142606</v>
      </c>
      <c r="O239" s="101">
        <v>0.05343540049229696</v>
      </c>
      <c r="P239" s="101">
        <v>-0.03301229618242445</v>
      </c>
      <c r="Q239" s="101">
        <v>0.00623967797400744</v>
      </c>
      <c r="R239" s="101">
        <v>-0.0020956195796837966</v>
      </c>
      <c r="S239" s="101">
        <v>0.0007380750692583412</v>
      </c>
      <c r="T239" s="101">
        <v>-0.00048322060997797137</v>
      </c>
      <c r="U239" s="101">
        <v>0.00012631129119223768</v>
      </c>
      <c r="V239" s="101">
        <v>-7.736991979229377E-05</v>
      </c>
      <c r="W239" s="101">
        <v>4.7086383816680176E-05</v>
      </c>
      <c r="X239" s="101">
        <v>67.5</v>
      </c>
    </row>
    <row r="240" s="101" customFormat="1" ht="12.75" hidden="1">
      <c r="A240" s="101" t="s">
        <v>133</v>
      </c>
    </row>
    <row r="241" spans="1:24" s="101" customFormat="1" ht="12.75" hidden="1">
      <c r="A241" s="101">
        <v>1772</v>
      </c>
      <c r="B241" s="101">
        <v>170.34</v>
      </c>
      <c r="C241" s="101">
        <v>179.64</v>
      </c>
      <c r="D241" s="101">
        <v>8.662888792413737</v>
      </c>
      <c r="E241" s="101">
        <v>9.27013398942618</v>
      </c>
      <c r="F241" s="101">
        <v>28.736580628990303</v>
      </c>
      <c r="G241" s="101" t="s">
        <v>59</v>
      </c>
      <c r="H241" s="101">
        <v>-23.730160118675116</v>
      </c>
      <c r="I241" s="101">
        <v>79.10983988132489</v>
      </c>
      <c r="J241" s="101" t="s">
        <v>73</v>
      </c>
      <c r="K241" s="101">
        <v>3.7923559972614553</v>
      </c>
      <c r="M241" s="101" t="s">
        <v>68</v>
      </c>
      <c r="N241" s="101">
        <v>2.552724791689921</v>
      </c>
      <c r="X241" s="101">
        <v>67.5</v>
      </c>
    </row>
    <row r="242" spans="1:24" s="101" customFormat="1" ht="12.75" hidden="1">
      <c r="A242" s="101">
        <v>1769</v>
      </c>
      <c r="B242" s="101">
        <v>179.82000732421875</v>
      </c>
      <c r="C242" s="101">
        <v>177.22000122070312</v>
      </c>
      <c r="D242" s="101">
        <v>8.24385929107666</v>
      </c>
      <c r="E242" s="101">
        <v>8.976780891418457</v>
      </c>
      <c r="F242" s="101">
        <v>41.05264658871381</v>
      </c>
      <c r="G242" s="101" t="s">
        <v>56</v>
      </c>
      <c r="H242" s="101">
        <v>6.486806154267029</v>
      </c>
      <c r="I242" s="101">
        <v>118.80681347848578</v>
      </c>
      <c r="J242" s="101" t="s">
        <v>62</v>
      </c>
      <c r="K242" s="101">
        <v>1.510810246199874</v>
      </c>
      <c r="L242" s="101">
        <v>1.1705748189950924</v>
      </c>
      <c r="M242" s="101">
        <v>0.35766310103750093</v>
      </c>
      <c r="N242" s="101">
        <v>0.08230278531716462</v>
      </c>
      <c r="O242" s="101">
        <v>0.060676751625398984</v>
      </c>
      <c r="P242" s="101">
        <v>0.033580017123123175</v>
      </c>
      <c r="Q242" s="101">
        <v>0.007385714750216095</v>
      </c>
      <c r="R242" s="101">
        <v>0.0012668467097573409</v>
      </c>
      <c r="S242" s="101">
        <v>0.0007960443312157614</v>
      </c>
      <c r="T242" s="101">
        <v>0.0004941420761882423</v>
      </c>
      <c r="U242" s="101">
        <v>0.00016155626207966424</v>
      </c>
      <c r="V242" s="101">
        <v>4.701616955674056E-05</v>
      </c>
      <c r="W242" s="101">
        <v>4.964011775019066E-05</v>
      </c>
      <c r="X242" s="101">
        <v>67.5</v>
      </c>
    </row>
    <row r="243" spans="1:24" s="101" customFormat="1" ht="12.75" hidden="1">
      <c r="A243" s="101">
        <v>1771</v>
      </c>
      <c r="B243" s="101">
        <v>172.5399932861328</v>
      </c>
      <c r="C243" s="101">
        <v>179.83999633789062</v>
      </c>
      <c r="D243" s="101">
        <v>8.648321151733398</v>
      </c>
      <c r="E243" s="101">
        <v>8.89349365234375</v>
      </c>
      <c r="F243" s="101">
        <v>39.6583049833791</v>
      </c>
      <c r="G243" s="101" t="s">
        <v>57</v>
      </c>
      <c r="H243" s="101">
        <v>4.330596967958201</v>
      </c>
      <c r="I243" s="101">
        <v>109.37059025409101</v>
      </c>
      <c r="J243" s="101" t="s">
        <v>60</v>
      </c>
      <c r="K243" s="101">
        <v>-1.0751538350988656</v>
      </c>
      <c r="L243" s="101">
        <v>-0.006368727084349127</v>
      </c>
      <c r="M243" s="101">
        <v>0.2573675230673346</v>
      </c>
      <c r="N243" s="101">
        <v>-0.0008513548368691521</v>
      </c>
      <c r="O243" s="101">
        <v>-0.042717464821216265</v>
      </c>
      <c r="P243" s="101">
        <v>-0.0007285826445656194</v>
      </c>
      <c r="Q243" s="101">
        <v>0.005447381003894863</v>
      </c>
      <c r="R243" s="101">
        <v>-6.849194775074989E-05</v>
      </c>
      <c r="S243" s="101">
        <v>-0.00052099842546723</v>
      </c>
      <c r="T243" s="101">
        <v>-5.1875575450265625E-05</v>
      </c>
      <c r="U243" s="101">
        <v>0.00012742816620144962</v>
      </c>
      <c r="V243" s="101">
        <v>-5.4144308770984696E-06</v>
      </c>
      <c r="W243" s="101">
        <v>-3.122490795987086E-05</v>
      </c>
      <c r="X243" s="101">
        <v>67.5</v>
      </c>
    </row>
    <row r="244" spans="1:24" s="101" customFormat="1" ht="12.75" hidden="1">
      <c r="A244" s="101">
        <v>1770</v>
      </c>
      <c r="B244" s="101">
        <v>106.5199966430664</v>
      </c>
      <c r="C244" s="101">
        <v>111.5199966430664</v>
      </c>
      <c r="D244" s="101">
        <v>9.518672943115234</v>
      </c>
      <c r="E244" s="101">
        <v>10.090448379516602</v>
      </c>
      <c r="F244" s="101">
        <v>29.21252138018334</v>
      </c>
      <c r="G244" s="101" t="s">
        <v>58</v>
      </c>
      <c r="H244" s="101">
        <v>33.973980886320206</v>
      </c>
      <c r="I244" s="101">
        <v>72.99397752938661</v>
      </c>
      <c r="J244" s="101" t="s">
        <v>61</v>
      </c>
      <c r="K244" s="101">
        <v>1.0614103028022317</v>
      </c>
      <c r="L244" s="101">
        <v>-1.1705574937527496</v>
      </c>
      <c r="M244" s="101">
        <v>0.24836435314663535</v>
      </c>
      <c r="N244" s="101">
        <v>-0.08229838191547284</v>
      </c>
      <c r="O244" s="101">
        <v>0.043091604600647086</v>
      </c>
      <c r="P244" s="101">
        <v>-0.0335721121962751</v>
      </c>
      <c r="Q244" s="101">
        <v>0.004987466548255235</v>
      </c>
      <c r="R244" s="101">
        <v>-0.0012649938494381343</v>
      </c>
      <c r="S244" s="101">
        <v>0.0006018697682401202</v>
      </c>
      <c r="T244" s="101">
        <v>-0.000491411554739335</v>
      </c>
      <c r="U244" s="101">
        <v>9.931006130140538E-05</v>
      </c>
      <c r="V244" s="101">
        <v>-4.670336324147652E-05</v>
      </c>
      <c r="W244" s="101">
        <v>3.8589459871192646E-05</v>
      </c>
      <c r="X244" s="101">
        <v>67.5</v>
      </c>
    </row>
    <row r="245" s="101" customFormat="1" ht="12.75" hidden="1">
      <c r="A245" s="101" t="s">
        <v>139</v>
      </c>
    </row>
    <row r="246" spans="1:24" s="101" customFormat="1" ht="12.75" hidden="1">
      <c r="A246" s="101">
        <v>1772</v>
      </c>
      <c r="B246" s="101">
        <v>171.18</v>
      </c>
      <c r="C246" s="101">
        <v>186.38</v>
      </c>
      <c r="D246" s="101">
        <v>8.409816458360329</v>
      </c>
      <c r="E246" s="101">
        <v>8.989695141717187</v>
      </c>
      <c r="F246" s="101">
        <v>28.278575995016773</v>
      </c>
      <c r="G246" s="101" t="s">
        <v>59</v>
      </c>
      <c r="H246" s="101">
        <v>-23.485521037455953</v>
      </c>
      <c r="I246" s="101">
        <v>80.19447896254405</v>
      </c>
      <c r="J246" s="101" t="s">
        <v>73</v>
      </c>
      <c r="K246" s="101">
        <v>3.512037381448195</v>
      </c>
      <c r="M246" s="101" t="s">
        <v>68</v>
      </c>
      <c r="N246" s="101">
        <v>2.562132060519443</v>
      </c>
      <c r="X246" s="101">
        <v>67.5</v>
      </c>
    </row>
    <row r="247" spans="1:24" s="101" customFormat="1" ht="12.75" hidden="1">
      <c r="A247" s="101">
        <v>1769</v>
      </c>
      <c r="B247" s="101">
        <v>172.6199951171875</v>
      </c>
      <c r="C247" s="101">
        <v>174.52000427246094</v>
      </c>
      <c r="D247" s="101">
        <v>8.181350708007812</v>
      </c>
      <c r="E247" s="101">
        <v>9.126297950744629</v>
      </c>
      <c r="F247" s="101">
        <v>40.2163080185085</v>
      </c>
      <c r="G247" s="101" t="s">
        <v>56</v>
      </c>
      <c r="H247" s="101">
        <v>12.120288839493668</v>
      </c>
      <c r="I247" s="101">
        <v>117.24028395668117</v>
      </c>
      <c r="J247" s="101" t="s">
        <v>62</v>
      </c>
      <c r="K247" s="101">
        <v>1.296131444628389</v>
      </c>
      <c r="L247" s="101">
        <v>1.313164217677621</v>
      </c>
      <c r="M247" s="101">
        <v>0.3068409225273617</v>
      </c>
      <c r="N247" s="101">
        <v>0.09673219575863232</v>
      </c>
      <c r="O247" s="101">
        <v>0.05205476676673923</v>
      </c>
      <c r="P247" s="101">
        <v>0.037670497248235964</v>
      </c>
      <c r="Q247" s="101">
        <v>0.006336227594198036</v>
      </c>
      <c r="R247" s="101">
        <v>0.0014889724905501962</v>
      </c>
      <c r="S247" s="101">
        <v>0.0006829221903895257</v>
      </c>
      <c r="T247" s="101">
        <v>0.0005543327793933236</v>
      </c>
      <c r="U247" s="101">
        <v>0.000138603233243156</v>
      </c>
      <c r="V247" s="101">
        <v>5.526100140639557E-05</v>
      </c>
      <c r="W247" s="101">
        <v>4.258706397484455E-05</v>
      </c>
      <c r="X247" s="101">
        <v>67.5</v>
      </c>
    </row>
    <row r="248" spans="1:24" s="101" customFormat="1" ht="12.75" hidden="1">
      <c r="A248" s="101">
        <v>1771</v>
      </c>
      <c r="B248" s="101">
        <v>178.02000427246094</v>
      </c>
      <c r="C248" s="101">
        <v>187.1199951171875</v>
      </c>
      <c r="D248" s="101">
        <v>8.474437713623047</v>
      </c>
      <c r="E248" s="101">
        <v>8.778223037719727</v>
      </c>
      <c r="F248" s="101">
        <v>40.07250994218335</v>
      </c>
      <c r="G248" s="101" t="s">
        <v>57</v>
      </c>
      <c r="H248" s="101">
        <v>2.2863707470128247</v>
      </c>
      <c r="I248" s="101">
        <v>112.80637501947376</v>
      </c>
      <c r="J248" s="101" t="s">
        <v>60</v>
      </c>
      <c r="K248" s="101">
        <v>-0.9879839334537894</v>
      </c>
      <c r="L248" s="101">
        <v>-0.007144304199696368</v>
      </c>
      <c r="M248" s="101">
        <v>0.2361340319044496</v>
      </c>
      <c r="N248" s="101">
        <v>-0.0010004541390209684</v>
      </c>
      <c r="O248" s="101">
        <v>-0.03931310395611457</v>
      </c>
      <c r="P248" s="101">
        <v>-0.0008173429503664971</v>
      </c>
      <c r="Q248" s="101">
        <v>0.004980652851785581</v>
      </c>
      <c r="R248" s="101">
        <v>-8.048031540839125E-05</v>
      </c>
      <c r="S248" s="101">
        <v>-0.0004843852875705647</v>
      </c>
      <c r="T248" s="101">
        <v>-5.8198899798736274E-05</v>
      </c>
      <c r="U248" s="101">
        <v>0.00011539774446129051</v>
      </c>
      <c r="V248" s="101">
        <v>-6.36007887409248E-06</v>
      </c>
      <c r="W248" s="101">
        <v>-2.919388581097134E-05</v>
      </c>
      <c r="X248" s="101">
        <v>67.5</v>
      </c>
    </row>
    <row r="249" spans="1:24" s="101" customFormat="1" ht="12.75" hidden="1">
      <c r="A249" s="101">
        <v>1770</v>
      </c>
      <c r="B249" s="101">
        <v>111.26000213623047</v>
      </c>
      <c r="C249" s="101">
        <v>111.55999755859375</v>
      </c>
      <c r="D249" s="101">
        <v>9.674474716186523</v>
      </c>
      <c r="E249" s="101">
        <v>9.959726333618164</v>
      </c>
      <c r="F249" s="101">
        <v>31.554886033607435</v>
      </c>
      <c r="G249" s="101" t="s">
        <v>58</v>
      </c>
      <c r="H249" s="101">
        <v>33.83257112620315</v>
      </c>
      <c r="I249" s="101">
        <v>77.59257326243362</v>
      </c>
      <c r="J249" s="101" t="s">
        <v>61</v>
      </c>
      <c r="K249" s="101">
        <v>0.8389543902928529</v>
      </c>
      <c r="L249" s="101">
        <v>-1.3131447831470757</v>
      </c>
      <c r="M249" s="101">
        <v>0.19593894639399992</v>
      </c>
      <c r="N249" s="101">
        <v>-0.09672702201454401</v>
      </c>
      <c r="O249" s="101">
        <v>0.03412006155438979</v>
      </c>
      <c r="P249" s="101">
        <v>-0.03766162919246643</v>
      </c>
      <c r="Q249" s="101">
        <v>0.003916743200093261</v>
      </c>
      <c r="R249" s="101">
        <v>-0.0014867958825766972</v>
      </c>
      <c r="S249" s="101">
        <v>0.00048140794687209825</v>
      </c>
      <c r="T249" s="101">
        <v>-0.0005512691886657042</v>
      </c>
      <c r="U249" s="101">
        <v>7.677380307568067E-05</v>
      </c>
      <c r="V249" s="101">
        <v>-5.4893785378246376E-05</v>
      </c>
      <c r="W249" s="101">
        <v>3.1006048591419524E-05</v>
      </c>
      <c r="X249" s="101">
        <v>67.5</v>
      </c>
    </row>
    <row r="250" s="101" customFormat="1" ht="12.75" hidden="1">
      <c r="A250" s="101" t="s">
        <v>145</v>
      </c>
    </row>
    <row r="251" spans="1:24" s="101" customFormat="1" ht="12.75" hidden="1">
      <c r="A251" s="101">
        <v>1772</v>
      </c>
      <c r="B251" s="101">
        <v>167.98</v>
      </c>
      <c r="C251" s="101">
        <v>189.38</v>
      </c>
      <c r="D251" s="101">
        <v>8.39380247250448</v>
      </c>
      <c r="E251" s="101">
        <v>9.022272288543332</v>
      </c>
      <c r="F251" s="101">
        <v>26.34060899881129</v>
      </c>
      <c r="G251" s="101" t="s">
        <v>59</v>
      </c>
      <c r="H251" s="101">
        <v>-25.648880560271152</v>
      </c>
      <c r="I251" s="101">
        <v>74.83111943972884</v>
      </c>
      <c r="J251" s="101" t="s">
        <v>73</v>
      </c>
      <c r="K251" s="101">
        <v>5.711606204162771</v>
      </c>
      <c r="M251" s="101" t="s">
        <v>68</v>
      </c>
      <c r="N251" s="101">
        <v>3.603378721660538</v>
      </c>
      <c r="X251" s="101">
        <v>67.5</v>
      </c>
    </row>
    <row r="252" spans="1:24" s="101" customFormat="1" ht="12.75" hidden="1">
      <c r="A252" s="101">
        <v>1769</v>
      </c>
      <c r="B252" s="101">
        <v>183.8800048828125</v>
      </c>
      <c r="C252" s="101">
        <v>190.27999877929688</v>
      </c>
      <c r="D252" s="101">
        <v>8.37473201751709</v>
      </c>
      <c r="E252" s="101">
        <v>9.026705741882324</v>
      </c>
      <c r="F252" s="101">
        <v>43.36213742167555</v>
      </c>
      <c r="G252" s="101" t="s">
        <v>56</v>
      </c>
      <c r="H252" s="101">
        <v>7.17047025442362</v>
      </c>
      <c r="I252" s="101">
        <v>123.55047513723612</v>
      </c>
      <c r="J252" s="101" t="s">
        <v>62</v>
      </c>
      <c r="K252" s="101">
        <v>1.9979171119009573</v>
      </c>
      <c r="L252" s="101">
        <v>1.211705008985217</v>
      </c>
      <c r="M252" s="101">
        <v>0.4729789500585345</v>
      </c>
      <c r="N252" s="101">
        <v>0.14229191204262356</v>
      </c>
      <c r="O252" s="101">
        <v>0.08023992499822347</v>
      </c>
      <c r="P252" s="101">
        <v>0.03475991037748985</v>
      </c>
      <c r="Q252" s="101">
        <v>0.009766961354815619</v>
      </c>
      <c r="R252" s="101">
        <v>0.0021902178028286243</v>
      </c>
      <c r="S252" s="101">
        <v>0.001052701076521246</v>
      </c>
      <c r="T252" s="101">
        <v>0.0005115178531306865</v>
      </c>
      <c r="U252" s="101">
        <v>0.00021363045203040334</v>
      </c>
      <c r="V252" s="101">
        <v>8.128022847204564E-05</v>
      </c>
      <c r="W252" s="101">
        <v>6.564455233490455E-05</v>
      </c>
      <c r="X252" s="101">
        <v>67.5</v>
      </c>
    </row>
    <row r="253" spans="1:24" s="101" customFormat="1" ht="12.75" hidden="1">
      <c r="A253" s="101">
        <v>1771</v>
      </c>
      <c r="B253" s="101">
        <v>171.10000610351562</v>
      </c>
      <c r="C253" s="101">
        <v>186.89999389648438</v>
      </c>
      <c r="D253" s="101">
        <v>8.510946273803711</v>
      </c>
      <c r="E253" s="101">
        <v>8.99522590637207</v>
      </c>
      <c r="F253" s="101">
        <v>41.565431186681465</v>
      </c>
      <c r="G253" s="101" t="s">
        <v>57</v>
      </c>
      <c r="H253" s="101">
        <v>12.873308763850972</v>
      </c>
      <c r="I253" s="101">
        <v>116.4733148673666</v>
      </c>
      <c r="J253" s="101" t="s">
        <v>60</v>
      </c>
      <c r="K253" s="101">
        <v>-1.476418015733059</v>
      </c>
      <c r="L253" s="101">
        <v>-0.006592048298076214</v>
      </c>
      <c r="M253" s="101">
        <v>0.3531212724347771</v>
      </c>
      <c r="N253" s="101">
        <v>-0.0014719347563890276</v>
      </c>
      <c r="O253" s="101">
        <v>-0.05870868574275123</v>
      </c>
      <c r="P253" s="101">
        <v>-0.0007541189540558804</v>
      </c>
      <c r="Q253" s="101">
        <v>0.00745994590107684</v>
      </c>
      <c r="R253" s="101">
        <v>-0.00011838754068442142</v>
      </c>
      <c r="S253" s="101">
        <v>-0.0007200279452108066</v>
      </c>
      <c r="T253" s="101">
        <v>-5.3692668313034444E-05</v>
      </c>
      <c r="U253" s="101">
        <v>0.00017358334805298928</v>
      </c>
      <c r="V253" s="101">
        <v>-9.354644014352613E-06</v>
      </c>
      <c r="W253" s="101">
        <v>-4.328176018445306E-05</v>
      </c>
      <c r="X253" s="101">
        <v>67.5</v>
      </c>
    </row>
    <row r="254" spans="1:24" s="101" customFormat="1" ht="12.75" hidden="1">
      <c r="A254" s="101">
        <v>1770</v>
      </c>
      <c r="B254" s="101">
        <v>97.95999908447266</v>
      </c>
      <c r="C254" s="101">
        <v>104.45999908447266</v>
      </c>
      <c r="D254" s="101">
        <v>9.568166732788086</v>
      </c>
      <c r="E254" s="101">
        <v>10.005681037902832</v>
      </c>
      <c r="F254" s="101">
        <v>29.16718703407155</v>
      </c>
      <c r="G254" s="101" t="s">
        <v>58</v>
      </c>
      <c r="H254" s="101">
        <v>42.017612518123926</v>
      </c>
      <c r="I254" s="101">
        <v>72.47761160259658</v>
      </c>
      <c r="J254" s="101" t="s">
        <v>61</v>
      </c>
      <c r="K254" s="101">
        <v>1.346054467265541</v>
      </c>
      <c r="L254" s="101">
        <v>-1.2116870774664144</v>
      </c>
      <c r="M254" s="101">
        <v>0.314665622768865</v>
      </c>
      <c r="N254" s="101">
        <v>-0.14228429864471573</v>
      </c>
      <c r="O254" s="101">
        <v>0.05469676208039563</v>
      </c>
      <c r="P254" s="101">
        <v>-0.03475172908006536</v>
      </c>
      <c r="Q254" s="101">
        <v>0.00630418442460788</v>
      </c>
      <c r="R254" s="101">
        <v>-0.0021870158696356413</v>
      </c>
      <c r="S254" s="101">
        <v>0.000767944864312858</v>
      </c>
      <c r="T254" s="101">
        <v>-0.0005086920595417753</v>
      </c>
      <c r="U254" s="101">
        <v>0.00012452626756403342</v>
      </c>
      <c r="V254" s="101">
        <v>-8.074011503479961E-05</v>
      </c>
      <c r="W254" s="101">
        <v>4.935480206206399E-05</v>
      </c>
      <c r="X254" s="101">
        <v>67.5</v>
      </c>
    </row>
    <row r="255" s="101" customFormat="1" ht="12.75" hidden="1">
      <c r="A255" s="101" t="s">
        <v>151</v>
      </c>
    </row>
    <row r="256" spans="1:24" s="101" customFormat="1" ht="12.75" hidden="1">
      <c r="A256" s="101">
        <v>1772</v>
      </c>
      <c r="B256" s="101">
        <v>183.38</v>
      </c>
      <c r="C256" s="101">
        <v>190.18</v>
      </c>
      <c r="D256" s="101">
        <v>8.521991912854181</v>
      </c>
      <c r="E256" s="101">
        <v>9.044823036158839</v>
      </c>
      <c r="F256" s="101">
        <v>30.712988226304784</v>
      </c>
      <c r="G256" s="101" t="s">
        <v>59</v>
      </c>
      <c r="H256" s="101">
        <v>-29.8843442310734</v>
      </c>
      <c r="I256" s="101">
        <v>85.9956557689266</v>
      </c>
      <c r="J256" s="101" t="s">
        <v>73</v>
      </c>
      <c r="K256" s="101">
        <v>5.19816790147313</v>
      </c>
      <c r="M256" s="101" t="s">
        <v>68</v>
      </c>
      <c r="N256" s="101">
        <v>3.3198808708791736</v>
      </c>
      <c r="X256" s="101">
        <v>67.5</v>
      </c>
    </row>
    <row r="257" spans="1:24" s="101" customFormat="1" ht="12.75" hidden="1">
      <c r="A257" s="101">
        <v>1769</v>
      </c>
      <c r="B257" s="101">
        <v>187.8800048828125</v>
      </c>
      <c r="C257" s="101">
        <v>190.8800048828125</v>
      </c>
      <c r="D257" s="101">
        <v>8.383248329162598</v>
      </c>
      <c r="E257" s="101">
        <v>8.914027214050293</v>
      </c>
      <c r="F257" s="101">
        <v>44.3076782396918</v>
      </c>
      <c r="G257" s="101" t="s">
        <v>56</v>
      </c>
      <c r="H257" s="101">
        <v>5.757464823881705</v>
      </c>
      <c r="I257" s="101">
        <v>126.1374697066942</v>
      </c>
      <c r="J257" s="101" t="s">
        <v>62</v>
      </c>
      <c r="K257" s="101">
        <v>1.8762738784638109</v>
      </c>
      <c r="L257" s="101">
        <v>1.2113318708937046</v>
      </c>
      <c r="M257" s="101">
        <v>0.44418148713311073</v>
      </c>
      <c r="N257" s="101">
        <v>0.07854599449927428</v>
      </c>
      <c r="O257" s="101">
        <v>0.07535438017886902</v>
      </c>
      <c r="P257" s="101">
        <v>0.034749182978109146</v>
      </c>
      <c r="Q257" s="101">
        <v>0.009172312598620077</v>
      </c>
      <c r="R257" s="101">
        <v>0.0012090093573067983</v>
      </c>
      <c r="S257" s="101">
        <v>0.0009886138199145431</v>
      </c>
      <c r="T257" s="101">
        <v>0.0005113566721801462</v>
      </c>
      <c r="U257" s="101">
        <v>0.00020063126800363333</v>
      </c>
      <c r="V257" s="101">
        <v>4.486578606692452E-05</v>
      </c>
      <c r="W257" s="101">
        <v>6.164735320079747E-05</v>
      </c>
      <c r="X257" s="101">
        <v>67.5</v>
      </c>
    </row>
    <row r="258" spans="1:24" s="101" customFormat="1" ht="12.75" hidden="1">
      <c r="A258" s="101">
        <v>1771</v>
      </c>
      <c r="B258" s="101">
        <v>178.6199951171875</v>
      </c>
      <c r="C258" s="101">
        <v>181.6199951171875</v>
      </c>
      <c r="D258" s="101">
        <v>8.489215850830078</v>
      </c>
      <c r="E258" s="101">
        <v>8.778575897216797</v>
      </c>
      <c r="F258" s="101">
        <v>42.730347535602135</v>
      </c>
      <c r="G258" s="101" t="s">
        <v>57</v>
      </c>
      <c r="H258" s="101">
        <v>8.961963137705368</v>
      </c>
      <c r="I258" s="101">
        <v>120.08195825489287</v>
      </c>
      <c r="J258" s="101" t="s">
        <v>60</v>
      </c>
      <c r="K258" s="101">
        <v>-1.4896833396860125</v>
      </c>
      <c r="L258" s="101">
        <v>-0.006590625206438799</v>
      </c>
      <c r="M258" s="101">
        <v>0.3557087884997249</v>
      </c>
      <c r="N258" s="101">
        <v>-0.0008126705731018794</v>
      </c>
      <c r="O258" s="101">
        <v>-0.05933034556151814</v>
      </c>
      <c r="P258" s="101">
        <v>-0.000753898929998408</v>
      </c>
      <c r="Q258" s="101">
        <v>0.0074869894754436665</v>
      </c>
      <c r="R258" s="101">
        <v>-6.538946438253833E-05</v>
      </c>
      <c r="S258" s="101">
        <v>-0.0007354772551798714</v>
      </c>
      <c r="T258" s="101">
        <v>-5.367361800708854E-05</v>
      </c>
      <c r="U258" s="101">
        <v>0.00017243549211002523</v>
      </c>
      <c r="V258" s="101">
        <v>-5.173313947211792E-06</v>
      </c>
      <c r="W258" s="101">
        <v>-4.446886973516387E-05</v>
      </c>
      <c r="X258" s="101">
        <v>67.5</v>
      </c>
    </row>
    <row r="259" spans="1:24" s="101" customFormat="1" ht="12.75" hidden="1">
      <c r="A259" s="101">
        <v>1770</v>
      </c>
      <c r="B259" s="101">
        <v>104.26000213623047</v>
      </c>
      <c r="C259" s="101">
        <v>110.66000366210938</v>
      </c>
      <c r="D259" s="101">
        <v>9.579933166503906</v>
      </c>
      <c r="E259" s="101">
        <v>10.00242805480957</v>
      </c>
      <c r="F259" s="101">
        <v>29.012899286038337</v>
      </c>
      <c r="G259" s="101" t="s">
        <v>58</v>
      </c>
      <c r="H259" s="101">
        <v>35.264750254412945</v>
      </c>
      <c r="I259" s="101">
        <v>72.02475239064341</v>
      </c>
      <c r="J259" s="101" t="s">
        <v>61</v>
      </c>
      <c r="K259" s="101">
        <v>1.1407222337044016</v>
      </c>
      <c r="L259" s="101">
        <v>-1.2113139415949241</v>
      </c>
      <c r="M259" s="101">
        <v>0.26602340366185784</v>
      </c>
      <c r="N259" s="101">
        <v>-0.07854179026747252</v>
      </c>
      <c r="O259" s="101">
        <v>0.04645635271620419</v>
      </c>
      <c r="P259" s="101">
        <v>-0.03474100392978674</v>
      </c>
      <c r="Q259" s="101">
        <v>0.005298708050213784</v>
      </c>
      <c r="R259" s="101">
        <v>-0.0012072397624346054</v>
      </c>
      <c r="S259" s="101">
        <v>0.000660628861040075</v>
      </c>
      <c r="T259" s="101">
        <v>-0.0005085319939917081</v>
      </c>
      <c r="U259" s="101">
        <v>0.0001025617217168236</v>
      </c>
      <c r="V259" s="101">
        <v>-4.4566529842546885E-05</v>
      </c>
      <c r="W259" s="101">
        <v>4.2695617821281145E-05</v>
      </c>
      <c r="X259" s="101">
        <v>67.5</v>
      </c>
    </row>
    <row r="260" spans="1:14" s="101" customFormat="1" ht="12.75">
      <c r="A260" s="101" t="s">
        <v>157</v>
      </c>
      <c r="E260" s="99" t="s">
        <v>106</v>
      </c>
      <c r="F260" s="102">
        <f>MIN(F231:F259)</f>
        <v>25.91042932406862</v>
      </c>
      <c r="G260" s="102"/>
      <c r="H260" s="102"/>
      <c r="I260" s="115"/>
      <c r="J260" s="115" t="s">
        <v>158</v>
      </c>
      <c r="K260" s="102">
        <f>AVERAGE(K258,K253,K248,K243,K238,K233)</f>
        <v>-1.271052454902102</v>
      </c>
      <c r="L260" s="102">
        <f>AVERAGE(L258,L253,L248,L243,L238,L233)</f>
        <v>-0.006627546471621659</v>
      </c>
      <c r="M260" s="115" t="s">
        <v>108</v>
      </c>
      <c r="N260" s="102" t="e">
        <f>Mittelwert(K256,K251,K246,K241,K236,K231)</f>
        <v>#NAME?</v>
      </c>
    </row>
    <row r="261" spans="5:14" s="101" customFormat="1" ht="12.75">
      <c r="E261" s="99" t="s">
        <v>107</v>
      </c>
      <c r="F261" s="102">
        <f>MAX(F231:F259)</f>
        <v>44.3076782396918</v>
      </c>
      <c r="G261" s="102"/>
      <c r="H261" s="102"/>
      <c r="I261" s="115"/>
      <c r="J261" s="115" t="s">
        <v>159</v>
      </c>
      <c r="K261" s="102">
        <f>AVERAGE(K259,K254,K249,K244,K239,K234)</f>
        <v>1.132555427760978</v>
      </c>
      <c r="L261" s="102">
        <f>AVERAGE(L259,L254,L249,L244,L239,L234)</f>
        <v>-1.218157862492071</v>
      </c>
      <c r="M261" s="102"/>
      <c r="N261" s="102"/>
    </row>
    <row r="262" spans="5:14" s="101" customFormat="1" ht="12.75">
      <c r="E262" s="99"/>
      <c r="F262" s="102"/>
      <c r="G262" s="102"/>
      <c r="H262" s="102"/>
      <c r="I262" s="102"/>
      <c r="J262" s="115" t="s">
        <v>112</v>
      </c>
      <c r="K262" s="102">
        <f>ABS(K260/$G$33)</f>
        <v>0.7944077843138138</v>
      </c>
      <c r="L262" s="102">
        <f>ABS(L260/$H$33)</f>
        <v>0.018409851310060166</v>
      </c>
      <c r="M262" s="115" t="s">
        <v>111</v>
      </c>
      <c r="N262" s="102">
        <f>K262+L262+L263+K263</f>
        <v>2.2176637018183376</v>
      </c>
    </row>
    <row r="263" spans="5:14" s="101" customFormat="1" ht="12.75">
      <c r="E263" s="99"/>
      <c r="F263" s="102"/>
      <c r="G263" s="102"/>
      <c r="H263" s="102"/>
      <c r="I263" s="102"/>
      <c r="J263" s="102"/>
      <c r="K263" s="102">
        <f>ABS(K261/$G$34)</f>
        <v>0.6434974021369193</v>
      </c>
      <c r="L263" s="102">
        <f>ABS(L261/$H$34)</f>
        <v>0.7613486640575443</v>
      </c>
      <c r="M263" s="102"/>
      <c r="N263" s="102"/>
    </row>
    <row r="264" s="101" customFormat="1" ht="12.75"/>
    <row r="265" s="101" customFormat="1" ht="12.75"/>
    <row r="266" s="101" customFormat="1" ht="12.75"/>
    <row r="267" s="101" customFormat="1" ht="12.75"/>
    <row r="268" s="101" customFormat="1" ht="12.75"/>
    <row r="269" s="101" customFormat="1" ht="12.75"/>
    <row r="270" s="101" customFormat="1" ht="12.75"/>
    <row r="271" s="101" customFormat="1" ht="12.75"/>
    <row r="272" s="101" customFormat="1" ht="12.75"/>
    <row r="273" s="101" customFormat="1" ht="12.75"/>
    <row r="274" s="101" customFormat="1" ht="12.75"/>
    <row r="275" s="101" customFormat="1" ht="12.75"/>
    <row r="276" s="101" customFormat="1" ht="12.75"/>
    <row r="277" s="101" customFormat="1" ht="12.75"/>
    <row r="278" s="101" customFormat="1" ht="12.75"/>
    <row r="279" s="101" customFormat="1" ht="12.75"/>
    <row r="280" s="101" customFormat="1" ht="12.75"/>
  </sheetData>
  <sheetProtection formatCells="0" formatColumns="0" formatRows="0" selectLockedCells="1"/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2004-11-15T14:03:37Z</cp:lastPrinted>
  <dcterms:created xsi:type="dcterms:W3CDTF">2003-07-09T12:58:06Z</dcterms:created>
  <dcterms:modified xsi:type="dcterms:W3CDTF">2004-12-03T09:45:01Z</dcterms:modified>
  <cp:category/>
  <cp:version/>
  <cp:contentType/>
  <cp:contentStatus/>
</cp:coreProperties>
</file>