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<sst xmlns="http://schemas.openxmlformats.org/spreadsheetml/2006/main" count="710" uniqueCount="165">
  <si>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</si>
  <si>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</si>
  <si>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</si>
  <si>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</si>
  <si>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</si>
  <si>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</si>
  <si>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</si>
  <si>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</si>
  <si>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</si>
  <si>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</si>
  <si>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</si>
  <si>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</si>
  <si>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</si>
  <si>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</si>
  <si>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</si>
  <si>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</si>
  <si>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</si>
  <si>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</si>
  <si>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</si>
  <si>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</si>
  <si>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</si>
  <si>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</si>
  <si>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</si>
  <si>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</si>
  <si>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</si>
  <si>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</si>
  <si>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</si>
  <si>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</si>
  <si>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</si>
  <si>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</si>
  <si>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</si>
  <si>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</si>
  <si>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</si>
  <si>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</si>
  <si>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</si>
  <si>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</si>
  <si>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</si>
  <si>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</si>
  <si>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</si>
  <si>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</si>
  <si>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</si>
  <si>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</si>
  <si>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</si>
  <si>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</si>
  <si>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</si>
  <si>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</si>
  <si>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</si>
  <si>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</si>
  <si>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</si>
  <si>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</si>
  <si>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</si>
  <si>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</si>
  <si>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</si>
  <si>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</si>
  <si>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</si>
  <si>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</si>
  <si>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</si>
  <si>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</si>
  <si>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</si>
  <si>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</si>
  <si>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</si>
  <si>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</si>
  <si>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</si>
  <si>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</si>
  <si>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</si>
  <si>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</si>
  <si>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</si>
  <si>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</si>
  <si>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</si>
  <si>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</si>
  <si>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</si>
  <si>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</si>
  <si>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</si>
  <si>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</si>
  <si>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</si>
  <si>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</si>
  <si>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</si>
  <si>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</si>
  <si>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</si>
  <si>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</si>
  <si>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</si>
  <si>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</si>
  <si>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</si>
  <si>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</si>
  <si>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</si>
  <si>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</si>
  <si>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</si>
  <si>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</si>
  <si>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</si>
  <si>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</si>
  <si>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</si>
  <si>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</si>
  <si>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</si>
  <si>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</si>
  <si>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</si>
  <si>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</si>
  <si>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</si>
  <si>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</si>
  <si>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</si>
  <si>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</si>
  <si>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</si>
  <si>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</si>
  <si>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</si>
  <si>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</si>
  <si>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</si>
  <si>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</si>
  <si>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</si>
  <si>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</si>
  <si>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</si>
  <si>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</si>
  <si>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</si>
  <si>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</si>
  <si>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</si>
  <si>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</si>
  <si>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</si>
  <si>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</si>
  <si>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</si>
  <si>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</si>
  <si>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</si>
  <si>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</si>
  <si>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</si>
  <si>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</si>
  <si>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</si>
  <si>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</si>
  <si>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</si>
  <si>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</si>
  <si>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</si>
  <si>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</si>
  <si>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</si>
  <si>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</si>
  <si>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</si>
  <si>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</si>
  <si>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</si>
  <si>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</si>
  <si>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</si>
  <si>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</si>
  <si>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</si>
  <si>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</si>
  <si>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</si>
  <si>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</si>
  <si>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</si>
  <si>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</si>
  <si>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</si>
  <si>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</si>
  <si>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</si>
  <si>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</si>
  <si>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</si>
  <si>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</si>
  <si>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</si>
  <si>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</si>
  <si>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</si>
  <si>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</si>
  <si>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</si>
  <si>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</si>
  <si>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</si>
  <si>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</si>
  <si>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</si>
  <si>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</si>
  <si>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</si>
  <si>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</si>
  <si>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</si>
  <si>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</si>
  <si>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3</t>
  </si>
  <si>
    <t xml:space="preserve"> </t>
  </si>
  <si>
    <r>
      <t xml:space="preserve">AP 425 </t>
    </r>
    <r>
      <rPr>
        <b/>
        <sz val="18"/>
        <rFont val="Arial"/>
        <family val="2"/>
      </rPr>
      <t>für einen Testmagneten</t>
    </r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</si>
</sst>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83.73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95.98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28.265490310654727</v>
      </c>
      <c r="C41" s="2">
        <f aca="true" t="shared" si="0" ref="C41:C55">($B$41*H41+$B$42*J41+$B$43*L41+$B$44*N41+$B$45*P41+$B$46*R41+$B$47*T41+$B$48*V41)/100</f>
        <v>-1.4327154161736594E-07</v>
      </c>
      <c r="D41" s="2">
        <f aca="true" t="shared" si="1" ref="D41:D55">($B$41*I41+$B$42*K41+$B$43*M41+$B$44*O41+$B$45*Q41+$B$46*S41+$B$47*U41+$B$48*W41)/100</f>
        <v>-1.1835511880757514E-07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-25.293743633373694</v>
      </c>
      <c r="C42" s="2">
        <f t="shared" si="0"/>
        <v>-7.937572679182348E-11</v>
      </c>
      <c r="D42" s="2">
        <f t="shared" si="1"/>
        <v>-2.9585447781285138E-08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-8.867277679660162</v>
      </c>
      <c r="C43" s="2">
        <f t="shared" si="0"/>
        <v>1.7184622713085167</v>
      </c>
      <c r="D43" s="2">
        <f t="shared" si="1"/>
        <v>-1.4349067200733538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19.530411032306617</v>
      </c>
      <c r="C44" s="2">
        <f t="shared" si="0"/>
        <v>-0.002675798154987718</v>
      </c>
      <c r="D44" s="2">
        <f t="shared" si="1"/>
        <v>-0.4920321084714909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28.265490310654727</v>
      </c>
      <c r="C45" s="2">
        <f t="shared" si="0"/>
        <v>-0.4106570616689339</v>
      </c>
      <c r="D45" s="2">
        <f t="shared" si="1"/>
        <v>-0.3350473912166084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-25.293743633373694</v>
      </c>
      <c r="C46" s="2">
        <f t="shared" si="0"/>
        <v>-0.0005499036054662962</v>
      </c>
      <c r="D46" s="2">
        <f t="shared" si="1"/>
        <v>-0.0532790325926083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-8.867277679660162</v>
      </c>
      <c r="C47" s="2">
        <f t="shared" si="0"/>
        <v>0.06839093129172488</v>
      </c>
      <c r="D47" s="2">
        <f t="shared" si="1"/>
        <v>-0.0583700628293127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19.530411032306617</v>
      </c>
      <c r="C48" s="2">
        <f t="shared" si="0"/>
        <v>-0.00030646196308414125</v>
      </c>
      <c r="D48" s="2">
        <f t="shared" si="1"/>
        <v>-0.014111995058972517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-0.00865867830265537</v>
      </c>
      <c r="D49" s="2">
        <f t="shared" si="1"/>
        <v>-0.006693877271297459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-4.419267525271966E-05</v>
      </c>
      <c r="D50" s="2">
        <f t="shared" si="1"/>
        <v>-0.0008190837221589153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0.0008435046115751559</v>
      </c>
      <c r="D51" s="2">
        <f t="shared" si="1"/>
        <v>-0.0008246808418602976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-2.184949195225947E-05</v>
      </c>
      <c r="D52" s="2">
        <f t="shared" si="1"/>
        <v>-0.0002065181161166818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-0.00020037407196672323</v>
      </c>
      <c r="D53" s="2">
        <f t="shared" si="1"/>
        <v>-0.00013094143559012815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-3.474145187012341E-06</v>
      </c>
      <c r="D54" s="2">
        <f t="shared" si="1"/>
        <v>-3.0261291133342928E-05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5.085083327730952E-05</v>
      </c>
      <c r="D55" s="2">
        <f t="shared" si="1"/>
        <v>-5.314450715948037E-05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1444</v>
      </c>
      <c r="B3" s="31">
        <v>145.96</v>
      </c>
      <c r="C3" s="31">
        <v>150.36</v>
      </c>
      <c r="D3" s="31">
        <v>9.479788417140089</v>
      </c>
      <c r="E3" s="31">
        <v>9.877983883216775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1261</v>
      </c>
      <c r="B4" s="36">
        <v>95.98</v>
      </c>
      <c r="C4" s="36">
        <v>83.73</v>
      </c>
      <c r="D4" s="36">
        <v>9.481862878664598</v>
      </c>
      <c r="E4" s="36">
        <v>10.271124337792822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1442</v>
      </c>
      <c r="B5" s="41">
        <v>139.87333333333333</v>
      </c>
      <c r="C5" s="41">
        <v>149.84</v>
      </c>
      <c r="D5" s="41">
        <v>9.080436859462639</v>
      </c>
      <c r="E5" s="41">
        <v>9.328668608139099</v>
      </c>
      <c r="F5" s="37" t="s">
        <v>71</v>
      </c>
      <c r="I5" s="42"/>
    </row>
    <row r="6" spans="1:6" s="33" customFormat="1" ht="13.5" thickBot="1">
      <c r="A6" s="43">
        <v>1355</v>
      </c>
      <c r="B6" s="44">
        <v>174</v>
      </c>
      <c r="C6" s="44">
        <v>189.5</v>
      </c>
      <c r="D6" s="44">
        <v>8.723562665173848</v>
      </c>
      <c r="E6" s="44">
        <v>9.081973063916877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164</v>
      </c>
      <c r="B13" s="124"/>
      <c r="C13" s="124"/>
      <c r="D13" s="124"/>
      <c r="E13" s="124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28.265490310654727</v>
      </c>
      <c r="C19" s="62">
        <v>56.74549031065473</v>
      </c>
      <c r="D19" s="63">
        <v>22.63201021066808</v>
      </c>
      <c r="K19" s="64" t="s">
        <v>93</v>
      </c>
    </row>
    <row r="20" spans="1:11" ht="12.75">
      <c r="A20" s="61" t="s">
        <v>57</v>
      </c>
      <c r="B20" s="62">
        <v>-25.293743633373694</v>
      </c>
      <c r="C20" s="62">
        <v>47.07958969995964</v>
      </c>
      <c r="D20" s="63">
        <v>17.948841849015814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-8.867277679660162</v>
      </c>
      <c r="C21" s="62">
        <v>97.63272232033984</v>
      </c>
      <c r="D21" s="63">
        <v>35.707914276916064</v>
      </c>
      <c r="F21" s="39" t="s">
        <v>96</v>
      </c>
    </row>
    <row r="22" spans="1:11" ht="16.5" thickBot="1">
      <c r="A22" s="67" t="s">
        <v>59</v>
      </c>
      <c r="B22" s="68">
        <v>19.530411032306617</v>
      </c>
      <c r="C22" s="68">
        <v>97.99041103230662</v>
      </c>
      <c r="D22" s="69">
        <v>38.99135003143293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14.940903343522299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1.7184622713085167</v>
      </c>
      <c r="C27" s="78">
        <v>-0.002675798154987718</v>
      </c>
      <c r="D27" s="78">
        <v>-0.4106570616689339</v>
      </c>
      <c r="E27" s="78">
        <v>-0.0005499036054662962</v>
      </c>
      <c r="F27" s="78">
        <v>0.06839093129172488</v>
      </c>
      <c r="G27" s="78">
        <v>-0.00030646196308414125</v>
      </c>
      <c r="H27" s="78">
        <v>-0.00865867830265537</v>
      </c>
      <c r="I27" s="79">
        <v>-4.419267525271966E-05</v>
      </c>
    </row>
    <row r="28" spans="1:9" ht="13.5" thickBot="1">
      <c r="A28" s="80" t="s">
        <v>61</v>
      </c>
      <c r="B28" s="81">
        <v>-1.4349067200733538</v>
      </c>
      <c r="C28" s="81">
        <v>-0.4920321084714909</v>
      </c>
      <c r="D28" s="81">
        <v>-0.3350473912166084</v>
      </c>
      <c r="E28" s="81">
        <v>-0.0532790325926083</v>
      </c>
      <c r="F28" s="81">
        <v>-0.0583700628293127</v>
      </c>
      <c r="G28" s="81">
        <v>-0.014111995058972517</v>
      </c>
      <c r="H28" s="81">
        <v>-0.006693877271297459</v>
      </c>
      <c r="I28" s="82">
        <v>-0.0008190837221589153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1444</v>
      </c>
      <c r="B39" s="89">
        <v>145.96</v>
      </c>
      <c r="C39" s="89">
        <v>150.36</v>
      </c>
      <c r="D39" s="89">
        <v>9.479788417140089</v>
      </c>
      <c r="E39" s="89">
        <v>9.877983883216775</v>
      </c>
      <c r="F39" s="90">
        <f>I39*D39/(23678+B39)*1000</f>
        <v>38.99135003143293</v>
      </c>
      <c r="G39" s="91" t="s">
        <v>59</v>
      </c>
      <c r="H39" s="92">
        <f>I39-B39+X39</f>
        <v>19.530411032306617</v>
      </c>
      <c r="I39" s="92">
        <f>(B39+C42-2*X39)*(23678+B39)*E42/((23678+C42)*D39+E42*(23678+B39))</f>
        <v>97.99041103230662</v>
      </c>
      <c r="J39" s="39" t="s">
        <v>73</v>
      </c>
      <c r="K39" s="39">
        <f>(K40*K40+L40*L40+M40*M40+N40*N40+O40*O40+P40*P40+Q40*Q40+R40*R40+S40*S40+T40*T40+U40*U40+V40*V40+W40*W40)</f>
        <v>5.546313141206939</v>
      </c>
      <c r="M39" s="39" t="s">
        <v>68</v>
      </c>
      <c r="N39" s="39">
        <f>(K44*K44+L44*L44+M44*M44+N44*N44+O44*O44+P44*P44+Q44*Q44+R44*R44+S44*S44+T44*T44+U44*U44+V44*V44+W44*W44)</f>
        <v>2.9731531678771863</v>
      </c>
      <c r="X39" s="28">
        <f>(1-$H$2)*1000</f>
        <v>67.5</v>
      </c>
    </row>
    <row r="40" spans="1:24" ht="12.75">
      <c r="A40" s="86">
        <v>1261</v>
      </c>
      <c r="B40" s="89">
        <v>95.98</v>
      </c>
      <c r="C40" s="89">
        <v>83.73</v>
      </c>
      <c r="D40" s="89">
        <v>9.481862878664598</v>
      </c>
      <c r="E40" s="89">
        <v>10.271124337792822</v>
      </c>
      <c r="F40" s="90">
        <f>I40*D40/(23678+B40)*1000</f>
        <v>22.63201021066808</v>
      </c>
      <c r="G40" s="91" t="s">
        <v>56</v>
      </c>
      <c r="H40" s="92">
        <f>I40-B40+X40</f>
        <v>28.265490310654727</v>
      </c>
      <c r="I40" s="92">
        <f>(B40+C39-2*X40)*(23678+B40)*E39/((23678+C39)*D40+E39*(23678+B40))</f>
        <v>56.74549031065473</v>
      </c>
      <c r="J40" s="39" t="s">
        <v>62</v>
      </c>
      <c r="K40" s="73">
        <f aca="true" t="shared" si="0" ref="K40:W40">SQRT(K41*K41+K42*K42)</f>
        <v>2.238765256390785</v>
      </c>
      <c r="L40" s="73">
        <f t="shared" si="0"/>
        <v>0.49203938425970256</v>
      </c>
      <c r="M40" s="73">
        <f t="shared" si="0"/>
        <v>0.5299962043822745</v>
      </c>
      <c r="N40" s="73">
        <f t="shared" si="0"/>
        <v>0.053281870349862176</v>
      </c>
      <c r="O40" s="73">
        <f t="shared" si="0"/>
        <v>0.08991320101991335</v>
      </c>
      <c r="P40" s="73">
        <f t="shared" si="0"/>
        <v>0.014115322294559274</v>
      </c>
      <c r="Q40" s="73">
        <f t="shared" si="0"/>
        <v>0.010944437074243134</v>
      </c>
      <c r="R40" s="73">
        <f t="shared" si="0"/>
        <v>0.0008202750370770133</v>
      </c>
      <c r="S40" s="73">
        <f t="shared" si="0"/>
        <v>0.0011796603412338501</v>
      </c>
      <c r="T40" s="73">
        <f t="shared" si="0"/>
        <v>0.00020767073116584127</v>
      </c>
      <c r="U40" s="73">
        <f t="shared" si="0"/>
        <v>0.00023936463454514174</v>
      </c>
      <c r="V40" s="73">
        <f t="shared" si="0"/>
        <v>3.0460062800942818E-05</v>
      </c>
      <c r="W40" s="73">
        <f t="shared" si="0"/>
        <v>7.355369389922433E-05</v>
      </c>
      <c r="X40" s="28">
        <f>(1-$H$2)*1000</f>
        <v>67.5</v>
      </c>
    </row>
    <row r="41" spans="1:24" ht="12.75">
      <c r="A41" s="86">
        <v>1442</v>
      </c>
      <c r="B41" s="89">
        <v>139.87333333333333</v>
      </c>
      <c r="C41" s="89">
        <v>149.84</v>
      </c>
      <c r="D41" s="89">
        <v>9.080436859462639</v>
      </c>
      <c r="E41" s="89">
        <v>9.328668608139099</v>
      </c>
      <c r="F41" s="90">
        <f>I41*D41/(23678+B41)*1000</f>
        <v>17.948841849015814</v>
      </c>
      <c r="G41" s="91" t="s">
        <v>57</v>
      </c>
      <c r="H41" s="92">
        <f>I41-B41+X41</f>
        <v>-25.293743633373694</v>
      </c>
      <c r="I41" s="92">
        <f>(B41+C40-2*X41)*(23678+B41)*E40/((23678+C40)*D41+E40*(23678+B41))</f>
        <v>47.07958969995964</v>
      </c>
      <c r="J41" s="39" t="s">
        <v>60</v>
      </c>
      <c r="K41" s="73">
        <f>'calcul config'!C43</f>
        <v>1.7184622713085167</v>
      </c>
      <c r="L41" s="73">
        <f>'calcul config'!C44</f>
        <v>-0.002675798154987718</v>
      </c>
      <c r="M41" s="73">
        <f>'calcul config'!C45</f>
        <v>-0.4106570616689339</v>
      </c>
      <c r="N41" s="73">
        <f>'calcul config'!C46</f>
        <v>-0.0005499036054662962</v>
      </c>
      <c r="O41" s="73">
        <f>'calcul config'!C47</f>
        <v>0.06839093129172488</v>
      </c>
      <c r="P41" s="73">
        <f>'calcul config'!C48</f>
        <v>-0.00030646196308414125</v>
      </c>
      <c r="Q41" s="73">
        <f>'calcul config'!C49</f>
        <v>-0.00865867830265537</v>
      </c>
      <c r="R41" s="73">
        <f>'calcul config'!C50</f>
        <v>-4.419267525271966E-05</v>
      </c>
      <c r="S41" s="73">
        <f>'calcul config'!C51</f>
        <v>0.0008435046115751559</v>
      </c>
      <c r="T41" s="73">
        <f>'calcul config'!C52</f>
        <v>-2.184949195225947E-05</v>
      </c>
      <c r="U41" s="73">
        <f>'calcul config'!C53</f>
        <v>-0.00020037407196672323</v>
      </c>
      <c r="V41" s="73">
        <f>'calcul config'!C54</f>
        <v>-3.474145187012341E-06</v>
      </c>
      <c r="W41" s="73">
        <f>'calcul config'!C55</f>
        <v>5.085083327730952E-05</v>
      </c>
      <c r="X41" s="28">
        <f>(1-$H$2)*1000</f>
        <v>67.5</v>
      </c>
    </row>
    <row r="42" spans="1:24" ht="12.75">
      <c r="A42" s="86">
        <v>1355</v>
      </c>
      <c r="B42" s="89">
        <v>174</v>
      </c>
      <c r="C42" s="89">
        <v>189.5</v>
      </c>
      <c r="D42" s="89">
        <v>8.723562665173848</v>
      </c>
      <c r="E42" s="89">
        <v>9.081973063916877</v>
      </c>
      <c r="F42" s="90">
        <f>I42*D42/(23678+B42)*1000</f>
        <v>35.707914276916064</v>
      </c>
      <c r="G42" s="91" t="s">
        <v>58</v>
      </c>
      <c r="H42" s="92">
        <f>I42-B42+X42</f>
        <v>-8.867277679660162</v>
      </c>
      <c r="I42" s="92">
        <f>(B42+C41-2*X42)*(23678+B42)*E41/((23678+C41)*D42+E41*(23678+B42))</f>
        <v>97.63272232033984</v>
      </c>
      <c r="J42" s="39" t="s">
        <v>61</v>
      </c>
      <c r="K42" s="73">
        <f>'calcul config'!D43</f>
        <v>-1.4349067200733538</v>
      </c>
      <c r="L42" s="73">
        <f>'calcul config'!D44</f>
        <v>-0.4920321084714909</v>
      </c>
      <c r="M42" s="73">
        <f>'calcul config'!D45</f>
        <v>-0.3350473912166084</v>
      </c>
      <c r="N42" s="73">
        <f>'calcul config'!D46</f>
        <v>-0.0532790325926083</v>
      </c>
      <c r="O42" s="73">
        <f>'calcul config'!D47</f>
        <v>-0.0583700628293127</v>
      </c>
      <c r="P42" s="73">
        <f>'calcul config'!D48</f>
        <v>-0.014111995058972517</v>
      </c>
      <c r="Q42" s="73">
        <f>'calcul config'!D49</f>
        <v>-0.006693877271297459</v>
      </c>
      <c r="R42" s="73">
        <f>'calcul config'!D50</f>
        <v>-0.0008190837221589153</v>
      </c>
      <c r="S42" s="73">
        <f>'calcul config'!D51</f>
        <v>-0.0008246808418602976</v>
      </c>
      <c r="T42" s="73">
        <f>'calcul config'!D52</f>
        <v>-0.0002065181161166818</v>
      </c>
      <c r="U42" s="73">
        <f>'calcul config'!D53</f>
        <v>-0.00013094143559012815</v>
      </c>
      <c r="V42" s="73">
        <f>'calcul config'!D54</f>
        <v>-3.0261291133342928E-05</v>
      </c>
      <c r="W42" s="73">
        <f>'calcul config'!D55</f>
        <v>-5.314450715948037E-05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1.49251017092719</v>
      </c>
      <c r="L44" s="73">
        <f>L40/(L43*1.5)</f>
        <v>0.468608937390193</v>
      </c>
      <c r="M44" s="73">
        <f aca="true" t="shared" si="1" ref="M44:W44">M40/(M43*1.5)</f>
        <v>0.5888846715358605</v>
      </c>
      <c r="N44" s="73">
        <f t="shared" si="1"/>
        <v>0.07104249379981624</v>
      </c>
      <c r="O44" s="73">
        <f t="shared" si="1"/>
        <v>0.39961422675517044</v>
      </c>
      <c r="P44" s="73">
        <f t="shared" si="1"/>
        <v>0.09410214863039515</v>
      </c>
      <c r="Q44" s="73">
        <f t="shared" si="1"/>
        <v>0.07296291382828755</v>
      </c>
      <c r="R44" s="73">
        <f t="shared" si="1"/>
        <v>0.0018228334157266964</v>
      </c>
      <c r="S44" s="73">
        <f t="shared" si="1"/>
        <v>0.015728804549784665</v>
      </c>
      <c r="T44" s="73">
        <f t="shared" si="1"/>
        <v>0.0027689430822112164</v>
      </c>
      <c r="U44" s="73">
        <f t="shared" si="1"/>
        <v>0.0031915284606018894</v>
      </c>
      <c r="V44" s="73">
        <f t="shared" si="1"/>
        <v>0.0004061341706792375</v>
      </c>
      <c r="W44" s="73">
        <f t="shared" si="1"/>
        <v>0.0009807159186563242</v>
      </c>
      <c r="X44" s="73"/>
      <c r="Y44" s="73"/>
    </row>
    <row r="45" s="101" customFormat="1" ht="12.75"/>
    <row r="46" spans="1:24" s="101" customFormat="1" ht="12.75">
      <c r="A46" s="101">
        <v>1261</v>
      </c>
      <c r="B46" s="101">
        <v>92.26</v>
      </c>
      <c r="C46" s="101">
        <v>81.66</v>
      </c>
      <c r="D46" s="101">
        <v>9.15612481740038</v>
      </c>
      <c r="E46" s="101">
        <v>9.782694575077286</v>
      </c>
      <c r="F46" s="101">
        <v>28.538659680213474</v>
      </c>
      <c r="G46" s="101" t="s">
        <v>59</v>
      </c>
      <c r="H46" s="101">
        <v>49.329352665989006</v>
      </c>
      <c r="I46" s="101">
        <v>74.08935266598901</v>
      </c>
      <c r="J46" s="101" t="s">
        <v>73</v>
      </c>
      <c r="K46" s="101">
        <v>7.976091528784052</v>
      </c>
      <c r="M46" s="101" t="s">
        <v>68</v>
      </c>
      <c r="N46" s="101">
        <v>5.62886583963783</v>
      </c>
      <c r="X46" s="101">
        <v>67.5</v>
      </c>
    </row>
    <row r="47" spans="1:24" s="101" customFormat="1" ht="12.75">
      <c r="A47" s="101">
        <v>1444</v>
      </c>
      <c r="B47" s="101">
        <v>154.74000549316406</v>
      </c>
      <c r="C47" s="101">
        <v>160.63999938964844</v>
      </c>
      <c r="D47" s="101">
        <v>9.390832901000977</v>
      </c>
      <c r="E47" s="101">
        <v>9.794564247131348</v>
      </c>
      <c r="F47" s="101">
        <v>20.41631352030752</v>
      </c>
      <c r="G47" s="101" t="s">
        <v>56</v>
      </c>
      <c r="H47" s="101">
        <v>-35.42599739296037</v>
      </c>
      <c r="I47" s="101">
        <v>51.814008100203694</v>
      </c>
      <c r="J47" s="101" t="s">
        <v>62</v>
      </c>
      <c r="K47" s="101">
        <v>2.04957198630723</v>
      </c>
      <c r="L47" s="101">
        <v>1.8783770866665583</v>
      </c>
      <c r="M47" s="101">
        <v>0.4852089379093241</v>
      </c>
      <c r="N47" s="101">
        <v>0.042850170673476726</v>
      </c>
      <c r="O47" s="101">
        <v>0.0823142097393354</v>
      </c>
      <c r="P47" s="101">
        <v>0.053884767319006474</v>
      </c>
      <c r="Q47" s="101">
        <v>0.010019525163389841</v>
      </c>
      <c r="R47" s="101">
        <v>0.0006594688164870547</v>
      </c>
      <c r="S47" s="101">
        <v>0.001080033473853377</v>
      </c>
      <c r="T47" s="101">
        <v>0.0007929477071982085</v>
      </c>
      <c r="U47" s="101">
        <v>0.0002191531298269648</v>
      </c>
      <c r="V47" s="101">
        <v>2.4479447674012295E-05</v>
      </c>
      <c r="W47" s="101">
        <v>6.736124573285855E-05</v>
      </c>
      <c r="X47" s="101">
        <v>67.5</v>
      </c>
    </row>
    <row r="48" spans="1:24" s="101" customFormat="1" ht="12.75">
      <c r="A48" s="101">
        <v>1442</v>
      </c>
      <c r="B48" s="101">
        <v>162.05999755859375</v>
      </c>
      <c r="C48" s="101">
        <v>160.4600067138672</v>
      </c>
      <c r="D48" s="101">
        <v>8.824695587158203</v>
      </c>
      <c r="E48" s="101">
        <v>9.291479110717773</v>
      </c>
      <c r="F48" s="101">
        <v>36.55035688140651</v>
      </c>
      <c r="G48" s="101" t="s">
        <v>57</v>
      </c>
      <c r="H48" s="101">
        <v>4.181391578151846</v>
      </c>
      <c r="I48" s="101">
        <v>98.7413891367456</v>
      </c>
      <c r="J48" s="101" t="s">
        <v>60</v>
      </c>
      <c r="K48" s="101">
        <v>1.7407071213574152</v>
      </c>
      <c r="L48" s="101">
        <v>0.010220552105839968</v>
      </c>
      <c r="M48" s="101">
        <v>-0.40915040699317634</v>
      </c>
      <c r="N48" s="101">
        <v>-0.0004432780233242275</v>
      </c>
      <c r="O48" s="101">
        <v>0.0703739238579907</v>
      </c>
      <c r="P48" s="101">
        <v>0.0011690371785516972</v>
      </c>
      <c r="Q48" s="101">
        <v>-0.008304647904828108</v>
      </c>
      <c r="R48" s="101">
        <v>-3.555757391706948E-05</v>
      </c>
      <c r="S48" s="101">
        <v>0.0009590572894931969</v>
      </c>
      <c r="T48" s="101">
        <v>8.323326702048045E-05</v>
      </c>
      <c r="U48" s="101">
        <v>-0.00017137773453622152</v>
      </c>
      <c r="V48" s="101">
        <v>-2.7855941778485233E-06</v>
      </c>
      <c r="W48" s="101">
        <v>6.0810373140602424E-05</v>
      </c>
      <c r="X48" s="101">
        <v>67.5</v>
      </c>
    </row>
    <row r="49" spans="1:24" s="101" customFormat="1" ht="12.75">
      <c r="A49" s="101">
        <v>1355</v>
      </c>
      <c r="B49" s="101">
        <v>182.3800048828125</v>
      </c>
      <c r="C49" s="101">
        <v>190.77999877929688</v>
      </c>
      <c r="D49" s="101">
        <v>8.637043952941895</v>
      </c>
      <c r="E49" s="101">
        <v>9.211318969726562</v>
      </c>
      <c r="F49" s="101">
        <v>39.00762611322683</v>
      </c>
      <c r="G49" s="101" t="s">
        <v>58</v>
      </c>
      <c r="H49" s="101">
        <v>-7.118971452739416</v>
      </c>
      <c r="I49" s="101">
        <v>107.76103343007308</v>
      </c>
      <c r="J49" s="101" t="s">
        <v>61</v>
      </c>
      <c r="K49" s="101">
        <v>1.0819815362153575</v>
      </c>
      <c r="L49" s="101">
        <v>1.878349280626103</v>
      </c>
      <c r="M49" s="101">
        <v>0.2608134541859613</v>
      </c>
      <c r="N49" s="101">
        <v>-0.04284787779272298</v>
      </c>
      <c r="O49" s="101">
        <v>0.04269824312358795</v>
      </c>
      <c r="P49" s="101">
        <v>0.053872084618089844</v>
      </c>
      <c r="Q49" s="101">
        <v>0.005605685299464852</v>
      </c>
      <c r="R49" s="101">
        <v>-0.0006585095131096958</v>
      </c>
      <c r="S49" s="101">
        <v>0.0004966703334343172</v>
      </c>
      <c r="T49" s="101">
        <v>0.0007885672384850852</v>
      </c>
      <c r="U49" s="101">
        <v>0.0001365934347550675</v>
      </c>
      <c r="V49" s="101">
        <v>-2.4320440446279798E-05</v>
      </c>
      <c r="W49" s="101">
        <v>2.8976472269468082E-05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116</v>
      </c>
    </row>
    <row r="56" spans="1:24" s="119" customFormat="1" ht="12.75" hidden="1">
      <c r="A56" s="119">
        <v>1261</v>
      </c>
      <c r="B56" s="119">
        <v>98.86</v>
      </c>
      <c r="C56" s="119">
        <v>99.16</v>
      </c>
      <c r="D56" s="119">
        <v>9.588047328005034</v>
      </c>
      <c r="E56" s="119">
        <v>10.265272504042795</v>
      </c>
      <c r="F56" s="119">
        <v>22.22440406070826</v>
      </c>
      <c r="G56" s="119" t="s">
        <v>59</v>
      </c>
      <c r="H56" s="119">
        <v>23.75305126659616</v>
      </c>
      <c r="I56" s="119">
        <v>55.11305126659616</v>
      </c>
      <c r="J56" s="119" t="s">
        <v>73</v>
      </c>
      <c r="K56" s="119">
        <v>3.9658075431221067</v>
      </c>
      <c r="M56" s="119" t="s">
        <v>68</v>
      </c>
      <c r="N56" s="119">
        <v>2.777145236348117</v>
      </c>
      <c r="X56" s="119">
        <v>67.5</v>
      </c>
    </row>
    <row r="57" spans="1:24" s="119" customFormat="1" ht="12.75" hidden="1">
      <c r="A57" s="119">
        <v>1355</v>
      </c>
      <c r="B57" s="119">
        <v>170.0399932861328</v>
      </c>
      <c r="C57" s="119">
        <v>183.94000244140625</v>
      </c>
      <c r="D57" s="119">
        <v>8.670660972595215</v>
      </c>
      <c r="E57" s="119">
        <v>9.208528518676758</v>
      </c>
      <c r="F57" s="119">
        <v>26.48666139457397</v>
      </c>
      <c r="G57" s="119" t="s">
        <v>56</v>
      </c>
      <c r="H57" s="119">
        <v>-29.690303715423255</v>
      </c>
      <c r="I57" s="119">
        <v>72.84968957070956</v>
      </c>
      <c r="J57" s="119" t="s">
        <v>62</v>
      </c>
      <c r="K57" s="119">
        <v>1.4665298436945697</v>
      </c>
      <c r="L57" s="119">
        <v>1.2965831534261805</v>
      </c>
      <c r="M57" s="119">
        <v>0.3471813193411533</v>
      </c>
      <c r="N57" s="119">
        <v>0.09234768603617688</v>
      </c>
      <c r="O57" s="119">
        <v>0.05889915804650934</v>
      </c>
      <c r="P57" s="119">
        <v>0.037194990960102176</v>
      </c>
      <c r="Q57" s="119">
        <v>0.007169269234663984</v>
      </c>
      <c r="R57" s="119">
        <v>0.0014213433183095493</v>
      </c>
      <c r="S57" s="119">
        <v>0.0007728252162190454</v>
      </c>
      <c r="T57" s="119">
        <v>0.0005473171993771737</v>
      </c>
      <c r="U57" s="119">
        <v>0.0001567849503837333</v>
      </c>
      <c r="V57" s="119">
        <v>5.2741666422162336E-05</v>
      </c>
      <c r="W57" s="119">
        <v>4.820347959474903E-05</v>
      </c>
      <c r="X57" s="119">
        <v>67.5</v>
      </c>
    </row>
    <row r="58" spans="1:24" s="119" customFormat="1" ht="12.75" hidden="1">
      <c r="A58" s="119">
        <v>1442</v>
      </c>
      <c r="B58" s="119">
        <v>142.4199981689453</v>
      </c>
      <c r="C58" s="119">
        <v>157.4199981689453</v>
      </c>
      <c r="D58" s="119">
        <v>9.10547924041748</v>
      </c>
      <c r="E58" s="119">
        <v>9.271271705627441</v>
      </c>
      <c r="F58" s="119">
        <v>36.74812602292965</v>
      </c>
      <c r="G58" s="119" t="s">
        <v>57</v>
      </c>
      <c r="H58" s="119">
        <v>21.215062150152335</v>
      </c>
      <c r="I58" s="119">
        <v>96.13506031909765</v>
      </c>
      <c r="J58" s="119" t="s">
        <v>60</v>
      </c>
      <c r="K58" s="119">
        <v>0.10330790859014644</v>
      </c>
      <c r="L58" s="119">
        <v>0.007055140639708087</v>
      </c>
      <c r="M58" s="119">
        <v>-0.020518530082654286</v>
      </c>
      <c r="N58" s="119">
        <v>-0.0009556858331581866</v>
      </c>
      <c r="O58" s="119">
        <v>0.004782121878383126</v>
      </c>
      <c r="P58" s="119">
        <v>0.0008070979898560847</v>
      </c>
      <c r="Q58" s="119">
        <v>-0.00023571809159956788</v>
      </c>
      <c r="R58" s="119">
        <v>-7.679102098070715E-05</v>
      </c>
      <c r="S58" s="119">
        <v>0.0001146536107033816</v>
      </c>
      <c r="T58" s="119">
        <v>5.747368801983385E-05</v>
      </c>
      <c r="U58" s="119">
        <v>7.249166180471532E-06</v>
      </c>
      <c r="V58" s="119">
        <v>-6.054167343498795E-06</v>
      </c>
      <c r="W58" s="119">
        <v>8.742607116790786E-06</v>
      </c>
      <c r="X58" s="119">
        <v>67.5</v>
      </c>
    </row>
    <row r="59" spans="1:24" s="119" customFormat="1" ht="12.75" hidden="1">
      <c r="A59" s="119">
        <v>1444</v>
      </c>
      <c r="B59" s="119">
        <v>138.02000427246094</v>
      </c>
      <c r="C59" s="119">
        <v>145.02000427246094</v>
      </c>
      <c r="D59" s="119">
        <v>9.579825401306152</v>
      </c>
      <c r="E59" s="119">
        <v>9.847171783447266</v>
      </c>
      <c r="F59" s="119">
        <v>31.726634414138665</v>
      </c>
      <c r="G59" s="119" t="s">
        <v>58</v>
      </c>
      <c r="H59" s="119">
        <v>8.354310051925765</v>
      </c>
      <c r="I59" s="119">
        <v>78.8743143243867</v>
      </c>
      <c r="J59" s="119" t="s">
        <v>61</v>
      </c>
      <c r="K59" s="119">
        <v>1.4628866184600735</v>
      </c>
      <c r="L59" s="119">
        <v>1.2965639585994715</v>
      </c>
      <c r="M59" s="119">
        <v>0.34657446302737177</v>
      </c>
      <c r="N59" s="119">
        <v>-0.09234274081282512</v>
      </c>
      <c r="O59" s="119">
        <v>0.05870470278374617</v>
      </c>
      <c r="P59" s="119">
        <v>0.0371862332773414</v>
      </c>
      <c r="Q59" s="119">
        <v>0.007165393104386679</v>
      </c>
      <c r="R59" s="119">
        <v>-0.001419267405248194</v>
      </c>
      <c r="S59" s="119">
        <v>0.0007642730954159591</v>
      </c>
      <c r="T59" s="119">
        <v>0.0005442911830256593</v>
      </c>
      <c r="U59" s="119">
        <v>0.00015661727317418608</v>
      </c>
      <c r="V59" s="119">
        <v>-5.239303803716252E-05</v>
      </c>
      <c r="W59" s="119">
        <v>4.740403216861226E-05</v>
      </c>
      <c r="X59" s="119">
        <v>67.5</v>
      </c>
    </row>
    <row r="60" s="119" customFormat="1" ht="12.75" hidden="1">
      <c r="A60" s="119" t="s">
        <v>122</v>
      </c>
    </row>
    <row r="61" spans="1:24" s="119" customFormat="1" ht="12.75" hidden="1">
      <c r="A61" s="119">
        <v>1261</v>
      </c>
      <c r="B61" s="119">
        <v>97.04</v>
      </c>
      <c r="C61" s="119">
        <v>85.34</v>
      </c>
      <c r="D61" s="119">
        <v>9.745793745893799</v>
      </c>
      <c r="E61" s="119">
        <v>10.553431562427962</v>
      </c>
      <c r="F61" s="119">
        <v>22.00779801583912</v>
      </c>
      <c r="G61" s="119" t="s">
        <v>59</v>
      </c>
      <c r="H61" s="119">
        <v>24.148421054360114</v>
      </c>
      <c r="I61" s="119">
        <v>53.68842105436012</v>
      </c>
      <c r="J61" s="119" t="s">
        <v>73</v>
      </c>
      <c r="K61" s="119">
        <v>5.017484074826898</v>
      </c>
      <c r="M61" s="119" t="s">
        <v>68</v>
      </c>
      <c r="N61" s="119">
        <v>3.722498781567017</v>
      </c>
      <c r="X61" s="119">
        <v>67.5</v>
      </c>
    </row>
    <row r="62" spans="1:24" s="119" customFormat="1" ht="12.75" hidden="1">
      <c r="A62" s="119">
        <v>1355</v>
      </c>
      <c r="B62" s="119">
        <v>166.82000732421875</v>
      </c>
      <c r="C62" s="119">
        <v>186.4199981689453</v>
      </c>
      <c r="D62" s="119">
        <v>8.97726058959961</v>
      </c>
      <c r="E62" s="119">
        <v>9.354866027832031</v>
      </c>
      <c r="F62" s="119">
        <v>23.87195043000795</v>
      </c>
      <c r="G62" s="119" t="s">
        <v>56</v>
      </c>
      <c r="H62" s="119">
        <v>-35.912873762031126</v>
      </c>
      <c r="I62" s="119">
        <v>63.40713356218762</v>
      </c>
      <c r="J62" s="119" t="s">
        <v>62</v>
      </c>
      <c r="K62" s="119">
        <v>1.4986216691843288</v>
      </c>
      <c r="L62" s="119">
        <v>1.6233856410206557</v>
      </c>
      <c r="M62" s="119">
        <v>0.3547785330240251</v>
      </c>
      <c r="N62" s="119">
        <v>0.06723972737110816</v>
      </c>
      <c r="O62" s="119">
        <v>0.06018814112516223</v>
      </c>
      <c r="P62" s="119">
        <v>0.046569955271711885</v>
      </c>
      <c r="Q62" s="119">
        <v>0.007326169243472604</v>
      </c>
      <c r="R62" s="119">
        <v>0.0010348435809219153</v>
      </c>
      <c r="S62" s="119">
        <v>0.0007897453042539611</v>
      </c>
      <c r="T62" s="119">
        <v>0.0006852633134036052</v>
      </c>
      <c r="U62" s="119">
        <v>0.0001602106528666581</v>
      </c>
      <c r="V62" s="119">
        <v>3.839355116348254E-05</v>
      </c>
      <c r="W62" s="119">
        <v>4.925753620810683E-05</v>
      </c>
      <c r="X62" s="119">
        <v>67.5</v>
      </c>
    </row>
    <row r="63" spans="1:24" s="119" customFormat="1" ht="12.75" hidden="1">
      <c r="A63" s="119">
        <v>1442</v>
      </c>
      <c r="B63" s="119">
        <v>136</v>
      </c>
      <c r="C63" s="119">
        <v>146.60000610351562</v>
      </c>
      <c r="D63" s="119">
        <v>9.186263084411621</v>
      </c>
      <c r="E63" s="119">
        <v>9.246002197265625</v>
      </c>
      <c r="F63" s="119">
        <v>36.439173627195075</v>
      </c>
      <c r="G63" s="119" t="s">
        <v>57</v>
      </c>
      <c r="H63" s="119">
        <v>25.963055628196557</v>
      </c>
      <c r="I63" s="119">
        <v>94.46305562819656</v>
      </c>
      <c r="J63" s="119" t="s">
        <v>60</v>
      </c>
      <c r="K63" s="119">
        <v>-0.06397091559177674</v>
      </c>
      <c r="L63" s="119">
        <v>0.008832949823410737</v>
      </c>
      <c r="M63" s="119">
        <v>0.019172359233187778</v>
      </c>
      <c r="N63" s="119">
        <v>-0.0006962166028450035</v>
      </c>
      <c r="O63" s="119">
        <v>-0.001920880284993364</v>
      </c>
      <c r="P63" s="119">
        <v>0.0010105547877519445</v>
      </c>
      <c r="Q63" s="119">
        <v>0.0005877777388983252</v>
      </c>
      <c r="R63" s="119">
        <v>-5.592540580431533E-05</v>
      </c>
      <c r="S63" s="119">
        <v>2.8203814436329725E-05</v>
      </c>
      <c r="T63" s="119">
        <v>7.196591963540484E-05</v>
      </c>
      <c r="U63" s="119">
        <v>2.543548001979361E-05</v>
      </c>
      <c r="V63" s="119">
        <v>-4.408728686817831E-06</v>
      </c>
      <c r="W63" s="119">
        <v>3.409054379979382E-06</v>
      </c>
      <c r="X63" s="119">
        <v>67.5</v>
      </c>
    </row>
    <row r="64" spans="1:24" s="119" customFormat="1" ht="12.75" hidden="1">
      <c r="A64" s="119">
        <v>1444</v>
      </c>
      <c r="B64" s="119">
        <v>137.77999877929688</v>
      </c>
      <c r="C64" s="119">
        <v>146.27999877929688</v>
      </c>
      <c r="D64" s="119">
        <v>9.596100807189941</v>
      </c>
      <c r="E64" s="119">
        <v>9.597378730773926</v>
      </c>
      <c r="F64" s="119">
        <v>29.53011745012997</v>
      </c>
      <c r="G64" s="119" t="s">
        <v>58</v>
      </c>
      <c r="H64" s="119">
        <v>3.0083914388914934</v>
      </c>
      <c r="I64" s="119">
        <v>73.28839021818837</v>
      </c>
      <c r="J64" s="119" t="s">
        <v>61</v>
      </c>
      <c r="K64" s="119">
        <v>1.497255699373749</v>
      </c>
      <c r="L64" s="119">
        <v>1.623361610507487</v>
      </c>
      <c r="M64" s="119">
        <v>0.3542601136680686</v>
      </c>
      <c r="N64" s="119">
        <v>-0.06723612287589814</v>
      </c>
      <c r="O64" s="119">
        <v>0.06015748125572719</v>
      </c>
      <c r="P64" s="119">
        <v>0.04655898960491085</v>
      </c>
      <c r="Q64" s="119">
        <v>0.007302552506737594</v>
      </c>
      <c r="R64" s="119">
        <v>-0.001033331305032861</v>
      </c>
      <c r="S64" s="119">
        <v>0.0007892415285845156</v>
      </c>
      <c r="T64" s="119">
        <v>0.0006814739284139329</v>
      </c>
      <c r="U64" s="119">
        <v>0.00015817866369432858</v>
      </c>
      <c r="V64" s="119">
        <v>-3.813958419161097E-05</v>
      </c>
      <c r="W64" s="119">
        <v>4.9139426345118225E-05</v>
      </c>
      <c r="X64" s="119">
        <v>67.5</v>
      </c>
    </row>
    <row r="65" s="119" customFormat="1" ht="12.75" hidden="1">
      <c r="A65" s="119" t="s">
        <v>128</v>
      </c>
    </row>
    <row r="66" spans="1:24" s="119" customFormat="1" ht="12.75" hidden="1">
      <c r="A66" s="119">
        <v>1261</v>
      </c>
      <c r="B66" s="119">
        <v>95.78</v>
      </c>
      <c r="C66" s="119">
        <v>80.88</v>
      </c>
      <c r="D66" s="119">
        <v>9.667113827981739</v>
      </c>
      <c r="E66" s="119">
        <v>10.659970939951153</v>
      </c>
      <c r="F66" s="119">
        <v>21.26259953259472</v>
      </c>
      <c r="G66" s="119" t="s">
        <v>59</v>
      </c>
      <c r="H66" s="119">
        <v>24.00989463771984</v>
      </c>
      <c r="I66" s="119">
        <v>52.28989463771984</v>
      </c>
      <c r="J66" s="119" t="s">
        <v>73</v>
      </c>
      <c r="K66" s="119">
        <v>5.212979229199967</v>
      </c>
      <c r="M66" s="119" t="s">
        <v>68</v>
      </c>
      <c r="N66" s="119">
        <v>4.077992089519243</v>
      </c>
      <c r="X66" s="119">
        <v>67.5</v>
      </c>
    </row>
    <row r="67" spans="1:24" s="119" customFormat="1" ht="12.75" hidden="1">
      <c r="A67" s="119">
        <v>1355</v>
      </c>
      <c r="B67" s="119">
        <v>163.89999389648438</v>
      </c>
      <c r="C67" s="119">
        <v>194.5</v>
      </c>
      <c r="D67" s="119">
        <v>8.788352012634277</v>
      </c>
      <c r="E67" s="119">
        <v>8.832483291625977</v>
      </c>
      <c r="F67" s="119">
        <v>22.215062970559277</v>
      </c>
      <c r="G67" s="119" t="s">
        <v>56</v>
      </c>
      <c r="H67" s="119">
        <v>-36.13280057733253</v>
      </c>
      <c r="I67" s="119">
        <v>60.26719331915184</v>
      </c>
      <c r="J67" s="119" t="s">
        <v>62</v>
      </c>
      <c r="K67" s="119">
        <v>1.3660297846188751</v>
      </c>
      <c r="L67" s="119">
        <v>1.797809448129336</v>
      </c>
      <c r="M67" s="119">
        <v>0.32338909981561265</v>
      </c>
      <c r="N67" s="119">
        <v>0.06727519376000463</v>
      </c>
      <c r="O67" s="119">
        <v>0.05486309636562997</v>
      </c>
      <c r="P67" s="119">
        <v>0.05157361543364007</v>
      </c>
      <c r="Q67" s="119">
        <v>0.006677968721925215</v>
      </c>
      <c r="R67" s="119">
        <v>0.001035383209580226</v>
      </c>
      <c r="S67" s="119">
        <v>0.0007198763544638952</v>
      </c>
      <c r="T67" s="119">
        <v>0.0007588829113670348</v>
      </c>
      <c r="U67" s="119">
        <v>0.00014602454534127704</v>
      </c>
      <c r="V67" s="119">
        <v>3.8409430424602865E-05</v>
      </c>
      <c r="W67" s="119">
        <v>4.489894107830121E-05</v>
      </c>
      <c r="X67" s="119">
        <v>67.5</v>
      </c>
    </row>
    <row r="68" spans="1:24" s="119" customFormat="1" ht="12.75" hidden="1">
      <c r="A68" s="119">
        <v>1442</v>
      </c>
      <c r="B68" s="119">
        <v>127.05999755859375</v>
      </c>
      <c r="C68" s="119">
        <v>140.66000366210938</v>
      </c>
      <c r="D68" s="119">
        <v>9.423995018005371</v>
      </c>
      <c r="E68" s="119">
        <v>9.673349380493164</v>
      </c>
      <c r="F68" s="119">
        <v>35.67922935512191</v>
      </c>
      <c r="G68" s="119" t="s">
        <v>57</v>
      </c>
      <c r="H68" s="119">
        <v>30.56591972410645</v>
      </c>
      <c r="I68" s="119">
        <v>90.1259172827002</v>
      </c>
      <c r="J68" s="119" t="s">
        <v>60</v>
      </c>
      <c r="K68" s="119">
        <v>-0.2469342856683622</v>
      </c>
      <c r="L68" s="119">
        <v>0.009782002260712101</v>
      </c>
      <c r="M68" s="119">
        <v>0.06207004770332004</v>
      </c>
      <c r="N68" s="119">
        <v>-0.0006966906321656421</v>
      </c>
      <c r="O68" s="119">
        <v>-0.009335209357066465</v>
      </c>
      <c r="P68" s="119">
        <v>0.001119175029692121</v>
      </c>
      <c r="Q68" s="119">
        <v>0.0014533205578198154</v>
      </c>
      <c r="R68" s="119">
        <v>-5.59606633746232E-05</v>
      </c>
      <c r="S68" s="119">
        <v>-7.42425081642417E-05</v>
      </c>
      <c r="T68" s="119">
        <v>7.97026566815336E-05</v>
      </c>
      <c r="U68" s="119">
        <v>4.294079222887514E-05</v>
      </c>
      <c r="V68" s="119">
        <v>-4.413054724801381E-06</v>
      </c>
      <c r="W68" s="119">
        <v>-3.1254309964405892E-06</v>
      </c>
      <c r="X68" s="119">
        <v>67.5</v>
      </c>
    </row>
    <row r="69" spans="1:24" s="119" customFormat="1" ht="12.75" hidden="1">
      <c r="A69" s="119">
        <v>1444</v>
      </c>
      <c r="B69" s="119">
        <v>147.5399932861328</v>
      </c>
      <c r="C69" s="119">
        <v>142.94000244140625</v>
      </c>
      <c r="D69" s="119">
        <v>9.132733345031738</v>
      </c>
      <c r="E69" s="119">
        <v>9.848221778869629</v>
      </c>
      <c r="F69" s="119">
        <v>30.21038219026949</v>
      </c>
      <c r="G69" s="119" t="s">
        <v>58</v>
      </c>
      <c r="H69" s="119">
        <v>-1.2269324100820853</v>
      </c>
      <c r="I69" s="119">
        <v>78.81306087605073</v>
      </c>
      <c r="J69" s="119" t="s">
        <v>61</v>
      </c>
      <c r="K69" s="119">
        <v>1.3435255230278829</v>
      </c>
      <c r="L69" s="119">
        <v>1.7977828356658876</v>
      </c>
      <c r="M69" s="119">
        <v>0.3173764626711626</v>
      </c>
      <c r="N69" s="119">
        <v>-0.06727158625756656</v>
      </c>
      <c r="O69" s="119">
        <v>0.054063048462735984</v>
      </c>
      <c r="P69" s="119">
        <v>0.05156147065542168</v>
      </c>
      <c r="Q69" s="119">
        <v>0.006517908069866419</v>
      </c>
      <c r="R69" s="119">
        <v>-0.0010338698152259414</v>
      </c>
      <c r="S69" s="119">
        <v>0.0007160377194657488</v>
      </c>
      <c r="T69" s="119">
        <v>0.000754685868214592</v>
      </c>
      <c r="U69" s="119">
        <v>0.00013956810597297382</v>
      </c>
      <c r="V69" s="119">
        <v>-3.815506904119446E-05</v>
      </c>
      <c r="W69" s="119">
        <v>4.4790027807975875E-05</v>
      </c>
      <c r="X69" s="119">
        <v>67.5</v>
      </c>
    </row>
    <row r="70" s="119" customFormat="1" ht="12.75" hidden="1">
      <c r="A70" s="119" t="s">
        <v>134</v>
      </c>
    </row>
    <row r="71" spans="1:24" s="119" customFormat="1" ht="12.75" hidden="1">
      <c r="A71" s="119">
        <v>1261</v>
      </c>
      <c r="B71" s="119">
        <v>97.76</v>
      </c>
      <c r="C71" s="119">
        <v>74.76</v>
      </c>
      <c r="D71" s="119">
        <v>9.280311946028357</v>
      </c>
      <c r="E71" s="119">
        <v>10.223260002733195</v>
      </c>
      <c r="F71" s="119">
        <v>23.256122770694603</v>
      </c>
      <c r="G71" s="119" t="s">
        <v>59</v>
      </c>
      <c r="H71" s="119">
        <v>29.321186143554684</v>
      </c>
      <c r="I71" s="119">
        <v>59.58118614355469</v>
      </c>
      <c r="J71" s="119" t="s">
        <v>73</v>
      </c>
      <c r="K71" s="119">
        <v>6.4200896939968946</v>
      </c>
      <c r="M71" s="119" t="s">
        <v>68</v>
      </c>
      <c r="N71" s="119">
        <v>5.0908915581469945</v>
      </c>
      <c r="X71" s="119">
        <v>67.5</v>
      </c>
    </row>
    <row r="72" spans="1:24" s="119" customFormat="1" ht="12.75" hidden="1">
      <c r="A72" s="119">
        <v>1355</v>
      </c>
      <c r="B72" s="119">
        <v>170.22000122070312</v>
      </c>
      <c r="C72" s="119">
        <v>191.52000427246094</v>
      </c>
      <c r="D72" s="119">
        <v>8.624104499816895</v>
      </c>
      <c r="E72" s="119">
        <v>8.706482887268066</v>
      </c>
      <c r="F72" s="119">
        <v>21.612585145256567</v>
      </c>
      <c r="G72" s="119" t="s">
        <v>56</v>
      </c>
      <c r="H72" s="119">
        <v>-42.95476004695152</v>
      </c>
      <c r="I72" s="119">
        <v>59.765241173751605</v>
      </c>
      <c r="J72" s="119" t="s">
        <v>62</v>
      </c>
      <c r="K72" s="119">
        <v>1.46201932583008</v>
      </c>
      <c r="L72" s="119">
        <v>2.038338830928065</v>
      </c>
      <c r="M72" s="119">
        <v>0.34611354359451924</v>
      </c>
      <c r="N72" s="119">
        <v>0.03239957801587458</v>
      </c>
      <c r="O72" s="119">
        <v>0.05871808998330544</v>
      </c>
      <c r="P72" s="119">
        <v>0.0584736737574174</v>
      </c>
      <c r="Q72" s="119">
        <v>0.007147257499906149</v>
      </c>
      <c r="R72" s="119">
        <v>0.0004985456647843326</v>
      </c>
      <c r="S72" s="119">
        <v>0.0007704818328744022</v>
      </c>
      <c r="T72" s="119">
        <v>0.0008604285544763096</v>
      </c>
      <c r="U72" s="119">
        <v>0.00015629904657844866</v>
      </c>
      <c r="V72" s="119">
        <v>1.848889344123339E-05</v>
      </c>
      <c r="W72" s="119">
        <v>4.805823003705714E-05</v>
      </c>
      <c r="X72" s="119">
        <v>67.5</v>
      </c>
    </row>
    <row r="73" spans="1:24" s="119" customFormat="1" ht="12.75" hidden="1">
      <c r="A73" s="119">
        <v>1442</v>
      </c>
      <c r="B73" s="119">
        <v>134.66000366210938</v>
      </c>
      <c r="C73" s="119">
        <v>137.9600067138672</v>
      </c>
      <c r="D73" s="119">
        <v>8.960368156433105</v>
      </c>
      <c r="E73" s="119">
        <v>9.474289894104004</v>
      </c>
      <c r="F73" s="119">
        <v>35.40938493290637</v>
      </c>
      <c r="G73" s="119" t="s">
        <v>57</v>
      </c>
      <c r="H73" s="119">
        <v>26.942340083747197</v>
      </c>
      <c r="I73" s="119">
        <v>94.10234374585657</v>
      </c>
      <c r="J73" s="119" t="s">
        <v>60</v>
      </c>
      <c r="K73" s="119">
        <v>0.09717044686557269</v>
      </c>
      <c r="L73" s="119">
        <v>0.011090363237301878</v>
      </c>
      <c r="M73" s="119">
        <v>-0.019076736301989635</v>
      </c>
      <c r="N73" s="119">
        <v>-0.0003359865123742974</v>
      </c>
      <c r="O73" s="119">
        <v>0.004533696528007042</v>
      </c>
      <c r="P73" s="119">
        <v>0.0012688388131509992</v>
      </c>
      <c r="Q73" s="119">
        <v>-0.00020649196415221735</v>
      </c>
      <c r="R73" s="119">
        <v>-2.6952246273219688E-05</v>
      </c>
      <c r="S73" s="119">
        <v>0.00011126600491582084</v>
      </c>
      <c r="T73" s="119">
        <v>9.035950362656564E-05</v>
      </c>
      <c r="U73" s="119">
        <v>7.838895369457001E-06</v>
      </c>
      <c r="V73" s="119">
        <v>-2.120587908464228E-06</v>
      </c>
      <c r="W73" s="119">
        <v>8.53173542104365E-06</v>
      </c>
      <c r="X73" s="119">
        <v>67.5</v>
      </c>
    </row>
    <row r="74" spans="1:24" s="119" customFormat="1" ht="12.75" hidden="1">
      <c r="A74" s="119">
        <v>1444</v>
      </c>
      <c r="B74" s="119">
        <v>146.25999450683594</v>
      </c>
      <c r="C74" s="119">
        <v>150.55999755859375</v>
      </c>
      <c r="D74" s="119">
        <v>9.700542449951172</v>
      </c>
      <c r="E74" s="119">
        <v>10.312098503112793</v>
      </c>
      <c r="F74" s="119">
        <v>30.025848125014367</v>
      </c>
      <c r="G74" s="119" t="s">
        <v>58</v>
      </c>
      <c r="H74" s="119">
        <v>-5.01735423938176</v>
      </c>
      <c r="I74" s="119">
        <v>73.74264026745418</v>
      </c>
      <c r="J74" s="119" t="s">
        <v>61</v>
      </c>
      <c r="K74" s="119">
        <v>1.458786623655628</v>
      </c>
      <c r="L74" s="119">
        <v>2.0383086600199825</v>
      </c>
      <c r="M74" s="119">
        <v>0.3455874175829026</v>
      </c>
      <c r="N74" s="119">
        <v>-0.03239783586399323</v>
      </c>
      <c r="O74" s="119">
        <v>0.05854280217993918</v>
      </c>
      <c r="P74" s="119">
        <v>0.05845990566837348</v>
      </c>
      <c r="Q74" s="119">
        <v>0.007144273989616107</v>
      </c>
      <c r="R74" s="119">
        <v>-0.0004978165890125397</v>
      </c>
      <c r="S74" s="119">
        <v>0.0007624054898409184</v>
      </c>
      <c r="T74" s="119">
        <v>0.0008556707646417239</v>
      </c>
      <c r="U74" s="119">
        <v>0.0001561023500166438</v>
      </c>
      <c r="V74" s="119">
        <v>-1.836688018155937E-05</v>
      </c>
      <c r="W74" s="119">
        <v>4.729485135826108E-05</v>
      </c>
      <c r="X74" s="119">
        <v>67.5</v>
      </c>
    </row>
    <row r="75" s="119" customFormat="1" ht="12.75" hidden="1">
      <c r="A75" s="119" t="s">
        <v>140</v>
      </c>
    </row>
    <row r="76" spans="1:24" s="119" customFormat="1" ht="12.75" hidden="1">
      <c r="A76" s="119">
        <v>1261</v>
      </c>
      <c r="B76" s="119">
        <v>94.18</v>
      </c>
      <c r="C76" s="119">
        <v>80.58</v>
      </c>
      <c r="D76" s="119">
        <v>9.453785606678288</v>
      </c>
      <c r="E76" s="119">
        <v>10.14211644252453</v>
      </c>
      <c r="F76" s="119">
        <v>23.51004784702289</v>
      </c>
      <c r="G76" s="119" t="s">
        <v>59</v>
      </c>
      <c r="H76" s="119">
        <v>32.43759717009408</v>
      </c>
      <c r="I76" s="119">
        <v>59.117597170094086</v>
      </c>
      <c r="J76" s="119" t="s">
        <v>73</v>
      </c>
      <c r="K76" s="119">
        <v>8.438646367208337</v>
      </c>
      <c r="M76" s="119" t="s">
        <v>68</v>
      </c>
      <c r="N76" s="119">
        <v>6.304655685356203</v>
      </c>
      <c r="X76" s="119">
        <v>67.5</v>
      </c>
    </row>
    <row r="77" spans="1:24" s="119" customFormat="1" ht="12.75" hidden="1">
      <c r="A77" s="119">
        <v>1355</v>
      </c>
      <c r="B77" s="119">
        <v>190.63999938964844</v>
      </c>
      <c r="C77" s="119">
        <v>189.83999633789062</v>
      </c>
      <c r="D77" s="119">
        <v>8.643953323364258</v>
      </c>
      <c r="E77" s="119">
        <v>9.1781587600708</v>
      </c>
      <c r="F77" s="119">
        <v>26.689515120632226</v>
      </c>
      <c r="G77" s="119" t="s">
        <v>56</v>
      </c>
      <c r="H77" s="119">
        <v>-49.44195818774408</v>
      </c>
      <c r="I77" s="119">
        <v>73.69804120190436</v>
      </c>
      <c r="J77" s="119" t="s">
        <v>62</v>
      </c>
      <c r="K77" s="119">
        <v>1.9153553092555675</v>
      </c>
      <c r="L77" s="119">
        <v>2.1337865129958966</v>
      </c>
      <c r="M77" s="119">
        <v>0.45343480301957473</v>
      </c>
      <c r="N77" s="119">
        <v>0.04072007274539153</v>
      </c>
      <c r="O77" s="119">
        <v>0.07692496117754859</v>
      </c>
      <c r="P77" s="119">
        <v>0.06121180806403522</v>
      </c>
      <c r="Q77" s="119">
        <v>0.009363454039034057</v>
      </c>
      <c r="R77" s="119">
        <v>0.0006265975301011077</v>
      </c>
      <c r="S77" s="119">
        <v>0.0010093663042292896</v>
      </c>
      <c r="T77" s="119">
        <v>0.0009007260153191253</v>
      </c>
      <c r="U77" s="119">
        <v>0.000204772620759435</v>
      </c>
      <c r="V77" s="119">
        <v>2.3242835818977694E-05</v>
      </c>
      <c r="W77" s="119">
        <v>6.295617722815922E-05</v>
      </c>
      <c r="X77" s="119">
        <v>67.5</v>
      </c>
    </row>
    <row r="78" spans="1:24" s="119" customFormat="1" ht="12.75" hidden="1">
      <c r="A78" s="119">
        <v>1442</v>
      </c>
      <c r="B78" s="119">
        <v>137.0399932861328</v>
      </c>
      <c r="C78" s="119">
        <v>155.94000244140625</v>
      </c>
      <c r="D78" s="119">
        <v>8.981820106506348</v>
      </c>
      <c r="E78" s="119">
        <v>9.015619277954102</v>
      </c>
      <c r="F78" s="119">
        <v>36.53482086704813</v>
      </c>
      <c r="G78" s="119" t="s">
        <v>57</v>
      </c>
      <c r="H78" s="119">
        <v>27.331042848961815</v>
      </c>
      <c r="I78" s="119">
        <v>96.87103613509463</v>
      </c>
      <c r="J78" s="119" t="s">
        <v>60</v>
      </c>
      <c r="K78" s="119">
        <v>0.2038185169488132</v>
      </c>
      <c r="L78" s="119">
        <v>0.011609643187945376</v>
      </c>
      <c r="M78" s="119">
        <v>-0.043123336423721445</v>
      </c>
      <c r="N78" s="119">
        <v>-0.0004221019208715714</v>
      </c>
      <c r="O78" s="119">
        <v>0.009009651864315744</v>
      </c>
      <c r="P78" s="119">
        <v>0.0013282193308950694</v>
      </c>
      <c r="Q78" s="119">
        <v>-0.000645548733855434</v>
      </c>
      <c r="R78" s="119">
        <v>-3.387175632849974E-05</v>
      </c>
      <c r="S78" s="119">
        <v>0.00018567500612947082</v>
      </c>
      <c r="T78" s="119">
        <v>9.458779776267136E-05</v>
      </c>
      <c r="U78" s="119">
        <v>2.0738442933451066E-06</v>
      </c>
      <c r="V78" s="119">
        <v>-2.6648909722699024E-06</v>
      </c>
      <c r="W78" s="119">
        <v>1.3646055978827897E-05</v>
      </c>
      <c r="X78" s="119">
        <v>67.5</v>
      </c>
    </row>
    <row r="79" spans="1:24" s="119" customFormat="1" ht="12.75" hidden="1">
      <c r="A79" s="119">
        <v>1444</v>
      </c>
      <c r="B79" s="119">
        <v>151.4199981689453</v>
      </c>
      <c r="C79" s="119">
        <v>156.72000122070312</v>
      </c>
      <c r="D79" s="119">
        <v>9.4786958694458</v>
      </c>
      <c r="E79" s="119">
        <v>9.86846923828125</v>
      </c>
      <c r="F79" s="119">
        <v>33.41848022193529</v>
      </c>
      <c r="G79" s="119" t="s">
        <v>58</v>
      </c>
      <c r="H79" s="119">
        <v>0.09398559816533236</v>
      </c>
      <c r="I79" s="119">
        <v>84.01398376711064</v>
      </c>
      <c r="J79" s="119" t="s">
        <v>61</v>
      </c>
      <c r="K79" s="119">
        <v>1.9044799743873069</v>
      </c>
      <c r="L79" s="119">
        <v>2.133754929514689</v>
      </c>
      <c r="M79" s="119">
        <v>0.4513795503177864</v>
      </c>
      <c r="N79" s="119">
        <v>-0.04071788494455937</v>
      </c>
      <c r="O79" s="119">
        <v>0.07639552228665754</v>
      </c>
      <c r="P79" s="119">
        <v>0.06119739602203123</v>
      </c>
      <c r="Q79" s="119">
        <v>0.009341174357291532</v>
      </c>
      <c r="R79" s="119">
        <v>-0.0006256813636764573</v>
      </c>
      <c r="S79" s="119">
        <v>0.0009921416875690264</v>
      </c>
      <c r="T79" s="119">
        <v>0.0008957457804461471</v>
      </c>
      <c r="U79" s="119">
        <v>0.00020476211901261022</v>
      </c>
      <c r="V79" s="119">
        <v>-2.3089559827200404E-05</v>
      </c>
      <c r="W79" s="119">
        <v>6.145946149622602E-05</v>
      </c>
      <c r="X79" s="119">
        <v>67.5</v>
      </c>
    </row>
    <row r="80" s="119" customFormat="1" ht="12.75" hidden="1">
      <c r="A80" s="119" t="s">
        <v>146</v>
      </c>
    </row>
    <row r="81" spans="1:24" s="119" customFormat="1" ht="12.75" hidden="1">
      <c r="A81" s="119">
        <v>1261</v>
      </c>
      <c r="B81" s="119">
        <v>92.26</v>
      </c>
      <c r="C81" s="119">
        <v>81.66</v>
      </c>
      <c r="D81" s="119">
        <v>9.15612481740038</v>
      </c>
      <c r="E81" s="119">
        <v>9.782694575077286</v>
      </c>
      <c r="F81" s="119">
        <v>23.43950759988169</v>
      </c>
      <c r="G81" s="119" t="s">
        <v>59</v>
      </c>
      <c r="H81" s="119">
        <v>36.09141924477982</v>
      </c>
      <c r="I81" s="119">
        <v>60.85141924477983</v>
      </c>
      <c r="J81" s="119" t="s">
        <v>73</v>
      </c>
      <c r="K81" s="119">
        <v>7.855190277935613</v>
      </c>
      <c r="M81" s="119" t="s">
        <v>68</v>
      </c>
      <c r="N81" s="119">
        <v>5.581487520598796</v>
      </c>
      <c r="X81" s="119">
        <v>67.5</v>
      </c>
    </row>
    <row r="82" spans="1:24" s="119" customFormat="1" ht="12.75" hidden="1">
      <c r="A82" s="119">
        <v>1355</v>
      </c>
      <c r="B82" s="119">
        <v>182.3800048828125</v>
      </c>
      <c r="C82" s="119">
        <v>190.77999877929688</v>
      </c>
      <c r="D82" s="119">
        <v>8.637043952941895</v>
      </c>
      <c r="E82" s="119">
        <v>9.211318969726562</v>
      </c>
      <c r="F82" s="119">
        <v>24.856938952185885</v>
      </c>
      <c r="G82" s="119" t="s">
        <v>56</v>
      </c>
      <c r="H82" s="119">
        <v>-46.21113942505224</v>
      </c>
      <c r="I82" s="119">
        <v>68.66886545776026</v>
      </c>
      <c r="J82" s="119" t="s">
        <v>62</v>
      </c>
      <c r="K82" s="119">
        <v>2.012897389320406</v>
      </c>
      <c r="L82" s="119">
        <v>1.8882753796391873</v>
      </c>
      <c r="M82" s="119">
        <v>0.4765268963906463</v>
      </c>
      <c r="N82" s="119">
        <v>0.03469800705182143</v>
      </c>
      <c r="O82" s="119">
        <v>0.08084207884921171</v>
      </c>
      <c r="P82" s="119">
        <v>0.05416884582611208</v>
      </c>
      <c r="Q82" s="119">
        <v>0.009840307788755998</v>
      </c>
      <c r="R82" s="119">
        <v>0.0005339287368932836</v>
      </c>
      <c r="S82" s="119">
        <v>0.0010607530378618458</v>
      </c>
      <c r="T82" s="119">
        <v>0.0007971082578471755</v>
      </c>
      <c r="U82" s="119">
        <v>0.00021521536886932597</v>
      </c>
      <c r="V82" s="119">
        <v>1.9812075007748215E-05</v>
      </c>
      <c r="W82" s="119">
        <v>6.61611406312976E-05</v>
      </c>
      <c r="X82" s="119">
        <v>67.5</v>
      </c>
    </row>
    <row r="83" spans="1:24" s="119" customFormat="1" ht="12.75" hidden="1">
      <c r="A83" s="119">
        <v>1442</v>
      </c>
      <c r="B83" s="119">
        <v>162.05999755859375</v>
      </c>
      <c r="C83" s="119">
        <v>160.4600067138672</v>
      </c>
      <c r="D83" s="119">
        <v>8.824695587158203</v>
      </c>
      <c r="E83" s="119">
        <v>9.291479110717773</v>
      </c>
      <c r="F83" s="119">
        <v>41.15810218554009</v>
      </c>
      <c r="G83" s="119" t="s">
        <v>57</v>
      </c>
      <c r="H83" s="119">
        <v>16.62929115939822</v>
      </c>
      <c r="I83" s="119">
        <v>111.18928871799197</v>
      </c>
      <c r="J83" s="119" t="s">
        <v>60</v>
      </c>
      <c r="K83" s="119">
        <v>0.7558171054939475</v>
      </c>
      <c r="L83" s="119">
        <v>0.010273876580590065</v>
      </c>
      <c r="M83" s="119">
        <v>-0.1738977043396259</v>
      </c>
      <c r="N83" s="119">
        <v>-0.00035950976492412544</v>
      </c>
      <c r="O83" s="119">
        <v>0.03116079535092596</v>
      </c>
      <c r="P83" s="119">
        <v>0.001175298428439983</v>
      </c>
      <c r="Q83" s="119">
        <v>-0.003349283736023725</v>
      </c>
      <c r="R83" s="119">
        <v>-2.883920019868351E-05</v>
      </c>
      <c r="S83" s="119">
        <v>0.000474025184822879</v>
      </c>
      <c r="T83" s="119">
        <v>8.369218759939576E-05</v>
      </c>
      <c r="U83" s="119">
        <v>-5.701844600791014E-05</v>
      </c>
      <c r="V83" s="119">
        <v>-2.2633166948716035E-06</v>
      </c>
      <c r="W83" s="119">
        <v>3.1523132757741835E-05</v>
      </c>
      <c r="X83" s="119">
        <v>67.5</v>
      </c>
    </row>
    <row r="84" spans="1:24" s="119" customFormat="1" ht="12.75" hidden="1">
      <c r="A84" s="119">
        <v>1444</v>
      </c>
      <c r="B84" s="119">
        <v>154.74000549316406</v>
      </c>
      <c r="C84" s="119">
        <v>160.63999938964844</v>
      </c>
      <c r="D84" s="119">
        <v>9.390832901000977</v>
      </c>
      <c r="E84" s="119">
        <v>9.794564247131348</v>
      </c>
      <c r="F84" s="119">
        <v>35.309112118434946</v>
      </c>
      <c r="G84" s="119" t="s">
        <v>58</v>
      </c>
      <c r="H84" s="119">
        <v>2.3700320631181313</v>
      </c>
      <c r="I84" s="119">
        <v>89.6100375562822</v>
      </c>
      <c r="J84" s="119" t="s">
        <v>61</v>
      </c>
      <c r="K84" s="119">
        <v>1.865608855836522</v>
      </c>
      <c r="L84" s="119">
        <v>1.888247429976147</v>
      </c>
      <c r="M84" s="119">
        <v>0.44366369178591775</v>
      </c>
      <c r="N84" s="119">
        <v>-0.034696144542256765</v>
      </c>
      <c r="O84" s="119">
        <v>0.07459521798185105</v>
      </c>
      <c r="P84" s="119">
        <v>0.05415609413295245</v>
      </c>
      <c r="Q84" s="119">
        <v>0.00925278097833613</v>
      </c>
      <c r="R84" s="119">
        <v>-0.0005331493192458916</v>
      </c>
      <c r="S84" s="119">
        <v>0.0009489452731779477</v>
      </c>
      <c r="T84" s="119">
        <v>0.0007927024614967376</v>
      </c>
      <c r="U84" s="119">
        <v>0.00020752482215967102</v>
      </c>
      <c r="V84" s="119">
        <v>-1.9682370630880745E-05</v>
      </c>
      <c r="W84" s="119">
        <v>5.816862239018664E-05</v>
      </c>
      <c r="X84" s="119">
        <v>67.5</v>
      </c>
    </row>
    <row r="85" spans="1:14" s="119" customFormat="1" ht="12.75">
      <c r="A85" s="119" t="s">
        <v>152</v>
      </c>
      <c r="E85" s="120" t="s">
        <v>106</v>
      </c>
      <c r="F85" s="120">
        <f>MIN(F56:F84)</f>
        <v>21.26259953259472</v>
      </c>
      <c r="G85" s="120"/>
      <c r="H85" s="120"/>
      <c r="I85" s="121"/>
      <c r="J85" s="121" t="s">
        <v>158</v>
      </c>
      <c r="K85" s="120">
        <f>AVERAGE(K83,K78,K73,K68,K63,K58)</f>
        <v>0.14153479610639016</v>
      </c>
      <c r="L85" s="120">
        <f>AVERAGE(L83,L78,L73,L68,L63,L58)</f>
        <v>0.009773995954944707</v>
      </c>
      <c r="M85" s="121" t="s">
        <v>108</v>
      </c>
      <c r="N85" s="120" t="e">
        <f>Mittelwert(K81,K76,K71,K66,K61,K56)</f>
        <v>#NAME?</v>
      </c>
    </row>
    <row r="86" spans="5:14" s="119" customFormat="1" ht="12.75">
      <c r="E86" s="120" t="s">
        <v>107</v>
      </c>
      <c r="F86" s="120">
        <f>MAX(F56:F84)</f>
        <v>41.15810218554009</v>
      </c>
      <c r="G86" s="120"/>
      <c r="H86" s="120"/>
      <c r="I86" s="121"/>
      <c r="J86" s="121" t="s">
        <v>159</v>
      </c>
      <c r="K86" s="120">
        <f>AVERAGE(K84,K79,K74,K69,K64,K59)</f>
        <v>1.5887572157901937</v>
      </c>
      <c r="L86" s="120">
        <f>AVERAGE(L84,L79,L74,L69,L64,L59)</f>
        <v>1.7963365707139438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112</v>
      </c>
      <c r="K87" s="120">
        <f>ABS(K85/$G$33)</f>
        <v>0.08845924756649384</v>
      </c>
      <c r="L87" s="120">
        <f>ABS(L85/$H$33)</f>
        <v>0.0271499887637353</v>
      </c>
      <c r="M87" s="121" t="s">
        <v>111</v>
      </c>
      <c r="N87" s="120">
        <f>K87+L87+L88+K88</f>
        <v>2.1410225565435996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0.9027029635171555</v>
      </c>
      <c r="L88" s="120">
        <f>ABS(L86/$H$34)</f>
        <v>1.1227103566962149</v>
      </c>
      <c r="M88" s="120"/>
      <c r="N88" s="120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1261</v>
      </c>
      <c r="B91" s="119">
        <v>98.86</v>
      </c>
      <c r="C91" s="119">
        <v>99.16</v>
      </c>
      <c r="D91" s="119">
        <v>9.588047328005034</v>
      </c>
      <c r="E91" s="119">
        <v>10.265272504042795</v>
      </c>
      <c r="F91" s="119">
        <v>24.012351776724017</v>
      </c>
      <c r="G91" s="119" t="s">
        <v>59</v>
      </c>
      <c r="H91" s="119">
        <v>28.18688237700973</v>
      </c>
      <c r="I91" s="119">
        <v>59.54688237700973</v>
      </c>
      <c r="J91" s="119" t="s">
        <v>73</v>
      </c>
      <c r="K91" s="119">
        <v>4.025497187862111</v>
      </c>
      <c r="M91" s="119" t="s">
        <v>68</v>
      </c>
      <c r="N91" s="119">
        <v>2.9992646097024442</v>
      </c>
      <c r="X91" s="119">
        <v>67.5</v>
      </c>
    </row>
    <row r="92" spans="1:24" s="119" customFormat="1" ht="12.75" hidden="1">
      <c r="A92" s="119">
        <v>1355</v>
      </c>
      <c r="B92" s="119">
        <v>170.0399932861328</v>
      </c>
      <c r="C92" s="119">
        <v>183.94000244140625</v>
      </c>
      <c r="D92" s="119">
        <v>8.670660972595215</v>
      </c>
      <c r="E92" s="119">
        <v>9.208528518676758</v>
      </c>
      <c r="F92" s="119">
        <v>26.48666139457397</v>
      </c>
      <c r="G92" s="119" t="s">
        <v>56</v>
      </c>
      <c r="H92" s="119">
        <v>-29.690303715423255</v>
      </c>
      <c r="I92" s="119">
        <v>72.84968957070956</v>
      </c>
      <c r="J92" s="119" t="s">
        <v>62</v>
      </c>
      <c r="K92" s="119">
        <v>1.3352592776145273</v>
      </c>
      <c r="L92" s="119">
        <v>1.4592243516766266</v>
      </c>
      <c r="M92" s="119">
        <v>0.3161048801337803</v>
      </c>
      <c r="N92" s="119">
        <v>0.09299527384541635</v>
      </c>
      <c r="O92" s="119">
        <v>0.05362700063823415</v>
      </c>
      <c r="P92" s="119">
        <v>0.041860631759956135</v>
      </c>
      <c r="Q92" s="119">
        <v>0.006527529158313887</v>
      </c>
      <c r="R92" s="119">
        <v>0.0014313137735613441</v>
      </c>
      <c r="S92" s="119">
        <v>0.0007036654097035578</v>
      </c>
      <c r="T92" s="119">
        <v>0.0006159733752355885</v>
      </c>
      <c r="U92" s="119">
        <v>0.00014275122880977087</v>
      </c>
      <c r="V92" s="119">
        <v>5.3111645988488945E-05</v>
      </c>
      <c r="W92" s="119">
        <v>4.3893054944686484E-05</v>
      </c>
      <c r="X92" s="119">
        <v>67.5</v>
      </c>
    </row>
    <row r="93" spans="1:24" s="119" customFormat="1" ht="12.75" hidden="1">
      <c r="A93" s="119">
        <v>1444</v>
      </c>
      <c r="B93" s="119">
        <v>138.02000427246094</v>
      </c>
      <c r="C93" s="119">
        <v>145.02000427246094</v>
      </c>
      <c r="D93" s="119">
        <v>9.579825401306152</v>
      </c>
      <c r="E93" s="119">
        <v>9.847171783447266</v>
      </c>
      <c r="F93" s="119">
        <v>36.82238194064316</v>
      </c>
      <c r="G93" s="119" t="s">
        <v>57</v>
      </c>
      <c r="H93" s="119">
        <v>21.022643757820475</v>
      </c>
      <c r="I93" s="119">
        <v>91.54264803028141</v>
      </c>
      <c r="J93" s="119" t="s">
        <v>60</v>
      </c>
      <c r="K93" s="119">
        <v>0.2806319174286306</v>
      </c>
      <c r="L93" s="119">
        <v>0.00794015637180306</v>
      </c>
      <c r="M93" s="119">
        <v>-0.06291847938833316</v>
      </c>
      <c r="N93" s="119">
        <v>-0.0009623401879064509</v>
      </c>
      <c r="O93" s="119">
        <v>0.011835100851655829</v>
      </c>
      <c r="P93" s="119">
        <v>0.000908329551458803</v>
      </c>
      <c r="Q93" s="119">
        <v>-0.0011309097653540137</v>
      </c>
      <c r="R93" s="119">
        <v>-7.731828840351104E-05</v>
      </c>
      <c r="S93" s="119">
        <v>0.00020130949395436037</v>
      </c>
      <c r="T93" s="119">
        <v>6.46803999447125E-05</v>
      </c>
      <c r="U93" s="119">
        <v>-1.3548383480659931E-05</v>
      </c>
      <c r="V93" s="119">
        <v>-6.0941134341131925E-06</v>
      </c>
      <c r="W93" s="119">
        <v>1.3957217269984112E-05</v>
      </c>
      <c r="X93" s="119">
        <v>67.5</v>
      </c>
    </row>
    <row r="94" spans="1:24" s="119" customFormat="1" ht="12.75" hidden="1">
      <c r="A94" s="119">
        <v>1442</v>
      </c>
      <c r="B94" s="119">
        <v>142.4199981689453</v>
      </c>
      <c r="C94" s="119">
        <v>157.4199981689453</v>
      </c>
      <c r="D94" s="119">
        <v>9.10547924041748</v>
      </c>
      <c r="E94" s="119">
        <v>9.271271705627441</v>
      </c>
      <c r="F94" s="119">
        <v>30.274091254261663</v>
      </c>
      <c r="G94" s="119" t="s">
        <v>58</v>
      </c>
      <c r="H94" s="119">
        <v>4.278641430209078</v>
      </c>
      <c r="I94" s="119">
        <v>79.19863959915439</v>
      </c>
      <c r="J94" s="119" t="s">
        <v>61</v>
      </c>
      <c r="K94" s="119">
        <v>1.3054359675510705</v>
      </c>
      <c r="L94" s="119">
        <v>1.4592027489156063</v>
      </c>
      <c r="M94" s="119">
        <v>0.30977985763417787</v>
      </c>
      <c r="N94" s="119">
        <v>-0.09299029443413286</v>
      </c>
      <c r="O94" s="119">
        <v>0.052304737694441224</v>
      </c>
      <c r="P94" s="119">
        <v>0.04185077572481297</v>
      </c>
      <c r="Q94" s="119">
        <v>0.006428816377472989</v>
      </c>
      <c r="R94" s="119">
        <v>-0.0014292239155096608</v>
      </c>
      <c r="S94" s="119">
        <v>0.0006742547711786066</v>
      </c>
      <c r="T94" s="119">
        <v>0.0006125680736555857</v>
      </c>
      <c r="U94" s="119">
        <v>0.0001421068423115528</v>
      </c>
      <c r="V94" s="119">
        <v>-5.2760863535946176E-05</v>
      </c>
      <c r="W94" s="119">
        <v>4.161485742443105E-05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1261</v>
      </c>
      <c r="B96" s="119">
        <v>97.04</v>
      </c>
      <c r="C96" s="119">
        <v>85.34</v>
      </c>
      <c r="D96" s="119">
        <v>9.745793745893799</v>
      </c>
      <c r="E96" s="119">
        <v>10.553431562427962</v>
      </c>
      <c r="F96" s="119">
        <v>21.657552819246387</v>
      </c>
      <c r="G96" s="119" t="s">
        <v>59</v>
      </c>
      <c r="H96" s="119">
        <v>23.293991566530188</v>
      </c>
      <c r="I96" s="119">
        <v>52.833991566530194</v>
      </c>
      <c r="J96" s="119" t="s">
        <v>73</v>
      </c>
      <c r="K96" s="119">
        <v>5.03162133868309</v>
      </c>
      <c r="M96" s="119" t="s">
        <v>68</v>
      </c>
      <c r="N96" s="119">
        <v>3.5352493889421597</v>
      </c>
      <c r="X96" s="119">
        <v>67.5</v>
      </c>
    </row>
    <row r="97" spans="1:24" s="119" customFormat="1" ht="12.75" hidden="1">
      <c r="A97" s="119">
        <v>1355</v>
      </c>
      <c r="B97" s="119">
        <v>166.82000732421875</v>
      </c>
      <c r="C97" s="119">
        <v>186.4199981689453</v>
      </c>
      <c r="D97" s="119">
        <v>8.97726058959961</v>
      </c>
      <c r="E97" s="119">
        <v>9.354866027832031</v>
      </c>
      <c r="F97" s="119">
        <v>23.87195043000795</v>
      </c>
      <c r="G97" s="119" t="s">
        <v>56</v>
      </c>
      <c r="H97" s="119">
        <v>-35.912873762031126</v>
      </c>
      <c r="I97" s="119">
        <v>63.40713356218762</v>
      </c>
      <c r="J97" s="119" t="s">
        <v>62</v>
      </c>
      <c r="K97" s="119">
        <v>1.640396390104155</v>
      </c>
      <c r="L97" s="119">
        <v>1.4762205724441857</v>
      </c>
      <c r="M97" s="119">
        <v>0.3883418268992024</v>
      </c>
      <c r="N97" s="119">
        <v>0.06696349671335267</v>
      </c>
      <c r="O97" s="119">
        <v>0.06588203222433904</v>
      </c>
      <c r="P97" s="119">
        <v>0.04234826519250867</v>
      </c>
      <c r="Q97" s="119">
        <v>0.008019259945447832</v>
      </c>
      <c r="R97" s="119">
        <v>0.0010305947734987112</v>
      </c>
      <c r="S97" s="119">
        <v>0.0008644474937702882</v>
      </c>
      <c r="T97" s="119">
        <v>0.0006231469875090068</v>
      </c>
      <c r="U97" s="119">
        <v>0.00017537440939441394</v>
      </c>
      <c r="V97" s="119">
        <v>3.823859822895256E-05</v>
      </c>
      <c r="W97" s="119">
        <v>5.391588283684226E-05</v>
      </c>
      <c r="X97" s="119">
        <v>67.5</v>
      </c>
    </row>
    <row r="98" spans="1:24" s="119" customFormat="1" ht="12.75" hidden="1">
      <c r="A98" s="119">
        <v>1444</v>
      </c>
      <c r="B98" s="119">
        <v>137.77999877929688</v>
      </c>
      <c r="C98" s="119">
        <v>146.27999877929688</v>
      </c>
      <c r="D98" s="119">
        <v>9.596100807189941</v>
      </c>
      <c r="E98" s="119">
        <v>9.597378730773926</v>
      </c>
      <c r="F98" s="119">
        <v>37.59312381337555</v>
      </c>
      <c r="G98" s="119" t="s">
        <v>57</v>
      </c>
      <c r="H98" s="119">
        <v>23.019309366299765</v>
      </c>
      <c r="I98" s="119">
        <v>93.29930814559664</v>
      </c>
      <c r="J98" s="119" t="s">
        <v>60</v>
      </c>
      <c r="K98" s="119">
        <v>0.016945802949195718</v>
      </c>
      <c r="L98" s="119">
        <v>0.008032193851124143</v>
      </c>
      <c r="M98" s="119">
        <v>0.0004025431102045696</v>
      </c>
      <c r="N98" s="119">
        <v>-0.0006933014047061049</v>
      </c>
      <c r="O98" s="119">
        <v>0.0013906871681137927</v>
      </c>
      <c r="P98" s="119">
        <v>0.0009189197467621246</v>
      </c>
      <c r="Q98" s="119">
        <v>0.00021878367398343035</v>
      </c>
      <c r="R98" s="119">
        <v>-5.569454277114968E-05</v>
      </c>
      <c r="S98" s="119">
        <v>7.660606900046302E-05</v>
      </c>
      <c r="T98" s="119">
        <v>6.543982103172546E-05</v>
      </c>
      <c r="U98" s="119">
        <v>1.863202422700954E-05</v>
      </c>
      <c r="V98" s="119">
        <v>-4.389850936577006E-06</v>
      </c>
      <c r="W98" s="119">
        <v>6.573048111086507E-06</v>
      </c>
      <c r="X98" s="119">
        <v>67.5</v>
      </c>
    </row>
    <row r="99" spans="1:24" s="119" customFormat="1" ht="12.75" hidden="1">
      <c r="A99" s="119">
        <v>1442</v>
      </c>
      <c r="B99" s="119">
        <v>136</v>
      </c>
      <c r="C99" s="119">
        <v>146.60000610351562</v>
      </c>
      <c r="D99" s="119">
        <v>9.186263084411621</v>
      </c>
      <c r="E99" s="119">
        <v>9.246002197265625</v>
      </c>
      <c r="F99" s="119">
        <v>29.022275482364055</v>
      </c>
      <c r="G99" s="119" t="s">
        <v>58</v>
      </c>
      <c r="H99" s="119">
        <v>6.735867075244428</v>
      </c>
      <c r="I99" s="119">
        <v>75.23586707524443</v>
      </c>
      <c r="J99" s="119" t="s">
        <v>61</v>
      </c>
      <c r="K99" s="119">
        <v>1.640308860071526</v>
      </c>
      <c r="L99" s="119">
        <v>1.4761987204876508</v>
      </c>
      <c r="M99" s="119">
        <v>0.388341618267286</v>
      </c>
      <c r="N99" s="119">
        <v>-0.06695990759582503</v>
      </c>
      <c r="O99" s="119">
        <v>0.0658673527569561</v>
      </c>
      <c r="P99" s="119">
        <v>0.042338294147427014</v>
      </c>
      <c r="Q99" s="119">
        <v>0.008016274931454277</v>
      </c>
      <c r="R99" s="119">
        <v>-0.0010290887741435976</v>
      </c>
      <c r="S99" s="119">
        <v>0.0008610464445533869</v>
      </c>
      <c r="T99" s="119">
        <v>0.0006197013779756231</v>
      </c>
      <c r="U99" s="119">
        <v>0.0001743818543990275</v>
      </c>
      <c r="V99" s="119">
        <v>-3.798578159351059E-05</v>
      </c>
      <c r="W99" s="119">
        <v>5.351371282769907E-05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1261</v>
      </c>
      <c r="B101" s="119">
        <v>95.78</v>
      </c>
      <c r="C101" s="119">
        <v>80.88</v>
      </c>
      <c r="D101" s="119">
        <v>9.667113827981739</v>
      </c>
      <c r="E101" s="119">
        <v>10.659970939951153</v>
      </c>
      <c r="F101" s="119">
        <v>20.611435882389465</v>
      </c>
      <c r="G101" s="119" t="s">
        <v>59</v>
      </c>
      <c r="H101" s="119">
        <v>22.408525124601297</v>
      </c>
      <c r="I101" s="119">
        <v>50.6885251246013</v>
      </c>
      <c r="J101" s="119" t="s">
        <v>73</v>
      </c>
      <c r="K101" s="119">
        <v>5.167553356834243</v>
      </c>
      <c r="M101" s="119" t="s">
        <v>68</v>
      </c>
      <c r="N101" s="119">
        <v>3.4934190016796163</v>
      </c>
      <c r="X101" s="119">
        <v>67.5</v>
      </c>
    </row>
    <row r="102" spans="1:24" s="119" customFormat="1" ht="12.75" hidden="1">
      <c r="A102" s="119">
        <v>1355</v>
      </c>
      <c r="B102" s="119">
        <v>163.89999389648438</v>
      </c>
      <c r="C102" s="119">
        <v>194.5</v>
      </c>
      <c r="D102" s="119">
        <v>8.788352012634277</v>
      </c>
      <c r="E102" s="119">
        <v>8.832483291625977</v>
      </c>
      <c r="F102" s="119">
        <v>22.215062970559277</v>
      </c>
      <c r="G102" s="119" t="s">
        <v>56</v>
      </c>
      <c r="H102" s="119">
        <v>-36.13280057733253</v>
      </c>
      <c r="I102" s="119">
        <v>60.26719331915184</v>
      </c>
      <c r="J102" s="119" t="s">
        <v>62</v>
      </c>
      <c r="K102" s="119">
        <v>1.7516623894366345</v>
      </c>
      <c r="L102" s="119">
        <v>1.3842270062721402</v>
      </c>
      <c r="M102" s="119">
        <v>0.414682557648988</v>
      </c>
      <c r="N102" s="119">
        <v>0.0677090164356811</v>
      </c>
      <c r="O102" s="119">
        <v>0.07035067175442661</v>
      </c>
      <c r="P102" s="119">
        <v>0.039709270006602626</v>
      </c>
      <c r="Q102" s="119">
        <v>0.008563201788584674</v>
      </c>
      <c r="R102" s="119">
        <v>0.0010420705796809657</v>
      </c>
      <c r="S102" s="119">
        <v>0.0009230738167763214</v>
      </c>
      <c r="T102" s="119">
        <v>0.0005843170560794483</v>
      </c>
      <c r="U102" s="119">
        <v>0.0001872733882834822</v>
      </c>
      <c r="V102" s="119">
        <v>3.866590106446554E-05</v>
      </c>
      <c r="W102" s="119">
        <v>5.757144319417188E-05</v>
      </c>
      <c r="X102" s="119">
        <v>67.5</v>
      </c>
    </row>
    <row r="103" spans="1:24" s="119" customFormat="1" ht="12.75" hidden="1">
      <c r="A103" s="119">
        <v>1444</v>
      </c>
      <c r="B103" s="119">
        <v>147.5399932861328</v>
      </c>
      <c r="C103" s="119">
        <v>142.94000244140625</v>
      </c>
      <c r="D103" s="119">
        <v>9.132733345031738</v>
      </c>
      <c r="E103" s="119">
        <v>9.848221778869629</v>
      </c>
      <c r="F103" s="119">
        <v>38.97873177307122</v>
      </c>
      <c r="G103" s="119" t="s">
        <v>57</v>
      </c>
      <c r="H103" s="119">
        <v>21.648000621199856</v>
      </c>
      <c r="I103" s="119">
        <v>101.68799390733267</v>
      </c>
      <c r="J103" s="119" t="s">
        <v>60</v>
      </c>
      <c r="K103" s="119">
        <v>0.036064266288628063</v>
      </c>
      <c r="L103" s="119">
        <v>0.007531634284959608</v>
      </c>
      <c r="M103" s="119">
        <v>-0.003824600384981602</v>
      </c>
      <c r="N103" s="119">
        <v>-0.0007009911341780348</v>
      </c>
      <c r="O103" s="119">
        <v>0.0022065692832575453</v>
      </c>
      <c r="P103" s="119">
        <v>0.0008616421140929815</v>
      </c>
      <c r="Q103" s="119">
        <v>0.0001457876709326532</v>
      </c>
      <c r="R103" s="119">
        <v>-5.631539682098126E-05</v>
      </c>
      <c r="S103" s="119">
        <v>9.122476822035474E-05</v>
      </c>
      <c r="T103" s="119">
        <v>6.136093770306074E-05</v>
      </c>
      <c r="U103" s="119">
        <v>1.7988968464264724E-05</v>
      </c>
      <c r="V103" s="119">
        <v>-4.438679074436294E-06</v>
      </c>
      <c r="W103" s="119">
        <v>7.6026024981928264E-06</v>
      </c>
      <c r="X103" s="119">
        <v>67.5</v>
      </c>
    </row>
    <row r="104" spans="1:24" s="119" customFormat="1" ht="12.75" hidden="1">
      <c r="A104" s="119">
        <v>1442</v>
      </c>
      <c r="B104" s="119">
        <v>127.05999755859375</v>
      </c>
      <c r="C104" s="119">
        <v>140.66000366210938</v>
      </c>
      <c r="D104" s="119">
        <v>9.423995018005371</v>
      </c>
      <c r="E104" s="119">
        <v>9.673349380493164</v>
      </c>
      <c r="F104" s="119">
        <v>27.301344786214315</v>
      </c>
      <c r="G104" s="119" t="s">
        <v>58</v>
      </c>
      <c r="H104" s="119">
        <v>9.403340113821699</v>
      </c>
      <c r="I104" s="119">
        <v>68.96333767241545</v>
      </c>
      <c r="J104" s="119" t="s">
        <v>61</v>
      </c>
      <c r="K104" s="119">
        <v>1.7512910938116264</v>
      </c>
      <c r="L104" s="119">
        <v>1.384206516159395</v>
      </c>
      <c r="M104" s="119">
        <v>0.4146649202069081</v>
      </c>
      <c r="N104" s="119">
        <v>-0.06770538765945541</v>
      </c>
      <c r="O104" s="119">
        <v>0.07031605839562725</v>
      </c>
      <c r="P104" s="119">
        <v>0.03969992062113591</v>
      </c>
      <c r="Q104" s="119">
        <v>0.008561960688243306</v>
      </c>
      <c r="R104" s="119">
        <v>-0.0010405477735873157</v>
      </c>
      <c r="S104" s="119">
        <v>0.0009185550135300272</v>
      </c>
      <c r="T104" s="119">
        <v>0.0005810862735855616</v>
      </c>
      <c r="U104" s="119">
        <v>0.00018640740053111512</v>
      </c>
      <c r="V104" s="119">
        <v>-3.841028551314346E-05</v>
      </c>
      <c r="W104" s="119">
        <v>5.706725424194012E-05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1261</v>
      </c>
      <c r="B106" s="119">
        <v>97.76</v>
      </c>
      <c r="C106" s="119">
        <v>74.76</v>
      </c>
      <c r="D106" s="119">
        <v>9.280311946028357</v>
      </c>
      <c r="E106" s="119">
        <v>10.223260002733195</v>
      </c>
      <c r="F106" s="119">
        <v>19.843557338848242</v>
      </c>
      <c r="G106" s="119" t="s">
        <v>59</v>
      </c>
      <c r="H106" s="119">
        <v>20.578340303485824</v>
      </c>
      <c r="I106" s="119">
        <v>50.83834030348583</v>
      </c>
      <c r="J106" s="119" t="s">
        <v>73</v>
      </c>
      <c r="K106" s="119">
        <v>6.691594336920042</v>
      </c>
      <c r="M106" s="119" t="s">
        <v>68</v>
      </c>
      <c r="N106" s="119">
        <v>4.20012644519383</v>
      </c>
      <c r="X106" s="119">
        <v>67.5</v>
      </c>
    </row>
    <row r="107" spans="1:24" s="119" customFormat="1" ht="12.75" hidden="1">
      <c r="A107" s="119">
        <v>1355</v>
      </c>
      <c r="B107" s="119">
        <v>170.22000122070312</v>
      </c>
      <c r="C107" s="119">
        <v>191.52000427246094</v>
      </c>
      <c r="D107" s="119">
        <v>8.624104499816895</v>
      </c>
      <c r="E107" s="119">
        <v>8.706482887268066</v>
      </c>
      <c r="F107" s="119">
        <v>21.612585145256567</v>
      </c>
      <c r="G107" s="119" t="s">
        <v>56</v>
      </c>
      <c r="H107" s="119">
        <v>-42.95476004695152</v>
      </c>
      <c r="I107" s="119">
        <v>59.765241173751605</v>
      </c>
      <c r="J107" s="119" t="s">
        <v>62</v>
      </c>
      <c r="K107" s="119">
        <v>2.16380757746162</v>
      </c>
      <c r="L107" s="119">
        <v>1.3179856039642832</v>
      </c>
      <c r="M107" s="119">
        <v>0.5122524385671218</v>
      </c>
      <c r="N107" s="119">
        <v>0.030773664620892864</v>
      </c>
      <c r="O107" s="119">
        <v>0.08690315397278518</v>
      </c>
      <c r="P107" s="119">
        <v>0.03780908064989163</v>
      </c>
      <c r="Q107" s="119">
        <v>0.0105780697081303</v>
      </c>
      <c r="R107" s="119">
        <v>0.00047352614768472815</v>
      </c>
      <c r="S107" s="119">
        <v>0.001140246334000625</v>
      </c>
      <c r="T107" s="119">
        <v>0.000556367537081916</v>
      </c>
      <c r="U107" s="119">
        <v>0.0002313492779455122</v>
      </c>
      <c r="V107" s="119">
        <v>1.7569833249112135E-05</v>
      </c>
      <c r="W107" s="119">
        <v>7.111233293846092E-05</v>
      </c>
      <c r="X107" s="119">
        <v>67.5</v>
      </c>
    </row>
    <row r="108" spans="1:24" s="119" customFormat="1" ht="12.75" hidden="1">
      <c r="A108" s="119">
        <v>1444</v>
      </c>
      <c r="B108" s="119">
        <v>146.25999450683594</v>
      </c>
      <c r="C108" s="119">
        <v>150.55999755859375</v>
      </c>
      <c r="D108" s="119">
        <v>9.700542449951172</v>
      </c>
      <c r="E108" s="119">
        <v>10.312098503112793</v>
      </c>
      <c r="F108" s="119">
        <v>39.01452038756339</v>
      </c>
      <c r="G108" s="119" t="s">
        <v>57</v>
      </c>
      <c r="H108" s="119">
        <v>17.05857255473869</v>
      </c>
      <c r="I108" s="119">
        <v>95.81856706157463</v>
      </c>
      <c r="J108" s="119" t="s">
        <v>60</v>
      </c>
      <c r="K108" s="119">
        <v>0.1437775414764368</v>
      </c>
      <c r="L108" s="119">
        <v>0.007170705276586153</v>
      </c>
      <c r="M108" s="119">
        <v>-0.028225654350547497</v>
      </c>
      <c r="N108" s="119">
        <v>-0.00031902635041831674</v>
      </c>
      <c r="O108" s="119">
        <v>0.006708907547284895</v>
      </c>
      <c r="P108" s="119">
        <v>0.0008203500014727505</v>
      </c>
      <c r="Q108" s="119">
        <v>-0.00030546285315906244</v>
      </c>
      <c r="R108" s="119">
        <v>-2.5610905249646457E-05</v>
      </c>
      <c r="S108" s="119">
        <v>0.00016461580827511902</v>
      </c>
      <c r="T108" s="119">
        <v>5.8422566207328816E-05</v>
      </c>
      <c r="U108" s="119">
        <v>1.1645020108873877E-05</v>
      </c>
      <c r="V108" s="119">
        <v>-2.0146399046283355E-06</v>
      </c>
      <c r="W108" s="119">
        <v>1.2609489038881469E-05</v>
      </c>
      <c r="X108" s="119">
        <v>67.5</v>
      </c>
    </row>
    <row r="109" spans="1:24" s="119" customFormat="1" ht="12.75" hidden="1">
      <c r="A109" s="119">
        <v>1442</v>
      </c>
      <c r="B109" s="119">
        <v>134.66000366210938</v>
      </c>
      <c r="C109" s="119">
        <v>137.9600067138672</v>
      </c>
      <c r="D109" s="119">
        <v>8.960368156433105</v>
      </c>
      <c r="E109" s="119">
        <v>9.474289894104004</v>
      </c>
      <c r="F109" s="119">
        <v>30.23574349426035</v>
      </c>
      <c r="G109" s="119" t="s">
        <v>58</v>
      </c>
      <c r="H109" s="119">
        <v>13.193109872610762</v>
      </c>
      <c r="I109" s="119">
        <v>80.35311353472014</v>
      </c>
      <c r="J109" s="119" t="s">
        <v>61</v>
      </c>
      <c r="K109" s="119">
        <v>2.1590255326992582</v>
      </c>
      <c r="L109" s="119">
        <v>1.3179660971523253</v>
      </c>
      <c r="M109" s="119">
        <v>0.5114742156301197</v>
      </c>
      <c r="N109" s="119">
        <v>-0.030772010925302427</v>
      </c>
      <c r="O109" s="119">
        <v>0.08664380375964338</v>
      </c>
      <c r="P109" s="119">
        <v>0.03780017996604108</v>
      </c>
      <c r="Q109" s="119">
        <v>0.010573658363849466</v>
      </c>
      <c r="R109" s="119">
        <v>-0.0004728330509529052</v>
      </c>
      <c r="S109" s="119">
        <v>0.0011283010847587599</v>
      </c>
      <c r="T109" s="119">
        <v>0.0005532916410685665</v>
      </c>
      <c r="U109" s="119">
        <v>0.00023105601466435314</v>
      </c>
      <c r="V109" s="119">
        <v>-1.745394701654286E-05</v>
      </c>
      <c r="W109" s="119">
        <v>6.99854605052281E-05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1261</v>
      </c>
      <c r="B111" s="119">
        <v>94.18</v>
      </c>
      <c r="C111" s="119">
        <v>80.58</v>
      </c>
      <c r="D111" s="119">
        <v>9.453785606678288</v>
      </c>
      <c r="E111" s="119">
        <v>10.14211644252453</v>
      </c>
      <c r="F111" s="119">
        <v>22.317885404261126</v>
      </c>
      <c r="G111" s="119" t="s">
        <v>59</v>
      </c>
      <c r="H111" s="119">
        <v>29.439824493870887</v>
      </c>
      <c r="I111" s="119">
        <v>56.119824493870894</v>
      </c>
      <c r="J111" s="119" t="s">
        <v>73</v>
      </c>
      <c r="K111" s="119">
        <v>9.057253497664867</v>
      </c>
      <c r="M111" s="119" t="s">
        <v>68</v>
      </c>
      <c r="N111" s="119">
        <v>5.801213998547511</v>
      </c>
      <c r="X111" s="119">
        <v>67.5</v>
      </c>
    </row>
    <row r="112" spans="1:24" s="119" customFormat="1" ht="12.75" hidden="1">
      <c r="A112" s="119">
        <v>1355</v>
      </c>
      <c r="B112" s="119">
        <v>190.63999938964844</v>
      </c>
      <c r="C112" s="119">
        <v>189.83999633789062</v>
      </c>
      <c r="D112" s="119">
        <v>8.643953323364258</v>
      </c>
      <c r="E112" s="119">
        <v>9.1781587600708</v>
      </c>
      <c r="F112" s="119">
        <v>26.689515120632226</v>
      </c>
      <c r="G112" s="119" t="s">
        <v>56</v>
      </c>
      <c r="H112" s="119">
        <v>-49.44195818774408</v>
      </c>
      <c r="I112" s="119">
        <v>73.69804120190436</v>
      </c>
      <c r="J112" s="119" t="s">
        <v>62</v>
      </c>
      <c r="K112" s="119">
        <v>2.465852172155082</v>
      </c>
      <c r="L112" s="119">
        <v>1.619287139554074</v>
      </c>
      <c r="M112" s="119">
        <v>0.5837576859005345</v>
      </c>
      <c r="N112" s="119">
        <v>0.04300198060295137</v>
      </c>
      <c r="O112" s="119">
        <v>0.09903382249828074</v>
      </c>
      <c r="P112" s="119">
        <v>0.046452484298091075</v>
      </c>
      <c r="Q112" s="119">
        <v>0.012054651369990711</v>
      </c>
      <c r="R112" s="119">
        <v>0.0006617318799905953</v>
      </c>
      <c r="S112" s="119">
        <v>0.0012994201062544663</v>
      </c>
      <c r="T112" s="119">
        <v>0.0006835623794341456</v>
      </c>
      <c r="U112" s="119">
        <v>0.0002636442698851894</v>
      </c>
      <c r="V112" s="119">
        <v>2.455609874032849E-05</v>
      </c>
      <c r="W112" s="119">
        <v>8.104150410427982E-05</v>
      </c>
      <c r="X112" s="119">
        <v>67.5</v>
      </c>
    </row>
    <row r="113" spans="1:24" s="119" customFormat="1" ht="12.75" hidden="1">
      <c r="A113" s="119">
        <v>1444</v>
      </c>
      <c r="B113" s="119">
        <v>151.4199981689453</v>
      </c>
      <c r="C113" s="119">
        <v>156.72000122070312</v>
      </c>
      <c r="D113" s="119">
        <v>9.4786958694458</v>
      </c>
      <c r="E113" s="119">
        <v>9.86846923828125</v>
      </c>
      <c r="F113" s="119">
        <v>40.32846183245873</v>
      </c>
      <c r="G113" s="119" t="s">
        <v>57</v>
      </c>
      <c r="H113" s="119">
        <v>17.465663753550032</v>
      </c>
      <c r="I113" s="119">
        <v>101.38566192249534</v>
      </c>
      <c r="J113" s="119" t="s">
        <v>60</v>
      </c>
      <c r="K113" s="119">
        <v>0.4699714307628466</v>
      </c>
      <c r="L113" s="119">
        <v>0.008810170205380573</v>
      </c>
      <c r="M113" s="119">
        <v>-0.10473859631636394</v>
      </c>
      <c r="N113" s="119">
        <v>-0.0004455053750199227</v>
      </c>
      <c r="O113" s="119">
        <v>0.01992190275462703</v>
      </c>
      <c r="P113" s="119">
        <v>0.0010078597359046606</v>
      </c>
      <c r="Q113" s="119">
        <v>-0.0018508617942061523</v>
      </c>
      <c r="R113" s="119">
        <v>-3.5765613818800225E-05</v>
      </c>
      <c r="S113" s="119">
        <v>0.00034676309006379235</v>
      </c>
      <c r="T113" s="119">
        <v>7.177233527273628E-05</v>
      </c>
      <c r="U113" s="119">
        <v>-1.9734292663511072E-05</v>
      </c>
      <c r="V113" s="119">
        <v>-2.8121373875540065E-06</v>
      </c>
      <c r="W113" s="119">
        <v>2.4220006136602875E-05</v>
      </c>
      <c r="X113" s="119">
        <v>67.5</v>
      </c>
    </row>
    <row r="114" spans="1:24" s="119" customFormat="1" ht="12.75" hidden="1">
      <c r="A114" s="119">
        <v>1442</v>
      </c>
      <c r="B114" s="119">
        <v>137.0399932861328</v>
      </c>
      <c r="C114" s="119">
        <v>155.94000244140625</v>
      </c>
      <c r="D114" s="119">
        <v>8.981820106506348</v>
      </c>
      <c r="E114" s="119">
        <v>9.015619277954102</v>
      </c>
      <c r="F114" s="119">
        <v>31.333933232605915</v>
      </c>
      <c r="G114" s="119" t="s">
        <v>58</v>
      </c>
      <c r="H114" s="119">
        <v>13.541037533100933</v>
      </c>
      <c r="I114" s="119">
        <v>83.08103081923375</v>
      </c>
      <c r="J114" s="119" t="s">
        <v>61</v>
      </c>
      <c r="K114" s="119">
        <v>2.4206515216339297</v>
      </c>
      <c r="L114" s="119">
        <v>1.6192631723182513</v>
      </c>
      <c r="M114" s="119">
        <v>0.5742846526676686</v>
      </c>
      <c r="N114" s="119">
        <v>-0.04299967279802759</v>
      </c>
      <c r="O114" s="119">
        <v>0.09700935928690675</v>
      </c>
      <c r="P114" s="119">
        <v>0.04644154945969331</v>
      </c>
      <c r="Q114" s="119">
        <v>0.011911713993828383</v>
      </c>
      <c r="R114" s="119">
        <v>-0.0006607646342413099</v>
      </c>
      <c r="S114" s="119">
        <v>0.0012522970781359264</v>
      </c>
      <c r="T114" s="119">
        <v>0.000679783979266332</v>
      </c>
      <c r="U114" s="119">
        <v>0.00026290465712186517</v>
      </c>
      <c r="V114" s="119">
        <v>-2.439454587932072E-05</v>
      </c>
      <c r="W114" s="119">
        <v>7.733767962789497E-05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1261</v>
      </c>
      <c r="B116" s="119">
        <v>92.26</v>
      </c>
      <c r="C116" s="119">
        <v>81.66</v>
      </c>
      <c r="D116" s="119">
        <v>9.15612481740038</v>
      </c>
      <c r="E116" s="119">
        <v>9.782694575077286</v>
      </c>
      <c r="F116" s="119">
        <v>22.806304934691184</v>
      </c>
      <c r="G116" s="119" t="s">
        <v>59</v>
      </c>
      <c r="H116" s="119">
        <v>34.44755873780339</v>
      </c>
      <c r="I116" s="119">
        <v>59.207558737803396</v>
      </c>
      <c r="J116" s="119" t="s">
        <v>73</v>
      </c>
      <c r="K116" s="119">
        <v>7.793879903208919</v>
      </c>
      <c r="M116" s="119" t="s">
        <v>68</v>
      </c>
      <c r="N116" s="119">
        <v>5.452088324483218</v>
      </c>
      <c r="X116" s="119">
        <v>67.5</v>
      </c>
    </row>
    <row r="117" spans="1:24" s="119" customFormat="1" ht="12.75" hidden="1">
      <c r="A117" s="119">
        <v>1355</v>
      </c>
      <c r="B117" s="119">
        <v>182.3800048828125</v>
      </c>
      <c r="C117" s="119">
        <v>190.77999877929688</v>
      </c>
      <c r="D117" s="119">
        <v>8.637043952941895</v>
      </c>
      <c r="E117" s="119">
        <v>9.211318969726562</v>
      </c>
      <c r="F117" s="119">
        <v>24.856938952185885</v>
      </c>
      <c r="G117" s="119" t="s">
        <v>56</v>
      </c>
      <c r="H117" s="119">
        <v>-46.21113942505224</v>
      </c>
      <c r="I117" s="119">
        <v>68.66886545776026</v>
      </c>
      <c r="J117" s="119" t="s">
        <v>62</v>
      </c>
      <c r="K117" s="119">
        <v>2.0520390872921417</v>
      </c>
      <c r="L117" s="119">
        <v>1.8264850211448826</v>
      </c>
      <c r="M117" s="119">
        <v>0.4857931334295987</v>
      </c>
      <c r="N117" s="119">
        <v>0.03650697716328009</v>
      </c>
      <c r="O117" s="119">
        <v>0.08241413591421523</v>
      </c>
      <c r="P117" s="119">
        <v>0.052396283664699894</v>
      </c>
      <c r="Q117" s="119">
        <v>0.010031659762242878</v>
      </c>
      <c r="R117" s="119">
        <v>0.0005617720374326372</v>
      </c>
      <c r="S117" s="119">
        <v>0.0010813763085981397</v>
      </c>
      <c r="T117" s="119">
        <v>0.0007710242382133991</v>
      </c>
      <c r="U117" s="119">
        <v>0.00021939951248728308</v>
      </c>
      <c r="V117" s="119">
        <v>2.0845335770613876E-05</v>
      </c>
      <c r="W117" s="119">
        <v>6.744661947964837E-05</v>
      </c>
      <c r="X117" s="119">
        <v>67.5</v>
      </c>
    </row>
    <row r="118" spans="1:24" s="119" customFormat="1" ht="12.75" hidden="1">
      <c r="A118" s="119">
        <v>1444</v>
      </c>
      <c r="B118" s="119">
        <v>154.74000549316406</v>
      </c>
      <c r="C118" s="119">
        <v>160.63999938964844</v>
      </c>
      <c r="D118" s="119">
        <v>9.390832901000977</v>
      </c>
      <c r="E118" s="119">
        <v>9.794564247131348</v>
      </c>
      <c r="F118" s="119">
        <v>41.0440993191206</v>
      </c>
      <c r="G118" s="119" t="s">
        <v>57</v>
      </c>
      <c r="H118" s="119">
        <v>16.92470046470403</v>
      </c>
      <c r="I118" s="119">
        <v>104.1647059578681</v>
      </c>
      <c r="J118" s="119" t="s">
        <v>60</v>
      </c>
      <c r="K118" s="119">
        <v>0.6815003469375495</v>
      </c>
      <c r="L118" s="119">
        <v>0.0099376600038809</v>
      </c>
      <c r="M118" s="119">
        <v>-0.15611713031462873</v>
      </c>
      <c r="N118" s="119">
        <v>-0.00037823819105860175</v>
      </c>
      <c r="O118" s="119">
        <v>0.028206599398663986</v>
      </c>
      <c r="P118" s="119">
        <v>0.0011368400110937833</v>
      </c>
      <c r="Q118" s="119">
        <v>-0.0029733770636392216</v>
      </c>
      <c r="R118" s="119">
        <v>-3.0347802862137272E-05</v>
      </c>
      <c r="S118" s="119">
        <v>0.00043787188329158066</v>
      </c>
      <c r="T118" s="119">
        <v>8.09542973456089E-05</v>
      </c>
      <c r="U118" s="119">
        <v>-4.825294688498936E-05</v>
      </c>
      <c r="V118" s="119">
        <v>-2.383028903788707E-06</v>
      </c>
      <c r="W118" s="119">
        <v>2.9352356166534518E-05</v>
      </c>
      <c r="X118" s="119">
        <v>67.5</v>
      </c>
    </row>
    <row r="119" spans="1:24" s="119" customFormat="1" ht="12.75" hidden="1">
      <c r="A119" s="119">
        <v>1442</v>
      </c>
      <c r="B119" s="119">
        <v>162.05999755859375</v>
      </c>
      <c r="C119" s="119">
        <v>160.4600067138672</v>
      </c>
      <c r="D119" s="119">
        <v>8.824695587158203</v>
      </c>
      <c r="E119" s="119">
        <v>9.291479110717773</v>
      </c>
      <c r="F119" s="119">
        <v>36.55035688140651</v>
      </c>
      <c r="G119" s="119" t="s">
        <v>58</v>
      </c>
      <c r="H119" s="119">
        <v>4.181391578151846</v>
      </c>
      <c r="I119" s="119">
        <v>98.7413891367456</v>
      </c>
      <c r="J119" s="119" t="s">
        <v>61</v>
      </c>
      <c r="K119" s="119">
        <v>1.935567537674355</v>
      </c>
      <c r="L119" s="119">
        <v>1.8264579862072572</v>
      </c>
      <c r="M119" s="119">
        <v>0.4600243581699485</v>
      </c>
      <c r="N119" s="119">
        <v>-0.03650501770265395</v>
      </c>
      <c r="O119" s="119">
        <v>0.07743692626163586</v>
      </c>
      <c r="P119" s="119">
        <v>0.05238394922741959</v>
      </c>
      <c r="Q119" s="119">
        <v>0.00958087816553509</v>
      </c>
      <c r="R119" s="119">
        <v>-0.000560951720652194</v>
      </c>
      <c r="S119" s="119">
        <v>0.0009887582791663608</v>
      </c>
      <c r="T119" s="119">
        <v>0.0007667625301576957</v>
      </c>
      <c r="U119" s="119">
        <v>0.0002140275664408019</v>
      </c>
      <c r="V119" s="119">
        <v>-2.0708674429652468E-05</v>
      </c>
      <c r="W119" s="119">
        <v>6.072467098886074E-05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19.843557338848242</v>
      </c>
      <c r="G120" s="120"/>
      <c r="H120" s="120"/>
      <c r="I120" s="121"/>
      <c r="J120" s="121" t="s">
        <v>158</v>
      </c>
      <c r="K120" s="120">
        <f>AVERAGE(K118,K113,K108,K103,K98,K93)</f>
        <v>0.2714818843072146</v>
      </c>
      <c r="L120" s="120">
        <f>AVERAGE(L118,L113,L108,L103,L98,L93)</f>
        <v>0.008237086665622407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41.0440993191206</v>
      </c>
      <c r="G121" s="120"/>
      <c r="H121" s="120"/>
      <c r="I121" s="121"/>
      <c r="J121" s="121" t="s">
        <v>159</v>
      </c>
      <c r="K121" s="120">
        <f>AVERAGE(K119,K114,K109,K104,K99,K94)</f>
        <v>1.868713418906961</v>
      </c>
      <c r="L121" s="120">
        <f>AVERAGE(L119,L114,L109,L104,L99,L94)</f>
        <v>1.5138825402067475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0.1696761776920091</v>
      </c>
      <c r="L122" s="120">
        <f>ABS(L120/$H$33)</f>
        <v>0.022880796293395577</v>
      </c>
      <c r="M122" s="121" t="s">
        <v>111</v>
      </c>
      <c r="N122" s="120">
        <f>K122+L122+L123+K123</f>
        <v>2.200502549629941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1.0617689880153187</v>
      </c>
      <c r="L123" s="120">
        <f>ABS(L121/$H$34)</f>
        <v>0.9461765876292172</v>
      </c>
      <c r="M123" s="120"/>
      <c r="N123" s="120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1261</v>
      </c>
      <c r="B126" s="116">
        <v>98.86</v>
      </c>
      <c r="C126" s="116">
        <v>99.16</v>
      </c>
      <c r="D126" s="116">
        <v>9.588047328005034</v>
      </c>
      <c r="E126" s="116">
        <v>10.265272504042795</v>
      </c>
      <c r="F126" s="116">
        <v>22.22440406070826</v>
      </c>
      <c r="G126" s="116" t="s">
        <v>59</v>
      </c>
      <c r="H126" s="116">
        <v>23.75305126659616</v>
      </c>
      <c r="I126" s="116">
        <v>55.11305126659616</v>
      </c>
      <c r="J126" s="116" t="s">
        <v>73</v>
      </c>
      <c r="K126" s="116">
        <v>3.688897488559795</v>
      </c>
      <c r="M126" s="116" t="s">
        <v>68</v>
      </c>
      <c r="N126" s="116">
        <v>1.9700785362958844</v>
      </c>
      <c r="X126" s="116">
        <v>67.5</v>
      </c>
    </row>
    <row r="127" spans="1:24" s="116" customFormat="1" ht="12.75">
      <c r="A127" s="116">
        <v>1442</v>
      </c>
      <c r="B127" s="116">
        <v>142.4199981689453</v>
      </c>
      <c r="C127" s="116">
        <v>157.4199981689453</v>
      </c>
      <c r="D127" s="116">
        <v>9.10547924041748</v>
      </c>
      <c r="E127" s="116">
        <v>9.271271705627441</v>
      </c>
      <c r="F127" s="116">
        <v>21.608469888717295</v>
      </c>
      <c r="G127" s="116" t="s">
        <v>56</v>
      </c>
      <c r="H127" s="116">
        <v>-18.39108687537201</v>
      </c>
      <c r="I127" s="116">
        <v>56.5289112935733</v>
      </c>
      <c r="J127" s="116" t="s">
        <v>62</v>
      </c>
      <c r="K127" s="116">
        <v>1.8335402208833784</v>
      </c>
      <c r="L127" s="116">
        <v>0.3531289975825927</v>
      </c>
      <c r="M127" s="116">
        <v>0.4340665292394992</v>
      </c>
      <c r="N127" s="116">
        <v>0.09113369065406135</v>
      </c>
      <c r="O127" s="116">
        <v>0.07363846387395802</v>
      </c>
      <c r="P127" s="116">
        <v>0.010130229274303378</v>
      </c>
      <c r="Q127" s="116">
        <v>0.008963460402930898</v>
      </c>
      <c r="R127" s="116">
        <v>0.0014027242713541476</v>
      </c>
      <c r="S127" s="116">
        <v>0.000966168265167411</v>
      </c>
      <c r="T127" s="116">
        <v>0.00014909947481909344</v>
      </c>
      <c r="U127" s="116">
        <v>0.00019604222569455143</v>
      </c>
      <c r="V127" s="116">
        <v>5.206988525825305E-05</v>
      </c>
      <c r="W127" s="116">
        <v>6.0254001644241915E-05</v>
      </c>
      <c r="X127" s="116">
        <v>67.5</v>
      </c>
    </row>
    <row r="128" spans="1:24" s="116" customFormat="1" ht="12.75">
      <c r="A128" s="116">
        <v>1355</v>
      </c>
      <c r="B128" s="116">
        <v>170.0399932861328</v>
      </c>
      <c r="C128" s="116">
        <v>183.94000244140625</v>
      </c>
      <c r="D128" s="116">
        <v>8.670660972595215</v>
      </c>
      <c r="E128" s="116">
        <v>9.208528518676758</v>
      </c>
      <c r="F128" s="116">
        <v>36.167720725812025</v>
      </c>
      <c r="G128" s="116" t="s">
        <v>57</v>
      </c>
      <c r="H128" s="116">
        <v>-3.0632344714002215</v>
      </c>
      <c r="I128" s="116">
        <v>99.47675881473259</v>
      </c>
      <c r="J128" s="116" t="s">
        <v>60</v>
      </c>
      <c r="K128" s="116">
        <v>1.0373004434268025</v>
      </c>
      <c r="L128" s="116">
        <v>0.0019219877582104937</v>
      </c>
      <c r="M128" s="116">
        <v>-0.24148254203135835</v>
      </c>
      <c r="N128" s="116">
        <v>-0.0009424361714984737</v>
      </c>
      <c r="O128" s="116">
        <v>0.042312149623504325</v>
      </c>
      <c r="P128" s="116">
        <v>0.0002196269644354838</v>
      </c>
      <c r="Q128" s="116">
        <v>-0.004789394468424052</v>
      </c>
      <c r="R128" s="116">
        <v>-7.574021590510338E-05</v>
      </c>
      <c r="S128" s="116">
        <v>0.000607272955824787</v>
      </c>
      <c r="T128" s="116">
        <v>1.5628159059904533E-05</v>
      </c>
      <c r="U128" s="116">
        <v>-9.129261932571936E-05</v>
      </c>
      <c r="V128" s="116">
        <v>-5.964377837621334E-06</v>
      </c>
      <c r="W128" s="116">
        <v>3.940658299529044E-05</v>
      </c>
      <c r="X128" s="116">
        <v>67.5</v>
      </c>
    </row>
    <row r="129" spans="1:24" s="116" customFormat="1" ht="12.75">
      <c r="A129" s="116">
        <v>1444</v>
      </c>
      <c r="B129" s="116">
        <v>138.02000427246094</v>
      </c>
      <c r="C129" s="116">
        <v>145.02000427246094</v>
      </c>
      <c r="D129" s="116">
        <v>9.579825401306152</v>
      </c>
      <c r="E129" s="116">
        <v>9.847171783447266</v>
      </c>
      <c r="F129" s="116">
        <v>36.82238194064316</v>
      </c>
      <c r="G129" s="116" t="s">
        <v>58</v>
      </c>
      <c r="H129" s="116">
        <v>21.022643757820475</v>
      </c>
      <c r="I129" s="116">
        <v>91.54264803028141</v>
      </c>
      <c r="J129" s="116" t="s">
        <v>61</v>
      </c>
      <c r="K129" s="116">
        <v>1.5119118795960387</v>
      </c>
      <c r="L129" s="116">
        <v>0.3531237671082818</v>
      </c>
      <c r="M129" s="116">
        <v>0.3606936840313374</v>
      </c>
      <c r="N129" s="116">
        <v>-0.09112881754029732</v>
      </c>
      <c r="O129" s="116">
        <v>0.06026861003834751</v>
      </c>
      <c r="P129" s="116">
        <v>0.01012784819922011</v>
      </c>
      <c r="Q129" s="116">
        <v>0.007576630057006824</v>
      </c>
      <c r="R129" s="116">
        <v>-0.0014006779791017896</v>
      </c>
      <c r="S129" s="116">
        <v>0.0007514656836745315</v>
      </c>
      <c r="T129" s="116">
        <v>0.00014827816439289974</v>
      </c>
      <c r="U129" s="116">
        <v>0.0001734883624682726</v>
      </c>
      <c r="V129" s="116">
        <v>-5.172716063943322E-05</v>
      </c>
      <c r="W129" s="116">
        <v>4.558142089469781E-05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1261</v>
      </c>
      <c r="B131" s="116">
        <v>97.04</v>
      </c>
      <c r="C131" s="116">
        <v>85.34</v>
      </c>
      <c r="D131" s="116">
        <v>9.745793745893799</v>
      </c>
      <c r="E131" s="116">
        <v>10.553431562427962</v>
      </c>
      <c r="F131" s="116">
        <v>22.00779801583912</v>
      </c>
      <c r="G131" s="116" t="s">
        <v>59</v>
      </c>
      <c r="H131" s="116">
        <v>24.148421054360114</v>
      </c>
      <c r="I131" s="116">
        <v>53.68842105436012</v>
      </c>
      <c r="J131" s="116" t="s">
        <v>73</v>
      </c>
      <c r="K131" s="116">
        <v>4.993182023231202</v>
      </c>
      <c r="M131" s="116" t="s">
        <v>68</v>
      </c>
      <c r="N131" s="116">
        <v>2.6205598574964544</v>
      </c>
      <c r="X131" s="116">
        <v>67.5</v>
      </c>
    </row>
    <row r="132" spans="1:24" s="116" customFormat="1" ht="12.75">
      <c r="A132" s="116">
        <v>1442</v>
      </c>
      <c r="B132" s="116">
        <v>136</v>
      </c>
      <c r="C132" s="116">
        <v>146.60000610351562</v>
      </c>
      <c r="D132" s="116">
        <v>9.186263084411621</v>
      </c>
      <c r="E132" s="116">
        <v>9.246002197265625</v>
      </c>
      <c r="F132" s="116">
        <v>17.82386985844174</v>
      </c>
      <c r="G132" s="116" t="s">
        <v>56</v>
      </c>
      <c r="H132" s="116">
        <v>-22.294308642302724</v>
      </c>
      <c r="I132" s="116">
        <v>46.205691357697276</v>
      </c>
      <c r="J132" s="116" t="s">
        <v>62</v>
      </c>
      <c r="K132" s="116">
        <v>2.153900230896907</v>
      </c>
      <c r="L132" s="116">
        <v>0.2868093603249887</v>
      </c>
      <c r="M132" s="116">
        <v>0.5099076235839062</v>
      </c>
      <c r="N132" s="116">
        <v>0.0629801438733931</v>
      </c>
      <c r="O132" s="116">
        <v>0.08650465693239191</v>
      </c>
      <c r="P132" s="116">
        <v>0.008227764572969276</v>
      </c>
      <c r="Q132" s="116">
        <v>0.010529609621983625</v>
      </c>
      <c r="R132" s="116">
        <v>0.0009693657589336486</v>
      </c>
      <c r="S132" s="116">
        <v>0.0011349676570370348</v>
      </c>
      <c r="T132" s="116">
        <v>0.0001211174315529836</v>
      </c>
      <c r="U132" s="116">
        <v>0.00023029688354143316</v>
      </c>
      <c r="V132" s="116">
        <v>3.599151340612005E-05</v>
      </c>
      <c r="W132" s="116">
        <v>7.077739756904427E-05</v>
      </c>
      <c r="X132" s="116">
        <v>67.5</v>
      </c>
    </row>
    <row r="133" spans="1:24" s="116" customFormat="1" ht="12.75">
      <c r="A133" s="116">
        <v>1355</v>
      </c>
      <c r="B133" s="116">
        <v>166.82000732421875</v>
      </c>
      <c r="C133" s="116">
        <v>186.4199981689453</v>
      </c>
      <c r="D133" s="116">
        <v>8.97726058959961</v>
      </c>
      <c r="E133" s="116">
        <v>9.354866027832031</v>
      </c>
      <c r="F133" s="116">
        <v>34.09593976369061</v>
      </c>
      <c r="G133" s="116" t="s">
        <v>57</v>
      </c>
      <c r="H133" s="116">
        <v>-8.756573353318288</v>
      </c>
      <c r="I133" s="116">
        <v>90.56343397090046</v>
      </c>
      <c r="J133" s="116" t="s">
        <v>60</v>
      </c>
      <c r="K133" s="116">
        <v>1.272365969212724</v>
      </c>
      <c r="L133" s="116">
        <v>0.0015608114085167964</v>
      </c>
      <c r="M133" s="116">
        <v>-0.2965194946305133</v>
      </c>
      <c r="N133" s="116">
        <v>-0.0006512058800529151</v>
      </c>
      <c r="O133" s="116">
        <v>0.0518501560925756</v>
      </c>
      <c r="P133" s="116">
        <v>0.00017828113418957769</v>
      </c>
      <c r="Q133" s="116">
        <v>-0.005896180917340886</v>
      </c>
      <c r="R133" s="116">
        <v>-5.232754519546728E-05</v>
      </c>
      <c r="S133" s="116">
        <v>0.0007400667726095716</v>
      </c>
      <c r="T133" s="116">
        <v>1.268359503100441E-05</v>
      </c>
      <c r="U133" s="116">
        <v>-0.00011342802026636786</v>
      </c>
      <c r="V133" s="116">
        <v>-4.114771695797966E-06</v>
      </c>
      <c r="W133" s="116">
        <v>4.790655266979801E-05</v>
      </c>
      <c r="X133" s="116">
        <v>67.5</v>
      </c>
    </row>
    <row r="134" spans="1:24" s="116" customFormat="1" ht="12.75">
      <c r="A134" s="116">
        <v>1444</v>
      </c>
      <c r="B134" s="116">
        <v>137.77999877929688</v>
      </c>
      <c r="C134" s="116">
        <v>146.27999877929688</v>
      </c>
      <c r="D134" s="116">
        <v>9.596100807189941</v>
      </c>
      <c r="E134" s="116">
        <v>9.597378730773926</v>
      </c>
      <c r="F134" s="116">
        <v>37.59312381337555</v>
      </c>
      <c r="G134" s="116" t="s">
        <v>58</v>
      </c>
      <c r="H134" s="116">
        <v>23.019309366299765</v>
      </c>
      <c r="I134" s="116">
        <v>93.29930814559664</v>
      </c>
      <c r="J134" s="116" t="s">
        <v>61</v>
      </c>
      <c r="K134" s="116">
        <v>1.7379214726353762</v>
      </c>
      <c r="L134" s="116">
        <v>0.2868051133396618</v>
      </c>
      <c r="M134" s="116">
        <v>0.41482764359797863</v>
      </c>
      <c r="N134" s="116">
        <v>-0.06297677709453763</v>
      </c>
      <c r="O134" s="116">
        <v>0.06924317283434062</v>
      </c>
      <c r="P134" s="116">
        <v>0.008225832827464972</v>
      </c>
      <c r="Q134" s="116">
        <v>0.008723974402837007</v>
      </c>
      <c r="R134" s="116">
        <v>-0.0009679523762080574</v>
      </c>
      <c r="S134" s="116">
        <v>0.0008604956447300525</v>
      </c>
      <c r="T134" s="116">
        <v>0.00012045147837648631</v>
      </c>
      <c r="U134" s="116">
        <v>0.0002004263924420855</v>
      </c>
      <c r="V134" s="116">
        <v>-3.5755526721814337E-05</v>
      </c>
      <c r="W134" s="116">
        <v>5.209992531609256E-05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1261</v>
      </c>
      <c r="B136" s="116">
        <v>95.78</v>
      </c>
      <c r="C136" s="116">
        <v>80.88</v>
      </c>
      <c r="D136" s="116">
        <v>9.667113827981739</v>
      </c>
      <c r="E136" s="116">
        <v>10.659970939951153</v>
      </c>
      <c r="F136" s="116">
        <v>21.26259953259472</v>
      </c>
      <c r="G136" s="116" t="s">
        <v>59</v>
      </c>
      <c r="H136" s="116">
        <v>24.00989463771984</v>
      </c>
      <c r="I136" s="116">
        <v>52.28989463771984</v>
      </c>
      <c r="J136" s="116" t="s">
        <v>73</v>
      </c>
      <c r="K136" s="116">
        <v>4.47401274761938</v>
      </c>
      <c r="M136" s="116" t="s">
        <v>68</v>
      </c>
      <c r="N136" s="116">
        <v>2.3579358799823473</v>
      </c>
      <c r="X136" s="116">
        <v>67.5</v>
      </c>
    </row>
    <row r="137" spans="1:24" s="116" customFormat="1" ht="12.75">
      <c r="A137" s="116">
        <v>1442</v>
      </c>
      <c r="B137" s="116">
        <v>127.05999755859375</v>
      </c>
      <c r="C137" s="116">
        <v>140.66000366210938</v>
      </c>
      <c r="D137" s="116">
        <v>9.423995018005371</v>
      </c>
      <c r="E137" s="116">
        <v>9.673349380493164</v>
      </c>
      <c r="F137" s="116">
        <v>15.340289700936774</v>
      </c>
      <c r="G137" s="116" t="s">
        <v>56</v>
      </c>
      <c r="H137" s="116">
        <v>-20.810346692583295</v>
      </c>
      <c r="I137" s="116">
        <v>38.74965086601046</v>
      </c>
      <c r="J137" s="116" t="s">
        <v>62</v>
      </c>
      <c r="K137" s="116">
        <v>2.0339547195799503</v>
      </c>
      <c r="L137" s="116">
        <v>0.30618336883262</v>
      </c>
      <c r="M137" s="116">
        <v>0.48151208536340123</v>
      </c>
      <c r="N137" s="116">
        <v>0.06773214914208832</v>
      </c>
      <c r="O137" s="116">
        <v>0.0816874213742554</v>
      </c>
      <c r="P137" s="116">
        <v>0.008783530195962733</v>
      </c>
      <c r="Q137" s="116">
        <v>0.00994323298215174</v>
      </c>
      <c r="R137" s="116">
        <v>0.0010425142916751502</v>
      </c>
      <c r="S137" s="116">
        <v>0.0010717660263962427</v>
      </c>
      <c r="T137" s="116">
        <v>0.000129292103230433</v>
      </c>
      <c r="U137" s="116">
        <v>0.00021747175219721216</v>
      </c>
      <c r="V137" s="116">
        <v>3.8704985353053024E-05</v>
      </c>
      <c r="W137" s="116">
        <v>6.683672990998098E-05</v>
      </c>
      <c r="X137" s="116">
        <v>67.5</v>
      </c>
    </row>
    <row r="138" spans="1:24" s="116" customFormat="1" ht="12.75">
      <c r="A138" s="116">
        <v>1355</v>
      </c>
      <c r="B138" s="116">
        <v>163.89999389648438</v>
      </c>
      <c r="C138" s="116">
        <v>194.5</v>
      </c>
      <c r="D138" s="116">
        <v>8.788352012634277</v>
      </c>
      <c r="E138" s="116">
        <v>8.832483291625977</v>
      </c>
      <c r="F138" s="116">
        <v>32.763983658452226</v>
      </c>
      <c r="G138" s="116" t="s">
        <v>57</v>
      </c>
      <c r="H138" s="116">
        <v>-7.514657867218062</v>
      </c>
      <c r="I138" s="116">
        <v>88.88533602926631</v>
      </c>
      <c r="J138" s="116" t="s">
        <v>60</v>
      </c>
      <c r="K138" s="116">
        <v>1.218844440668017</v>
      </c>
      <c r="L138" s="116">
        <v>0.0016663030576918416</v>
      </c>
      <c r="M138" s="116">
        <v>-0.28414473111979055</v>
      </c>
      <c r="N138" s="116">
        <v>-0.0007003581847939046</v>
      </c>
      <c r="O138" s="116">
        <v>0.04965327858423809</v>
      </c>
      <c r="P138" s="116">
        <v>0.00019035834740245737</v>
      </c>
      <c r="Q138" s="116">
        <v>-0.005654869533243322</v>
      </c>
      <c r="R138" s="116">
        <v>-5.62787987730181E-05</v>
      </c>
      <c r="S138" s="116">
        <v>0.0007074323388970089</v>
      </c>
      <c r="T138" s="116">
        <v>1.3543636826484254E-05</v>
      </c>
      <c r="U138" s="116">
        <v>-0.00010911373414832386</v>
      </c>
      <c r="V138" s="116">
        <v>-4.427121336850985E-06</v>
      </c>
      <c r="W138" s="116">
        <v>4.5758350787992435E-05</v>
      </c>
      <c r="X138" s="116">
        <v>67.5</v>
      </c>
    </row>
    <row r="139" spans="1:24" s="116" customFormat="1" ht="12.75">
      <c r="A139" s="116">
        <v>1444</v>
      </c>
      <c r="B139" s="116">
        <v>147.5399932861328</v>
      </c>
      <c r="C139" s="116">
        <v>142.94000244140625</v>
      </c>
      <c r="D139" s="116">
        <v>9.132733345031738</v>
      </c>
      <c r="E139" s="116">
        <v>9.848221778869629</v>
      </c>
      <c r="F139" s="116">
        <v>38.97873177307122</v>
      </c>
      <c r="G139" s="116" t="s">
        <v>58</v>
      </c>
      <c r="H139" s="116">
        <v>21.648000621199856</v>
      </c>
      <c r="I139" s="116">
        <v>101.68799390733267</v>
      </c>
      <c r="J139" s="116" t="s">
        <v>61</v>
      </c>
      <c r="K139" s="116">
        <v>1.6283089481895698</v>
      </c>
      <c r="L139" s="116">
        <v>0.306178834643762</v>
      </c>
      <c r="M139" s="116">
        <v>0.3887359774035242</v>
      </c>
      <c r="N139" s="116">
        <v>-0.06772852815334973</v>
      </c>
      <c r="O139" s="116">
        <v>0.06486437185860355</v>
      </c>
      <c r="P139" s="116">
        <v>0.008781467212428874</v>
      </c>
      <c r="Q139" s="116">
        <v>0.008178651031762307</v>
      </c>
      <c r="R139" s="116">
        <v>-0.001040994113890951</v>
      </c>
      <c r="S139" s="116">
        <v>0.000805122289605684</v>
      </c>
      <c r="T139" s="116">
        <v>0.00012858078339806942</v>
      </c>
      <c r="U139" s="116">
        <v>0.00018811739957785552</v>
      </c>
      <c r="V139" s="116">
        <v>-3.8450962118636876E-05</v>
      </c>
      <c r="W139" s="116">
        <v>4.8716750694425194E-05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1261</v>
      </c>
      <c r="B141" s="116">
        <v>97.76</v>
      </c>
      <c r="C141" s="116">
        <v>74.76</v>
      </c>
      <c r="D141" s="116">
        <v>9.280311946028357</v>
      </c>
      <c r="E141" s="116">
        <v>10.223260002733195</v>
      </c>
      <c r="F141" s="116">
        <v>23.256122770694603</v>
      </c>
      <c r="G141" s="116" t="s">
        <v>59</v>
      </c>
      <c r="H141" s="116">
        <v>29.321186143554684</v>
      </c>
      <c r="I141" s="116">
        <v>59.58118614355469</v>
      </c>
      <c r="J141" s="116" t="s">
        <v>73</v>
      </c>
      <c r="K141" s="116">
        <v>6.066863850331504</v>
      </c>
      <c r="M141" s="116" t="s">
        <v>68</v>
      </c>
      <c r="N141" s="116">
        <v>3.2615054711236167</v>
      </c>
      <c r="X141" s="116">
        <v>67.5</v>
      </c>
    </row>
    <row r="142" spans="1:24" s="116" customFormat="1" ht="12.75">
      <c r="A142" s="116">
        <v>1442</v>
      </c>
      <c r="B142" s="116">
        <v>134.66000366210938</v>
      </c>
      <c r="C142" s="116">
        <v>137.9600067138672</v>
      </c>
      <c r="D142" s="116">
        <v>8.960368156433105</v>
      </c>
      <c r="E142" s="116">
        <v>9.474289894104004</v>
      </c>
      <c r="F142" s="116">
        <v>14.940903343522299</v>
      </c>
      <c r="G142" s="116" t="s">
        <v>56</v>
      </c>
      <c r="H142" s="116">
        <v>-27.45374993954995</v>
      </c>
      <c r="I142" s="116">
        <v>39.706253722559424</v>
      </c>
      <c r="J142" s="116" t="s">
        <v>62</v>
      </c>
      <c r="K142" s="116">
        <v>2.3361127995974584</v>
      </c>
      <c r="L142" s="116">
        <v>0.541917714587404</v>
      </c>
      <c r="M142" s="116">
        <v>0.5530441140234027</v>
      </c>
      <c r="N142" s="116">
        <v>0.02704919590231573</v>
      </c>
      <c r="O142" s="116">
        <v>0.0938225105559561</v>
      </c>
      <c r="P142" s="116">
        <v>0.015546032771645532</v>
      </c>
      <c r="Q142" s="116">
        <v>0.011420391389124592</v>
      </c>
      <c r="R142" s="116">
        <v>0.00041628920857179755</v>
      </c>
      <c r="S142" s="116">
        <v>0.001230980887667829</v>
      </c>
      <c r="T142" s="116">
        <v>0.0002288147759787246</v>
      </c>
      <c r="U142" s="116">
        <v>0.0002497793567041564</v>
      </c>
      <c r="V142" s="116">
        <v>1.5467489324079495E-05</v>
      </c>
      <c r="W142" s="116">
        <v>7.676352055330825E-05</v>
      </c>
      <c r="X142" s="116">
        <v>67.5</v>
      </c>
    </row>
    <row r="143" spans="1:24" s="116" customFormat="1" ht="12.75">
      <c r="A143" s="116">
        <v>1355</v>
      </c>
      <c r="B143" s="116">
        <v>170.22000122070312</v>
      </c>
      <c r="C143" s="116">
        <v>191.52000427246094</v>
      </c>
      <c r="D143" s="116">
        <v>8.624104499816895</v>
      </c>
      <c r="E143" s="116">
        <v>8.706482887268066</v>
      </c>
      <c r="F143" s="116">
        <v>32.80518177444162</v>
      </c>
      <c r="G143" s="116" t="s">
        <v>57</v>
      </c>
      <c r="H143" s="116">
        <v>-12.003893576885702</v>
      </c>
      <c r="I143" s="116">
        <v>90.71610764381742</v>
      </c>
      <c r="J143" s="116" t="s">
        <v>60</v>
      </c>
      <c r="K143" s="116">
        <v>1.5960975875958456</v>
      </c>
      <c r="L143" s="116">
        <v>0.0029485318232545608</v>
      </c>
      <c r="M143" s="116">
        <v>-0.3732399767389312</v>
      </c>
      <c r="N143" s="116">
        <v>-0.00027957536173915</v>
      </c>
      <c r="O143" s="116">
        <v>0.06483706355038822</v>
      </c>
      <c r="P143" s="116">
        <v>0.00033703190390574464</v>
      </c>
      <c r="Q143" s="116">
        <v>-0.0074835531448438995</v>
      </c>
      <c r="R143" s="116">
        <v>-2.2440273914243096E-05</v>
      </c>
      <c r="S143" s="116">
        <v>0.000908796031791904</v>
      </c>
      <c r="T143" s="116">
        <v>2.398743233850948E-05</v>
      </c>
      <c r="U143" s="116">
        <v>-0.0001482056322485095</v>
      </c>
      <c r="V143" s="116">
        <v>-1.7533029891885133E-06</v>
      </c>
      <c r="W143" s="116">
        <v>5.8359400837477984E-05</v>
      </c>
      <c r="X143" s="116">
        <v>67.5</v>
      </c>
    </row>
    <row r="144" spans="1:24" s="116" customFormat="1" ht="12.75">
      <c r="A144" s="116">
        <v>1444</v>
      </c>
      <c r="B144" s="116">
        <v>146.25999450683594</v>
      </c>
      <c r="C144" s="116">
        <v>150.55999755859375</v>
      </c>
      <c r="D144" s="116">
        <v>9.700542449951172</v>
      </c>
      <c r="E144" s="116">
        <v>10.312098503112793</v>
      </c>
      <c r="F144" s="116">
        <v>39.01452038756339</v>
      </c>
      <c r="G144" s="116" t="s">
        <v>58</v>
      </c>
      <c r="H144" s="116">
        <v>17.05857255473869</v>
      </c>
      <c r="I144" s="116">
        <v>95.81856706157463</v>
      </c>
      <c r="J144" s="116" t="s">
        <v>61</v>
      </c>
      <c r="K144" s="116">
        <v>1.7058415821270732</v>
      </c>
      <c r="L144" s="116">
        <v>0.5419096931627283</v>
      </c>
      <c r="M144" s="116">
        <v>0.40810502547733046</v>
      </c>
      <c r="N144" s="116">
        <v>-0.027047751044753474</v>
      </c>
      <c r="O144" s="116">
        <v>0.06781459044472223</v>
      </c>
      <c r="P144" s="116">
        <v>0.01554237898240892</v>
      </c>
      <c r="Q144" s="116">
        <v>0.008626805423161467</v>
      </c>
      <c r="R144" s="116">
        <v>-0.0004156839415709817</v>
      </c>
      <c r="S144" s="116">
        <v>0.0008303033893720806</v>
      </c>
      <c r="T144" s="116">
        <v>0.0002275539601852698</v>
      </c>
      <c r="U144" s="116">
        <v>0.00020105923904501811</v>
      </c>
      <c r="V144" s="116">
        <v>-1.536779602345814E-05</v>
      </c>
      <c r="W144" s="116">
        <v>4.9868010002693624E-05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1261</v>
      </c>
      <c r="B146" s="116">
        <v>94.18</v>
      </c>
      <c r="C146" s="116">
        <v>80.58</v>
      </c>
      <c r="D146" s="116">
        <v>9.453785606678288</v>
      </c>
      <c r="E146" s="116">
        <v>10.14211644252453</v>
      </c>
      <c r="F146" s="116">
        <v>23.51004784702289</v>
      </c>
      <c r="G146" s="116" t="s">
        <v>59</v>
      </c>
      <c r="H146" s="116">
        <v>32.43759717009408</v>
      </c>
      <c r="I146" s="116">
        <v>59.117597170094086</v>
      </c>
      <c r="J146" s="116" t="s">
        <v>73</v>
      </c>
      <c r="K146" s="116">
        <v>6.692019028832916</v>
      </c>
      <c r="M146" s="116" t="s">
        <v>68</v>
      </c>
      <c r="N146" s="116">
        <v>3.566923442255663</v>
      </c>
      <c r="X146" s="116">
        <v>67.5</v>
      </c>
    </row>
    <row r="147" spans="1:24" s="116" customFormat="1" ht="12.75">
      <c r="A147" s="116">
        <v>1442</v>
      </c>
      <c r="B147" s="116">
        <v>137.0399932861328</v>
      </c>
      <c r="C147" s="116">
        <v>155.94000244140625</v>
      </c>
      <c r="D147" s="116">
        <v>8.981820106506348</v>
      </c>
      <c r="E147" s="116">
        <v>9.015619277954102</v>
      </c>
      <c r="F147" s="116">
        <v>16.543726133373923</v>
      </c>
      <c r="G147" s="116" t="s">
        <v>56</v>
      </c>
      <c r="H147" s="116">
        <v>-25.674775008283916</v>
      </c>
      <c r="I147" s="116">
        <v>43.86521827784889</v>
      </c>
      <c r="J147" s="116" t="s">
        <v>62</v>
      </c>
      <c r="K147" s="116">
        <v>2.4675309634554257</v>
      </c>
      <c r="L147" s="116">
        <v>0.5006097157908329</v>
      </c>
      <c r="M147" s="116">
        <v>0.5841555995638104</v>
      </c>
      <c r="N147" s="116">
        <v>0.03587978147313336</v>
      </c>
      <c r="O147" s="116">
        <v>0.09910042900194511</v>
      </c>
      <c r="P147" s="116">
        <v>0.014361015528126868</v>
      </c>
      <c r="Q147" s="116">
        <v>0.012062829294617177</v>
      </c>
      <c r="R147" s="116">
        <v>0.0005522248560111222</v>
      </c>
      <c r="S147" s="116">
        <v>0.0013002212999601308</v>
      </c>
      <c r="T147" s="116">
        <v>0.00021138328519077507</v>
      </c>
      <c r="U147" s="116">
        <v>0.0002638289675885335</v>
      </c>
      <c r="V147" s="116">
        <v>2.0515030417604487E-05</v>
      </c>
      <c r="W147" s="116">
        <v>8.108018827172295E-05</v>
      </c>
      <c r="X147" s="116">
        <v>67.5</v>
      </c>
    </row>
    <row r="148" spans="1:24" s="116" customFormat="1" ht="12.75">
      <c r="A148" s="116">
        <v>1355</v>
      </c>
      <c r="B148" s="116">
        <v>190.63999938964844</v>
      </c>
      <c r="C148" s="116">
        <v>189.83999633789062</v>
      </c>
      <c r="D148" s="116">
        <v>8.643953323364258</v>
      </c>
      <c r="E148" s="116">
        <v>9.1781587600708</v>
      </c>
      <c r="F148" s="116">
        <v>39.14568372727475</v>
      </c>
      <c r="G148" s="116" t="s">
        <v>57</v>
      </c>
      <c r="H148" s="116">
        <v>-15.046607689954186</v>
      </c>
      <c r="I148" s="116">
        <v>108.09339169969425</v>
      </c>
      <c r="J148" s="116" t="s">
        <v>60</v>
      </c>
      <c r="K148" s="116">
        <v>1.8327834526448903</v>
      </c>
      <c r="L148" s="116">
        <v>0.002723931164994148</v>
      </c>
      <c r="M148" s="116">
        <v>-0.4294129519821865</v>
      </c>
      <c r="N148" s="116">
        <v>-0.0003707784252250148</v>
      </c>
      <c r="O148" s="116">
        <v>0.07431897360770628</v>
      </c>
      <c r="P148" s="116">
        <v>0.0003112876531089093</v>
      </c>
      <c r="Q148" s="116">
        <v>-0.008649661997517277</v>
      </c>
      <c r="R148" s="116">
        <v>-2.9769711045744713E-05</v>
      </c>
      <c r="S148" s="116">
        <v>0.0010309112350292246</v>
      </c>
      <c r="T148" s="116">
        <v>2.215092036067701E-05</v>
      </c>
      <c r="U148" s="116">
        <v>-0.0001740077340901247</v>
      </c>
      <c r="V148" s="116">
        <v>-2.3296331576599564E-06</v>
      </c>
      <c r="W148" s="116">
        <v>6.58902814590889E-05</v>
      </c>
      <c r="X148" s="116">
        <v>67.5</v>
      </c>
    </row>
    <row r="149" spans="1:24" s="116" customFormat="1" ht="12.75">
      <c r="A149" s="116">
        <v>1444</v>
      </c>
      <c r="B149" s="116">
        <v>151.4199981689453</v>
      </c>
      <c r="C149" s="116">
        <v>156.72000122070312</v>
      </c>
      <c r="D149" s="116">
        <v>9.4786958694458</v>
      </c>
      <c r="E149" s="116">
        <v>9.86846923828125</v>
      </c>
      <c r="F149" s="116">
        <v>40.32846183245873</v>
      </c>
      <c r="G149" s="116" t="s">
        <v>58</v>
      </c>
      <c r="H149" s="116">
        <v>17.465663753550032</v>
      </c>
      <c r="I149" s="116">
        <v>101.38566192249534</v>
      </c>
      <c r="J149" s="116" t="s">
        <v>61</v>
      </c>
      <c r="K149" s="116">
        <v>1.6521543122003879</v>
      </c>
      <c r="L149" s="116">
        <v>0.5006023049719077</v>
      </c>
      <c r="M149" s="116">
        <v>0.3960331819073991</v>
      </c>
      <c r="N149" s="116">
        <v>-0.035877865626583634</v>
      </c>
      <c r="O149" s="116">
        <v>0.0655559699056205</v>
      </c>
      <c r="P149" s="116">
        <v>0.014357641414804974</v>
      </c>
      <c r="Q149" s="116">
        <v>0.00840804364402206</v>
      </c>
      <c r="R149" s="116">
        <v>-0.0005514218493138964</v>
      </c>
      <c r="S149" s="116">
        <v>0.0007923367051705551</v>
      </c>
      <c r="T149" s="116">
        <v>0.00021021948050839508</v>
      </c>
      <c r="U149" s="116">
        <v>0.00019831044504930122</v>
      </c>
      <c r="V149" s="116">
        <v>-2.0382327697934027E-05</v>
      </c>
      <c r="W149" s="116">
        <v>4.7248997231899914E-05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1261</v>
      </c>
      <c r="B151" s="116">
        <v>92.26</v>
      </c>
      <c r="C151" s="116">
        <v>81.66</v>
      </c>
      <c r="D151" s="116">
        <v>9.15612481740038</v>
      </c>
      <c r="E151" s="116">
        <v>9.782694575077286</v>
      </c>
      <c r="F151" s="116">
        <v>23.43950759988169</v>
      </c>
      <c r="G151" s="116" t="s">
        <v>59</v>
      </c>
      <c r="H151" s="116">
        <v>36.09141924477982</v>
      </c>
      <c r="I151" s="116">
        <v>60.85141924477983</v>
      </c>
      <c r="J151" s="116" t="s">
        <v>73</v>
      </c>
      <c r="K151" s="116">
        <v>8.457182214572235</v>
      </c>
      <c r="M151" s="116" t="s">
        <v>68</v>
      </c>
      <c r="N151" s="116">
        <v>4.769333212947047</v>
      </c>
      <c r="X151" s="116">
        <v>67.5</v>
      </c>
    </row>
    <row r="152" spans="1:24" s="116" customFormat="1" ht="12.75">
      <c r="A152" s="116">
        <v>1442</v>
      </c>
      <c r="B152" s="116">
        <v>162.05999755859375</v>
      </c>
      <c r="C152" s="116">
        <v>160.4600067138672</v>
      </c>
      <c r="D152" s="116">
        <v>8.824695587158203</v>
      </c>
      <c r="E152" s="116">
        <v>9.291479110717773</v>
      </c>
      <c r="F152" s="116">
        <v>21.19190652475912</v>
      </c>
      <c r="G152" s="116" t="s">
        <v>56</v>
      </c>
      <c r="H152" s="116">
        <v>-37.30971418926062</v>
      </c>
      <c r="I152" s="116">
        <v>57.25028336933313</v>
      </c>
      <c r="J152" s="116" t="s">
        <v>62</v>
      </c>
      <c r="K152" s="116">
        <v>2.6670940382880812</v>
      </c>
      <c r="L152" s="116">
        <v>0.9651876996372735</v>
      </c>
      <c r="M152" s="116">
        <v>0.6313995663814983</v>
      </c>
      <c r="N152" s="116">
        <v>0.03355658250576257</v>
      </c>
      <c r="O152" s="116">
        <v>0.10711540611259115</v>
      </c>
      <c r="P152" s="116">
        <v>0.027688353412898537</v>
      </c>
      <c r="Q152" s="116">
        <v>0.013038439026830882</v>
      </c>
      <c r="R152" s="116">
        <v>0.0005164179379439586</v>
      </c>
      <c r="S152" s="116">
        <v>0.0014054086328219937</v>
      </c>
      <c r="T152" s="116">
        <v>0.00040748896028239577</v>
      </c>
      <c r="U152" s="116">
        <v>0.0002851697775366933</v>
      </c>
      <c r="V152" s="116">
        <v>1.918157818185884E-05</v>
      </c>
      <c r="W152" s="116">
        <v>8.764456129734941E-05</v>
      </c>
      <c r="X152" s="116">
        <v>67.5</v>
      </c>
    </row>
    <row r="153" spans="1:24" s="116" customFormat="1" ht="12.75">
      <c r="A153" s="116">
        <v>1355</v>
      </c>
      <c r="B153" s="116">
        <v>182.3800048828125</v>
      </c>
      <c r="C153" s="116">
        <v>190.77999877929688</v>
      </c>
      <c r="D153" s="116">
        <v>8.637043952941895</v>
      </c>
      <c r="E153" s="116">
        <v>9.211318969726562</v>
      </c>
      <c r="F153" s="116">
        <v>39.00762611322683</v>
      </c>
      <c r="G153" s="116" t="s">
        <v>57</v>
      </c>
      <c r="H153" s="116">
        <v>-7.118971452739416</v>
      </c>
      <c r="I153" s="116">
        <v>107.76103343007308</v>
      </c>
      <c r="J153" s="116" t="s">
        <v>60</v>
      </c>
      <c r="K153" s="116">
        <v>1.6700646008017044</v>
      </c>
      <c r="L153" s="116">
        <v>0.005251477196289604</v>
      </c>
      <c r="M153" s="116">
        <v>-0.3897440769201429</v>
      </c>
      <c r="N153" s="116">
        <v>-0.0003470545577667814</v>
      </c>
      <c r="O153" s="116">
        <v>0.06796927949397245</v>
      </c>
      <c r="P153" s="116">
        <v>0.0006004995740822369</v>
      </c>
      <c r="Q153" s="116">
        <v>-0.007776198229753142</v>
      </c>
      <c r="R153" s="116">
        <v>-2.7852344763999484E-05</v>
      </c>
      <c r="S153" s="116">
        <v>0.0009630730805062972</v>
      </c>
      <c r="T153" s="116">
        <v>4.2749744524660483E-05</v>
      </c>
      <c r="U153" s="116">
        <v>-0.00015140673808595627</v>
      </c>
      <c r="V153" s="116">
        <v>-2.1785107937192526E-06</v>
      </c>
      <c r="W153" s="116">
        <v>6.21460200567439E-05</v>
      </c>
      <c r="X153" s="116">
        <v>67.5</v>
      </c>
    </row>
    <row r="154" spans="1:24" s="116" customFormat="1" ht="12.75">
      <c r="A154" s="116">
        <v>1444</v>
      </c>
      <c r="B154" s="116">
        <v>154.74000549316406</v>
      </c>
      <c r="C154" s="116">
        <v>160.63999938964844</v>
      </c>
      <c r="D154" s="116">
        <v>9.390832901000977</v>
      </c>
      <c r="E154" s="116">
        <v>9.794564247131348</v>
      </c>
      <c r="F154" s="116">
        <v>41.0440993191206</v>
      </c>
      <c r="G154" s="116" t="s">
        <v>58</v>
      </c>
      <c r="H154" s="116">
        <v>16.92470046470403</v>
      </c>
      <c r="I154" s="116">
        <v>104.1647059578681</v>
      </c>
      <c r="J154" s="116" t="s">
        <v>61</v>
      </c>
      <c r="K154" s="116">
        <v>2.0794890810535334</v>
      </c>
      <c r="L154" s="116">
        <v>0.9651734131845678</v>
      </c>
      <c r="M154" s="116">
        <v>0.49675443322874313</v>
      </c>
      <c r="N154" s="116">
        <v>-0.033554787774622924</v>
      </c>
      <c r="O154" s="116">
        <v>0.08278820732287652</v>
      </c>
      <c r="P154" s="116">
        <v>0.027681840888551777</v>
      </c>
      <c r="Q154" s="116">
        <v>0.010465736158912603</v>
      </c>
      <c r="R154" s="116">
        <v>-0.0005156663005485598</v>
      </c>
      <c r="S154" s="116">
        <v>0.0010235544278711791</v>
      </c>
      <c r="T154" s="116">
        <v>0.00040524031400528766</v>
      </c>
      <c r="U154" s="116">
        <v>0.00024165637107781323</v>
      </c>
      <c r="V154" s="116">
        <v>-1.905746657529305E-05</v>
      </c>
      <c r="W154" s="116">
        <v>6.180162874966666E-05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14.940903343522299</v>
      </c>
      <c r="G155" s="117"/>
      <c r="H155" s="117"/>
      <c r="I155" s="118"/>
      <c r="J155" s="118" t="s">
        <v>158</v>
      </c>
      <c r="K155" s="117">
        <f>AVERAGE(K153,K148,K143,K138,K133,K128)</f>
        <v>1.4379094157249972</v>
      </c>
      <c r="L155" s="117">
        <f>AVERAGE(L153,L148,L143,L138,L133,L128)</f>
        <v>0.002678840401492908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41.0440993191206</v>
      </c>
      <c r="G156" s="117"/>
      <c r="H156" s="117"/>
      <c r="I156" s="118"/>
      <c r="J156" s="118" t="s">
        <v>159</v>
      </c>
      <c r="K156" s="117">
        <f>AVERAGE(K154,K149,K144,K139,K134,K129)</f>
        <v>1.7192712126336633</v>
      </c>
      <c r="L156" s="117">
        <f>AVERAGE(L154,L149,L144,L139,L134,L129)</f>
        <v>0.4922988544018183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0.8986933848281232</v>
      </c>
      <c r="L157" s="117">
        <f>ABS(L155/$H$33)</f>
        <v>0.0074412233374803</v>
      </c>
      <c r="M157" s="118" t="s">
        <v>111</v>
      </c>
      <c r="N157" s="117">
        <f>K157+L157+L158+K158</f>
        <v>2.1906800357085943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0.9768586435418541</v>
      </c>
      <c r="L158" s="117">
        <f>ABS(L156/$H$34)</f>
        <v>0.3076867840011364</v>
      </c>
      <c r="M158" s="117"/>
      <c r="N158" s="117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1261</v>
      </c>
      <c r="B161" s="119">
        <v>98.86</v>
      </c>
      <c r="C161" s="119">
        <v>99.16</v>
      </c>
      <c r="D161" s="119">
        <v>9.588047328005034</v>
      </c>
      <c r="E161" s="119">
        <v>10.265272504042795</v>
      </c>
      <c r="F161" s="119">
        <v>29.14537371866111</v>
      </c>
      <c r="G161" s="119" t="s">
        <v>59</v>
      </c>
      <c r="H161" s="119">
        <v>40.915975164639974</v>
      </c>
      <c r="I161" s="119">
        <v>72.27597516463997</v>
      </c>
      <c r="J161" s="119" t="s">
        <v>73</v>
      </c>
      <c r="K161" s="119">
        <v>3.998855049429025</v>
      </c>
      <c r="M161" s="119" t="s">
        <v>68</v>
      </c>
      <c r="N161" s="119">
        <v>2.980535017821456</v>
      </c>
      <c r="X161" s="119">
        <v>67.5</v>
      </c>
    </row>
    <row r="162" spans="1:24" s="119" customFormat="1" ht="12.75" hidden="1">
      <c r="A162" s="119">
        <v>1442</v>
      </c>
      <c r="B162" s="119">
        <v>142.4199981689453</v>
      </c>
      <c r="C162" s="119">
        <v>157.4199981689453</v>
      </c>
      <c r="D162" s="119">
        <v>9.10547924041748</v>
      </c>
      <c r="E162" s="119">
        <v>9.271271705627441</v>
      </c>
      <c r="F162" s="119">
        <v>21.608469888717295</v>
      </c>
      <c r="G162" s="119" t="s">
        <v>56</v>
      </c>
      <c r="H162" s="119">
        <v>-18.39108687537201</v>
      </c>
      <c r="I162" s="119">
        <v>56.5289112935733</v>
      </c>
      <c r="J162" s="119" t="s">
        <v>62</v>
      </c>
      <c r="K162" s="119">
        <v>1.3301093439262381</v>
      </c>
      <c r="L162" s="119">
        <v>1.454982697908595</v>
      </c>
      <c r="M162" s="119">
        <v>0.314885263378419</v>
      </c>
      <c r="N162" s="119">
        <v>0.09431742187471649</v>
      </c>
      <c r="O162" s="119">
        <v>0.053419247204000216</v>
      </c>
      <c r="P162" s="119">
        <v>0.04173882095805906</v>
      </c>
      <c r="Q162" s="119">
        <v>0.006502310092748091</v>
      </c>
      <c r="R162" s="119">
        <v>0.0014517249019643632</v>
      </c>
      <c r="S162" s="119">
        <v>0.0007009130432293854</v>
      </c>
      <c r="T162" s="119">
        <v>0.0006141999826240128</v>
      </c>
      <c r="U162" s="119">
        <v>0.0001422337953567242</v>
      </c>
      <c r="V162" s="119">
        <v>5.387713119448269E-05</v>
      </c>
      <c r="W162" s="119">
        <v>4.37186463730087E-05</v>
      </c>
      <c r="X162" s="119">
        <v>67.5</v>
      </c>
    </row>
    <row r="163" spans="1:24" s="119" customFormat="1" ht="12.75" hidden="1">
      <c r="A163" s="119">
        <v>1444</v>
      </c>
      <c r="B163" s="119">
        <v>138.02000427246094</v>
      </c>
      <c r="C163" s="119">
        <v>145.02000427246094</v>
      </c>
      <c r="D163" s="119">
        <v>9.579825401306152</v>
      </c>
      <c r="E163" s="119">
        <v>9.847171783447266</v>
      </c>
      <c r="F163" s="119">
        <v>31.726634414138665</v>
      </c>
      <c r="G163" s="119" t="s">
        <v>57</v>
      </c>
      <c r="H163" s="119">
        <v>8.354310051925765</v>
      </c>
      <c r="I163" s="119">
        <v>78.8743143243867</v>
      </c>
      <c r="J163" s="119" t="s">
        <v>60</v>
      </c>
      <c r="K163" s="119">
        <v>1.25412303073228</v>
      </c>
      <c r="L163" s="119">
        <v>0.0079175620990601</v>
      </c>
      <c r="M163" s="119">
        <v>-0.29568453106463194</v>
      </c>
      <c r="N163" s="119">
        <v>-0.000975468028352442</v>
      </c>
      <c r="O163" s="119">
        <v>0.05055637622827334</v>
      </c>
      <c r="P163" s="119">
        <v>0.0009055931879131915</v>
      </c>
      <c r="Q163" s="119">
        <v>-0.006045052922044455</v>
      </c>
      <c r="R163" s="119">
        <v>-7.835773955668851E-05</v>
      </c>
      <c r="S163" s="119">
        <v>0.0006771074785167533</v>
      </c>
      <c r="T163" s="119">
        <v>6.447281119655107E-05</v>
      </c>
      <c r="U163" s="119">
        <v>-0.00012767863069038584</v>
      </c>
      <c r="V163" s="119">
        <v>-6.168498113919992E-06</v>
      </c>
      <c r="W163" s="119">
        <v>4.258413280277138E-05</v>
      </c>
      <c r="X163" s="119">
        <v>67.5</v>
      </c>
    </row>
    <row r="164" spans="1:24" s="119" customFormat="1" ht="12.75" hidden="1">
      <c r="A164" s="119">
        <v>1355</v>
      </c>
      <c r="B164" s="119">
        <v>170.0399932861328</v>
      </c>
      <c r="C164" s="119">
        <v>183.94000244140625</v>
      </c>
      <c r="D164" s="119">
        <v>8.670660972595215</v>
      </c>
      <c r="E164" s="119">
        <v>9.208528518676758</v>
      </c>
      <c r="F164" s="119">
        <v>34.8298422418871</v>
      </c>
      <c r="G164" s="119" t="s">
        <v>58</v>
      </c>
      <c r="H164" s="119">
        <v>-6.742974654027705</v>
      </c>
      <c r="I164" s="119">
        <v>95.79701863210511</v>
      </c>
      <c r="J164" s="119" t="s">
        <v>61</v>
      </c>
      <c r="K164" s="119">
        <v>0.44313236237806936</v>
      </c>
      <c r="L164" s="119">
        <v>1.4549611552972062</v>
      </c>
      <c r="M164" s="119">
        <v>0.10827459158078129</v>
      </c>
      <c r="N164" s="119">
        <v>-0.09431237740200865</v>
      </c>
      <c r="O164" s="119">
        <v>0.01725308072511583</v>
      </c>
      <c r="P164" s="119">
        <v>0.0417289956259064</v>
      </c>
      <c r="Q164" s="119">
        <v>0.0023952811342169197</v>
      </c>
      <c r="R164" s="119">
        <v>-0.001449608656029277</v>
      </c>
      <c r="S164" s="119">
        <v>0.00018112028242514092</v>
      </c>
      <c r="T164" s="119">
        <v>0.0006108067413443892</v>
      </c>
      <c r="U164" s="119">
        <v>6.26787029748268E-05</v>
      </c>
      <c r="V164" s="119">
        <v>-5.3522844625132415E-05</v>
      </c>
      <c r="W164" s="119">
        <v>9.895032800557937E-06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1261</v>
      </c>
      <c r="B166" s="119">
        <v>97.04</v>
      </c>
      <c r="C166" s="119">
        <v>85.34</v>
      </c>
      <c r="D166" s="119">
        <v>9.745793745893799</v>
      </c>
      <c r="E166" s="119">
        <v>10.553431562427962</v>
      </c>
      <c r="F166" s="119">
        <v>29.748314190006422</v>
      </c>
      <c r="G166" s="119" t="s">
        <v>59</v>
      </c>
      <c r="H166" s="119">
        <v>43.03155017239757</v>
      </c>
      <c r="I166" s="119">
        <v>72.57155017239758</v>
      </c>
      <c r="J166" s="119" t="s">
        <v>73</v>
      </c>
      <c r="K166" s="119">
        <v>5.051179777411322</v>
      </c>
      <c r="M166" s="119" t="s">
        <v>68</v>
      </c>
      <c r="N166" s="119">
        <v>3.5474594609208387</v>
      </c>
      <c r="X166" s="119">
        <v>67.5</v>
      </c>
    </row>
    <row r="167" spans="1:24" s="119" customFormat="1" ht="12.75" hidden="1">
      <c r="A167" s="119">
        <v>1442</v>
      </c>
      <c r="B167" s="119">
        <v>136</v>
      </c>
      <c r="C167" s="119">
        <v>146.60000610351562</v>
      </c>
      <c r="D167" s="119">
        <v>9.186263084411621</v>
      </c>
      <c r="E167" s="119">
        <v>9.246002197265625</v>
      </c>
      <c r="F167" s="119">
        <v>17.82386985844174</v>
      </c>
      <c r="G167" s="119" t="s">
        <v>56</v>
      </c>
      <c r="H167" s="119">
        <v>-22.294308642302724</v>
      </c>
      <c r="I167" s="119">
        <v>46.205691357697276</v>
      </c>
      <c r="J167" s="119" t="s">
        <v>62</v>
      </c>
      <c r="K167" s="119">
        <v>1.6444149992798325</v>
      </c>
      <c r="L167" s="119">
        <v>1.4782262103747332</v>
      </c>
      <c r="M167" s="119">
        <v>0.3892930563466273</v>
      </c>
      <c r="N167" s="119">
        <v>0.06442569922191928</v>
      </c>
      <c r="O167" s="119">
        <v>0.06604229592764077</v>
      </c>
      <c r="P167" s="119">
        <v>0.04240563024495365</v>
      </c>
      <c r="Q167" s="119">
        <v>0.008038842846135921</v>
      </c>
      <c r="R167" s="119">
        <v>0.0009916120623957845</v>
      </c>
      <c r="S167" s="119">
        <v>0.0008665213581491388</v>
      </c>
      <c r="T167" s="119">
        <v>0.0006240242757378638</v>
      </c>
      <c r="U167" s="119">
        <v>0.00017583651734603286</v>
      </c>
      <c r="V167" s="119">
        <v>3.6805324285239135E-05</v>
      </c>
      <c r="W167" s="119">
        <v>5.4043756597210424E-05</v>
      </c>
      <c r="X167" s="119">
        <v>67.5</v>
      </c>
    </row>
    <row r="168" spans="1:24" s="119" customFormat="1" ht="12.75" hidden="1">
      <c r="A168" s="119">
        <v>1444</v>
      </c>
      <c r="B168" s="119">
        <v>137.77999877929688</v>
      </c>
      <c r="C168" s="119">
        <v>146.27999877929688</v>
      </c>
      <c r="D168" s="119">
        <v>9.596100807189941</v>
      </c>
      <c r="E168" s="119">
        <v>9.597378730773926</v>
      </c>
      <c r="F168" s="119">
        <v>29.53011745012997</v>
      </c>
      <c r="G168" s="119" t="s">
        <v>57</v>
      </c>
      <c r="H168" s="119">
        <v>3.0083914388914934</v>
      </c>
      <c r="I168" s="119">
        <v>73.28839021818837</v>
      </c>
      <c r="J168" s="119" t="s">
        <v>60</v>
      </c>
      <c r="K168" s="119">
        <v>1.5416123695200203</v>
      </c>
      <c r="L168" s="119">
        <v>0.008043718880367322</v>
      </c>
      <c r="M168" s="119">
        <v>-0.36339185267703356</v>
      </c>
      <c r="N168" s="119">
        <v>-0.0006662551723688945</v>
      </c>
      <c r="O168" s="119">
        <v>0.06215772152637666</v>
      </c>
      <c r="P168" s="119">
        <v>0.0009200000109756523</v>
      </c>
      <c r="Q168" s="119">
        <v>-0.007425736818709595</v>
      </c>
      <c r="R168" s="119">
        <v>-5.349586235437299E-05</v>
      </c>
      <c r="S168" s="119">
        <v>0.0008334463281712057</v>
      </c>
      <c r="T168" s="119">
        <v>6.549787391803031E-05</v>
      </c>
      <c r="U168" s="119">
        <v>-0.0001565909292955344</v>
      </c>
      <c r="V168" s="119">
        <v>-4.204050353426841E-06</v>
      </c>
      <c r="W168" s="119">
        <v>5.2441993429212206E-05</v>
      </c>
      <c r="X168" s="119">
        <v>67.5</v>
      </c>
    </row>
    <row r="169" spans="1:24" s="119" customFormat="1" ht="12.75" hidden="1">
      <c r="A169" s="119">
        <v>1355</v>
      </c>
      <c r="B169" s="119">
        <v>166.82000732421875</v>
      </c>
      <c r="C169" s="119">
        <v>186.4199981689453</v>
      </c>
      <c r="D169" s="119">
        <v>8.97726058959961</v>
      </c>
      <c r="E169" s="119">
        <v>9.354866027832031</v>
      </c>
      <c r="F169" s="119">
        <v>34.65986013414485</v>
      </c>
      <c r="G169" s="119" t="s">
        <v>58</v>
      </c>
      <c r="H169" s="119">
        <v>-7.25872447194314</v>
      </c>
      <c r="I169" s="119">
        <v>92.06128285227561</v>
      </c>
      <c r="J169" s="119" t="s">
        <v>61</v>
      </c>
      <c r="K169" s="119">
        <v>0.5723041079700192</v>
      </c>
      <c r="L169" s="119">
        <v>1.478204325398021</v>
      </c>
      <c r="M169" s="119">
        <v>0.13962609042600704</v>
      </c>
      <c r="N169" s="119">
        <v>-0.06442225410740067</v>
      </c>
      <c r="O169" s="119">
        <v>0.022315969753597745</v>
      </c>
      <c r="P169" s="119">
        <v>0.042395649263238466</v>
      </c>
      <c r="Q169" s="119">
        <v>0.003079192589646085</v>
      </c>
      <c r="R169" s="119">
        <v>-0.0009901680034215322</v>
      </c>
      <c r="S169" s="119">
        <v>0.000237121239425242</v>
      </c>
      <c r="T169" s="119">
        <v>0.0006205774127555589</v>
      </c>
      <c r="U169" s="119">
        <v>7.998600936878062E-05</v>
      </c>
      <c r="V169" s="119">
        <v>-3.656443430941419E-05</v>
      </c>
      <c r="W169" s="119">
        <v>1.306005177282958E-05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1261</v>
      </c>
      <c r="B171" s="119">
        <v>95.78</v>
      </c>
      <c r="C171" s="119">
        <v>80.88</v>
      </c>
      <c r="D171" s="119">
        <v>9.667113827981739</v>
      </c>
      <c r="E171" s="119">
        <v>10.659970939951153</v>
      </c>
      <c r="F171" s="119">
        <v>30.081072116210596</v>
      </c>
      <c r="G171" s="119" t="s">
        <v>59</v>
      </c>
      <c r="H171" s="119">
        <v>45.69665977459886</v>
      </c>
      <c r="I171" s="119">
        <v>73.97665977459886</v>
      </c>
      <c r="J171" s="119" t="s">
        <v>73</v>
      </c>
      <c r="K171" s="119">
        <v>5.73457097552996</v>
      </c>
      <c r="M171" s="119" t="s">
        <v>68</v>
      </c>
      <c r="N171" s="119">
        <v>3.788134139149815</v>
      </c>
      <c r="X171" s="119">
        <v>67.5</v>
      </c>
    </row>
    <row r="172" spans="1:24" s="119" customFormat="1" ht="12.75" hidden="1">
      <c r="A172" s="119">
        <v>1442</v>
      </c>
      <c r="B172" s="119">
        <v>127.05999755859375</v>
      </c>
      <c r="C172" s="119">
        <v>140.66000366210938</v>
      </c>
      <c r="D172" s="119">
        <v>9.423995018005371</v>
      </c>
      <c r="E172" s="119">
        <v>9.673349380493164</v>
      </c>
      <c r="F172" s="119">
        <v>15.340289700936774</v>
      </c>
      <c r="G172" s="119" t="s">
        <v>56</v>
      </c>
      <c r="H172" s="119">
        <v>-20.810346692583295</v>
      </c>
      <c r="I172" s="119">
        <v>38.74965086601046</v>
      </c>
      <c r="J172" s="119" t="s">
        <v>62</v>
      </c>
      <c r="K172" s="119">
        <v>1.8977505819746954</v>
      </c>
      <c r="L172" s="119">
        <v>1.3852046391843515</v>
      </c>
      <c r="M172" s="119">
        <v>0.44926681064967194</v>
      </c>
      <c r="N172" s="119">
        <v>0.07074236519343852</v>
      </c>
      <c r="O172" s="119">
        <v>0.07621667204571068</v>
      </c>
      <c r="P172" s="119">
        <v>0.039737120713193484</v>
      </c>
      <c r="Q172" s="119">
        <v>0.009277296396104959</v>
      </c>
      <c r="R172" s="119">
        <v>0.001088852498848483</v>
      </c>
      <c r="S172" s="119">
        <v>0.0010000013314804795</v>
      </c>
      <c r="T172" s="119">
        <v>0.0005847655963079628</v>
      </c>
      <c r="U172" s="119">
        <v>0.00020292199522325415</v>
      </c>
      <c r="V172" s="119">
        <v>4.041784717120286E-05</v>
      </c>
      <c r="W172" s="119">
        <v>6.236535214238788E-05</v>
      </c>
      <c r="X172" s="119">
        <v>67.5</v>
      </c>
    </row>
    <row r="173" spans="1:24" s="119" customFormat="1" ht="12.75" hidden="1">
      <c r="A173" s="119">
        <v>1444</v>
      </c>
      <c r="B173" s="119">
        <v>147.5399932861328</v>
      </c>
      <c r="C173" s="119">
        <v>142.94000244140625</v>
      </c>
      <c r="D173" s="119">
        <v>9.132733345031738</v>
      </c>
      <c r="E173" s="119">
        <v>9.848221778869629</v>
      </c>
      <c r="F173" s="119">
        <v>30.21038219026949</v>
      </c>
      <c r="G173" s="119" t="s">
        <v>57</v>
      </c>
      <c r="H173" s="119">
        <v>-1.2269324100820853</v>
      </c>
      <c r="I173" s="119">
        <v>78.81306087605073</v>
      </c>
      <c r="J173" s="119" t="s">
        <v>60</v>
      </c>
      <c r="K173" s="119">
        <v>1.8070483177784922</v>
      </c>
      <c r="L173" s="119">
        <v>0.007537704565142561</v>
      </c>
      <c r="M173" s="119">
        <v>-0.426206285364834</v>
      </c>
      <c r="N173" s="119">
        <v>-0.0007314415291917636</v>
      </c>
      <c r="O173" s="119">
        <v>0.07282068259700308</v>
      </c>
      <c r="P173" s="119">
        <v>0.0008620536878915914</v>
      </c>
      <c r="Q173" s="119">
        <v>-0.008721069152354663</v>
      </c>
      <c r="R173" s="119">
        <v>-5.873508263242107E-05</v>
      </c>
      <c r="S173" s="119">
        <v>0.0009731810250154427</v>
      </c>
      <c r="T173" s="119">
        <v>6.136815323465053E-05</v>
      </c>
      <c r="U173" s="119">
        <v>-0.00018468232172855277</v>
      </c>
      <c r="V173" s="119">
        <v>-4.615207339645204E-06</v>
      </c>
      <c r="W173" s="119">
        <v>6.113444302871513E-05</v>
      </c>
      <c r="X173" s="119">
        <v>67.5</v>
      </c>
    </row>
    <row r="174" spans="1:24" s="119" customFormat="1" ht="12.75" hidden="1">
      <c r="A174" s="119">
        <v>1355</v>
      </c>
      <c r="B174" s="119">
        <v>163.89999389648438</v>
      </c>
      <c r="C174" s="119">
        <v>194.5</v>
      </c>
      <c r="D174" s="119">
        <v>8.788352012634277</v>
      </c>
      <c r="E174" s="119">
        <v>8.832483291625977</v>
      </c>
      <c r="F174" s="119">
        <v>33.48595304957486</v>
      </c>
      <c r="G174" s="119" t="s">
        <v>58</v>
      </c>
      <c r="H174" s="119">
        <v>-5.55602876393975</v>
      </c>
      <c r="I174" s="119">
        <v>90.84396513254462</v>
      </c>
      <c r="J174" s="119" t="s">
        <v>61</v>
      </c>
      <c r="K174" s="119">
        <v>0.5796840937952469</v>
      </c>
      <c r="L174" s="119">
        <v>1.3851841305139683</v>
      </c>
      <c r="M174" s="119">
        <v>0.14208754156096115</v>
      </c>
      <c r="N174" s="119">
        <v>-0.07073858371816046</v>
      </c>
      <c r="O174" s="119">
        <v>0.022497317258507708</v>
      </c>
      <c r="P174" s="119">
        <v>0.03972776895339208</v>
      </c>
      <c r="Q174" s="119">
        <v>0.003164045078855543</v>
      </c>
      <c r="R174" s="119">
        <v>-0.0010872671954569165</v>
      </c>
      <c r="S174" s="119">
        <v>0.0002300464203429916</v>
      </c>
      <c r="T174" s="119">
        <v>0.0005815365443323195</v>
      </c>
      <c r="U174" s="119">
        <v>8.408196112328556E-05</v>
      </c>
      <c r="V174" s="119">
        <v>-4.015348342506284E-05</v>
      </c>
      <c r="W174" s="119">
        <v>1.2329518377164183E-05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1261</v>
      </c>
      <c r="B176" s="119">
        <v>97.76</v>
      </c>
      <c r="C176" s="119">
        <v>74.76</v>
      </c>
      <c r="D176" s="119">
        <v>9.280311946028357</v>
      </c>
      <c r="E176" s="119">
        <v>10.223260002733195</v>
      </c>
      <c r="F176" s="119">
        <v>29.090020976089164</v>
      </c>
      <c r="G176" s="119" t="s">
        <v>59</v>
      </c>
      <c r="H176" s="119">
        <v>44.267382392405224</v>
      </c>
      <c r="I176" s="119">
        <v>74.52738239240523</v>
      </c>
      <c r="J176" s="119" t="s">
        <v>73</v>
      </c>
      <c r="K176" s="119">
        <v>6.6360641302174646</v>
      </c>
      <c r="M176" s="119" t="s">
        <v>68</v>
      </c>
      <c r="N176" s="119">
        <v>4.190329125369902</v>
      </c>
      <c r="X176" s="119">
        <v>67.5</v>
      </c>
    </row>
    <row r="177" spans="1:24" s="119" customFormat="1" ht="12.75" hidden="1">
      <c r="A177" s="119">
        <v>1442</v>
      </c>
      <c r="B177" s="119">
        <v>134.66000366210938</v>
      </c>
      <c r="C177" s="119">
        <v>137.9600067138672</v>
      </c>
      <c r="D177" s="119">
        <v>8.960368156433105</v>
      </c>
      <c r="E177" s="119">
        <v>9.474289894104004</v>
      </c>
      <c r="F177" s="119">
        <v>14.940903343522299</v>
      </c>
      <c r="G177" s="119" t="s">
        <v>56</v>
      </c>
      <c r="H177" s="119">
        <v>-27.45374993954995</v>
      </c>
      <c r="I177" s="119">
        <v>39.706253722559424</v>
      </c>
      <c r="J177" s="119" t="s">
        <v>62</v>
      </c>
      <c r="K177" s="119">
        <v>2.1421599538956597</v>
      </c>
      <c r="L177" s="119">
        <v>1.333957782572919</v>
      </c>
      <c r="M177" s="119">
        <v>0.5071278814001892</v>
      </c>
      <c r="N177" s="119">
        <v>0.040188536867687</v>
      </c>
      <c r="O177" s="119">
        <v>0.08603268597259613</v>
      </c>
      <c r="P177" s="119">
        <v>0.03826707404906923</v>
      </c>
      <c r="Q177" s="119">
        <v>0.010472154603318405</v>
      </c>
      <c r="R177" s="119">
        <v>0.0006185352396769375</v>
      </c>
      <c r="S177" s="119">
        <v>0.0011287913122989854</v>
      </c>
      <c r="T177" s="119">
        <v>0.0005631444252870388</v>
      </c>
      <c r="U177" s="119">
        <v>0.00022904806231694463</v>
      </c>
      <c r="V177" s="119">
        <v>2.296679617583091E-05</v>
      </c>
      <c r="W177" s="119">
        <v>7.039578752193221E-05</v>
      </c>
      <c r="X177" s="119">
        <v>67.5</v>
      </c>
    </row>
    <row r="178" spans="1:24" s="119" customFormat="1" ht="12.75" hidden="1">
      <c r="A178" s="119">
        <v>1444</v>
      </c>
      <c r="B178" s="119">
        <v>146.25999450683594</v>
      </c>
      <c r="C178" s="119">
        <v>150.55999755859375</v>
      </c>
      <c r="D178" s="119">
        <v>9.700542449951172</v>
      </c>
      <c r="E178" s="119">
        <v>10.312098503112793</v>
      </c>
      <c r="F178" s="119">
        <v>30.025848125014367</v>
      </c>
      <c r="G178" s="119" t="s">
        <v>57</v>
      </c>
      <c r="H178" s="119">
        <v>-5.01735423938176</v>
      </c>
      <c r="I178" s="119">
        <v>73.74264026745418</v>
      </c>
      <c r="J178" s="119" t="s">
        <v>60</v>
      </c>
      <c r="K178" s="119">
        <v>1.8994613749657463</v>
      </c>
      <c r="L178" s="119">
        <v>0.007258424042540624</v>
      </c>
      <c r="M178" s="119">
        <v>-0.4469774062626291</v>
      </c>
      <c r="N178" s="119">
        <v>-0.000415483683052615</v>
      </c>
      <c r="O178" s="119">
        <v>0.07670986111396094</v>
      </c>
      <c r="P178" s="119">
        <v>0.0008301008547981395</v>
      </c>
      <c r="Q178" s="119">
        <v>-0.009097026106560775</v>
      </c>
      <c r="R178" s="119">
        <v>-3.33366279698023E-05</v>
      </c>
      <c r="S178" s="119">
        <v>0.0010386595362058132</v>
      </c>
      <c r="T178" s="119">
        <v>5.909465349010307E-05</v>
      </c>
      <c r="U178" s="119">
        <v>-0.00018936535023508495</v>
      </c>
      <c r="V178" s="119">
        <v>-2.6099388104151492E-06</v>
      </c>
      <c r="W178" s="119">
        <v>6.565311160052249E-05</v>
      </c>
      <c r="X178" s="119">
        <v>67.5</v>
      </c>
    </row>
    <row r="179" spans="1:24" s="119" customFormat="1" ht="12.75" hidden="1">
      <c r="A179" s="119">
        <v>1355</v>
      </c>
      <c r="B179" s="119">
        <v>170.22000122070312</v>
      </c>
      <c r="C179" s="119">
        <v>191.52000427246094</v>
      </c>
      <c r="D179" s="119">
        <v>8.624104499816895</v>
      </c>
      <c r="E179" s="119">
        <v>8.706482887268066</v>
      </c>
      <c r="F179" s="119">
        <v>36.59942259365721</v>
      </c>
      <c r="G179" s="119" t="s">
        <v>58</v>
      </c>
      <c r="H179" s="119">
        <v>-1.511686554558196</v>
      </c>
      <c r="I179" s="119">
        <v>101.20831466614493</v>
      </c>
      <c r="J179" s="119" t="s">
        <v>61</v>
      </c>
      <c r="K179" s="119">
        <v>0.9904018139560791</v>
      </c>
      <c r="L179" s="119">
        <v>1.333938034905399</v>
      </c>
      <c r="M179" s="119">
        <v>0.23956186337599092</v>
      </c>
      <c r="N179" s="119">
        <v>-0.040186389099725724</v>
      </c>
      <c r="O179" s="119">
        <v>0.038951511697701294</v>
      </c>
      <c r="P179" s="119">
        <v>0.03825806959123541</v>
      </c>
      <c r="Q179" s="119">
        <v>0.005187498246009782</v>
      </c>
      <c r="R179" s="119">
        <v>-0.00061763622947315</v>
      </c>
      <c r="S179" s="119">
        <v>0.00044199117024030073</v>
      </c>
      <c r="T179" s="119">
        <v>0.0005600352360885464</v>
      </c>
      <c r="U179" s="119">
        <v>0.00012885565172506236</v>
      </c>
      <c r="V179" s="119">
        <v>-2.2818018011826752E-05</v>
      </c>
      <c r="W179" s="119">
        <v>2.5401492830193396E-05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1261</v>
      </c>
      <c r="B181" s="119">
        <v>94.18</v>
      </c>
      <c r="C181" s="119">
        <v>80.58</v>
      </c>
      <c r="D181" s="119">
        <v>9.453785606678288</v>
      </c>
      <c r="E181" s="119">
        <v>10.14211644252453</v>
      </c>
      <c r="F181" s="119">
        <v>29.13351222690131</v>
      </c>
      <c r="G181" s="119" t="s">
        <v>59</v>
      </c>
      <c r="H181" s="119">
        <v>46.57817672455566</v>
      </c>
      <c r="I181" s="119">
        <v>73.25817672455567</v>
      </c>
      <c r="J181" s="119" t="s">
        <v>73</v>
      </c>
      <c r="K181" s="119">
        <v>6.360518554449885</v>
      </c>
      <c r="M181" s="119" t="s">
        <v>68</v>
      </c>
      <c r="N181" s="119">
        <v>4.391499424351651</v>
      </c>
      <c r="X181" s="119">
        <v>67.5</v>
      </c>
    </row>
    <row r="182" spans="1:24" s="119" customFormat="1" ht="12.75" hidden="1">
      <c r="A182" s="119">
        <v>1442</v>
      </c>
      <c r="B182" s="119">
        <v>137.0399932861328</v>
      </c>
      <c r="C182" s="119">
        <v>155.94000244140625</v>
      </c>
      <c r="D182" s="119">
        <v>8.981820106506348</v>
      </c>
      <c r="E182" s="119">
        <v>9.015619277954102</v>
      </c>
      <c r="F182" s="119">
        <v>16.543726133373923</v>
      </c>
      <c r="G182" s="119" t="s">
        <v>56</v>
      </c>
      <c r="H182" s="119">
        <v>-25.674775008283916</v>
      </c>
      <c r="I182" s="119">
        <v>43.86521827784889</v>
      </c>
      <c r="J182" s="119" t="s">
        <v>62</v>
      </c>
      <c r="K182" s="119">
        <v>1.8884992340824944</v>
      </c>
      <c r="L182" s="119">
        <v>1.6075918666618734</v>
      </c>
      <c r="M182" s="119">
        <v>0.44707674156098276</v>
      </c>
      <c r="N182" s="119">
        <v>0.04351514997922148</v>
      </c>
      <c r="O182" s="119">
        <v>0.07584508766671039</v>
      </c>
      <c r="P182" s="119">
        <v>0.046116734130184585</v>
      </c>
      <c r="Q182" s="119">
        <v>0.009232080558274174</v>
      </c>
      <c r="R182" s="119">
        <v>0.0006697411472716428</v>
      </c>
      <c r="S182" s="119">
        <v>0.0009951302077301075</v>
      </c>
      <c r="T182" s="119">
        <v>0.0006786409339690942</v>
      </c>
      <c r="U182" s="119">
        <v>0.00020193470266821557</v>
      </c>
      <c r="V182" s="119">
        <v>2.4862075887385555E-05</v>
      </c>
      <c r="W182" s="119">
        <v>6.206265609226456E-05</v>
      </c>
      <c r="X182" s="119">
        <v>67.5</v>
      </c>
    </row>
    <row r="183" spans="1:24" s="119" customFormat="1" ht="12.75" hidden="1">
      <c r="A183" s="119">
        <v>1444</v>
      </c>
      <c r="B183" s="119">
        <v>151.4199981689453</v>
      </c>
      <c r="C183" s="119">
        <v>156.72000122070312</v>
      </c>
      <c r="D183" s="119">
        <v>9.4786958694458</v>
      </c>
      <c r="E183" s="119">
        <v>9.86846923828125</v>
      </c>
      <c r="F183" s="119">
        <v>33.41848022193529</v>
      </c>
      <c r="G183" s="119" t="s">
        <v>57</v>
      </c>
      <c r="H183" s="119">
        <v>0.09398559816533236</v>
      </c>
      <c r="I183" s="119">
        <v>84.01398376711064</v>
      </c>
      <c r="J183" s="119" t="s">
        <v>60</v>
      </c>
      <c r="K183" s="119">
        <v>1.7902316278563382</v>
      </c>
      <c r="L183" s="119">
        <v>0.008747404000935691</v>
      </c>
      <c r="M183" s="119">
        <v>-0.42216743649805444</v>
      </c>
      <c r="N183" s="119">
        <v>-0.0004499567282730217</v>
      </c>
      <c r="O183" s="119">
        <v>0.07215462571474647</v>
      </c>
      <c r="P183" s="119">
        <v>0.0010004862471092737</v>
      </c>
      <c r="Q183" s="119">
        <v>-0.0086349560934999</v>
      </c>
      <c r="R183" s="119">
        <v>-3.610051942266407E-05</v>
      </c>
      <c r="S183" s="119">
        <v>0.0009652368319783577</v>
      </c>
      <c r="T183" s="119">
        <v>7.122828318760152E-05</v>
      </c>
      <c r="U183" s="119">
        <v>-0.000182629895694696</v>
      </c>
      <c r="V183" s="119">
        <v>-2.829033480116374E-06</v>
      </c>
      <c r="W183" s="119">
        <v>6.0665319344698556E-05</v>
      </c>
      <c r="X183" s="119">
        <v>67.5</v>
      </c>
    </row>
    <row r="184" spans="1:24" s="119" customFormat="1" ht="12.75" hidden="1">
      <c r="A184" s="119">
        <v>1355</v>
      </c>
      <c r="B184" s="119">
        <v>190.63999938964844</v>
      </c>
      <c r="C184" s="119">
        <v>189.83999633789062</v>
      </c>
      <c r="D184" s="119">
        <v>8.643953323364258</v>
      </c>
      <c r="E184" s="119">
        <v>9.1781587600708</v>
      </c>
      <c r="F184" s="119">
        <v>41.0234581968195</v>
      </c>
      <c r="G184" s="119" t="s">
        <v>58</v>
      </c>
      <c r="H184" s="119">
        <v>-9.861489129392083</v>
      </c>
      <c r="I184" s="119">
        <v>113.27851026025635</v>
      </c>
      <c r="J184" s="119" t="s">
        <v>61</v>
      </c>
      <c r="K184" s="119">
        <v>0.601248763618699</v>
      </c>
      <c r="L184" s="119">
        <v>1.6075680678219044</v>
      </c>
      <c r="M184" s="119">
        <v>0.14714709784921665</v>
      </c>
      <c r="N184" s="119">
        <v>-0.04351282358864822</v>
      </c>
      <c r="O184" s="119">
        <v>0.02337065063569757</v>
      </c>
      <c r="P184" s="119">
        <v>0.04610588025516351</v>
      </c>
      <c r="Q184" s="119">
        <v>0.0032663197482476996</v>
      </c>
      <c r="R184" s="119">
        <v>-0.0006687674908711921</v>
      </c>
      <c r="S184" s="119">
        <v>0.00024207847597287652</v>
      </c>
      <c r="T184" s="119">
        <v>0.0006748926202979192</v>
      </c>
      <c r="U184" s="119">
        <v>8.616231972414094E-05</v>
      </c>
      <c r="V184" s="119">
        <v>-2.470059487134872E-05</v>
      </c>
      <c r="W184" s="119">
        <v>1.3095507246091951E-05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1261</v>
      </c>
      <c r="B186" s="119">
        <v>92.26</v>
      </c>
      <c r="C186" s="119">
        <v>81.66</v>
      </c>
      <c r="D186" s="119">
        <v>9.15612481740038</v>
      </c>
      <c r="E186" s="119">
        <v>9.782694575077286</v>
      </c>
      <c r="F186" s="119">
        <v>28.538659680213474</v>
      </c>
      <c r="G186" s="119" t="s">
        <v>59</v>
      </c>
      <c r="H186" s="119">
        <v>49.329352665989006</v>
      </c>
      <c r="I186" s="119">
        <v>74.08935266598901</v>
      </c>
      <c r="J186" s="119" t="s">
        <v>73</v>
      </c>
      <c r="K186" s="119">
        <v>8.489271681127901</v>
      </c>
      <c r="M186" s="119" t="s">
        <v>68</v>
      </c>
      <c r="N186" s="119">
        <v>5.808638194712472</v>
      </c>
      <c r="X186" s="119">
        <v>67.5</v>
      </c>
    </row>
    <row r="187" spans="1:24" s="119" customFormat="1" ht="12.75" hidden="1">
      <c r="A187" s="119">
        <v>1442</v>
      </c>
      <c r="B187" s="119">
        <v>162.05999755859375</v>
      </c>
      <c r="C187" s="119">
        <v>160.4600067138672</v>
      </c>
      <c r="D187" s="119">
        <v>8.824695587158203</v>
      </c>
      <c r="E187" s="119">
        <v>9.291479110717773</v>
      </c>
      <c r="F187" s="119">
        <v>21.19190652475912</v>
      </c>
      <c r="G187" s="119" t="s">
        <v>56</v>
      </c>
      <c r="H187" s="119">
        <v>-37.30971418926062</v>
      </c>
      <c r="I187" s="119">
        <v>57.25028336933313</v>
      </c>
      <c r="J187" s="119" t="s">
        <v>62</v>
      </c>
      <c r="K187" s="119">
        <v>2.2079445177514914</v>
      </c>
      <c r="L187" s="119">
        <v>1.8244881344876844</v>
      </c>
      <c r="M187" s="119">
        <v>0.5227016430764623</v>
      </c>
      <c r="N187" s="119">
        <v>0.03946223730871178</v>
      </c>
      <c r="O187" s="119">
        <v>0.08867478652391603</v>
      </c>
      <c r="P187" s="119">
        <v>0.052338882811567615</v>
      </c>
      <c r="Q187" s="119">
        <v>0.010793759732484089</v>
      </c>
      <c r="R187" s="119">
        <v>0.000607315942311475</v>
      </c>
      <c r="S187" s="119">
        <v>0.0011634853692563572</v>
      </c>
      <c r="T187" s="119">
        <v>0.0007702050142467047</v>
      </c>
      <c r="U187" s="119">
        <v>0.0002360840835475247</v>
      </c>
      <c r="V187" s="119">
        <v>2.2545888675095004E-05</v>
      </c>
      <c r="W187" s="119">
        <v>7.256460330963775E-05</v>
      </c>
      <c r="X187" s="119">
        <v>67.5</v>
      </c>
    </row>
    <row r="188" spans="1:24" s="119" customFormat="1" ht="12.75" hidden="1">
      <c r="A188" s="119">
        <v>1444</v>
      </c>
      <c r="B188" s="119">
        <v>154.74000549316406</v>
      </c>
      <c r="C188" s="119">
        <v>160.63999938964844</v>
      </c>
      <c r="D188" s="119">
        <v>9.390832901000977</v>
      </c>
      <c r="E188" s="119">
        <v>9.794564247131348</v>
      </c>
      <c r="F188" s="119">
        <v>35.309112118434946</v>
      </c>
      <c r="G188" s="119" t="s">
        <v>57</v>
      </c>
      <c r="H188" s="119">
        <v>2.3700320631181313</v>
      </c>
      <c r="I188" s="119">
        <v>89.6100375562822</v>
      </c>
      <c r="J188" s="119" t="s">
        <v>60</v>
      </c>
      <c r="K188" s="119">
        <v>1.811080337157394</v>
      </c>
      <c r="L188" s="119">
        <v>0.009927259161431811</v>
      </c>
      <c r="M188" s="119">
        <v>-0.42532236664626205</v>
      </c>
      <c r="N188" s="119">
        <v>-0.0004082261413604121</v>
      </c>
      <c r="O188" s="119">
        <v>0.0732784659157137</v>
      </c>
      <c r="P188" s="119">
        <v>0.001135467317727842</v>
      </c>
      <c r="Q188" s="119">
        <v>-0.008615167741259134</v>
      </c>
      <c r="R188" s="119">
        <v>-3.274078224468053E-05</v>
      </c>
      <c r="S188" s="119">
        <v>0.0010034859825726336</v>
      </c>
      <c r="T188" s="119">
        <v>8.084259459580369E-05</v>
      </c>
      <c r="U188" s="119">
        <v>-0.0001765904257435389</v>
      </c>
      <c r="V188" s="119">
        <v>-2.5625735575428545E-06</v>
      </c>
      <c r="W188" s="119">
        <v>6.376959750780284E-05</v>
      </c>
      <c r="X188" s="119">
        <v>67.5</v>
      </c>
    </row>
    <row r="189" spans="1:24" s="119" customFormat="1" ht="12.75" hidden="1">
      <c r="A189" s="119">
        <v>1355</v>
      </c>
      <c r="B189" s="119">
        <v>182.3800048828125</v>
      </c>
      <c r="C189" s="119">
        <v>190.77999877929688</v>
      </c>
      <c r="D189" s="119">
        <v>8.637043952941895</v>
      </c>
      <c r="E189" s="119">
        <v>9.211318969726562</v>
      </c>
      <c r="F189" s="119">
        <v>40.03134928389699</v>
      </c>
      <c r="G189" s="119" t="s">
        <v>58</v>
      </c>
      <c r="H189" s="119">
        <v>-4.290871467943859</v>
      </c>
      <c r="I189" s="119">
        <v>110.58913341486864</v>
      </c>
      <c r="J189" s="119" t="s">
        <v>61</v>
      </c>
      <c r="K189" s="119">
        <v>1.262935867663408</v>
      </c>
      <c r="L189" s="119">
        <v>1.8244611265828308</v>
      </c>
      <c r="M189" s="119">
        <v>0.3038385954832861</v>
      </c>
      <c r="N189" s="119">
        <v>-0.03946012575786593</v>
      </c>
      <c r="O189" s="119">
        <v>0.049934799469925434</v>
      </c>
      <c r="P189" s="119">
        <v>0.052326564648688526</v>
      </c>
      <c r="Q189" s="119">
        <v>0.006502625158546584</v>
      </c>
      <c r="R189" s="119">
        <v>-0.0006064327621127352</v>
      </c>
      <c r="S189" s="119">
        <v>0.0005888243263095011</v>
      </c>
      <c r="T189" s="119">
        <v>0.0007659505459687231</v>
      </c>
      <c r="U189" s="119">
        <v>0.00015668923396388885</v>
      </c>
      <c r="V189" s="119">
        <v>-2.239978376931258E-05</v>
      </c>
      <c r="W189" s="119">
        <v>3.462744702079429E-05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14.940903343522299</v>
      </c>
      <c r="G190" s="120"/>
      <c r="H190" s="120"/>
      <c r="I190" s="121"/>
      <c r="J190" s="121" t="s">
        <v>158</v>
      </c>
      <c r="K190" s="120">
        <f>AVERAGE(K188,K183,K178,K173,K168,K163)</f>
        <v>1.683926176335045</v>
      </c>
      <c r="L190" s="120">
        <f>AVERAGE(L188,L183,L178,L173,L168,L163)</f>
        <v>0.008238678791579685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41.0234581968195</v>
      </c>
      <c r="G191" s="120"/>
      <c r="H191" s="120"/>
      <c r="I191" s="121"/>
      <c r="J191" s="121" t="s">
        <v>159</v>
      </c>
      <c r="K191" s="120">
        <f>AVERAGE(K189,K184,K179,K174,K169,K164)</f>
        <v>0.7416178348969202</v>
      </c>
      <c r="L191" s="120">
        <f>AVERAGE(L189,L184,L179,L174,L169,L164)</f>
        <v>1.5140528067532217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1.0524538602094031</v>
      </c>
      <c r="L192" s="120">
        <f>ABS(L190/$H$33)</f>
        <v>0.022885218865499126</v>
      </c>
      <c r="M192" s="121" t="s">
        <v>111</v>
      </c>
      <c r="N192" s="120">
        <f>K192+L192+L193+K193</f>
        <v>2.4429958531234615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0.42137376982779556</v>
      </c>
      <c r="L193" s="120">
        <f>ABS(L191/$H$34)</f>
        <v>0.9462830042207635</v>
      </c>
      <c r="M193" s="120"/>
      <c r="N193" s="120"/>
    </row>
    <row r="194" s="101" customFormat="1" ht="12.75"/>
    <row r="195" s="119" customFormat="1" ht="12.75" hidden="1">
      <c r="A195" s="119" t="s">
        <v>120</v>
      </c>
    </row>
    <row r="196" spans="1:24" s="119" customFormat="1" ht="12.75" hidden="1">
      <c r="A196" s="119">
        <v>1261</v>
      </c>
      <c r="B196" s="119">
        <v>98.86</v>
      </c>
      <c r="C196" s="119">
        <v>99.16</v>
      </c>
      <c r="D196" s="119">
        <v>9.588047328005034</v>
      </c>
      <c r="E196" s="119">
        <v>10.265272504042795</v>
      </c>
      <c r="F196" s="119">
        <v>24.012351776724017</v>
      </c>
      <c r="G196" s="119" t="s">
        <v>59</v>
      </c>
      <c r="H196" s="119">
        <v>28.18688237700973</v>
      </c>
      <c r="I196" s="119">
        <v>59.54688237700973</v>
      </c>
      <c r="J196" s="119" t="s">
        <v>73</v>
      </c>
      <c r="K196" s="119">
        <v>4.400802568326327</v>
      </c>
      <c r="M196" s="119" t="s">
        <v>68</v>
      </c>
      <c r="N196" s="119">
        <v>2.338383361884033</v>
      </c>
      <c r="X196" s="119">
        <v>67.5</v>
      </c>
    </row>
    <row r="197" spans="1:24" s="119" customFormat="1" ht="12.75" hidden="1">
      <c r="A197" s="119">
        <v>1444</v>
      </c>
      <c r="B197" s="119">
        <v>138.02000427246094</v>
      </c>
      <c r="C197" s="119">
        <v>145.02000427246094</v>
      </c>
      <c r="D197" s="119">
        <v>9.579825401306152</v>
      </c>
      <c r="E197" s="119">
        <v>9.847171783447266</v>
      </c>
      <c r="F197" s="119">
        <v>21.277165486541772</v>
      </c>
      <c r="G197" s="119" t="s">
        <v>56</v>
      </c>
      <c r="H197" s="119">
        <v>-17.623695870785497</v>
      </c>
      <c r="I197" s="119">
        <v>52.89630840167545</v>
      </c>
      <c r="J197" s="119" t="s">
        <v>62</v>
      </c>
      <c r="K197" s="119">
        <v>2.0090861413827366</v>
      </c>
      <c r="L197" s="119">
        <v>0.34910566490759676</v>
      </c>
      <c r="M197" s="119">
        <v>0.47562471783672244</v>
      </c>
      <c r="N197" s="119">
        <v>0.09783114304694693</v>
      </c>
      <c r="O197" s="119">
        <v>0.08068860330623233</v>
      </c>
      <c r="P197" s="119">
        <v>0.010014794283420893</v>
      </c>
      <c r="Q197" s="119">
        <v>0.00982162690416956</v>
      </c>
      <c r="R197" s="119">
        <v>0.0015058237464127832</v>
      </c>
      <c r="S197" s="119">
        <v>0.0010586630550669534</v>
      </c>
      <c r="T197" s="119">
        <v>0.00014740910433394842</v>
      </c>
      <c r="U197" s="119">
        <v>0.00021481107577450744</v>
      </c>
      <c r="V197" s="119">
        <v>5.5899446549268375E-05</v>
      </c>
      <c r="W197" s="119">
        <v>6.60207686447528E-05</v>
      </c>
      <c r="X197" s="119">
        <v>67.5</v>
      </c>
    </row>
    <row r="198" spans="1:24" s="119" customFormat="1" ht="12.75" hidden="1">
      <c r="A198" s="119">
        <v>1355</v>
      </c>
      <c r="B198" s="119">
        <v>170.0399932861328</v>
      </c>
      <c r="C198" s="119">
        <v>183.94000244140625</v>
      </c>
      <c r="D198" s="119">
        <v>8.670660972595215</v>
      </c>
      <c r="E198" s="119">
        <v>9.208528518676758</v>
      </c>
      <c r="F198" s="119">
        <v>34.8298422418871</v>
      </c>
      <c r="G198" s="119" t="s">
        <v>57</v>
      </c>
      <c r="H198" s="119">
        <v>-6.742974654027705</v>
      </c>
      <c r="I198" s="119">
        <v>95.79701863210511</v>
      </c>
      <c r="J198" s="119" t="s">
        <v>60</v>
      </c>
      <c r="K198" s="119">
        <v>1.3492770649697448</v>
      </c>
      <c r="L198" s="119">
        <v>0.0019002315462949566</v>
      </c>
      <c r="M198" s="119">
        <v>-0.3153967447124552</v>
      </c>
      <c r="N198" s="119">
        <v>-0.0010115671685432244</v>
      </c>
      <c r="O198" s="119">
        <v>0.054830830926451544</v>
      </c>
      <c r="P198" s="119">
        <v>0.00021707954632733565</v>
      </c>
      <c r="Q198" s="119">
        <v>-0.006317727769577035</v>
      </c>
      <c r="R198" s="119">
        <v>-8.129320135683715E-05</v>
      </c>
      <c r="S198" s="119">
        <v>0.0007701903914923444</v>
      </c>
      <c r="T198" s="119">
        <v>1.5442990418919274E-05</v>
      </c>
      <c r="U198" s="119">
        <v>-0.00012471113435250848</v>
      </c>
      <c r="V198" s="119">
        <v>-6.399767960465537E-06</v>
      </c>
      <c r="W198" s="119">
        <v>4.9506955577634785E-05</v>
      </c>
      <c r="X198" s="119">
        <v>67.5</v>
      </c>
    </row>
    <row r="199" spans="1:24" s="119" customFormat="1" ht="12.75" hidden="1">
      <c r="A199" s="119">
        <v>1442</v>
      </c>
      <c r="B199" s="119">
        <v>142.4199981689453</v>
      </c>
      <c r="C199" s="119">
        <v>157.4199981689453</v>
      </c>
      <c r="D199" s="119">
        <v>9.10547924041748</v>
      </c>
      <c r="E199" s="119">
        <v>9.271271705627441</v>
      </c>
      <c r="F199" s="119">
        <v>36.74812602292965</v>
      </c>
      <c r="G199" s="119" t="s">
        <v>58</v>
      </c>
      <c r="H199" s="119">
        <v>21.215062150152335</v>
      </c>
      <c r="I199" s="119">
        <v>96.13506031909765</v>
      </c>
      <c r="J199" s="119" t="s">
        <v>61</v>
      </c>
      <c r="K199" s="119">
        <v>1.4885827237486016</v>
      </c>
      <c r="L199" s="119">
        <v>0.34910049325465825</v>
      </c>
      <c r="M199" s="119">
        <v>0.35601090663355833</v>
      </c>
      <c r="N199" s="119">
        <v>-0.09782591314031124</v>
      </c>
      <c r="O199" s="119">
        <v>0.05919654283339029</v>
      </c>
      <c r="P199" s="119">
        <v>0.010012441311179114</v>
      </c>
      <c r="Q199" s="119">
        <v>0.007520018010232591</v>
      </c>
      <c r="R199" s="119">
        <v>-0.0015036278032391482</v>
      </c>
      <c r="S199" s="119">
        <v>0.0007263430491280029</v>
      </c>
      <c r="T199" s="119">
        <v>0.0001465979470779112</v>
      </c>
      <c r="U199" s="119">
        <v>0.0001749026336105656</v>
      </c>
      <c r="V199" s="119">
        <v>-5.553189258945449E-05</v>
      </c>
      <c r="W199" s="119">
        <v>4.367840704373351E-05</v>
      </c>
      <c r="X199" s="119">
        <v>67.5</v>
      </c>
    </row>
    <row r="200" s="119" customFormat="1" ht="12.75" hidden="1">
      <c r="A200" s="119" t="s">
        <v>126</v>
      </c>
    </row>
    <row r="201" spans="1:24" s="119" customFormat="1" ht="12.75" hidden="1">
      <c r="A201" s="119">
        <v>1261</v>
      </c>
      <c r="B201" s="119">
        <v>97.04</v>
      </c>
      <c r="C201" s="119">
        <v>85.34</v>
      </c>
      <c r="D201" s="119">
        <v>9.745793745893799</v>
      </c>
      <c r="E201" s="119">
        <v>10.553431562427962</v>
      </c>
      <c r="F201" s="119">
        <v>21.657552819246387</v>
      </c>
      <c r="G201" s="119" t="s">
        <v>59</v>
      </c>
      <c r="H201" s="119">
        <v>23.293991566530188</v>
      </c>
      <c r="I201" s="119">
        <v>52.833991566530194</v>
      </c>
      <c r="J201" s="119" t="s">
        <v>73</v>
      </c>
      <c r="K201" s="119">
        <v>5.460224792512755</v>
      </c>
      <c r="M201" s="119" t="s">
        <v>68</v>
      </c>
      <c r="N201" s="119">
        <v>2.860684136239778</v>
      </c>
      <c r="X201" s="119">
        <v>67.5</v>
      </c>
    </row>
    <row r="202" spans="1:24" s="119" customFormat="1" ht="12.75" hidden="1">
      <c r="A202" s="119">
        <v>1444</v>
      </c>
      <c r="B202" s="119">
        <v>137.77999877929688</v>
      </c>
      <c r="C202" s="119">
        <v>146.27999877929688</v>
      </c>
      <c r="D202" s="119">
        <v>9.596100807189941</v>
      </c>
      <c r="E202" s="119">
        <v>9.597378730773926</v>
      </c>
      <c r="F202" s="119">
        <v>18.61610671165572</v>
      </c>
      <c r="G202" s="119" t="s">
        <v>56</v>
      </c>
      <c r="H202" s="119">
        <v>-24.078201738315073</v>
      </c>
      <c r="I202" s="119">
        <v>46.20179704098181</v>
      </c>
      <c r="J202" s="119" t="s">
        <v>62</v>
      </c>
      <c r="K202" s="119">
        <v>2.255073626215728</v>
      </c>
      <c r="L202" s="119">
        <v>0.2767105020139161</v>
      </c>
      <c r="M202" s="119">
        <v>0.5338590597381335</v>
      </c>
      <c r="N202" s="119">
        <v>0.07002689306950265</v>
      </c>
      <c r="O202" s="119">
        <v>0.09056804380072417</v>
      </c>
      <c r="P202" s="119">
        <v>0.007938078479490662</v>
      </c>
      <c r="Q202" s="119">
        <v>0.011024212646818951</v>
      </c>
      <c r="R202" s="119">
        <v>0.0010778242323422297</v>
      </c>
      <c r="S202" s="119">
        <v>0.0011882825848622508</v>
      </c>
      <c r="T202" s="119">
        <v>0.00011685351119974799</v>
      </c>
      <c r="U202" s="119">
        <v>0.00024111529574269747</v>
      </c>
      <c r="V202" s="119">
        <v>4.0016214055376036E-05</v>
      </c>
      <c r="W202" s="119">
        <v>7.410285435339813E-05</v>
      </c>
      <c r="X202" s="119">
        <v>67.5</v>
      </c>
    </row>
    <row r="203" spans="1:24" s="119" customFormat="1" ht="12.75" hidden="1">
      <c r="A203" s="119">
        <v>1355</v>
      </c>
      <c r="B203" s="119">
        <v>166.82000732421875</v>
      </c>
      <c r="C203" s="119">
        <v>186.4199981689453</v>
      </c>
      <c r="D203" s="119">
        <v>8.97726058959961</v>
      </c>
      <c r="E203" s="119">
        <v>9.354866027832031</v>
      </c>
      <c r="F203" s="119">
        <v>34.65986013414485</v>
      </c>
      <c r="G203" s="119" t="s">
        <v>57</v>
      </c>
      <c r="H203" s="119">
        <v>-7.25872447194314</v>
      </c>
      <c r="I203" s="119">
        <v>92.06128285227561</v>
      </c>
      <c r="J203" s="119" t="s">
        <v>60</v>
      </c>
      <c r="K203" s="119">
        <v>1.1826005073097823</v>
      </c>
      <c r="L203" s="119">
        <v>0.001505859932339256</v>
      </c>
      <c r="M203" s="119">
        <v>-0.2747798963022636</v>
      </c>
      <c r="N203" s="119">
        <v>-0.0007241450760679303</v>
      </c>
      <c r="O203" s="119">
        <v>0.048324149546371285</v>
      </c>
      <c r="P203" s="119">
        <v>0.00017200013599404259</v>
      </c>
      <c r="Q203" s="119">
        <v>-0.005424173201737888</v>
      </c>
      <c r="R203" s="119">
        <v>-5.8193091897629273E-05</v>
      </c>
      <c r="S203" s="119">
        <v>0.0007004296792522597</v>
      </c>
      <c r="T203" s="119">
        <v>1.2237329907642252E-05</v>
      </c>
      <c r="U203" s="119">
        <v>-0.00010162320038649991</v>
      </c>
      <c r="V203" s="119">
        <v>-4.578173357811814E-06</v>
      </c>
      <c r="W203" s="119">
        <v>4.5642834987289815E-05</v>
      </c>
      <c r="X203" s="119">
        <v>67.5</v>
      </c>
    </row>
    <row r="204" spans="1:24" s="119" customFormat="1" ht="12.75" hidden="1">
      <c r="A204" s="119">
        <v>1442</v>
      </c>
      <c r="B204" s="119">
        <v>136</v>
      </c>
      <c r="C204" s="119">
        <v>146.60000610351562</v>
      </c>
      <c r="D204" s="119">
        <v>9.186263084411621</v>
      </c>
      <c r="E204" s="119">
        <v>9.246002197265625</v>
      </c>
      <c r="F204" s="119">
        <v>36.439173627195075</v>
      </c>
      <c r="G204" s="119" t="s">
        <v>58</v>
      </c>
      <c r="H204" s="119">
        <v>25.963055628196557</v>
      </c>
      <c r="I204" s="119">
        <v>94.46305562819656</v>
      </c>
      <c r="J204" s="119" t="s">
        <v>61</v>
      </c>
      <c r="K204" s="119">
        <v>1.9201075750500016</v>
      </c>
      <c r="L204" s="119">
        <v>0.2767064045349468</v>
      </c>
      <c r="M204" s="119">
        <v>0.4577133428824216</v>
      </c>
      <c r="N204" s="119">
        <v>-0.07002314879292679</v>
      </c>
      <c r="O204" s="119">
        <v>0.07659861048680867</v>
      </c>
      <c r="P204" s="119">
        <v>0.007936214834527276</v>
      </c>
      <c r="Q204" s="119">
        <v>0.009597479333649614</v>
      </c>
      <c r="R204" s="119">
        <v>-0.001076252126538903</v>
      </c>
      <c r="S204" s="119">
        <v>0.0009599029981771537</v>
      </c>
      <c r="T204" s="119">
        <v>0.00011621097554207671</v>
      </c>
      <c r="U204" s="119">
        <v>0.00021865340377934605</v>
      </c>
      <c r="V204" s="119">
        <v>-3.9753461686141205E-05</v>
      </c>
      <c r="W204" s="119">
        <v>5.83777752029312E-05</v>
      </c>
      <c r="X204" s="119">
        <v>67.5</v>
      </c>
    </row>
    <row r="205" s="119" customFormat="1" ht="12.75" hidden="1">
      <c r="A205" s="119" t="s">
        <v>132</v>
      </c>
    </row>
    <row r="206" spans="1:24" s="119" customFormat="1" ht="12.75" hidden="1">
      <c r="A206" s="119">
        <v>1261</v>
      </c>
      <c r="B206" s="119">
        <v>95.78</v>
      </c>
      <c r="C206" s="119">
        <v>80.88</v>
      </c>
      <c r="D206" s="119">
        <v>9.667113827981739</v>
      </c>
      <c r="E206" s="119">
        <v>10.659970939951153</v>
      </c>
      <c r="F206" s="119">
        <v>20.611435882389465</v>
      </c>
      <c r="G206" s="119" t="s">
        <v>59</v>
      </c>
      <c r="H206" s="119">
        <v>22.408525124601297</v>
      </c>
      <c r="I206" s="119">
        <v>50.6885251246013</v>
      </c>
      <c r="J206" s="119" t="s">
        <v>73</v>
      </c>
      <c r="K206" s="119">
        <v>7.001178686794686</v>
      </c>
      <c r="M206" s="119" t="s">
        <v>68</v>
      </c>
      <c r="N206" s="119">
        <v>3.665756831712318</v>
      </c>
      <c r="X206" s="119">
        <v>67.5</v>
      </c>
    </row>
    <row r="207" spans="1:24" s="119" customFormat="1" ht="12.75" hidden="1">
      <c r="A207" s="119">
        <v>1444</v>
      </c>
      <c r="B207" s="119">
        <v>147.5399932861328</v>
      </c>
      <c r="C207" s="119">
        <v>142.94000244140625</v>
      </c>
      <c r="D207" s="119">
        <v>9.132733345031738</v>
      </c>
      <c r="E207" s="119">
        <v>9.848221778869629</v>
      </c>
      <c r="F207" s="119">
        <v>19.31122248156975</v>
      </c>
      <c r="G207" s="119" t="s">
        <v>56</v>
      </c>
      <c r="H207" s="119">
        <v>-29.66073811996904</v>
      </c>
      <c r="I207" s="119">
        <v>50.379255166163766</v>
      </c>
      <c r="J207" s="119" t="s">
        <v>62</v>
      </c>
      <c r="K207" s="119">
        <v>2.553974966799784</v>
      </c>
      <c r="L207" s="119">
        <v>0.31184920316009224</v>
      </c>
      <c r="M207" s="119">
        <v>0.6046199324482134</v>
      </c>
      <c r="N207" s="119">
        <v>0.06939206450029728</v>
      </c>
      <c r="O207" s="119">
        <v>0.10257259217844494</v>
      </c>
      <c r="P207" s="119">
        <v>0.008946145119232885</v>
      </c>
      <c r="Q207" s="119">
        <v>0.01248544625411888</v>
      </c>
      <c r="R207" s="119">
        <v>0.0010680311733917208</v>
      </c>
      <c r="S207" s="119">
        <v>0.001345789030806011</v>
      </c>
      <c r="T207" s="119">
        <v>0.00013168813104766009</v>
      </c>
      <c r="U207" s="119">
        <v>0.00027307634803677456</v>
      </c>
      <c r="V207" s="119">
        <v>3.9652683992883334E-05</v>
      </c>
      <c r="W207" s="119">
        <v>8.392551587731251E-05</v>
      </c>
      <c r="X207" s="119">
        <v>67.5</v>
      </c>
    </row>
    <row r="208" spans="1:24" s="119" customFormat="1" ht="12.75" hidden="1">
      <c r="A208" s="119">
        <v>1355</v>
      </c>
      <c r="B208" s="119">
        <v>163.89999389648438</v>
      </c>
      <c r="C208" s="119">
        <v>194.5</v>
      </c>
      <c r="D208" s="119">
        <v>8.788352012634277</v>
      </c>
      <c r="E208" s="119">
        <v>8.832483291625977</v>
      </c>
      <c r="F208" s="119">
        <v>33.48595304957486</v>
      </c>
      <c r="G208" s="119" t="s">
        <v>57</v>
      </c>
      <c r="H208" s="119">
        <v>-5.55602876393975</v>
      </c>
      <c r="I208" s="119">
        <v>90.84396513254462</v>
      </c>
      <c r="J208" s="119" t="s">
        <v>60</v>
      </c>
      <c r="K208" s="119">
        <v>1.0845791380457037</v>
      </c>
      <c r="L208" s="119">
        <v>0.0016968886840706542</v>
      </c>
      <c r="M208" s="119">
        <v>-0.2505210586780891</v>
      </c>
      <c r="N208" s="119">
        <v>-0.0007177004720259145</v>
      </c>
      <c r="O208" s="119">
        <v>0.044557525217688534</v>
      </c>
      <c r="P208" s="119">
        <v>0.00019386675714635525</v>
      </c>
      <c r="Q208" s="119">
        <v>-0.00487324103080966</v>
      </c>
      <c r="R208" s="119">
        <v>-5.7676334594704524E-05</v>
      </c>
      <c r="S208" s="119">
        <v>0.0006651155609326498</v>
      </c>
      <c r="T208" s="119">
        <v>1.3796676732238076E-05</v>
      </c>
      <c r="U208" s="119">
        <v>-8.63218677959686E-05</v>
      </c>
      <c r="V208" s="119">
        <v>-4.537730453641601E-06</v>
      </c>
      <c r="W208" s="119">
        <v>4.387810553695845E-05</v>
      </c>
      <c r="X208" s="119">
        <v>67.5</v>
      </c>
    </row>
    <row r="209" spans="1:24" s="119" customFormat="1" ht="12.75" hidden="1">
      <c r="A209" s="119">
        <v>1442</v>
      </c>
      <c r="B209" s="119">
        <v>127.05999755859375</v>
      </c>
      <c r="C209" s="119">
        <v>140.66000366210938</v>
      </c>
      <c r="D209" s="119">
        <v>9.423995018005371</v>
      </c>
      <c r="E209" s="119">
        <v>9.673349380493164</v>
      </c>
      <c r="F209" s="119">
        <v>35.67922935512191</v>
      </c>
      <c r="G209" s="119" t="s">
        <v>58</v>
      </c>
      <c r="H209" s="119">
        <v>30.56591972410645</v>
      </c>
      <c r="I209" s="119">
        <v>90.1259172827002</v>
      </c>
      <c r="J209" s="119" t="s">
        <v>61</v>
      </c>
      <c r="K209" s="119">
        <v>2.3122448452436855</v>
      </c>
      <c r="L209" s="119">
        <v>0.3118445864214711</v>
      </c>
      <c r="M209" s="119">
        <v>0.5502767139108211</v>
      </c>
      <c r="N209" s="119">
        <v>-0.06938835292501092</v>
      </c>
      <c r="O209" s="119">
        <v>0.09238919640672623</v>
      </c>
      <c r="P209" s="119">
        <v>0.008944044285156907</v>
      </c>
      <c r="Q209" s="119">
        <v>0.011495124619599579</v>
      </c>
      <c r="R209" s="119">
        <v>-0.0010664727037126714</v>
      </c>
      <c r="S209" s="119">
        <v>0.0011699441892855525</v>
      </c>
      <c r="T209" s="119">
        <v>0.00013096341309683332</v>
      </c>
      <c r="U209" s="119">
        <v>0.00025907378678152087</v>
      </c>
      <c r="V209" s="119">
        <v>-3.939218641011895E-05</v>
      </c>
      <c r="W209" s="119">
        <v>7.154162473525864E-05</v>
      </c>
      <c r="X209" s="119">
        <v>67.5</v>
      </c>
    </row>
    <row r="210" s="119" customFormat="1" ht="12.75" hidden="1">
      <c r="A210" s="119" t="s">
        <v>138</v>
      </c>
    </row>
    <row r="211" spans="1:24" s="119" customFormat="1" ht="12.75" hidden="1">
      <c r="A211" s="119">
        <v>1261</v>
      </c>
      <c r="B211" s="119">
        <v>97.76</v>
      </c>
      <c r="C211" s="119">
        <v>74.76</v>
      </c>
      <c r="D211" s="119">
        <v>9.280311946028357</v>
      </c>
      <c r="E211" s="119">
        <v>10.223260002733195</v>
      </c>
      <c r="F211" s="119">
        <v>19.843557338848242</v>
      </c>
      <c r="G211" s="119" t="s">
        <v>59</v>
      </c>
      <c r="H211" s="119">
        <v>20.578340303485824</v>
      </c>
      <c r="I211" s="119">
        <v>50.83834030348583</v>
      </c>
      <c r="J211" s="119" t="s">
        <v>73</v>
      </c>
      <c r="K211" s="119">
        <v>6.955800801178539</v>
      </c>
      <c r="M211" s="119" t="s">
        <v>68</v>
      </c>
      <c r="N211" s="119">
        <v>3.7133684525282553</v>
      </c>
      <c r="X211" s="119">
        <v>67.5</v>
      </c>
    </row>
    <row r="212" spans="1:24" s="119" customFormat="1" ht="12.75" hidden="1">
      <c r="A212" s="119">
        <v>1444</v>
      </c>
      <c r="B212" s="119">
        <v>146.25999450683594</v>
      </c>
      <c r="C212" s="119">
        <v>150.55999755859375</v>
      </c>
      <c r="D212" s="119">
        <v>9.700542449951172</v>
      </c>
      <c r="E212" s="119">
        <v>10.312098503112793</v>
      </c>
      <c r="F212" s="119">
        <v>17.9981657254783</v>
      </c>
      <c r="G212" s="119" t="s">
        <v>56</v>
      </c>
      <c r="H212" s="119">
        <v>-34.557004634844276</v>
      </c>
      <c r="I212" s="119">
        <v>44.20298987199166</v>
      </c>
      <c r="J212" s="119" t="s">
        <v>62</v>
      </c>
      <c r="K212" s="119">
        <v>2.513359042270859</v>
      </c>
      <c r="L212" s="119">
        <v>0.521754290012075</v>
      </c>
      <c r="M212" s="119">
        <v>0.5950045443912024</v>
      </c>
      <c r="N212" s="119">
        <v>0.04475090431275977</v>
      </c>
      <c r="O212" s="119">
        <v>0.10094146218182344</v>
      </c>
      <c r="P212" s="119">
        <v>0.014967693674614214</v>
      </c>
      <c r="Q212" s="119">
        <v>0.01228690985264963</v>
      </c>
      <c r="R212" s="119">
        <v>0.0006887208282759634</v>
      </c>
      <c r="S212" s="119">
        <v>0.0013243988809733432</v>
      </c>
      <c r="T212" s="119">
        <v>0.0002202886944149693</v>
      </c>
      <c r="U212" s="119">
        <v>0.0002687349697644498</v>
      </c>
      <c r="V212" s="119">
        <v>2.557184036907209E-05</v>
      </c>
      <c r="W212" s="119">
        <v>8.259234875360679E-05</v>
      </c>
      <c r="X212" s="119">
        <v>67.5</v>
      </c>
    </row>
    <row r="213" spans="1:24" s="119" customFormat="1" ht="12.75" hidden="1">
      <c r="A213" s="119">
        <v>1355</v>
      </c>
      <c r="B213" s="119">
        <v>170.22000122070312</v>
      </c>
      <c r="C213" s="119">
        <v>191.52000427246094</v>
      </c>
      <c r="D213" s="119">
        <v>8.624104499816895</v>
      </c>
      <c r="E213" s="119">
        <v>8.706482887268066</v>
      </c>
      <c r="F213" s="119">
        <v>36.59942259365721</v>
      </c>
      <c r="G213" s="119" t="s">
        <v>57</v>
      </c>
      <c r="H213" s="119">
        <v>-1.511686554558196</v>
      </c>
      <c r="I213" s="119">
        <v>101.20831466614493</v>
      </c>
      <c r="J213" s="119" t="s">
        <v>60</v>
      </c>
      <c r="K213" s="119">
        <v>0.858824471948877</v>
      </c>
      <c r="L213" s="119">
        <v>0.0028386538527601884</v>
      </c>
      <c r="M213" s="119">
        <v>-0.19694612527125796</v>
      </c>
      <c r="N213" s="119">
        <v>-0.00046304443146183124</v>
      </c>
      <c r="O213" s="119">
        <v>0.03551289526115527</v>
      </c>
      <c r="P213" s="119">
        <v>0.00032455964247589023</v>
      </c>
      <c r="Q213" s="119">
        <v>-0.003761242741944593</v>
      </c>
      <c r="R213" s="119">
        <v>-3.720193938300375E-05</v>
      </c>
      <c r="S213" s="119">
        <v>0.0005485841325429317</v>
      </c>
      <c r="T213" s="119">
        <v>2.310776682466972E-05</v>
      </c>
      <c r="U213" s="119">
        <v>-6.173087396438214E-05</v>
      </c>
      <c r="V213" s="119">
        <v>-2.9238555527477384E-06</v>
      </c>
      <c r="W213" s="119">
        <v>3.6690930203063965E-05</v>
      </c>
      <c r="X213" s="119">
        <v>67.5</v>
      </c>
    </row>
    <row r="214" spans="1:24" s="119" customFormat="1" ht="12.75" hidden="1">
      <c r="A214" s="119">
        <v>1442</v>
      </c>
      <c r="B214" s="119">
        <v>134.66000366210938</v>
      </c>
      <c r="C214" s="119">
        <v>137.9600067138672</v>
      </c>
      <c r="D214" s="119">
        <v>8.960368156433105</v>
      </c>
      <c r="E214" s="119">
        <v>9.474289894104004</v>
      </c>
      <c r="F214" s="119">
        <v>35.40938493290637</v>
      </c>
      <c r="G214" s="119" t="s">
        <v>58</v>
      </c>
      <c r="H214" s="119">
        <v>26.942340083747197</v>
      </c>
      <c r="I214" s="119">
        <v>94.10234374585657</v>
      </c>
      <c r="J214" s="119" t="s">
        <v>61</v>
      </c>
      <c r="K214" s="119">
        <v>2.362074131297835</v>
      </c>
      <c r="L214" s="119">
        <v>0.5217465679717583</v>
      </c>
      <c r="M214" s="119">
        <v>0.5614647198059913</v>
      </c>
      <c r="N214" s="119">
        <v>-0.04474850865296265</v>
      </c>
      <c r="O214" s="119">
        <v>0.09448816358451839</v>
      </c>
      <c r="P214" s="119">
        <v>0.014964174383358484</v>
      </c>
      <c r="Q214" s="119">
        <v>0.011697059748642291</v>
      </c>
      <c r="R214" s="119">
        <v>-0.0006877153444611167</v>
      </c>
      <c r="S214" s="119">
        <v>0.001205440934034332</v>
      </c>
      <c r="T214" s="119">
        <v>0.00021907336670492017</v>
      </c>
      <c r="U214" s="119">
        <v>0.00026154881604376133</v>
      </c>
      <c r="V214" s="119">
        <v>-2.5404135265109324E-05</v>
      </c>
      <c r="W214" s="119">
        <v>7.399507898145188E-05</v>
      </c>
      <c r="X214" s="119">
        <v>67.5</v>
      </c>
    </row>
    <row r="215" s="119" customFormat="1" ht="12.75" hidden="1">
      <c r="A215" s="119" t="s">
        <v>144</v>
      </c>
    </row>
    <row r="216" spans="1:24" s="119" customFormat="1" ht="12.75" hidden="1">
      <c r="A216" s="119">
        <v>1261</v>
      </c>
      <c r="B216" s="119">
        <v>94.18</v>
      </c>
      <c r="C216" s="119">
        <v>80.58</v>
      </c>
      <c r="D216" s="119">
        <v>9.453785606678288</v>
      </c>
      <c r="E216" s="119">
        <v>10.14211644252453</v>
      </c>
      <c r="F216" s="119">
        <v>22.317885404261126</v>
      </c>
      <c r="G216" s="119" t="s">
        <v>59</v>
      </c>
      <c r="H216" s="119">
        <v>29.439824493870887</v>
      </c>
      <c r="I216" s="119">
        <v>56.119824493870894</v>
      </c>
      <c r="J216" s="119" t="s">
        <v>73</v>
      </c>
      <c r="K216" s="119">
        <v>8.506833629707009</v>
      </c>
      <c r="M216" s="119" t="s">
        <v>68</v>
      </c>
      <c r="N216" s="119">
        <v>4.509541122196131</v>
      </c>
      <c r="X216" s="119">
        <v>67.5</v>
      </c>
    </row>
    <row r="217" spans="1:24" s="119" customFormat="1" ht="12.75" hidden="1">
      <c r="A217" s="119">
        <v>1444</v>
      </c>
      <c r="B217" s="119">
        <v>151.4199981689453</v>
      </c>
      <c r="C217" s="119">
        <v>156.72000122070312</v>
      </c>
      <c r="D217" s="119">
        <v>9.4786958694458</v>
      </c>
      <c r="E217" s="119">
        <v>9.86846923828125</v>
      </c>
      <c r="F217" s="119">
        <v>19.972968076436832</v>
      </c>
      <c r="G217" s="119" t="s">
        <v>56</v>
      </c>
      <c r="H217" s="119">
        <v>-33.70800155476749</v>
      </c>
      <c r="I217" s="119">
        <v>50.211996614177814</v>
      </c>
      <c r="J217" s="119" t="s">
        <v>62</v>
      </c>
      <c r="K217" s="119">
        <v>2.7922438325840524</v>
      </c>
      <c r="L217" s="119">
        <v>0.5075558197361559</v>
      </c>
      <c r="M217" s="119">
        <v>0.6610271049351103</v>
      </c>
      <c r="N217" s="119">
        <v>0.05158697597499642</v>
      </c>
      <c r="O217" s="119">
        <v>0.11214176889984871</v>
      </c>
      <c r="P217" s="119">
        <v>0.01456035407811534</v>
      </c>
      <c r="Q217" s="119">
        <v>0.01365025977862528</v>
      </c>
      <c r="R217" s="119">
        <v>0.000793962076641069</v>
      </c>
      <c r="S217" s="119">
        <v>0.0014713409565140574</v>
      </c>
      <c r="T217" s="119">
        <v>0.00021431327498318248</v>
      </c>
      <c r="U217" s="119">
        <v>0.00029855140390612646</v>
      </c>
      <c r="V217" s="119">
        <v>2.9484894353015096E-05</v>
      </c>
      <c r="W217" s="119">
        <v>9.17539745736325E-05</v>
      </c>
      <c r="X217" s="119">
        <v>67.5</v>
      </c>
    </row>
    <row r="218" spans="1:24" s="119" customFormat="1" ht="12.75" hidden="1">
      <c r="A218" s="119">
        <v>1355</v>
      </c>
      <c r="B218" s="119">
        <v>190.63999938964844</v>
      </c>
      <c r="C218" s="119">
        <v>189.83999633789062</v>
      </c>
      <c r="D218" s="119">
        <v>8.643953323364258</v>
      </c>
      <c r="E218" s="119">
        <v>9.1781587600708</v>
      </c>
      <c r="F218" s="119">
        <v>41.0234581968195</v>
      </c>
      <c r="G218" s="119" t="s">
        <v>57</v>
      </c>
      <c r="H218" s="119">
        <v>-9.861489129392083</v>
      </c>
      <c r="I218" s="119">
        <v>113.27851026025635</v>
      </c>
      <c r="J218" s="119" t="s">
        <v>60</v>
      </c>
      <c r="K218" s="119">
        <v>1.5207328610376771</v>
      </c>
      <c r="L218" s="119">
        <v>0.002761597917643259</v>
      </c>
      <c r="M218" s="119">
        <v>-0.35368836178625757</v>
      </c>
      <c r="N218" s="119">
        <v>-0.00053346491277346</v>
      </c>
      <c r="O218" s="119">
        <v>0.06208594153901188</v>
      </c>
      <c r="P218" s="119">
        <v>0.00031562521106031</v>
      </c>
      <c r="Q218" s="119">
        <v>-0.006998477785189542</v>
      </c>
      <c r="R218" s="119">
        <v>-4.285388111520979E-05</v>
      </c>
      <c r="S218" s="119">
        <v>0.0008954432243947505</v>
      </c>
      <c r="T218" s="119">
        <v>2.2464061455518433E-05</v>
      </c>
      <c r="U218" s="119">
        <v>-0.00013226816798487685</v>
      </c>
      <c r="V218" s="119">
        <v>-3.363934262715979E-06</v>
      </c>
      <c r="W218" s="119">
        <v>5.822707526243245E-05</v>
      </c>
      <c r="X218" s="119">
        <v>67.5</v>
      </c>
    </row>
    <row r="219" spans="1:24" s="119" customFormat="1" ht="12.75" hidden="1">
      <c r="A219" s="119">
        <v>1442</v>
      </c>
      <c r="B219" s="119">
        <v>137.0399932861328</v>
      </c>
      <c r="C219" s="119">
        <v>155.94000244140625</v>
      </c>
      <c r="D219" s="119">
        <v>8.981820106506348</v>
      </c>
      <c r="E219" s="119">
        <v>9.015619277954102</v>
      </c>
      <c r="F219" s="119">
        <v>36.53482086704813</v>
      </c>
      <c r="G219" s="119" t="s">
        <v>58</v>
      </c>
      <c r="H219" s="119">
        <v>27.331042848961815</v>
      </c>
      <c r="I219" s="119">
        <v>96.87103613509463</v>
      </c>
      <c r="J219" s="119" t="s">
        <v>61</v>
      </c>
      <c r="K219" s="119">
        <v>2.341793583124661</v>
      </c>
      <c r="L219" s="119">
        <v>0.5075483067895926</v>
      </c>
      <c r="M219" s="119">
        <v>0.5584454997543151</v>
      </c>
      <c r="N219" s="119">
        <v>-0.05158421760026701</v>
      </c>
      <c r="O219" s="119">
        <v>0.09338689520056588</v>
      </c>
      <c r="P219" s="119">
        <v>0.014556932767799442</v>
      </c>
      <c r="Q219" s="119">
        <v>0.011719680060230466</v>
      </c>
      <c r="R219" s="119">
        <v>-0.000792804719976844</v>
      </c>
      <c r="S219" s="119">
        <v>0.0011674868916614156</v>
      </c>
      <c r="T219" s="119">
        <v>0.0002131326952321954</v>
      </c>
      <c r="U219" s="119">
        <v>0.0002676528955797853</v>
      </c>
      <c r="V219" s="119">
        <v>-2.929237001822466E-05</v>
      </c>
      <c r="W219" s="119">
        <v>7.091120896192524E-05</v>
      </c>
      <c r="X219" s="119">
        <v>67.5</v>
      </c>
    </row>
    <row r="220" s="119" customFormat="1" ht="12.75" hidden="1">
      <c r="A220" s="119" t="s">
        <v>150</v>
      </c>
    </row>
    <row r="221" spans="1:24" s="119" customFormat="1" ht="12.75" hidden="1">
      <c r="A221" s="119">
        <v>1261</v>
      </c>
      <c r="B221" s="119">
        <v>92.26</v>
      </c>
      <c r="C221" s="119">
        <v>81.66</v>
      </c>
      <c r="D221" s="119">
        <v>9.15612481740038</v>
      </c>
      <c r="E221" s="119">
        <v>9.782694575077286</v>
      </c>
      <c r="F221" s="119">
        <v>22.806304934691184</v>
      </c>
      <c r="G221" s="119" t="s">
        <v>59</v>
      </c>
      <c r="H221" s="119">
        <v>34.44755873780339</v>
      </c>
      <c r="I221" s="119">
        <v>59.207558737803396</v>
      </c>
      <c r="J221" s="119" t="s">
        <v>73</v>
      </c>
      <c r="K221" s="119">
        <v>7.50701409730289</v>
      </c>
      <c r="M221" s="119" t="s">
        <v>68</v>
      </c>
      <c r="N221" s="119">
        <v>4.272874902323753</v>
      </c>
      <c r="X221" s="119">
        <v>67.5</v>
      </c>
    </row>
    <row r="222" spans="1:24" s="119" customFormat="1" ht="12.75" hidden="1">
      <c r="A222" s="119">
        <v>1444</v>
      </c>
      <c r="B222" s="119">
        <v>154.74000549316406</v>
      </c>
      <c r="C222" s="119">
        <v>160.63999938964844</v>
      </c>
      <c r="D222" s="119">
        <v>9.390832901000977</v>
      </c>
      <c r="E222" s="119">
        <v>9.794564247131348</v>
      </c>
      <c r="F222" s="119">
        <v>20.41631352030752</v>
      </c>
      <c r="G222" s="119" t="s">
        <v>56</v>
      </c>
      <c r="H222" s="119">
        <v>-35.42599739296037</v>
      </c>
      <c r="I222" s="119">
        <v>51.814008100203694</v>
      </c>
      <c r="J222" s="119" t="s">
        <v>62</v>
      </c>
      <c r="K222" s="119">
        <v>2.4957194764752795</v>
      </c>
      <c r="L222" s="119">
        <v>0.9572862935679054</v>
      </c>
      <c r="M222" s="119">
        <v>0.5908288572044416</v>
      </c>
      <c r="N222" s="119">
        <v>0.044391058475575666</v>
      </c>
      <c r="O222" s="119">
        <v>0.10023273947508167</v>
      </c>
      <c r="P222" s="119">
        <v>0.027461675791868777</v>
      </c>
      <c r="Q222" s="119">
        <v>0.012200645089430907</v>
      </c>
      <c r="R222" s="119">
        <v>0.0006831893321341924</v>
      </c>
      <c r="S222" s="119">
        <v>0.0013151100276922166</v>
      </c>
      <c r="T222" s="119">
        <v>0.0004041466048627322</v>
      </c>
      <c r="U222" s="119">
        <v>0.0002668458455149754</v>
      </c>
      <c r="V222" s="119">
        <v>2.536849345041169E-05</v>
      </c>
      <c r="W222" s="119">
        <v>8.20147160173997E-05</v>
      </c>
      <c r="X222" s="119">
        <v>67.5</v>
      </c>
    </row>
    <row r="223" spans="1:24" s="119" customFormat="1" ht="12.75" hidden="1">
      <c r="A223" s="119">
        <v>1355</v>
      </c>
      <c r="B223" s="119">
        <v>182.3800048828125</v>
      </c>
      <c r="C223" s="119">
        <v>190.77999877929688</v>
      </c>
      <c r="D223" s="119">
        <v>8.637043952941895</v>
      </c>
      <c r="E223" s="119">
        <v>9.211318969726562</v>
      </c>
      <c r="F223" s="119">
        <v>40.03134928389699</v>
      </c>
      <c r="G223" s="119" t="s">
        <v>57</v>
      </c>
      <c r="H223" s="119">
        <v>-4.290871467943859</v>
      </c>
      <c r="I223" s="119">
        <v>110.58913341486864</v>
      </c>
      <c r="J223" s="119" t="s">
        <v>60</v>
      </c>
      <c r="K223" s="119">
        <v>1.4977388708826374</v>
      </c>
      <c r="L223" s="119">
        <v>0.00520859879145261</v>
      </c>
      <c r="M223" s="119">
        <v>-0.3491746206086547</v>
      </c>
      <c r="N223" s="119">
        <v>-0.00045915231209122694</v>
      </c>
      <c r="O223" s="119">
        <v>0.06101277026994563</v>
      </c>
      <c r="P223" s="119">
        <v>0.0005956158699546364</v>
      </c>
      <c r="Q223" s="119">
        <v>-0.006949646384811679</v>
      </c>
      <c r="R223" s="119">
        <v>-3.6866298184287465E-05</v>
      </c>
      <c r="S223" s="119">
        <v>0.000869124122540154</v>
      </c>
      <c r="T223" s="119">
        <v>4.240290397338933E-05</v>
      </c>
      <c r="U223" s="119">
        <v>-0.0001341470373225204</v>
      </c>
      <c r="V223" s="119">
        <v>-2.891397367366649E-06</v>
      </c>
      <c r="W223" s="119">
        <v>5.62159151559398E-05</v>
      </c>
      <c r="X223" s="119">
        <v>67.5</v>
      </c>
    </row>
    <row r="224" spans="1:24" s="119" customFormat="1" ht="12.75" hidden="1">
      <c r="A224" s="119">
        <v>1442</v>
      </c>
      <c r="B224" s="119">
        <v>162.05999755859375</v>
      </c>
      <c r="C224" s="119">
        <v>160.4600067138672</v>
      </c>
      <c r="D224" s="119">
        <v>8.824695587158203</v>
      </c>
      <c r="E224" s="119">
        <v>9.291479110717773</v>
      </c>
      <c r="F224" s="119">
        <v>41.15810218554009</v>
      </c>
      <c r="G224" s="119" t="s">
        <v>58</v>
      </c>
      <c r="H224" s="119">
        <v>16.62929115939822</v>
      </c>
      <c r="I224" s="119">
        <v>111.18928871799197</v>
      </c>
      <c r="J224" s="119" t="s">
        <v>61</v>
      </c>
      <c r="K224" s="119">
        <v>1.9963451555042395</v>
      </c>
      <c r="L224" s="119">
        <v>0.9572721234589503</v>
      </c>
      <c r="M224" s="119">
        <v>0.4766086684359701</v>
      </c>
      <c r="N224" s="119">
        <v>-0.04438868382523049</v>
      </c>
      <c r="O224" s="119">
        <v>0.07952385759422409</v>
      </c>
      <c r="P224" s="119">
        <v>0.027455215880287116</v>
      </c>
      <c r="Q224" s="119">
        <v>0.010027868952291331</v>
      </c>
      <c r="R224" s="119">
        <v>-0.000682193916419775</v>
      </c>
      <c r="S224" s="119">
        <v>0.0009869841156550747</v>
      </c>
      <c r="T224" s="119">
        <v>0.0004019160011205039</v>
      </c>
      <c r="U224" s="119">
        <v>0.00023067569799654328</v>
      </c>
      <c r="V224" s="119">
        <v>-2.520317998204921E-05</v>
      </c>
      <c r="W224" s="119">
        <v>5.971753952227851E-05</v>
      </c>
      <c r="X224" s="119">
        <v>67.5</v>
      </c>
    </row>
    <row r="225" spans="1:14" s="119" customFormat="1" ht="12.75">
      <c r="A225" s="119" t="s">
        <v>156</v>
      </c>
      <c r="E225" s="120" t="s">
        <v>106</v>
      </c>
      <c r="F225" s="120">
        <f>MIN(F196:F224)</f>
        <v>17.9981657254783</v>
      </c>
      <c r="G225" s="120"/>
      <c r="H225" s="120"/>
      <c r="I225" s="121"/>
      <c r="J225" s="121" t="s">
        <v>158</v>
      </c>
      <c r="K225" s="120">
        <f>AVERAGE(K223,K218,K213,K208,K203,K198)</f>
        <v>1.248958819032404</v>
      </c>
      <c r="L225" s="120">
        <f>AVERAGE(L223,L218,L213,L208,L203,L198)</f>
        <v>0.002651971787426821</v>
      </c>
      <c r="M225" s="121" t="s">
        <v>108</v>
      </c>
      <c r="N225" s="120" t="e">
        <f>Mittelwert(K221,K216,K211,K206,K201,K196)</f>
        <v>#NAME?</v>
      </c>
    </row>
    <row r="226" spans="5:14" s="119" customFormat="1" ht="12.75">
      <c r="E226" s="120" t="s">
        <v>107</v>
      </c>
      <c r="F226" s="120">
        <f>MAX(F196:F224)</f>
        <v>41.15810218554009</v>
      </c>
      <c r="G226" s="120"/>
      <c r="H226" s="120"/>
      <c r="I226" s="121"/>
      <c r="J226" s="121" t="s">
        <v>159</v>
      </c>
      <c r="K226" s="120">
        <f>AVERAGE(K224,K219,K214,K209,K204,K199)</f>
        <v>2.070191335661504</v>
      </c>
      <c r="L226" s="120">
        <f>AVERAGE(L224,L219,L214,L209,L204,L199)</f>
        <v>0.4873697470718963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112</v>
      </c>
      <c r="K227" s="120">
        <f>ABS(K225/$G$33)</f>
        <v>0.7805992618952524</v>
      </c>
      <c r="L227" s="120">
        <f>ABS(L225/$H$33)</f>
        <v>0.007366588298407837</v>
      </c>
      <c r="M227" s="121" t="s">
        <v>111</v>
      </c>
      <c r="N227" s="120">
        <f>K227+L227+L228+K228</f>
        <v>2.268817019193995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1.1762450770803998</v>
      </c>
      <c r="L228" s="120">
        <f>ABS(L226/$H$34)</f>
        <v>0.30460609191993515</v>
      </c>
      <c r="M228" s="120"/>
      <c r="N228" s="120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1261</v>
      </c>
      <c r="B231" s="119">
        <v>98.86</v>
      </c>
      <c r="C231" s="119">
        <v>99.16</v>
      </c>
      <c r="D231" s="119">
        <v>9.588047328005034</v>
      </c>
      <c r="E231" s="119">
        <v>10.265272504042795</v>
      </c>
      <c r="F231" s="119">
        <v>29.14537371866111</v>
      </c>
      <c r="G231" s="119" t="s">
        <v>59</v>
      </c>
      <c r="H231" s="119">
        <v>40.915975164639974</v>
      </c>
      <c r="I231" s="119">
        <v>72.27597516463997</v>
      </c>
      <c r="J231" s="119" t="s">
        <v>73</v>
      </c>
      <c r="K231" s="119">
        <v>4.10225717193692</v>
      </c>
      <c r="M231" s="119" t="s">
        <v>68</v>
      </c>
      <c r="N231" s="119">
        <v>2.8393618843854695</v>
      </c>
      <c r="X231" s="119">
        <v>67.5</v>
      </c>
    </row>
    <row r="232" spans="1:24" s="119" customFormat="1" ht="12.75" hidden="1">
      <c r="A232" s="119">
        <v>1444</v>
      </c>
      <c r="B232" s="119">
        <v>138.02000427246094</v>
      </c>
      <c r="C232" s="119">
        <v>145.02000427246094</v>
      </c>
      <c r="D232" s="119">
        <v>9.579825401306152</v>
      </c>
      <c r="E232" s="119">
        <v>9.847171783447266</v>
      </c>
      <c r="F232" s="119">
        <v>21.277165486541772</v>
      </c>
      <c r="G232" s="119" t="s">
        <v>56</v>
      </c>
      <c r="H232" s="119">
        <v>-17.623695870785497</v>
      </c>
      <c r="I232" s="119">
        <v>52.89630840167545</v>
      </c>
      <c r="J232" s="119" t="s">
        <v>62</v>
      </c>
      <c r="K232" s="119">
        <v>1.5163526463627879</v>
      </c>
      <c r="L232" s="119">
        <v>1.2883181667822434</v>
      </c>
      <c r="M232" s="119">
        <v>0.35897596602848764</v>
      </c>
      <c r="N232" s="119">
        <v>0.09576905463737782</v>
      </c>
      <c r="O232" s="119">
        <v>0.06089914381690603</v>
      </c>
      <c r="P232" s="119">
        <v>0.036957745139484244</v>
      </c>
      <c r="Q232" s="119">
        <v>0.007412784297634915</v>
      </c>
      <c r="R232" s="119">
        <v>0.0014740765473605993</v>
      </c>
      <c r="S232" s="119">
        <v>0.0007990440508164756</v>
      </c>
      <c r="T232" s="119">
        <v>0.0005438542737550053</v>
      </c>
      <c r="U232" s="119">
        <v>0.0001621426474360222</v>
      </c>
      <c r="V232" s="119">
        <v>5.4710270262530044E-05</v>
      </c>
      <c r="W232" s="119">
        <v>4.9836238943537464E-05</v>
      </c>
      <c r="X232" s="119">
        <v>67.5</v>
      </c>
    </row>
    <row r="233" spans="1:24" s="119" customFormat="1" ht="12.75" hidden="1">
      <c r="A233" s="119">
        <v>1442</v>
      </c>
      <c r="B233" s="119">
        <v>142.4199981689453</v>
      </c>
      <c r="C233" s="119">
        <v>157.4199981689453</v>
      </c>
      <c r="D233" s="119">
        <v>9.10547924041748</v>
      </c>
      <c r="E233" s="119">
        <v>9.271271705627441</v>
      </c>
      <c r="F233" s="119">
        <v>30.274091254261663</v>
      </c>
      <c r="G233" s="119" t="s">
        <v>57</v>
      </c>
      <c r="H233" s="119">
        <v>4.278641430209078</v>
      </c>
      <c r="I233" s="119">
        <v>79.19863959915439</v>
      </c>
      <c r="J233" s="119" t="s">
        <v>60</v>
      </c>
      <c r="K233" s="119">
        <v>1.4113164818483126</v>
      </c>
      <c r="L233" s="119">
        <v>0.007010753265703259</v>
      </c>
      <c r="M233" s="119">
        <v>-0.33259581378933384</v>
      </c>
      <c r="N233" s="119">
        <v>-0.0009903786061359664</v>
      </c>
      <c r="O233" s="119">
        <v>0.056917465097768065</v>
      </c>
      <c r="P233" s="119">
        <v>0.0008018102503931897</v>
      </c>
      <c r="Q233" s="119">
        <v>-0.00679248643307965</v>
      </c>
      <c r="R233" s="119">
        <v>-7.955927943113084E-05</v>
      </c>
      <c r="S233" s="119">
        <v>0.000764271666121438</v>
      </c>
      <c r="T233" s="119">
        <v>5.7080622907643925E-05</v>
      </c>
      <c r="U233" s="119">
        <v>-0.00014297612850158533</v>
      </c>
      <c r="V233" s="119">
        <v>-6.262029802136349E-06</v>
      </c>
      <c r="W233" s="119">
        <v>4.8122492322568554E-05</v>
      </c>
      <c r="X233" s="119">
        <v>67.5</v>
      </c>
    </row>
    <row r="234" spans="1:24" s="119" customFormat="1" ht="12.75" hidden="1">
      <c r="A234" s="119">
        <v>1355</v>
      </c>
      <c r="B234" s="119">
        <v>170.0399932861328</v>
      </c>
      <c r="C234" s="119">
        <v>183.94000244140625</v>
      </c>
      <c r="D234" s="119">
        <v>8.670660972595215</v>
      </c>
      <c r="E234" s="119">
        <v>9.208528518676758</v>
      </c>
      <c r="F234" s="119">
        <v>36.167720725812025</v>
      </c>
      <c r="G234" s="119" t="s">
        <v>58</v>
      </c>
      <c r="H234" s="119">
        <v>-3.0632344714002215</v>
      </c>
      <c r="I234" s="119">
        <v>99.47675881473259</v>
      </c>
      <c r="J234" s="119" t="s">
        <v>61</v>
      </c>
      <c r="K234" s="119">
        <v>0.5545368663981969</v>
      </c>
      <c r="L234" s="119">
        <v>1.2882990911274477</v>
      </c>
      <c r="M234" s="119">
        <v>0.13506949631910486</v>
      </c>
      <c r="N234" s="119">
        <v>-0.09576393358855706</v>
      </c>
      <c r="O234" s="119">
        <v>0.0216588985056156</v>
      </c>
      <c r="P234" s="119">
        <v>0.03694904634922849</v>
      </c>
      <c r="Q234" s="119">
        <v>0.002968416934948939</v>
      </c>
      <c r="R234" s="119">
        <v>-0.0014719279834743764</v>
      </c>
      <c r="S234" s="119">
        <v>0.0002331527728961498</v>
      </c>
      <c r="T234" s="119">
        <v>0.0005408505094479061</v>
      </c>
      <c r="U234" s="119">
        <v>7.647264083487866E-05</v>
      </c>
      <c r="V234" s="119">
        <v>-5.4350718992081746E-05</v>
      </c>
      <c r="W234" s="119">
        <v>1.2956714271052316E-05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1261</v>
      </c>
      <c r="B236" s="119">
        <v>97.04</v>
      </c>
      <c r="C236" s="119">
        <v>85.34</v>
      </c>
      <c r="D236" s="119">
        <v>9.745793745893799</v>
      </c>
      <c r="E236" s="119">
        <v>10.553431562427962</v>
      </c>
      <c r="F236" s="119">
        <v>29.748314190006422</v>
      </c>
      <c r="G236" s="119" t="s">
        <v>59</v>
      </c>
      <c r="H236" s="119">
        <v>43.03155017239757</v>
      </c>
      <c r="I236" s="119">
        <v>72.57155017239758</v>
      </c>
      <c r="J236" s="119" t="s">
        <v>73</v>
      </c>
      <c r="K236" s="119">
        <v>5.044249965570738</v>
      </c>
      <c r="M236" s="119" t="s">
        <v>68</v>
      </c>
      <c r="N236" s="119">
        <v>3.7249707003045773</v>
      </c>
      <c r="X236" s="119">
        <v>67.5</v>
      </c>
    </row>
    <row r="237" spans="1:24" s="119" customFormat="1" ht="12.75" hidden="1">
      <c r="A237" s="119">
        <v>1444</v>
      </c>
      <c r="B237" s="119">
        <v>137.77999877929688</v>
      </c>
      <c r="C237" s="119">
        <v>146.27999877929688</v>
      </c>
      <c r="D237" s="119">
        <v>9.596100807189941</v>
      </c>
      <c r="E237" s="119">
        <v>9.597378730773926</v>
      </c>
      <c r="F237" s="119">
        <v>18.61610671165572</v>
      </c>
      <c r="G237" s="119" t="s">
        <v>56</v>
      </c>
      <c r="H237" s="119">
        <v>-24.078201738315073</v>
      </c>
      <c r="I237" s="119">
        <v>46.20179704098181</v>
      </c>
      <c r="J237" s="119" t="s">
        <v>62</v>
      </c>
      <c r="K237" s="119">
        <v>1.5152923345012015</v>
      </c>
      <c r="L237" s="119">
        <v>1.615292420396484</v>
      </c>
      <c r="M237" s="119">
        <v>0.35872501233703735</v>
      </c>
      <c r="N237" s="119">
        <v>0.06616746937885298</v>
      </c>
      <c r="O237" s="119">
        <v>0.060856517933491644</v>
      </c>
      <c r="P237" s="119">
        <v>0.046337634197719316</v>
      </c>
      <c r="Q237" s="119">
        <v>0.007407611616220612</v>
      </c>
      <c r="R237" s="119">
        <v>0.0010184116761599324</v>
      </c>
      <c r="S237" s="119">
        <v>0.0007984931052364879</v>
      </c>
      <c r="T237" s="119">
        <v>0.00068187769948674</v>
      </c>
      <c r="U237" s="119">
        <v>0.0001620320921474398</v>
      </c>
      <c r="V237" s="119">
        <v>3.779707277271713E-05</v>
      </c>
      <c r="W237" s="119">
        <v>4.980374235405342E-05</v>
      </c>
      <c r="X237" s="119">
        <v>67.5</v>
      </c>
    </row>
    <row r="238" spans="1:24" s="119" customFormat="1" ht="12.75" hidden="1">
      <c r="A238" s="119">
        <v>1442</v>
      </c>
      <c r="B238" s="119">
        <v>136</v>
      </c>
      <c r="C238" s="119">
        <v>146.60000610351562</v>
      </c>
      <c r="D238" s="119">
        <v>9.186263084411621</v>
      </c>
      <c r="E238" s="119">
        <v>9.246002197265625</v>
      </c>
      <c r="F238" s="119">
        <v>29.022275482364055</v>
      </c>
      <c r="G238" s="119" t="s">
        <v>57</v>
      </c>
      <c r="H238" s="119">
        <v>6.735867075244428</v>
      </c>
      <c r="I238" s="119">
        <v>75.23586707524443</v>
      </c>
      <c r="J238" s="119" t="s">
        <v>60</v>
      </c>
      <c r="K238" s="119">
        <v>1.3982896504556037</v>
      </c>
      <c r="L238" s="119">
        <v>0.008789478601183292</v>
      </c>
      <c r="M238" s="119">
        <v>-0.3294332068063486</v>
      </c>
      <c r="N238" s="119">
        <v>-0.0006843751610293174</v>
      </c>
      <c r="O238" s="119">
        <v>0.056406943546300846</v>
      </c>
      <c r="P238" s="119">
        <v>0.0010053492498880144</v>
      </c>
      <c r="Q238" s="119">
        <v>-0.006723459442282259</v>
      </c>
      <c r="R238" s="119">
        <v>-5.49505878446152E-05</v>
      </c>
      <c r="S238" s="119">
        <v>0.0007586403046238252</v>
      </c>
      <c r="T238" s="119">
        <v>7.157733389242182E-05</v>
      </c>
      <c r="U238" s="119">
        <v>-0.00014123135647668456</v>
      </c>
      <c r="V238" s="119">
        <v>-4.319876709889763E-06</v>
      </c>
      <c r="W238" s="119">
        <v>4.780638675331316E-05</v>
      </c>
      <c r="X238" s="119">
        <v>67.5</v>
      </c>
    </row>
    <row r="239" spans="1:24" s="119" customFormat="1" ht="12.75" hidden="1">
      <c r="A239" s="119">
        <v>1355</v>
      </c>
      <c r="B239" s="119">
        <v>166.82000732421875</v>
      </c>
      <c r="C239" s="119">
        <v>186.4199981689453</v>
      </c>
      <c r="D239" s="119">
        <v>8.97726058959961</v>
      </c>
      <c r="E239" s="119">
        <v>9.354866027832031</v>
      </c>
      <c r="F239" s="119">
        <v>34.09593976369061</v>
      </c>
      <c r="G239" s="119" t="s">
        <v>58</v>
      </c>
      <c r="H239" s="119">
        <v>-8.756573353318288</v>
      </c>
      <c r="I239" s="119">
        <v>90.56343397090046</v>
      </c>
      <c r="J239" s="119" t="s">
        <v>61</v>
      </c>
      <c r="K239" s="119">
        <v>0.5838637789988749</v>
      </c>
      <c r="L239" s="119">
        <v>1.6152685066131425</v>
      </c>
      <c r="M239" s="119">
        <v>0.14197674714365438</v>
      </c>
      <c r="N239" s="119">
        <v>-0.06616393001205727</v>
      </c>
      <c r="O239" s="119">
        <v>0.022842339957933805</v>
      </c>
      <c r="P239" s="119">
        <v>0.046326726799196555</v>
      </c>
      <c r="Q239" s="119">
        <v>0.0031093090847891074</v>
      </c>
      <c r="R239" s="119">
        <v>-0.0010169281071120092</v>
      </c>
      <c r="S239" s="119">
        <v>0.00024911067281527423</v>
      </c>
      <c r="T239" s="119">
        <v>0.0006781105236834049</v>
      </c>
      <c r="U239" s="119">
        <v>7.942356598284963E-05</v>
      </c>
      <c r="V239" s="119">
        <v>-3.7549399134971875E-05</v>
      </c>
      <c r="W239" s="119">
        <v>1.3962884303093621E-05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1261</v>
      </c>
      <c r="B241" s="119">
        <v>95.78</v>
      </c>
      <c r="C241" s="119">
        <v>80.88</v>
      </c>
      <c r="D241" s="119">
        <v>9.667113827981739</v>
      </c>
      <c r="E241" s="119">
        <v>10.659970939951153</v>
      </c>
      <c r="F241" s="119">
        <v>30.081072116210596</v>
      </c>
      <c r="G241" s="119" t="s">
        <v>59</v>
      </c>
      <c r="H241" s="119">
        <v>45.69665977459886</v>
      </c>
      <c r="I241" s="119">
        <v>73.97665977459886</v>
      </c>
      <c r="J241" s="119" t="s">
        <v>73</v>
      </c>
      <c r="K241" s="119">
        <v>6.092000949026677</v>
      </c>
      <c r="M241" s="119" t="s">
        <v>68</v>
      </c>
      <c r="N241" s="119">
        <v>4.5429520177062575</v>
      </c>
      <c r="X241" s="119">
        <v>67.5</v>
      </c>
    </row>
    <row r="242" spans="1:24" s="119" customFormat="1" ht="12.75" hidden="1">
      <c r="A242" s="119">
        <v>1444</v>
      </c>
      <c r="B242" s="119">
        <v>147.5399932861328</v>
      </c>
      <c r="C242" s="119">
        <v>142.94000244140625</v>
      </c>
      <c r="D242" s="119">
        <v>9.132733345031738</v>
      </c>
      <c r="E242" s="119">
        <v>9.848221778869629</v>
      </c>
      <c r="F242" s="119">
        <v>19.31122248156975</v>
      </c>
      <c r="G242" s="119" t="s">
        <v>56</v>
      </c>
      <c r="H242" s="119">
        <v>-29.66073811996904</v>
      </c>
      <c r="I242" s="119">
        <v>50.379255166163766</v>
      </c>
      <c r="J242" s="119" t="s">
        <v>62</v>
      </c>
      <c r="K242" s="119">
        <v>1.6352726117466954</v>
      </c>
      <c r="L242" s="119">
        <v>1.804452915285059</v>
      </c>
      <c r="M242" s="119">
        <v>0.3871289307519276</v>
      </c>
      <c r="N242" s="119">
        <v>0.07004368728196712</v>
      </c>
      <c r="O242" s="119">
        <v>0.06567523880629443</v>
      </c>
      <c r="P242" s="119">
        <v>0.051764081051281115</v>
      </c>
      <c r="Q242" s="119">
        <v>0.007994154382908115</v>
      </c>
      <c r="R242" s="119">
        <v>0.0010780553583711024</v>
      </c>
      <c r="S242" s="119">
        <v>0.0008617323520106857</v>
      </c>
      <c r="T242" s="119">
        <v>0.0007617278301060747</v>
      </c>
      <c r="U242" s="119">
        <v>0.0001748573971634606</v>
      </c>
      <c r="V242" s="119">
        <v>4.000967218593193E-05</v>
      </c>
      <c r="W242" s="119">
        <v>5.375005317381476E-05</v>
      </c>
      <c r="X242" s="119">
        <v>67.5</v>
      </c>
    </row>
    <row r="243" spans="1:24" s="119" customFormat="1" ht="12.75" hidden="1">
      <c r="A243" s="119">
        <v>1442</v>
      </c>
      <c r="B243" s="119">
        <v>127.05999755859375</v>
      </c>
      <c r="C243" s="119">
        <v>140.66000366210938</v>
      </c>
      <c r="D243" s="119">
        <v>9.423995018005371</v>
      </c>
      <c r="E243" s="119">
        <v>9.673349380493164</v>
      </c>
      <c r="F243" s="119">
        <v>27.301344786214315</v>
      </c>
      <c r="G243" s="119" t="s">
        <v>57</v>
      </c>
      <c r="H243" s="119">
        <v>9.403340113821699</v>
      </c>
      <c r="I243" s="119">
        <v>68.96333767241545</v>
      </c>
      <c r="J243" s="119" t="s">
        <v>60</v>
      </c>
      <c r="K243" s="119">
        <v>1.3992198167398726</v>
      </c>
      <c r="L243" s="119">
        <v>0.009818642725788586</v>
      </c>
      <c r="M243" s="119">
        <v>-0.3289471035168151</v>
      </c>
      <c r="N243" s="119">
        <v>-0.0007245726692515125</v>
      </c>
      <c r="O243" s="119">
        <v>0.05655794980586923</v>
      </c>
      <c r="P243" s="119">
        <v>0.0011230933565381143</v>
      </c>
      <c r="Q243" s="119">
        <v>-0.006679749121427537</v>
      </c>
      <c r="R243" s="119">
        <v>-5.8177124990250547E-05</v>
      </c>
      <c r="S243" s="119">
        <v>0.000769960696986093</v>
      </c>
      <c r="T243" s="119">
        <v>7.996278330930712E-05</v>
      </c>
      <c r="U243" s="119">
        <v>-0.0001380589994269134</v>
      </c>
      <c r="V243" s="119">
        <v>-4.5738148331587374E-06</v>
      </c>
      <c r="W243" s="119">
        <v>4.879933443570303E-05</v>
      </c>
      <c r="X243" s="119">
        <v>67.5</v>
      </c>
    </row>
    <row r="244" spans="1:24" s="119" customFormat="1" ht="12.75" hidden="1">
      <c r="A244" s="119">
        <v>1355</v>
      </c>
      <c r="B244" s="119">
        <v>163.89999389648438</v>
      </c>
      <c r="C244" s="119">
        <v>194.5</v>
      </c>
      <c r="D244" s="119">
        <v>8.788352012634277</v>
      </c>
      <c r="E244" s="119">
        <v>8.832483291625977</v>
      </c>
      <c r="F244" s="119">
        <v>32.763983658452226</v>
      </c>
      <c r="G244" s="119" t="s">
        <v>58</v>
      </c>
      <c r="H244" s="119">
        <v>-7.514657867218062</v>
      </c>
      <c r="I244" s="119">
        <v>88.88533602926631</v>
      </c>
      <c r="J244" s="119" t="s">
        <v>61</v>
      </c>
      <c r="K244" s="119">
        <v>0.8463453309207157</v>
      </c>
      <c r="L244" s="119">
        <v>1.8044262017981703</v>
      </c>
      <c r="M244" s="119">
        <v>0.20411421340276253</v>
      </c>
      <c r="N244" s="119">
        <v>-0.07003993948099167</v>
      </c>
      <c r="O244" s="119">
        <v>0.033383159017992575</v>
      </c>
      <c r="P244" s="119">
        <v>0.05175189608503345</v>
      </c>
      <c r="Q244" s="119">
        <v>0.004391748623561811</v>
      </c>
      <c r="R244" s="119">
        <v>-0.0010764844531346075</v>
      </c>
      <c r="S244" s="119">
        <v>0.0003869666285334671</v>
      </c>
      <c r="T244" s="119">
        <v>0.0007575191353646044</v>
      </c>
      <c r="U244" s="119">
        <v>0.00010730713871881835</v>
      </c>
      <c r="V244" s="119">
        <v>-3.9747378357543434E-05</v>
      </c>
      <c r="W244" s="119">
        <v>2.2532047728076608E-05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1261</v>
      </c>
      <c r="B246" s="119">
        <v>97.76</v>
      </c>
      <c r="C246" s="119">
        <v>74.76</v>
      </c>
      <c r="D246" s="119">
        <v>9.280311946028357</v>
      </c>
      <c r="E246" s="119">
        <v>10.223260002733195</v>
      </c>
      <c r="F246" s="119">
        <v>29.090020976089164</v>
      </c>
      <c r="G246" s="119" t="s">
        <v>59</v>
      </c>
      <c r="H246" s="119">
        <v>44.267382392405224</v>
      </c>
      <c r="I246" s="119">
        <v>74.52738239240523</v>
      </c>
      <c r="J246" s="119" t="s">
        <v>73</v>
      </c>
      <c r="K246" s="119">
        <v>6.4496805620952165</v>
      </c>
      <c r="M246" s="119" t="s">
        <v>68</v>
      </c>
      <c r="N246" s="119">
        <v>5.099867687826661</v>
      </c>
      <c r="X246" s="119">
        <v>67.5</v>
      </c>
    </row>
    <row r="247" spans="1:24" s="119" customFormat="1" ht="12.75" hidden="1">
      <c r="A247" s="119">
        <v>1444</v>
      </c>
      <c r="B247" s="119">
        <v>146.25999450683594</v>
      </c>
      <c r="C247" s="119">
        <v>150.55999755859375</v>
      </c>
      <c r="D247" s="119">
        <v>9.700542449951172</v>
      </c>
      <c r="E247" s="119">
        <v>10.312098503112793</v>
      </c>
      <c r="F247" s="119">
        <v>17.9981657254783</v>
      </c>
      <c r="G247" s="119" t="s">
        <v>56</v>
      </c>
      <c r="H247" s="119">
        <v>-34.557004634844276</v>
      </c>
      <c r="I247" s="119">
        <v>44.20298987199166</v>
      </c>
      <c r="J247" s="119" t="s">
        <v>62</v>
      </c>
      <c r="K247" s="119">
        <v>1.4767891214898072</v>
      </c>
      <c r="L247" s="119">
        <v>2.0341475842225996</v>
      </c>
      <c r="M247" s="119">
        <v>0.3496101693512153</v>
      </c>
      <c r="N247" s="119">
        <v>0.042591585480357956</v>
      </c>
      <c r="O247" s="119">
        <v>0.05931031461931985</v>
      </c>
      <c r="P247" s="119">
        <v>0.05835332796050575</v>
      </c>
      <c r="Q247" s="119">
        <v>0.007219407888281011</v>
      </c>
      <c r="R247" s="119">
        <v>0.000655478229891779</v>
      </c>
      <c r="S247" s="119">
        <v>0.000778236597245341</v>
      </c>
      <c r="T247" s="119">
        <v>0.0008586824496849065</v>
      </c>
      <c r="U247" s="119">
        <v>0.00015791182472251307</v>
      </c>
      <c r="V247" s="119">
        <v>2.432314444070937E-05</v>
      </c>
      <c r="W247" s="119">
        <v>4.854522979109468E-05</v>
      </c>
      <c r="X247" s="119">
        <v>67.5</v>
      </c>
    </row>
    <row r="248" spans="1:24" s="119" customFormat="1" ht="12.75" hidden="1">
      <c r="A248" s="119">
        <v>1442</v>
      </c>
      <c r="B248" s="119">
        <v>134.66000366210938</v>
      </c>
      <c r="C248" s="119">
        <v>137.9600067138672</v>
      </c>
      <c r="D248" s="119">
        <v>8.960368156433105</v>
      </c>
      <c r="E248" s="119">
        <v>9.474289894104004</v>
      </c>
      <c r="F248" s="119">
        <v>30.23574349426035</v>
      </c>
      <c r="G248" s="119" t="s">
        <v>57</v>
      </c>
      <c r="H248" s="119">
        <v>13.193109872610762</v>
      </c>
      <c r="I248" s="119">
        <v>80.35311353472014</v>
      </c>
      <c r="J248" s="119" t="s">
        <v>60</v>
      </c>
      <c r="K248" s="119">
        <v>1.1985465488741198</v>
      </c>
      <c r="L248" s="119">
        <v>0.011068068255257428</v>
      </c>
      <c r="M248" s="119">
        <v>-0.2813993199114088</v>
      </c>
      <c r="N248" s="119">
        <v>-0.00044083793555188224</v>
      </c>
      <c r="O248" s="119">
        <v>0.0485061040399492</v>
      </c>
      <c r="P248" s="119">
        <v>0.0012661028376578084</v>
      </c>
      <c r="Q248" s="119">
        <v>-0.005696415503998892</v>
      </c>
      <c r="R248" s="119">
        <v>-3.536409725655644E-05</v>
      </c>
      <c r="S248" s="119">
        <v>0.0006652268341382132</v>
      </c>
      <c r="T248" s="119">
        <v>9.015079276857504E-05</v>
      </c>
      <c r="U248" s="119">
        <v>-0.00011654814894516016</v>
      </c>
      <c r="V248" s="119">
        <v>-2.775199718120694E-06</v>
      </c>
      <c r="W248" s="119">
        <v>4.230888177911687E-05</v>
      </c>
      <c r="X248" s="119">
        <v>67.5</v>
      </c>
    </row>
    <row r="249" spans="1:24" s="119" customFormat="1" ht="12.75" hidden="1">
      <c r="A249" s="119">
        <v>1355</v>
      </c>
      <c r="B249" s="119">
        <v>170.22000122070312</v>
      </c>
      <c r="C249" s="119">
        <v>191.52000427246094</v>
      </c>
      <c r="D249" s="119">
        <v>8.624104499816895</v>
      </c>
      <c r="E249" s="119">
        <v>8.706482887268066</v>
      </c>
      <c r="F249" s="119">
        <v>32.80518177444162</v>
      </c>
      <c r="G249" s="119" t="s">
        <v>58</v>
      </c>
      <c r="H249" s="119">
        <v>-12.003893576885702</v>
      </c>
      <c r="I249" s="119">
        <v>90.71610764381742</v>
      </c>
      <c r="J249" s="119" t="s">
        <v>61</v>
      </c>
      <c r="K249" s="119">
        <v>0.8627817102445866</v>
      </c>
      <c r="L249" s="119">
        <v>2.0341174725820865</v>
      </c>
      <c r="M249" s="119">
        <v>0.20746492057015817</v>
      </c>
      <c r="N249" s="119">
        <v>-0.04258930400517502</v>
      </c>
      <c r="O249" s="119">
        <v>0.03413021082718842</v>
      </c>
      <c r="P249" s="119">
        <v>0.05833959091106842</v>
      </c>
      <c r="Q249" s="119">
        <v>0.0044351663625139415</v>
      </c>
      <c r="R249" s="119">
        <v>-0.0006545235599176616</v>
      </c>
      <c r="S249" s="119">
        <v>0.0004038879305382339</v>
      </c>
      <c r="T249" s="119">
        <v>0.0008539369906263983</v>
      </c>
      <c r="U249" s="119">
        <v>0.00010654892474657102</v>
      </c>
      <c r="V249" s="119">
        <v>-2.4164304707732727E-05</v>
      </c>
      <c r="W249" s="119">
        <v>2.3803316115005888E-05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1261</v>
      </c>
      <c r="B251" s="119">
        <v>94.18</v>
      </c>
      <c r="C251" s="119">
        <v>80.58</v>
      </c>
      <c r="D251" s="119">
        <v>9.453785606678288</v>
      </c>
      <c r="E251" s="119">
        <v>10.14211644252453</v>
      </c>
      <c r="F251" s="119">
        <v>29.13351222690131</v>
      </c>
      <c r="G251" s="119" t="s">
        <v>59</v>
      </c>
      <c r="H251" s="119">
        <v>46.57817672455566</v>
      </c>
      <c r="I251" s="119">
        <v>73.25817672455567</v>
      </c>
      <c r="J251" s="119" t="s">
        <v>73</v>
      </c>
      <c r="K251" s="119">
        <v>6.791143023426693</v>
      </c>
      <c r="M251" s="119" t="s">
        <v>68</v>
      </c>
      <c r="N251" s="119">
        <v>5.444985372043583</v>
      </c>
      <c r="X251" s="119">
        <v>67.5</v>
      </c>
    </row>
    <row r="252" spans="1:24" s="119" customFormat="1" ht="12.75" hidden="1">
      <c r="A252" s="119">
        <v>1444</v>
      </c>
      <c r="B252" s="119">
        <v>151.4199981689453</v>
      </c>
      <c r="C252" s="119">
        <v>156.72000122070312</v>
      </c>
      <c r="D252" s="119">
        <v>9.4786958694458</v>
      </c>
      <c r="E252" s="119">
        <v>9.86846923828125</v>
      </c>
      <c r="F252" s="119">
        <v>19.972968076436832</v>
      </c>
      <c r="G252" s="119" t="s">
        <v>56</v>
      </c>
      <c r="H252" s="119">
        <v>-33.70800155476749</v>
      </c>
      <c r="I252" s="119">
        <v>50.211996614177814</v>
      </c>
      <c r="J252" s="119" t="s">
        <v>62</v>
      </c>
      <c r="K252" s="119">
        <v>1.459380080125546</v>
      </c>
      <c r="L252" s="119">
        <v>2.1290373435019903</v>
      </c>
      <c r="M252" s="119">
        <v>0.3454886642049676</v>
      </c>
      <c r="N252" s="119">
        <v>0.04440868707623881</v>
      </c>
      <c r="O252" s="119">
        <v>0.05861101302127993</v>
      </c>
      <c r="P252" s="119">
        <v>0.0610753963724777</v>
      </c>
      <c r="Q252" s="119">
        <v>0.007134289104109231</v>
      </c>
      <c r="R252" s="119">
        <v>0.0006834515405345766</v>
      </c>
      <c r="S252" s="119">
        <v>0.0007690572822263053</v>
      </c>
      <c r="T252" s="119">
        <v>0.0008987368464347689</v>
      </c>
      <c r="U252" s="119">
        <v>0.00015605578805030372</v>
      </c>
      <c r="V252" s="119">
        <v>2.5360728977383216E-05</v>
      </c>
      <c r="W252" s="119">
        <v>4.7972950592124785E-05</v>
      </c>
      <c r="X252" s="119">
        <v>67.5</v>
      </c>
    </row>
    <row r="253" spans="1:24" s="119" customFormat="1" ht="12.75" hidden="1">
      <c r="A253" s="119">
        <v>1442</v>
      </c>
      <c r="B253" s="119">
        <v>137.0399932861328</v>
      </c>
      <c r="C253" s="119">
        <v>155.94000244140625</v>
      </c>
      <c r="D253" s="119">
        <v>8.981820106506348</v>
      </c>
      <c r="E253" s="119">
        <v>9.015619277954102</v>
      </c>
      <c r="F253" s="119">
        <v>31.333933232605915</v>
      </c>
      <c r="G253" s="119" t="s">
        <v>57</v>
      </c>
      <c r="H253" s="119">
        <v>13.541037533100933</v>
      </c>
      <c r="I253" s="119">
        <v>83.08103081923375</v>
      </c>
      <c r="J253" s="119" t="s">
        <v>60</v>
      </c>
      <c r="K253" s="119">
        <v>1.2734595927335821</v>
      </c>
      <c r="L253" s="119">
        <v>0.011584443200102896</v>
      </c>
      <c r="M253" s="119">
        <v>-0.299536331581995</v>
      </c>
      <c r="N253" s="119">
        <v>-0.00045960601753324796</v>
      </c>
      <c r="O253" s="119">
        <v>0.05144957637182447</v>
      </c>
      <c r="P253" s="119">
        <v>0.0013251726136717173</v>
      </c>
      <c r="Q253" s="119">
        <v>-0.006089943173212649</v>
      </c>
      <c r="R253" s="119">
        <v>-3.686864262164527E-05</v>
      </c>
      <c r="S253" s="119">
        <v>0.0006983941357093128</v>
      </c>
      <c r="T253" s="119">
        <v>9.435604812216253E-05</v>
      </c>
      <c r="U253" s="119">
        <v>-0.00012637665614938923</v>
      </c>
      <c r="V253" s="119">
        <v>-2.8932740910434626E-06</v>
      </c>
      <c r="W253" s="119">
        <v>4.420671257475485E-05</v>
      </c>
      <c r="X253" s="119">
        <v>67.5</v>
      </c>
    </row>
    <row r="254" spans="1:24" s="119" customFormat="1" ht="12.75" hidden="1">
      <c r="A254" s="119">
        <v>1355</v>
      </c>
      <c r="B254" s="119">
        <v>190.63999938964844</v>
      </c>
      <c r="C254" s="119">
        <v>189.83999633789062</v>
      </c>
      <c r="D254" s="119">
        <v>8.643953323364258</v>
      </c>
      <c r="E254" s="119">
        <v>9.1781587600708</v>
      </c>
      <c r="F254" s="119">
        <v>39.14568372727475</v>
      </c>
      <c r="G254" s="119" t="s">
        <v>58</v>
      </c>
      <c r="H254" s="119">
        <v>-15.046607689954186</v>
      </c>
      <c r="I254" s="119">
        <v>108.09339169969425</v>
      </c>
      <c r="J254" s="119" t="s">
        <v>61</v>
      </c>
      <c r="K254" s="119">
        <v>0.7128049410196765</v>
      </c>
      <c r="L254" s="119">
        <v>2.129005826836027</v>
      </c>
      <c r="M254" s="119">
        <v>0.17216388458830156</v>
      </c>
      <c r="N254" s="119">
        <v>-0.04440630867505142</v>
      </c>
      <c r="O254" s="119">
        <v>0.028074756250775303</v>
      </c>
      <c r="P254" s="119">
        <v>0.061061018330840475</v>
      </c>
      <c r="Q254" s="119">
        <v>0.003716271406672601</v>
      </c>
      <c r="R254" s="119">
        <v>-0.000682456380621006</v>
      </c>
      <c r="S254" s="119">
        <v>0.0003220166681278362</v>
      </c>
      <c r="T254" s="119">
        <v>0.0008937700237322136</v>
      </c>
      <c r="U254" s="119">
        <v>9.155517333553771E-05</v>
      </c>
      <c r="V254" s="119">
        <v>-2.5195149122368403E-05</v>
      </c>
      <c r="W254" s="119">
        <v>1.8632513299269565E-05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1261</v>
      </c>
      <c r="B256" s="119">
        <v>92.26</v>
      </c>
      <c r="C256" s="119">
        <v>81.66</v>
      </c>
      <c r="D256" s="119">
        <v>9.15612481740038</v>
      </c>
      <c r="E256" s="119">
        <v>9.782694575077286</v>
      </c>
      <c r="F256" s="119">
        <v>28.538659680213474</v>
      </c>
      <c r="G256" s="119" t="s">
        <v>59</v>
      </c>
      <c r="H256" s="119">
        <v>49.329352665989006</v>
      </c>
      <c r="I256" s="119">
        <v>74.08935266598901</v>
      </c>
      <c r="J256" s="119" t="s">
        <v>73</v>
      </c>
      <c r="K256" s="119">
        <v>7.976091528784052</v>
      </c>
      <c r="M256" s="119" t="s">
        <v>68</v>
      </c>
      <c r="N256" s="119">
        <v>5.62886583963783</v>
      </c>
      <c r="X256" s="119">
        <v>67.5</v>
      </c>
    </row>
    <row r="257" spans="1:24" s="119" customFormat="1" ht="12.75" hidden="1">
      <c r="A257" s="119">
        <v>1444</v>
      </c>
      <c r="B257" s="119">
        <v>154.74000549316406</v>
      </c>
      <c r="C257" s="119">
        <v>160.63999938964844</v>
      </c>
      <c r="D257" s="119">
        <v>9.390832901000977</v>
      </c>
      <c r="E257" s="119">
        <v>9.794564247131348</v>
      </c>
      <c r="F257" s="119">
        <v>20.41631352030752</v>
      </c>
      <c r="G257" s="119" t="s">
        <v>56</v>
      </c>
      <c r="H257" s="119">
        <v>-35.42599739296037</v>
      </c>
      <c r="I257" s="119">
        <v>51.814008100203694</v>
      </c>
      <c r="J257" s="119" t="s">
        <v>62</v>
      </c>
      <c r="K257" s="119">
        <v>2.04957198630723</v>
      </c>
      <c r="L257" s="119">
        <v>1.8783770866665583</v>
      </c>
      <c r="M257" s="119">
        <v>0.4852089379093241</v>
      </c>
      <c r="N257" s="119">
        <v>0.042850170673476726</v>
      </c>
      <c r="O257" s="119">
        <v>0.0823142097393354</v>
      </c>
      <c r="P257" s="119">
        <v>0.053884767319006474</v>
      </c>
      <c r="Q257" s="119">
        <v>0.010019525163389841</v>
      </c>
      <c r="R257" s="119">
        <v>0.0006594688164870547</v>
      </c>
      <c r="S257" s="119">
        <v>0.001080033473853377</v>
      </c>
      <c r="T257" s="119">
        <v>0.0007929477071982085</v>
      </c>
      <c r="U257" s="119">
        <v>0.0002191531298269648</v>
      </c>
      <c r="V257" s="119">
        <v>2.4479447674012295E-05</v>
      </c>
      <c r="W257" s="119">
        <v>6.736124573285855E-05</v>
      </c>
      <c r="X257" s="119">
        <v>67.5</v>
      </c>
    </row>
    <row r="258" spans="1:24" s="119" customFormat="1" ht="12.75" hidden="1">
      <c r="A258" s="119">
        <v>1442</v>
      </c>
      <c r="B258" s="119">
        <v>162.05999755859375</v>
      </c>
      <c r="C258" s="119">
        <v>160.4600067138672</v>
      </c>
      <c r="D258" s="119">
        <v>8.824695587158203</v>
      </c>
      <c r="E258" s="119">
        <v>9.291479110717773</v>
      </c>
      <c r="F258" s="119">
        <v>36.55035688140651</v>
      </c>
      <c r="G258" s="119" t="s">
        <v>57</v>
      </c>
      <c r="H258" s="119">
        <v>4.181391578151846</v>
      </c>
      <c r="I258" s="119">
        <v>98.7413891367456</v>
      </c>
      <c r="J258" s="119" t="s">
        <v>60</v>
      </c>
      <c r="K258" s="119">
        <v>1.7407071213574152</v>
      </c>
      <c r="L258" s="119">
        <v>0.010220552105839968</v>
      </c>
      <c r="M258" s="119">
        <v>-0.40915040699317634</v>
      </c>
      <c r="N258" s="119">
        <v>-0.0004432780233242275</v>
      </c>
      <c r="O258" s="119">
        <v>0.0703739238579907</v>
      </c>
      <c r="P258" s="119">
        <v>0.0011690371785516972</v>
      </c>
      <c r="Q258" s="119">
        <v>-0.008304647904828108</v>
      </c>
      <c r="R258" s="119">
        <v>-3.555757391706948E-05</v>
      </c>
      <c r="S258" s="119">
        <v>0.0009590572894931969</v>
      </c>
      <c r="T258" s="119">
        <v>8.323326702048045E-05</v>
      </c>
      <c r="U258" s="119">
        <v>-0.00017137773453622152</v>
      </c>
      <c r="V258" s="119">
        <v>-2.7855941778485233E-06</v>
      </c>
      <c r="W258" s="119">
        <v>6.0810373140602424E-05</v>
      </c>
      <c r="X258" s="119">
        <v>67.5</v>
      </c>
    </row>
    <row r="259" spans="1:24" s="119" customFormat="1" ht="12.75" hidden="1">
      <c r="A259" s="119">
        <v>1355</v>
      </c>
      <c r="B259" s="119">
        <v>182.3800048828125</v>
      </c>
      <c r="C259" s="119">
        <v>190.77999877929688</v>
      </c>
      <c r="D259" s="119">
        <v>8.637043952941895</v>
      </c>
      <c r="E259" s="119">
        <v>9.211318969726562</v>
      </c>
      <c r="F259" s="119">
        <v>39.00762611322683</v>
      </c>
      <c r="G259" s="119" t="s">
        <v>58</v>
      </c>
      <c r="H259" s="119">
        <v>-7.118971452739416</v>
      </c>
      <c r="I259" s="119">
        <v>107.76103343007308</v>
      </c>
      <c r="J259" s="119" t="s">
        <v>61</v>
      </c>
      <c r="K259" s="119">
        <v>1.0819815362153575</v>
      </c>
      <c r="L259" s="119">
        <v>1.878349280626103</v>
      </c>
      <c r="M259" s="119">
        <v>0.2608134541859613</v>
      </c>
      <c r="N259" s="119">
        <v>-0.04284787779272298</v>
      </c>
      <c r="O259" s="119">
        <v>0.04269824312358795</v>
      </c>
      <c r="P259" s="119">
        <v>0.053872084618089844</v>
      </c>
      <c r="Q259" s="119">
        <v>0.005605685299464852</v>
      </c>
      <c r="R259" s="119">
        <v>-0.0006585095131096958</v>
      </c>
      <c r="S259" s="119">
        <v>0.0004966703334343172</v>
      </c>
      <c r="T259" s="119">
        <v>0.0007885672384850852</v>
      </c>
      <c r="U259" s="119">
        <v>0.0001365934347550675</v>
      </c>
      <c r="V259" s="119">
        <v>-2.4320440446279798E-05</v>
      </c>
      <c r="W259" s="119">
        <v>2.8976472269468082E-05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17.9981657254783</v>
      </c>
      <c r="G260" s="120"/>
      <c r="H260" s="120"/>
      <c r="I260" s="121"/>
      <c r="J260" s="121" t="s">
        <v>158</v>
      </c>
      <c r="K260" s="120">
        <f>AVERAGE(K258,K253,K248,K243,K238,K233)</f>
        <v>1.403589868668151</v>
      </c>
      <c r="L260" s="120">
        <f>AVERAGE(L258,L253,L248,L243,L238,L233)</f>
        <v>0.009748656358979238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39.14568372727475</v>
      </c>
      <c r="G261" s="120"/>
      <c r="H261" s="120"/>
      <c r="I261" s="121"/>
      <c r="J261" s="121" t="s">
        <v>159</v>
      </c>
      <c r="K261" s="120">
        <f>AVERAGE(K259,K254,K249,K244,K239,K234)</f>
        <v>0.7737190272995681</v>
      </c>
      <c r="L261" s="120">
        <f>AVERAGE(L259,L254,L249,L244,L239,L234)</f>
        <v>1.791577729930496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0.8772436679175943</v>
      </c>
      <c r="L262" s="120">
        <f>ABS(L260/$H$33)</f>
        <v>0.02707960099716455</v>
      </c>
      <c r="M262" s="121" t="s">
        <v>111</v>
      </c>
      <c r="N262" s="120">
        <f>K262+L262+L263+K263</f>
        <v>2.4636724338142555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0.4396130836929364</v>
      </c>
      <c r="L263" s="120">
        <f>ABS(L261/$H$34)</f>
        <v>1.11973608120656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E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Gielnik</cp:lastModifiedBy>
  <cp:lastPrinted>2004-11-24T08:54:38Z</cp:lastPrinted>
  <dcterms:created xsi:type="dcterms:W3CDTF">2003-07-09T12:58:06Z</dcterms:created>
  <dcterms:modified xsi:type="dcterms:W3CDTF">2004-11-24T08:55:12Z</dcterms:modified>
  <cp:category/>
  <cp:version/>
  <cp:contentType/>
  <cp:contentStatus/>
</cp:coreProperties>
</file>