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<sst xmlns="http://schemas.openxmlformats.org/spreadsheetml/2006/main" count="711" uniqueCount="166">
  <si>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</si>
  <si>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</si>
  <si>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</si>
  <si>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</si>
  <si>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</si>
  <si>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</si>
  <si>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</si>
  <si>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</si>
  <si>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</si>
  <si>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</si>
  <si>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</si>
  <si>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</si>
  <si>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</si>
  <si>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</si>
  <si>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</si>
  <si>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</si>
  <si>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</si>
  <si>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</si>
  <si>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</si>
  <si>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</si>
  <si>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</si>
  <si>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</si>
  <si>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</si>
  <si>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</si>
  <si>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</si>
  <si>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</si>
  <si>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</si>
  <si>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</si>
  <si>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</si>
  <si>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</si>
  <si>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</si>
  <si>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</si>
  <si>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</si>
  <si>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</si>
  <si>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</si>
  <si>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</si>
  <si>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</si>
  <si>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</si>
  <si>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</si>
  <si>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</si>
  <si>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</si>
  <si>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</si>
  <si>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</si>
  <si>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</si>
  <si>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</si>
  <si>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</si>
  <si>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</si>
  <si>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</si>
  <si>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</si>
  <si>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</si>
  <si>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</si>
  <si>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</si>
  <si>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</si>
  <si>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</si>
  <si>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</si>
  <si>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</si>
  <si>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</si>
  <si>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</si>
  <si>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</si>
  <si>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</si>
  <si>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</si>
  <si>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</si>
  <si>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</si>
  <si>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</si>
  <si>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</si>
  <si>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</si>
  <si>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</si>
  <si>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</si>
  <si>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</si>
  <si>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</si>
  <si>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</si>
  <si>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</si>
  <si>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</si>
  <si>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</si>
  <si>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</si>
  <si>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</si>
  <si>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</si>
  <si>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</si>
  <si>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</si>
  <si>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</si>
  <si>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</si>
  <si>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</si>
  <si>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</si>
  <si>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</si>
  <si>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</si>
  <si>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</si>
  <si>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</si>
  <si>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</si>
  <si>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</si>
  <si>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</si>
  <si>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</si>
  <si>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</si>
  <si>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</si>
  <si>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</si>
  <si>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</si>
  <si>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</si>
  <si>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</si>
  <si>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</si>
  <si>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</si>
  <si>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</si>
  <si>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</si>
  <si>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</si>
  <si>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</si>
  <si>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</si>
  <si>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</si>
  <si>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</si>
  <si>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</si>
  <si>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</si>
  <si>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</si>
  <si>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</si>
  <si>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</si>
  <si>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</si>
  <si>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</si>
  <si>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</si>
  <si>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</si>
  <si>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</si>
  <si>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</si>
  <si>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</si>
  <si>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</si>
  <si>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</si>
  <si>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</si>
  <si>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</si>
  <si>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</si>
  <si>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</si>
  <si>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</si>
  <si>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</si>
  <si>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</si>
  <si>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</si>
  <si>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</si>
  <si>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</si>
  <si>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</si>
  <si>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</si>
  <si>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</si>
  <si>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</si>
  <si>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</si>
  <si>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</si>
  <si>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</si>
  <si>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</si>
  <si>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</si>
  <si>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</si>
  <si>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</si>
  <si>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</si>
  <si>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</si>
  <si>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</si>
  <si>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</si>
  <si>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</si>
  <si>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</si>
  <si>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</si>
  <si>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</si>
  <si>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</si>
  <si>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</si>
  <si>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</si>
  <si>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</si>
  <si>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</si>
  <si>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</si>
  <si>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</si>
  <si>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</si>
  <si>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</si>
  <si>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</si>
  <si>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</si>
  <si>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</si>
  <si>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</si>
  <si>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2</t>
  </si>
  <si>
    <t>AP 426</t>
  </si>
  <si>
    <t xml:space="preserve"> 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</si>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</sst>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89.95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98.07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92.06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76.48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89.14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1.714701612200571</v>
      </c>
      <c r="C41" s="2">
        <f aca="true" t="shared" si="0" ref="C41:C55">($B$41*H41+$B$42*J41+$B$43*L41+$B$44*N41+$B$45*P41+$B$46*R41+$B$47*T41+$B$48*V41)/100</f>
        <v>-2.777538686917124E-08</v>
      </c>
      <c r="D41" s="2">
        <f aca="true" t="shared" si="1" ref="D41:D55">($B$41*I41+$B$42*K41+$B$43*M41+$B$44*O41+$B$45*Q41+$B$46*S41+$B$47*U41+$B$48*W41)/100</f>
        <v>-8.064545784992494E-08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14.722665656523574</v>
      </c>
      <c r="C42" s="2">
        <f t="shared" si="0"/>
        <v>-9.470492653811315E-11</v>
      </c>
      <c r="D42" s="2">
        <f t="shared" si="1"/>
        <v>-3.5299093851707256E-08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-23.55691997902511</v>
      </c>
      <c r="C43" s="2">
        <f t="shared" si="0"/>
        <v>0.3294883262574526</v>
      </c>
      <c r="D43" s="2">
        <f t="shared" si="1"/>
        <v>-0.9732930529053145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23.387628150755198</v>
      </c>
      <c r="C44" s="2">
        <f t="shared" si="0"/>
        <v>0.00637991637267027</v>
      </c>
      <c r="D44" s="2">
        <f t="shared" si="1"/>
        <v>1.1723598271956837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1.714701612200571</v>
      </c>
      <c r="C45" s="2">
        <f t="shared" si="0"/>
        <v>-0.08061523532285321</v>
      </c>
      <c r="D45" s="2">
        <f t="shared" si="1"/>
        <v>-0.22951214294796926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14.722665656523574</v>
      </c>
      <c r="C46" s="2">
        <f t="shared" si="0"/>
        <v>-0.0006575283558674426</v>
      </c>
      <c r="D46" s="2">
        <f t="shared" si="1"/>
        <v>-0.06356767929900668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-23.55691997902511</v>
      </c>
      <c r="C47" s="2">
        <f t="shared" si="0"/>
        <v>0.012810146602403077</v>
      </c>
      <c r="D47" s="2">
        <f t="shared" si="1"/>
        <v>-0.03922954959745183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23.387628150755198</v>
      </c>
      <c r="C48" s="2">
        <f t="shared" si="0"/>
        <v>0.0007298714337557798</v>
      </c>
      <c r="D48" s="2">
        <f t="shared" si="1"/>
        <v>0.03362373165225666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-0.0017884780741863786</v>
      </c>
      <c r="D49" s="2">
        <f t="shared" si="1"/>
        <v>-0.004694212934173045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-5.281689193980486E-05</v>
      </c>
      <c r="D50" s="2">
        <f t="shared" si="1"/>
        <v>-0.000977088744325699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0.00013296800546991683</v>
      </c>
      <c r="D51" s="2">
        <f t="shared" si="1"/>
        <v>-0.0005248299391301348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5.1966764262899484E-05</v>
      </c>
      <c r="D52" s="2">
        <f t="shared" si="1"/>
        <v>0.0004921314997716166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-4.7164966074971774E-05</v>
      </c>
      <c r="D53" s="2">
        <f t="shared" si="1"/>
        <v>-9.927073288834779E-05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-4.16375535852712E-06</v>
      </c>
      <c r="D54" s="2">
        <f t="shared" si="1"/>
        <v>-3.606380609754595E-05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7.2084145852989325E-06</v>
      </c>
      <c r="D55" s="2">
        <f t="shared" si="1"/>
        <v>-3.297752543793035E-05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11" sqref="F11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1294</v>
      </c>
      <c r="B3" s="31">
        <v>98.07333333333334</v>
      </c>
      <c r="C3" s="31">
        <v>89.95666666666666</v>
      </c>
      <c r="D3" s="31">
        <v>9.39047259512064</v>
      </c>
      <c r="E3" s="31">
        <v>10.308828779974538</v>
      </c>
      <c r="F3" s="32" t="s">
        <v>69</v>
      </c>
      <c r="H3" s="34">
        <v>0.0625</v>
      </c>
      <c r="I3" s="33" t="s">
        <v>164</v>
      </c>
    </row>
    <row r="4" spans="1:9" ht="16.5" customHeight="1">
      <c r="A4" s="35">
        <v>1325</v>
      </c>
      <c r="B4" s="36">
        <v>89.14</v>
      </c>
      <c r="C4" s="36">
        <v>104.09</v>
      </c>
      <c r="D4" s="36">
        <v>9.15524517591521</v>
      </c>
      <c r="E4" s="36">
        <v>9.865973356963629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1328</v>
      </c>
      <c r="B5" s="41">
        <v>76.48</v>
      </c>
      <c r="C5" s="41">
        <v>92.06333333333333</v>
      </c>
      <c r="D5" s="41">
        <v>9.091469845085436</v>
      </c>
      <c r="E5" s="41">
        <v>9.507913794803939</v>
      </c>
      <c r="F5" s="37" t="s">
        <v>71</v>
      </c>
      <c r="I5" s="42">
        <v>2814</v>
      </c>
    </row>
    <row r="6" spans="1:6" s="33" customFormat="1" ht="13.5" thickBot="1">
      <c r="A6" s="43">
        <v>1326</v>
      </c>
      <c r="B6" s="44">
        <v>146.26333333333335</v>
      </c>
      <c r="C6" s="44">
        <v>147.66333333333333</v>
      </c>
      <c r="D6" s="44">
        <v>8.30639824740108</v>
      </c>
      <c r="E6" s="44">
        <v>8.943540150828307</v>
      </c>
      <c r="F6" s="45" t="s">
        <v>72</v>
      </c>
    </row>
    <row r="7" spans="1:6" s="33" customFormat="1" ht="12.75">
      <c r="A7" s="46" t="s">
        <v>162</v>
      </c>
      <c r="B7" s="46"/>
      <c r="C7" s="46"/>
      <c r="D7" s="46"/>
      <c r="E7" s="46"/>
      <c r="F7" s="46"/>
    </row>
    <row r="8" ht="12.75"/>
    <row r="9" spans="1:3" ht="24" customHeight="1">
      <c r="A9" s="122" t="s">
        <v>115</v>
      </c>
      <c r="B9" s="123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4" t="s">
        <v>163</v>
      </c>
      <c r="B13" s="124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2824</v>
      </c>
      <c r="K15" s="42">
        <v>2807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1.714701612200571</v>
      </c>
      <c r="C19" s="62">
        <v>23.354701612200564</v>
      </c>
      <c r="D19" s="63">
        <v>8.996371430051676</v>
      </c>
      <c r="K19" s="64" t="s">
        <v>93</v>
      </c>
    </row>
    <row r="20" spans="1:11" ht="12.75">
      <c r="A20" s="61" t="s">
        <v>57</v>
      </c>
      <c r="B20" s="62">
        <v>14.722665656523574</v>
      </c>
      <c r="C20" s="62">
        <v>23.702665656523575</v>
      </c>
      <c r="D20" s="63">
        <v>9.071639120891145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-23.55691997902511</v>
      </c>
      <c r="C21" s="62">
        <v>55.206413354308246</v>
      </c>
      <c r="D21" s="63">
        <v>19.247875525701136</v>
      </c>
      <c r="F21" s="39" t="s">
        <v>96</v>
      </c>
    </row>
    <row r="22" spans="1:11" ht="16.5" thickBot="1">
      <c r="A22" s="67" t="s">
        <v>59</v>
      </c>
      <c r="B22" s="68">
        <v>23.387628150755198</v>
      </c>
      <c r="C22" s="68">
        <v>53.960961484088536</v>
      </c>
      <c r="D22" s="69">
        <v>21.3121369083384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5.204326694520821</v>
      </c>
      <c r="I23" s="42">
        <v>2839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0.3294883262574526</v>
      </c>
      <c r="C27" s="78">
        <v>0.00637991637267027</v>
      </c>
      <c r="D27" s="78">
        <v>-0.08061523532285321</v>
      </c>
      <c r="E27" s="78">
        <v>-0.0006575283558674426</v>
      </c>
      <c r="F27" s="78">
        <v>0.012810146602403077</v>
      </c>
      <c r="G27" s="78">
        <v>0.0007298714337557798</v>
      </c>
      <c r="H27" s="78">
        <v>-0.0017884780741863786</v>
      </c>
      <c r="I27" s="79">
        <v>-5.281689193980486E-05</v>
      </c>
    </row>
    <row r="28" spans="1:9" ht="13.5" thickBot="1">
      <c r="A28" s="80" t="s">
        <v>61</v>
      </c>
      <c r="B28" s="81">
        <v>-0.9732930529053145</v>
      </c>
      <c r="C28" s="81">
        <v>1.1723598271956837</v>
      </c>
      <c r="D28" s="81">
        <v>-0.22951214294796926</v>
      </c>
      <c r="E28" s="81">
        <v>-0.06356767929900668</v>
      </c>
      <c r="F28" s="81">
        <v>-0.03922954959745183</v>
      </c>
      <c r="G28" s="81">
        <v>0.03362373165225666</v>
      </c>
      <c r="H28" s="81">
        <v>-0.004694212934173045</v>
      </c>
      <c r="I28" s="82">
        <v>-0.000977088744325699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1294</v>
      </c>
      <c r="B39" s="89">
        <v>98.07333333333334</v>
      </c>
      <c r="C39" s="89">
        <v>89.95666666666666</v>
      </c>
      <c r="D39" s="89">
        <v>9.39047259512064</v>
      </c>
      <c r="E39" s="89">
        <v>10.308828779974538</v>
      </c>
      <c r="F39" s="90">
        <f>I39*D39/(23678+B39)*1000</f>
        <v>21.3121369083384</v>
      </c>
      <c r="G39" s="91" t="s">
        <v>59</v>
      </c>
      <c r="H39" s="92">
        <f>I39-B39+X39</f>
        <v>23.387628150755198</v>
      </c>
      <c r="I39" s="92">
        <f>(B39+C42-2*X39)*(23678+B39)*E42/((23678+C42)*D39+E42*(23678+B39))</f>
        <v>53.960961484088536</v>
      </c>
      <c r="J39" s="39" t="s">
        <v>73</v>
      </c>
      <c r="K39" s="39">
        <f>(K40*K40+L40*L40+M40*M40+N40*N40+O40*O40+P40*P40+Q40*Q40+R40*R40+S40*S40+T40*T40+U40*U40+V40*V40+W40*W40)</f>
        <v>2.4964070036492263</v>
      </c>
      <c r="M39" s="39" t="s">
        <v>68</v>
      </c>
      <c r="N39" s="39">
        <f>(K44*K44+L44*L44+M44*M44+N44*N44+O44*O44+P44*P44+Q44*Q44+R44*R44+S44*S44+T44*T44+U44*U44+V44*V44+W44*W44)</f>
        <v>1.881330519743917</v>
      </c>
      <c r="X39" s="28">
        <f>(1-$H$2)*1000</f>
        <v>67.5</v>
      </c>
    </row>
    <row r="40" spans="1:24" ht="12.75">
      <c r="A40" s="86">
        <v>1325</v>
      </c>
      <c r="B40" s="89">
        <v>89.14</v>
      </c>
      <c r="C40" s="89">
        <v>104.09</v>
      </c>
      <c r="D40" s="89">
        <v>9.15524517591521</v>
      </c>
      <c r="E40" s="89">
        <v>9.865973356963629</v>
      </c>
      <c r="F40" s="90">
        <f>I40*D40/(23678+B40)*1000</f>
        <v>8.996371430051676</v>
      </c>
      <c r="G40" s="91" t="s">
        <v>56</v>
      </c>
      <c r="H40" s="92">
        <f>I40-B40+X40</f>
        <v>1.714701612200571</v>
      </c>
      <c r="I40" s="92">
        <f>(B40+C39-2*X40)*(23678+B40)*E39/((23678+C39)*D40+E39*(23678+B40))</f>
        <v>23.354701612200564</v>
      </c>
      <c r="J40" s="39" t="s">
        <v>62</v>
      </c>
      <c r="K40" s="73">
        <f aca="true" t="shared" si="0" ref="K40:W40">SQRT(K41*K41+K42*K42)</f>
        <v>1.0275514215715362</v>
      </c>
      <c r="L40" s="73">
        <f t="shared" si="0"/>
        <v>1.172377186640552</v>
      </c>
      <c r="M40" s="73">
        <f t="shared" si="0"/>
        <v>0.2432583809999731</v>
      </c>
      <c r="N40" s="73">
        <f t="shared" si="0"/>
        <v>0.06357107986341062</v>
      </c>
      <c r="O40" s="73">
        <f t="shared" si="0"/>
        <v>0.04126811623510324</v>
      </c>
      <c r="P40" s="73">
        <f t="shared" si="0"/>
        <v>0.033631652390758014</v>
      </c>
      <c r="Q40" s="73">
        <f t="shared" si="0"/>
        <v>0.005023374253746472</v>
      </c>
      <c r="R40" s="73">
        <f t="shared" si="0"/>
        <v>0.0009785152213236913</v>
      </c>
      <c r="S40" s="73">
        <f t="shared" si="0"/>
        <v>0.000541412001608746</v>
      </c>
      <c r="T40" s="73">
        <f t="shared" si="0"/>
        <v>0.0004948676162928995</v>
      </c>
      <c r="U40" s="73">
        <f t="shared" si="0"/>
        <v>0.00010990547044184349</v>
      </c>
      <c r="V40" s="73">
        <f t="shared" si="0"/>
        <v>3.630337407083611E-05</v>
      </c>
      <c r="W40" s="73">
        <f t="shared" si="0"/>
        <v>3.3756161287132365E-05</v>
      </c>
      <c r="X40" s="28">
        <f>(1-$H$2)*1000</f>
        <v>67.5</v>
      </c>
    </row>
    <row r="41" spans="1:24" ht="12.75">
      <c r="A41" s="86">
        <v>1328</v>
      </c>
      <c r="B41" s="89">
        <v>76.48</v>
      </c>
      <c r="C41" s="89">
        <v>92.06333333333333</v>
      </c>
      <c r="D41" s="89">
        <v>9.091469845085436</v>
      </c>
      <c r="E41" s="89">
        <v>9.507913794803939</v>
      </c>
      <c r="F41" s="90">
        <f>I41*D41/(23678+B41)*1000</f>
        <v>9.071639120891145</v>
      </c>
      <c r="G41" s="91" t="s">
        <v>57</v>
      </c>
      <c r="H41" s="92">
        <f>I41-B41+X41</f>
        <v>14.722665656523574</v>
      </c>
      <c r="I41" s="92">
        <f>(B41+C40-2*X41)*(23678+B41)*E40/((23678+C40)*D41+E40*(23678+B41))</f>
        <v>23.702665656523575</v>
      </c>
      <c r="J41" s="39" t="s">
        <v>60</v>
      </c>
      <c r="K41" s="73">
        <f>'calcul config'!C43</f>
        <v>0.3294883262574526</v>
      </c>
      <c r="L41" s="73">
        <f>'calcul config'!C44</f>
        <v>0.00637991637267027</v>
      </c>
      <c r="M41" s="73">
        <f>'calcul config'!C45</f>
        <v>-0.08061523532285321</v>
      </c>
      <c r="N41" s="73">
        <f>'calcul config'!C46</f>
        <v>-0.0006575283558674426</v>
      </c>
      <c r="O41" s="73">
        <f>'calcul config'!C47</f>
        <v>0.012810146602403077</v>
      </c>
      <c r="P41" s="73">
        <f>'calcul config'!C48</f>
        <v>0.0007298714337557798</v>
      </c>
      <c r="Q41" s="73">
        <f>'calcul config'!C49</f>
        <v>-0.0017884780741863786</v>
      </c>
      <c r="R41" s="73">
        <f>'calcul config'!C50</f>
        <v>-5.281689193980486E-05</v>
      </c>
      <c r="S41" s="73">
        <f>'calcul config'!C51</f>
        <v>0.00013296800546991683</v>
      </c>
      <c r="T41" s="73">
        <f>'calcul config'!C52</f>
        <v>5.1966764262899484E-05</v>
      </c>
      <c r="U41" s="73">
        <f>'calcul config'!C53</f>
        <v>-4.7164966074971774E-05</v>
      </c>
      <c r="V41" s="73">
        <f>'calcul config'!C54</f>
        <v>-4.16375535852712E-06</v>
      </c>
      <c r="W41" s="73">
        <f>'calcul config'!C55</f>
        <v>7.2084145852989325E-06</v>
      </c>
      <c r="X41" s="28">
        <f>(1-$H$2)*1000</f>
        <v>67.5</v>
      </c>
    </row>
    <row r="42" spans="1:24" ht="12.75">
      <c r="A42" s="86">
        <v>1326</v>
      </c>
      <c r="B42" s="89">
        <v>146.26333333333335</v>
      </c>
      <c r="C42" s="89">
        <v>147.66333333333333</v>
      </c>
      <c r="D42" s="89">
        <v>8.30639824740108</v>
      </c>
      <c r="E42" s="89">
        <v>8.943540150828307</v>
      </c>
      <c r="F42" s="90">
        <f>I42*D42/(23678+B42)*1000</f>
        <v>19.247875525701136</v>
      </c>
      <c r="G42" s="91" t="s">
        <v>58</v>
      </c>
      <c r="H42" s="92">
        <f>I42-B42+X42</f>
        <v>-23.55691997902511</v>
      </c>
      <c r="I42" s="92">
        <f>(B42+C41-2*X42)*(23678+B42)*E41/((23678+C41)*D42+E41*(23678+B42))</f>
        <v>55.206413354308246</v>
      </c>
      <c r="J42" s="39" t="s">
        <v>61</v>
      </c>
      <c r="K42" s="73">
        <f>'calcul config'!D43</f>
        <v>-0.9732930529053145</v>
      </c>
      <c r="L42" s="73">
        <f>'calcul config'!D44</f>
        <v>1.1723598271956837</v>
      </c>
      <c r="M42" s="73">
        <f>'calcul config'!D45</f>
        <v>-0.22951214294796926</v>
      </c>
      <c r="N42" s="73">
        <f>'calcul config'!D46</f>
        <v>-0.06356767929900668</v>
      </c>
      <c r="O42" s="73">
        <f>'calcul config'!D47</f>
        <v>-0.03922954959745183</v>
      </c>
      <c r="P42" s="73">
        <f>'calcul config'!D48</f>
        <v>0.03362373165225666</v>
      </c>
      <c r="Q42" s="73">
        <f>'calcul config'!D49</f>
        <v>-0.004694212934173045</v>
      </c>
      <c r="R42" s="73">
        <f>'calcul config'!D50</f>
        <v>-0.000977088744325699</v>
      </c>
      <c r="S42" s="73">
        <f>'calcul config'!D51</f>
        <v>-0.0005248299391301348</v>
      </c>
      <c r="T42" s="73">
        <f>'calcul config'!D52</f>
        <v>0.0004921314997716166</v>
      </c>
      <c r="U42" s="73">
        <f>'calcul config'!D53</f>
        <v>-9.927073288834779E-05</v>
      </c>
      <c r="V42" s="73">
        <f>'calcul config'!D54</f>
        <v>-3.606380609754595E-05</v>
      </c>
      <c r="W42" s="73">
        <f>'calcul config'!D55</f>
        <v>-3.297752543793035E-05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0.6850342810476908</v>
      </c>
      <c r="L44" s="73">
        <f>L40/(L43*1.5)</f>
        <v>1.1165497015624306</v>
      </c>
      <c r="M44" s="73">
        <f aca="true" t="shared" si="1" ref="M44:W44">M40/(M43*1.5)</f>
        <v>0.27028708999997014</v>
      </c>
      <c r="N44" s="73">
        <f t="shared" si="1"/>
        <v>0.08476143981788083</v>
      </c>
      <c r="O44" s="73">
        <f t="shared" si="1"/>
        <v>0.1834138499337922</v>
      </c>
      <c r="P44" s="73">
        <f t="shared" si="1"/>
        <v>0.22421101593838672</v>
      </c>
      <c r="Q44" s="73">
        <f t="shared" si="1"/>
        <v>0.03348916169164314</v>
      </c>
      <c r="R44" s="73">
        <f t="shared" si="1"/>
        <v>0.002174478269608203</v>
      </c>
      <c r="S44" s="73">
        <f t="shared" si="1"/>
        <v>0.0072188266881166125</v>
      </c>
      <c r="T44" s="73">
        <f t="shared" si="1"/>
        <v>0.006598234883905325</v>
      </c>
      <c r="U44" s="73">
        <f t="shared" si="1"/>
        <v>0.001465406272557913</v>
      </c>
      <c r="V44" s="73">
        <f t="shared" si="1"/>
        <v>0.00048404498761114807</v>
      </c>
      <c r="W44" s="73">
        <f t="shared" si="1"/>
        <v>0.00045008215049509813</v>
      </c>
      <c r="X44" s="73"/>
      <c r="Y44" s="73"/>
    </row>
    <row r="45" s="101" customFormat="1" ht="12.75"/>
    <row r="46" spans="1:24" s="101" customFormat="1" ht="12.75">
      <c r="A46" s="101">
        <v>1328</v>
      </c>
      <c r="B46" s="101">
        <v>87.72</v>
      </c>
      <c r="C46" s="101">
        <v>100.22</v>
      </c>
      <c r="D46" s="101">
        <v>8.89287406557665</v>
      </c>
      <c r="E46" s="101">
        <v>9.523200463177579</v>
      </c>
      <c r="F46" s="101">
        <v>19.43608391400418</v>
      </c>
      <c r="G46" s="101" t="s">
        <v>59</v>
      </c>
      <c r="H46" s="101">
        <v>31.721872199083606</v>
      </c>
      <c r="I46" s="101">
        <v>51.941872199083605</v>
      </c>
      <c r="J46" s="101" t="s">
        <v>73</v>
      </c>
      <c r="K46" s="101">
        <v>3.826449489439202</v>
      </c>
      <c r="M46" s="101" t="s">
        <v>68</v>
      </c>
      <c r="N46" s="101">
        <v>2.2309081457138658</v>
      </c>
      <c r="X46" s="101">
        <v>67.5</v>
      </c>
    </row>
    <row r="47" spans="1:24" s="101" customFormat="1" ht="12.75">
      <c r="A47" s="101">
        <v>1294</v>
      </c>
      <c r="B47" s="101">
        <v>96.45999908447266</v>
      </c>
      <c r="C47" s="101">
        <v>79.66000366210938</v>
      </c>
      <c r="D47" s="101">
        <v>9.231799125671387</v>
      </c>
      <c r="E47" s="101">
        <v>10.581445693969727</v>
      </c>
      <c r="F47" s="101">
        <v>12.160518789584811</v>
      </c>
      <c r="G47" s="101" t="s">
        <v>56</v>
      </c>
      <c r="H47" s="101">
        <v>2.3567316627503203</v>
      </c>
      <c r="I47" s="101">
        <v>31.31673074722297</v>
      </c>
      <c r="J47" s="101" t="s">
        <v>62</v>
      </c>
      <c r="K47" s="101">
        <v>1.7483672224145683</v>
      </c>
      <c r="L47" s="101">
        <v>0.7695038899066325</v>
      </c>
      <c r="M47" s="101">
        <v>0.41390128229593864</v>
      </c>
      <c r="N47" s="101">
        <v>0.026815288599503363</v>
      </c>
      <c r="O47" s="101">
        <v>0.07021737203158877</v>
      </c>
      <c r="P47" s="101">
        <v>0.02207448539997512</v>
      </c>
      <c r="Q47" s="101">
        <v>0.008547041978401696</v>
      </c>
      <c r="R47" s="101">
        <v>0.00041278754928735146</v>
      </c>
      <c r="S47" s="101">
        <v>0.0009212385209225551</v>
      </c>
      <c r="T47" s="101">
        <v>0.0003248497756580262</v>
      </c>
      <c r="U47" s="101">
        <v>0.00018695424719827636</v>
      </c>
      <c r="V47" s="101">
        <v>1.5326490170462944E-05</v>
      </c>
      <c r="W47" s="101">
        <v>5.744401493328292E-05</v>
      </c>
      <c r="X47" s="101">
        <v>67.5</v>
      </c>
    </row>
    <row r="48" spans="1:24" s="101" customFormat="1" ht="12.75">
      <c r="A48" s="101">
        <v>1325</v>
      </c>
      <c r="B48" s="101">
        <v>101.16000366210938</v>
      </c>
      <c r="C48" s="101">
        <v>103.76000213623047</v>
      </c>
      <c r="D48" s="101">
        <v>8.785665512084961</v>
      </c>
      <c r="E48" s="101">
        <v>9.782943725585938</v>
      </c>
      <c r="F48" s="101">
        <v>9.25319335220046</v>
      </c>
      <c r="G48" s="101" t="s">
        <v>57</v>
      </c>
      <c r="H48" s="101">
        <v>-8.615439313041605</v>
      </c>
      <c r="I48" s="101">
        <v>25.044564349067773</v>
      </c>
      <c r="J48" s="101" t="s">
        <v>60</v>
      </c>
      <c r="K48" s="101">
        <v>1.548309798650462</v>
      </c>
      <c r="L48" s="101">
        <v>0.004187673807238728</v>
      </c>
      <c r="M48" s="101">
        <v>-0.36870250001702437</v>
      </c>
      <c r="N48" s="101">
        <v>-0.0002768126044094425</v>
      </c>
      <c r="O48" s="101">
        <v>0.06182718253493896</v>
      </c>
      <c r="P48" s="101">
        <v>0.0004788636812719954</v>
      </c>
      <c r="Q48" s="101">
        <v>-0.007712963550655495</v>
      </c>
      <c r="R48" s="101">
        <v>-2.2206150483943066E-05</v>
      </c>
      <c r="S48" s="101">
        <v>0.0007798372335463033</v>
      </c>
      <c r="T48" s="101">
        <v>3.40813865420348E-05</v>
      </c>
      <c r="U48" s="101">
        <v>-0.0001745598951697224</v>
      </c>
      <c r="V48" s="101">
        <v>-1.7380261556835738E-06</v>
      </c>
      <c r="W48" s="101">
        <v>4.758569093778607E-05</v>
      </c>
      <c r="X48" s="101">
        <v>67.5</v>
      </c>
    </row>
    <row r="49" spans="1:24" s="101" customFormat="1" ht="12.75">
      <c r="A49" s="101">
        <v>1326</v>
      </c>
      <c r="B49" s="101">
        <v>150.8800048828125</v>
      </c>
      <c r="C49" s="101">
        <v>151.17999267578125</v>
      </c>
      <c r="D49" s="101">
        <v>8.30152416229248</v>
      </c>
      <c r="E49" s="101">
        <v>8.91383171081543</v>
      </c>
      <c r="F49" s="101">
        <v>22.567780804110964</v>
      </c>
      <c r="G49" s="101" t="s">
        <v>58</v>
      </c>
      <c r="H49" s="101">
        <v>-18.60094380384635</v>
      </c>
      <c r="I49" s="101">
        <v>64.77906107896615</v>
      </c>
      <c r="J49" s="101" t="s">
        <v>61</v>
      </c>
      <c r="K49" s="101">
        <v>-0.8121112681256177</v>
      </c>
      <c r="L49" s="101">
        <v>0.7694924950703048</v>
      </c>
      <c r="M49" s="101">
        <v>-0.18807641523438934</v>
      </c>
      <c r="N49" s="101">
        <v>-0.026813859801540975</v>
      </c>
      <c r="O49" s="101">
        <v>-0.03328481387681001</v>
      </c>
      <c r="P49" s="101">
        <v>0.022069290773572073</v>
      </c>
      <c r="Q49" s="101">
        <v>-0.0036826783523436542</v>
      </c>
      <c r="R49" s="101">
        <v>-0.0004121898200190564</v>
      </c>
      <c r="S49" s="101">
        <v>-0.0004904429646823629</v>
      </c>
      <c r="T49" s="101">
        <v>0.0003230570163863375</v>
      </c>
      <c r="U49" s="101">
        <v>-6.693828160185879E-05</v>
      </c>
      <c r="V49" s="101">
        <v>-1.5227625094789304E-05</v>
      </c>
      <c r="W49" s="101">
        <v>-3.217789411426323E-05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9" customFormat="1" ht="12.75" hidden="1">
      <c r="A55" s="119" t="s">
        <v>116</v>
      </c>
    </row>
    <row r="56" spans="1:24" s="119" customFormat="1" ht="12.75" hidden="1">
      <c r="A56" s="119">
        <v>1328</v>
      </c>
      <c r="B56" s="119">
        <v>71.52</v>
      </c>
      <c r="C56" s="119">
        <v>91.62</v>
      </c>
      <c r="D56" s="119">
        <v>9.119228316721314</v>
      </c>
      <c r="E56" s="119">
        <v>9.33512458263375</v>
      </c>
      <c r="F56" s="119">
        <v>5.701699559861266</v>
      </c>
      <c r="G56" s="119" t="s">
        <v>59</v>
      </c>
      <c r="H56" s="119">
        <v>10.82913229802783</v>
      </c>
      <c r="I56" s="119">
        <v>14.849132298027822</v>
      </c>
      <c r="J56" s="119" t="s">
        <v>73</v>
      </c>
      <c r="K56" s="119">
        <v>2.480452141759596</v>
      </c>
      <c r="M56" s="119" t="s">
        <v>68</v>
      </c>
      <c r="N56" s="119">
        <v>1.748795043867672</v>
      </c>
      <c r="X56" s="119">
        <v>67.5</v>
      </c>
    </row>
    <row r="57" spans="1:24" s="119" customFormat="1" ht="12.75" hidden="1">
      <c r="A57" s="119">
        <v>1326</v>
      </c>
      <c r="B57" s="119">
        <v>131.60000610351562</v>
      </c>
      <c r="C57" s="119">
        <v>141.5</v>
      </c>
      <c r="D57" s="119">
        <v>8.556793212890625</v>
      </c>
      <c r="E57" s="119">
        <v>9.03229808807373</v>
      </c>
      <c r="F57" s="119">
        <v>16.555341627458173</v>
      </c>
      <c r="G57" s="119" t="s">
        <v>56</v>
      </c>
      <c r="H57" s="119">
        <v>-18.034143308051995</v>
      </c>
      <c r="I57" s="119">
        <v>46.06586279546362</v>
      </c>
      <c r="J57" s="119" t="s">
        <v>62</v>
      </c>
      <c r="K57" s="119">
        <v>1.1536182278617648</v>
      </c>
      <c r="L57" s="119">
        <v>1.0296882377269903</v>
      </c>
      <c r="M57" s="119">
        <v>0.2731033466704608</v>
      </c>
      <c r="N57" s="119">
        <v>0.10825652875546977</v>
      </c>
      <c r="O57" s="119">
        <v>0.04633204613982179</v>
      </c>
      <c r="P57" s="119">
        <v>0.029538569229032446</v>
      </c>
      <c r="Q57" s="119">
        <v>0.005639538348033077</v>
      </c>
      <c r="R57" s="119">
        <v>0.0016662429034086039</v>
      </c>
      <c r="S57" s="119">
        <v>0.0006078796935472188</v>
      </c>
      <c r="T57" s="119">
        <v>0.0004346255107428198</v>
      </c>
      <c r="U57" s="119">
        <v>0.0001233082953649967</v>
      </c>
      <c r="V57" s="119">
        <v>6.182165583664461E-05</v>
      </c>
      <c r="W57" s="119">
        <v>3.7906090770429746E-05</v>
      </c>
      <c r="X57" s="119">
        <v>67.5</v>
      </c>
    </row>
    <row r="58" spans="1:24" s="119" customFormat="1" ht="12.75" hidden="1">
      <c r="A58" s="119">
        <v>1325</v>
      </c>
      <c r="B58" s="119">
        <v>81.27999877929688</v>
      </c>
      <c r="C58" s="119">
        <v>101.08000183105469</v>
      </c>
      <c r="D58" s="119">
        <v>9.32685661315918</v>
      </c>
      <c r="E58" s="119">
        <v>10.006874084472656</v>
      </c>
      <c r="F58" s="119">
        <v>16.93106690685299</v>
      </c>
      <c r="G58" s="119" t="s">
        <v>57</v>
      </c>
      <c r="H58" s="119">
        <v>29.350283587264556</v>
      </c>
      <c r="I58" s="119">
        <v>43.13028236656143</v>
      </c>
      <c r="J58" s="119" t="s">
        <v>60</v>
      </c>
      <c r="K58" s="119">
        <v>-0.7088271415966004</v>
      </c>
      <c r="L58" s="119">
        <v>0.005603192425518696</v>
      </c>
      <c r="M58" s="119">
        <v>0.17024379060253408</v>
      </c>
      <c r="N58" s="119">
        <v>-0.0011203462656078531</v>
      </c>
      <c r="O58" s="119">
        <v>-0.028072074739607787</v>
      </c>
      <c r="P58" s="119">
        <v>0.000641108769458228</v>
      </c>
      <c r="Q58" s="119">
        <v>0.0036300622487836632</v>
      </c>
      <c r="R58" s="119">
        <v>-9.004604841785467E-05</v>
      </c>
      <c r="S58" s="119">
        <v>-0.00033475569224377186</v>
      </c>
      <c r="T58" s="119">
        <v>4.5659124372424405E-05</v>
      </c>
      <c r="U58" s="119">
        <v>8.659121995477051E-05</v>
      </c>
      <c r="V58" s="119">
        <v>-7.108423391966669E-06</v>
      </c>
      <c r="W58" s="119">
        <v>-1.979707292540855E-05</v>
      </c>
      <c r="X58" s="119">
        <v>67.5</v>
      </c>
    </row>
    <row r="59" spans="1:24" s="119" customFormat="1" ht="12.75" hidden="1">
      <c r="A59" s="119">
        <v>1294</v>
      </c>
      <c r="B59" s="119">
        <v>91.30000305175781</v>
      </c>
      <c r="C59" s="119">
        <v>91.4000015258789</v>
      </c>
      <c r="D59" s="119">
        <v>9.547656059265137</v>
      </c>
      <c r="E59" s="119">
        <v>10.368551254272461</v>
      </c>
      <c r="F59" s="119">
        <v>11.792469593941577</v>
      </c>
      <c r="G59" s="119" t="s">
        <v>58</v>
      </c>
      <c r="H59" s="119">
        <v>5.557856700977908</v>
      </c>
      <c r="I59" s="119">
        <v>29.357859752735724</v>
      </c>
      <c r="J59" s="119" t="s">
        <v>61</v>
      </c>
      <c r="K59" s="119">
        <v>0.9101643252681966</v>
      </c>
      <c r="L59" s="119">
        <v>1.0296729923368668</v>
      </c>
      <c r="M59" s="119">
        <v>0.21354739456122246</v>
      </c>
      <c r="N59" s="119">
        <v>-0.10825073137133528</v>
      </c>
      <c r="O59" s="119">
        <v>0.03685942375182294</v>
      </c>
      <c r="P59" s="119">
        <v>0.02953161105737488</v>
      </c>
      <c r="Q59" s="119">
        <v>0.004315905565335199</v>
      </c>
      <c r="R59" s="119">
        <v>-0.001663808018469638</v>
      </c>
      <c r="S59" s="119">
        <v>0.0005074015651704808</v>
      </c>
      <c r="T59" s="119">
        <v>0.0004322205212041654</v>
      </c>
      <c r="U59" s="119">
        <v>8.778893058105802E-05</v>
      </c>
      <c r="V59" s="119">
        <v>-6.141162306326935E-05</v>
      </c>
      <c r="W59" s="119">
        <v>3.232564958484384E-05</v>
      </c>
      <c r="X59" s="119">
        <v>67.5</v>
      </c>
    </row>
    <row r="60" s="119" customFormat="1" ht="12.75" hidden="1">
      <c r="A60" s="119" t="s">
        <v>122</v>
      </c>
    </row>
    <row r="61" spans="1:24" s="119" customFormat="1" ht="12.75" hidden="1">
      <c r="A61" s="119">
        <v>1328</v>
      </c>
      <c r="B61" s="119">
        <v>68.5</v>
      </c>
      <c r="C61" s="119">
        <v>83.4</v>
      </c>
      <c r="D61" s="119">
        <v>9.246829370333085</v>
      </c>
      <c r="E61" s="119">
        <v>9.541017315699854</v>
      </c>
      <c r="F61" s="119">
        <v>4.220920472995412</v>
      </c>
      <c r="G61" s="119" t="s">
        <v>59</v>
      </c>
      <c r="H61" s="119">
        <v>9.839616910588134</v>
      </c>
      <c r="I61" s="119">
        <v>10.839616910588138</v>
      </c>
      <c r="J61" s="119" t="s">
        <v>73</v>
      </c>
      <c r="K61" s="119">
        <v>4.998671056731583</v>
      </c>
      <c r="M61" s="119" t="s">
        <v>68</v>
      </c>
      <c r="N61" s="119">
        <v>3.4464301710057237</v>
      </c>
      <c r="X61" s="119">
        <v>67.5</v>
      </c>
    </row>
    <row r="62" spans="1:24" s="119" customFormat="1" ht="12.75" hidden="1">
      <c r="A62" s="119">
        <v>1326</v>
      </c>
      <c r="B62" s="119">
        <v>153.6199951171875</v>
      </c>
      <c r="C62" s="119">
        <v>147.9199981689453</v>
      </c>
      <c r="D62" s="119">
        <v>8.127413749694824</v>
      </c>
      <c r="E62" s="119">
        <v>8.828474998474121</v>
      </c>
      <c r="F62" s="119">
        <v>18.813510242165673</v>
      </c>
      <c r="G62" s="119" t="s">
        <v>56</v>
      </c>
      <c r="H62" s="119">
        <v>-30.954054182733074</v>
      </c>
      <c r="I62" s="119">
        <v>55.16594093445442</v>
      </c>
      <c r="J62" s="119" t="s">
        <v>62</v>
      </c>
      <c r="K62" s="119">
        <v>1.6795241504861451</v>
      </c>
      <c r="L62" s="119">
        <v>1.4170686149199085</v>
      </c>
      <c r="M62" s="119">
        <v>0.3976042044157968</v>
      </c>
      <c r="N62" s="119">
        <v>0.0736527559486251</v>
      </c>
      <c r="O62" s="119">
        <v>0.06745356469949866</v>
      </c>
      <c r="P62" s="119">
        <v>0.04065137954210744</v>
      </c>
      <c r="Q62" s="119">
        <v>0.008210504776554441</v>
      </c>
      <c r="R62" s="119">
        <v>0.0011335537224378594</v>
      </c>
      <c r="S62" s="119">
        <v>0.0008850085164367847</v>
      </c>
      <c r="T62" s="119">
        <v>0.0005981450426399387</v>
      </c>
      <c r="U62" s="119">
        <v>0.00017953619681718424</v>
      </c>
      <c r="V62" s="119">
        <v>4.2047814308036995E-05</v>
      </c>
      <c r="W62" s="119">
        <v>5.5186007773021786E-05</v>
      </c>
      <c r="X62" s="119">
        <v>67.5</v>
      </c>
    </row>
    <row r="63" spans="1:24" s="119" customFormat="1" ht="12.75" hidden="1">
      <c r="A63" s="119">
        <v>1325</v>
      </c>
      <c r="B63" s="119">
        <v>72.94000244140625</v>
      </c>
      <c r="C63" s="119">
        <v>98.63999938964844</v>
      </c>
      <c r="D63" s="119">
        <v>9.514408111572266</v>
      </c>
      <c r="E63" s="119">
        <v>10.022644996643066</v>
      </c>
      <c r="F63" s="119">
        <v>16.52720379093841</v>
      </c>
      <c r="G63" s="119" t="s">
        <v>57</v>
      </c>
      <c r="H63" s="119">
        <v>35.81707009989694</v>
      </c>
      <c r="I63" s="119">
        <v>41.25707254130319</v>
      </c>
      <c r="J63" s="119" t="s">
        <v>60</v>
      </c>
      <c r="K63" s="119">
        <v>-0.9938884038942595</v>
      </c>
      <c r="L63" s="119">
        <v>0.007710340437308295</v>
      </c>
      <c r="M63" s="119">
        <v>0.23891765867639495</v>
      </c>
      <c r="N63" s="119">
        <v>-0.0007628156312323755</v>
      </c>
      <c r="O63" s="119">
        <v>-0.0393278443060356</v>
      </c>
      <c r="P63" s="119">
        <v>0.0008822671541531599</v>
      </c>
      <c r="Q63" s="119">
        <v>0.005104187297278981</v>
      </c>
      <c r="R63" s="119">
        <v>-6.129824968605156E-05</v>
      </c>
      <c r="S63" s="119">
        <v>-0.00046619117323725925</v>
      </c>
      <c r="T63" s="119">
        <v>6.283915096426165E-05</v>
      </c>
      <c r="U63" s="119">
        <v>0.00012239219993507084</v>
      </c>
      <c r="V63" s="119">
        <v>-4.8415018079831414E-06</v>
      </c>
      <c r="W63" s="119">
        <v>-2.7477655118526347E-05</v>
      </c>
      <c r="X63" s="119">
        <v>67.5</v>
      </c>
    </row>
    <row r="64" spans="1:24" s="119" customFormat="1" ht="12.75" hidden="1">
      <c r="A64" s="119">
        <v>1294</v>
      </c>
      <c r="B64" s="119">
        <v>92.36000061035156</v>
      </c>
      <c r="C64" s="119">
        <v>87.16000366210938</v>
      </c>
      <c r="D64" s="119">
        <v>9.325366020202637</v>
      </c>
      <c r="E64" s="119">
        <v>10.21455192565918</v>
      </c>
      <c r="F64" s="119">
        <v>11.379125270322591</v>
      </c>
      <c r="G64" s="119" t="s">
        <v>58</v>
      </c>
      <c r="H64" s="119">
        <v>4.145392162610392</v>
      </c>
      <c r="I64" s="119">
        <v>29.005392772961955</v>
      </c>
      <c r="J64" s="119" t="s">
        <v>61</v>
      </c>
      <c r="K64" s="119">
        <v>1.3538785812142566</v>
      </c>
      <c r="L64" s="119">
        <v>1.4170476385927782</v>
      </c>
      <c r="M64" s="119">
        <v>0.31781670148327384</v>
      </c>
      <c r="N64" s="119">
        <v>-0.07364880563281714</v>
      </c>
      <c r="O64" s="119">
        <v>0.05480240918891865</v>
      </c>
      <c r="P64" s="119">
        <v>0.04064180438102095</v>
      </c>
      <c r="Q64" s="119">
        <v>0.006431147698515342</v>
      </c>
      <c r="R64" s="119">
        <v>-0.0011318951215718504</v>
      </c>
      <c r="S64" s="119">
        <v>0.0007522671494630789</v>
      </c>
      <c r="T64" s="119">
        <v>0.0005948350470011202</v>
      </c>
      <c r="U64" s="119">
        <v>0.00013135218065427146</v>
      </c>
      <c r="V64" s="119">
        <v>-4.176815232119392E-05</v>
      </c>
      <c r="W64" s="119">
        <v>4.785889596628137E-05</v>
      </c>
      <c r="X64" s="119">
        <v>67.5</v>
      </c>
    </row>
    <row r="65" s="119" customFormat="1" ht="12.75" hidden="1">
      <c r="A65" s="119" t="s">
        <v>128</v>
      </c>
    </row>
    <row r="66" spans="1:24" s="119" customFormat="1" ht="12.75" hidden="1">
      <c r="A66" s="119">
        <v>1328</v>
      </c>
      <c r="B66" s="119">
        <v>74.88</v>
      </c>
      <c r="C66" s="119">
        <v>81.98</v>
      </c>
      <c r="D66" s="119">
        <v>9.259878098283902</v>
      </c>
      <c r="E66" s="119">
        <v>9.768500048134927</v>
      </c>
      <c r="F66" s="119">
        <v>8.314897601613037</v>
      </c>
      <c r="G66" s="119" t="s">
        <v>59</v>
      </c>
      <c r="H66" s="119">
        <v>13.948873106872185</v>
      </c>
      <c r="I66" s="119">
        <v>21.328873106872184</v>
      </c>
      <c r="J66" s="119" t="s">
        <v>73</v>
      </c>
      <c r="K66" s="119">
        <v>2.898104838425159</v>
      </c>
      <c r="M66" s="119" t="s">
        <v>68</v>
      </c>
      <c r="N66" s="119">
        <v>2.148392656871774</v>
      </c>
      <c r="X66" s="119">
        <v>67.5</v>
      </c>
    </row>
    <row r="67" spans="1:24" s="119" customFormat="1" ht="12.75" hidden="1">
      <c r="A67" s="119">
        <v>1326</v>
      </c>
      <c r="B67" s="119">
        <v>140.27999877929688</v>
      </c>
      <c r="C67" s="119">
        <v>146.3800048828125</v>
      </c>
      <c r="D67" s="119">
        <v>8.201750755310059</v>
      </c>
      <c r="E67" s="119">
        <v>8.982857704162598</v>
      </c>
      <c r="F67" s="119">
        <v>16.351988022049568</v>
      </c>
      <c r="G67" s="119" t="s">
        <v>56</v>
      </c>
      <c r="H67" s="119">
        <v>-25.293036438518186</v>
      </c>
      <c r="I67" s="119">
        <v>47.48696234077868</v>
      </c>
      <c r="J67" s="119" t="s">
        <v>62</v>
      </c>
      <c r="K67" s="119">
        <v>1.1418112519558694</v>
      </c>
      <c r="L67" s="119">
        <v>1.2303922660229427</v>
      </c>
      <c r="M67" s="119">
        <v>0.27030823457615244</v>
      </c>
      <c r="N67" s="119">
        <v>0.06370791409415534</v>
      </c>
      <c r="O67" s="119">
        <v>0.045857902421032846</v>
      </c>
      <c r="P67" s="119">
        <v>0.03529617587139282</v>
      </c>
      <c r="Q67" s="119">
        <v>0.005581845801581535</v>
      </c>
      <c r="R67" s="119">
        <v>0.0009805116361923448</v>
      </c>
      <c r="S67" s="119">
        <v>0.0006016905519544596</v>
      </c>
      <c r="T67" s="119">
        <v>0.0005193592947573666</v>
      </c>
      <c r="U67" s="119">
        <v>0.00012205394209284286</v>
      </c>
      <c r="V67" s="119">
        <v>3.637506424009735E-05</v>
      </c>
      <c r="W67" s="119">
        <v>3.752364090202935E-05</v>
      </c>
      <c r="X67" s="119">
        <v>67.5</v>
      </c>
    </row>
    <row r="68" spans="1:24" s="119" customFormat="1" ht="12.75" hidden="1">
      <c r="A68" s="119">
        <v>1325</v>
      </c>
      <c r="B68" s="119">
        <v>94.4000015258789</v>
      </c>
      <c r="C68" s="119">
        <v>107.4000015258789</v>
      </c>
      <c r="D68" s="119">
        <v>9.075024604797363</v>
      </c>
      <c r="E68" s="119">
        <v>9.785505294799805</v>
      </c>
      <c r="F68" s="119">
        <v>20.06545924401788</v>
      </c>
      <c r="G68" s="119" t="s">
        <v>57</v>
      </c>
      <c r="H68" s="119">
        <v>25.66229379957373</v>
      </c>
      <c r="I68" s="119">
        <v>52.56229532545264</v>
      </c>
      <c r="J68" s="119" t="s">
        <v>60</v>
      </c>
      <c r="K68" s="119">
        <v>-0.44643815754614663</v>
      </c>
      <c r="L68" s="119">
        <v>0.00669473970064891</v>
      </c>
      <c r="M68" s="119">
        <v>0.10850940140128333</v>
      </c>
      <c r="N68" s="119">
        <v>-0.0006596316437412139</v>
      </c>
      <c r="O68" s="119">
        <v>-0.0174737689708293</v>
      </c>
      <c r="P68" s="119">
        <v>0.0007659869591420855</v>
      </c>
      <c r="Q68" s="119">
        <v>0.0023741249851991966</v>
      </c>
      <c r="R68" s="119">
        <v>-5.300025603596853E-05</v>
      </c>
      <c r="S68" s="119">
        <v>-0.00019112290794593304</v>
      </c>
      <c r="T68" s="119">
        <v>5.455241229379936E-05</v>
      </c>
      <c r="U68" s="119">
        <v>6.048613851368764E-05</v>
      </c>
      <c r="V68" s="119">
        <v>-4.182548772386198E-06</v>
      </c>
      <c r="W68" s="119">
        <v>-1.071524628041492E-05</v>
      </c>
      <c r="X68" s="119">
        <v>67.5</v>
      </c>
    </row>
    <row r="69" spans="1:24" s="119" customFormat="1" ht="12.75" hidden="1">
      <c r="A69" s="119">
        <v>1294</v>
      </c>
      <c r="B69" s="119">
        <v>104.36000061035156</v>
      </c>
      <c r="C69" s="119">
        <v>100.66000366210938</v>
      </c>
      <c r="D69" s="119">
        <v>9.550013542175293</v>
      </c>
      <c r="E69" s="119">
        <v>10.291800498962402</v>
      </c>
      <c r="F69" s="119">
        <v>15.598542649682592</v>
      </c>
      <c r="G69" s="119" t="s">
        <v>58</v>
      </c>
      <c r="H69" s="119">
        <v>1.9849869010616032</v>
      </c>
      <c r="I69" s="119">
        <v>38.844987511413166</v>
      </c>
      <c r="J69" s="119" t="s">
        <v>61</v>
      </c>
      <c r="K69" s="119">
        <v>1.0509166982115337</v>
      </c>
      <c r="L69" s="119">
        <v>1.2303740523716407</v>
      </c>
      <c r="M69" s="119">
        <v>0.24757271959408494</v>
      </c>
      <c r="N69" s="119">
        <v>-0.06370449909011805</v>
      </c>
      <c r="O69" s="119">
        <v>0.04239828548905077</v>
      </c>
      <c r="P69" s="119">
        <v>0.03528786328360952</v>
      </c>
      <c r="Q69" s="119">
        <v>0.005051785140649424</v>
      </c>
      <c r="R69" s="119">
        <v>-0.000979078159070414</v>
      </c>
      <c r="S69" s="119">
        <v>0.0005705291880084249</v>
      </c>
      <c r="T69" s="119">
        <v>0.0005164863128523315</v>
      </c>
      <c r="U69" s="119">
        <v>0.00010601222489932956</v>
      </c>
      <c r="V69" s="119">
        <v>-3.613380113187401E-05</v>
      </c>
      <c r="W69" s="119">
        <v>3.596118913070735E-05</v>
      </c>
      <c r="X69" s="119">
        <v>67.5</v>
      </c>
    </row>
    <row r="70" s="119" customFormat="1" ht="12.75" hidden="1">
      <c r="A70" s="119" t="s">
        <v>134</v>
      </c>
    </row>
    <row r="71" spans="1:24" s="119" customFormat="1" ht="12.75" hidden="1">
      <c r="A71" s="119">
        <v>1328</v>
      </c>
      <c r="B71" s="119">
        <v>68.52</v>
      </c>
      <c r="C71" s="119">
        <v>90.12</v>
      </c>
      <c r="D71" s="119">
        <v>9.17231195490159</v>
      </c>
      <c r="E71" s="119">
        <v>9.678648961035584</v>
      </c>
      <c r="F71" s="119">
        <v>6.474541120591865</v>
      </c>
      <c r="G71" s="119" t="s">
        <v>59</v>
      </c>
      <c r="H71" s="119">
        <v>15.742166503593012</v>
      </c>
      <c r="I71" s="119">
        <v>16.76216650359301</v>
      </c>
      <c r="J71" s="119" t="s">
        <v>73</v>
      </c>
      <c r="K71" s="119">
        <v>3.741931777723046</v>
      </c>
      <c r="M71" s="119" t="s">
        <v>68</v>
      </c>
      <c r="N71" s="119">
        <v>2.7299765685161868</v>
      </c>
      <c r="X71" s="119">
        <v>67.5</v>
      </c>
    </row>
    <row r="72" spans="1:24" s="119" customFormat="1" ht="12.75" hidden="1">
      <c r="A72" s="119">
        <v>1326</v>
      </c>
      <c r="B72" s="119">
        <v>153.52000427246094</v>
      </c>
      <c r="C72" s="119">
        <v>147.22000122070312</v>
      </c>
      <c r="D72" s="119">
        <v>8.265613555908203</v>
      </c>
      <c r="E72" s="119">
        <v>9.077048301696777</v>
      </c>
      <c r="F72" s="119">
        <v>20.34861121238224</v>
      </c>
      <c r="G72" s="119" t="s">
        <v>56</v>
      </c>
      <c r="H72" s="119">
        <v>-27.35063485578651</v>
      </c>
      <c r="I72" s="119">
        <v>58.66936941667443</v>
      </c>
      <c r="J72" s="119" t="s">
        <v>62</v>
      </c>
      <c r="K72" s="119">
        <v>1.3364519376452921</v>
      </c>
      <c r="L72" s="119">
        <v>1.357653203610143</v>
      </c>
      <c r="M72" s="119">
        <v>0.31638675521281084</v>
      </c>
      <c r="N72" s="119">
        <v>0.0897879231030799</v>
      </c>
      <c r="O72" s="119">
        <v>0.053675136765695394</v>
      </c>
      <c r="P72" s="119">
        <v>0.038946895729534664</v>
      </c>
      <c r="Q72" s="119">
        <v>0.006533354106686573</v>
      </c>
      <c r="R72" s="119">
        <v>0.00138193518976711</v>
      </c>
      <c r="S72" s="119">
        <v>0.0007042517957864296</v>
      </c>
      <c r="T72" s="119">
        <v>0.000573073925083668</v>
      </c>
      <c r="U72" s="119">
        <v>0.0001428587534572723</v>
      </c>
      <c r="V72" s="119">
        <v>5.1270385030583326E-05</v>
      </c>
      <c r="W72" s="119">
        <v>4.391951232364042E-05</v>
      </c>
      <c r="X72" s="119">
        <v>67.5</v>
      </c>
    </row>
    <row r="73" spans="1:24" s="119" customFormat="1" ht="12.75" hidden="1">
      <c r="A73" s="119">
        <v>1325</v>
      </c>
      <c r="B73" s="119">
        <v>85.87999725341797</v>
      </c>
      <c r="C73" s="119">
        <v>105.58000183105469</v>
      </c>
      <c r="D73" s="119">
        <v>9.131585121154785</v>
      </c>
      <c r="E73" s="119">
        <v>9.846404075622559</v>
      </c>
      <c r="F73" s="119">
        <v>18.76736470289705</v>
      </c>
      <c r="G73" s="119" t="s">
        <v>57</v>
      </c>
      <c r="H73" s="119">
        <v>30.459869729931746</v>
      </c>
      <c r="I73" s="119">
        <v>48.839866983349715</v>
      </c>
      <c r="J73" s="119" t="s">
        <v>60</v>
      </c>
      <c r="K73" s="119">
        <v>-0.5613601117549802</v>
      </c>
      <c r="L73" s="119">
        <v>0.007387360567015713</v>
      </c>
      <c r="M73" s="119">
        <v>0.1361496309188887</v>
      </c>
      <c r="N73" s="119">
        <v>-0.0009294590633992433</v>
      </c>
      <c r="O73" s="119">
        <v>-0.022018859289135433</v>
      </c>
      <c r="P73" s="119">
        <v>0.0008452291446436147</v>
      </c>
      <c r="Q73" s="119">
        <v>0.00296530660856649</v>
      </c>
      <c r="R73" s="119">
        <v>-7.468979804093823E-05</v>
      </c>
      <c r="S73" s="119">
        <v>-0.00024480385687856954</v>
      </c>
      <c r="T73" s="119">
        <v>6.019562733345043E-05</v>
      </c>
      <c r="U73" s="119">
        <v>7.470439963808418E-05</v>
      </c>
      <c r="V73" s="119">
        <v>-5.894536022675326E-06</v>
      </c>
      <c r="W73" s="119">
        <v>-1.3872423439910006E-05</v>
      </c>
      <c r="X73" s="119">
        <v>67.5</v>
      </c>
    </row>
    <row r="74" spans="1:24" s="119" customFormat="1" ht="12.75" hidden="1">
      <c r="A74" s="119">
        <v>1294</v>
      </c>
      <c r="B74" s="119">
        <v>98.05999755859375</v>
      </c>
      <c r="C74" s="119">
        <v>98.36000061035156</v>
      </c>
      <c r="D74" s="119">
        <v>9.635763168334961</v>
      </c>
      <c r="E74" s="119">
        <v>10.182743072509766</v>
      </c>
      <c r="F74" s="119">
        <v>14.0571071363302</v>
      </c>
      <c r="G74" s="119" t="s">
        <v>58</v>
      </c>
      <c r="H74" s="119">
        <v>4.125643508614928</v>
      </c>
      <c r="I74" s="119">
        <v>34.68564106720868</v>
      </c>
      <c r="J74" s="119" t="s">
        <v>61</v>
      </c>
      <c r="K74" s="119">
        <v>1.2128390687004984</v>
      </c>
      <c r="L74" s="119">
        <v>1.3576331051417159</v>
      </c>
      <c r="M74" s="119">
        <v>0.2855938670117786</v>
      </c>
      <c r="N74" s="119">
        <v>-0.08978311222615339</v>
      </c>
      <c r="O74" s="119">
        <v>0.04895089521572981</v>
      </c>
      <c r="P74" s="119">
        <v>0.038937723028706885</v>
      </c>
      <c r="Q74" s="119">
        <v>0.005821655486247035</v>
      </c>
      <c r="R74" s="119">
        <v>-0.001379915324498305</v>
      </c>
      <c r="S74" s="119">
        <v>0.0006603345088103361</v>
      </c>
      <c r="T74" s="119">
        <v>0.0005699036848983641</v>
      </c>
      <c r="U74" s="119">
        <v>0.00012176976683101235</v>
      </c>
      <c r="V74" s="119">
        <v>-5.0930411605068004E-05</v>
      </c>
      <c r="W74" s="119">
        <v>4.167108626674181E-05</v>
      </c>
      <c r="X74" s="119">
        <v>67.5</v>
      </c>
    </row>
    <row r="75" s="119" customFormat="1" ht="12.75" hidden="1">
      <c r="A75" s="119" t="s">
        <v>140</v>
      </c>
    </row>
    <row r="76" spans="1:24" s="119" customFormat="1" ht="12.75" hidden="1">
      <c r="A76" s="119">
        <v>1328</v>
      </c>
      <c r="B76" s="119">
        <v>87.74</v>
      </c>
      <c r="C76" s="119">
        <v>105.04</v>
      </c>
      <c r="D76" s="119">
        <v>8.857697264696073</v>
      </c>
      <c r="E76" s="119">
        <v>9.20099139814193</v>
      </c>
      <c r="F76" s="119">
        <v>7.0348360278235225</v>
      </c>
      <c r="G76" s="119" t="s">
        <v>59</v>
      </c>
      <c r="H76" s="119">
        <v>-1.3651074648662416</v>
      </c>
      <c r="I76" s="119">
        <v>18.874892535133757</v>
      </c>
      <c r="J76" s="119" t="s">
        <v>73</v>
      </c>
      <c r="K76" s="119">
        <v>2.426177107916908</v>
      </c>
      <c r="M76" s="119" t="s">
        <v>68</v>
      </c>
      <c r="N76" s="119">
        <v>1.5156483633912867</v>
      </c>
      <c r="X76" s="119">
        <v>67.5</v>
      </c>
    </row>
    <row r="77" spans="1:24" s="119" customFormat="1" ht="12.75" hidden="1">
      <c r="A77" s="119">
        <v>1326</v>
      </c>
      <c r="B77" s="119">
        <v>147.67999267578125</v>
      </c>
      <c r="C77" s="119">
        <v>151.77999877929688</v>
      </c>
      <c r="D77" s="119">
        <v>8.385293960571289</v>
      </c>
      <c r="E77" s="119">
        <v>8.826729774475098</v>
      </c>
      <c r="F77" s="119">
        <v>21.694741355944814</v>
      </c>
      <c r="G77" s="119" t="s">
        <v>56</v>
      </c>
      <c r="H77" s="119">
        <v>-18.537315925138813</v>
      </c>
      <c r="I77" s="119">
        <v>61.64267675064244</v>
      </c>
      <c r="J77" s="119" t="s">
        <v>62</v>
      </c>
      <c r="K77" s="119">
        <v>1.3094760254816742</v>
      </c>
      <c r="L77" s="119">
        <v>0.7817022896035786</v>
      </c>
      <c r="M77" s="119">
        <v>0.3100002936518363</v>
      </c>
      <c r="N77" s="119">
        <v>0.03131231872009165</v>
      </c>
      <c r="O77" s="119">
        <v>0.05259134019481304</v>
      </c>
      <c r="P77" s="119">
        <v>0.022424687012865232</v>
      </c>
      <c r="Q77" s="119">
        <v>0.006401491251491507</v>
      </c>
      <c r="R77" s="119">
        <v>0.0004818794822719995</v>
      </c>
      <c r="S77" s="119">
        <v>0.0006899909457024565</v>
      </c>
      <c r="T77" s="119">
        <v>0.00032994494274538397</v>
      </c>
      <c r="U77" s="119">
        <v>0.0001399852573646201</v>
      </c>
      <c r="V77" s="119">
        <v>1.7867197389385165E-05</v>
      </c>
      <c r="W77" s="119">
        <v>4.3021228862609684E-05</v>
      </c>
      <c r="X77" s="119">
        <v>67.5</v>
      </c>
    </row>
    <row r="78" spans="1:24" s="119" customFormat="1" ht="12.75" hidden="1">
      <c r="A78" s="119">
        <v>1325</v>
      </c>
      <c r="B78" s="119">
        <v>99.18000030517578</v>
      </c>
      <c r="C78" s="119">
        <v>108.08000183105469</v>
      </c>
      <c r="D78" s="119">
        <v>9.097930908203125</v>
      </c>
      <c r="E78" s="119">
        <v>9.75146770477295</v>
      </c>
      <c r="F78" s="119">
        <v>21.82488737757646</v>
      </c>
      <c r="G78" s="119" t="s">
        <v>57</v>
      </c>
      <c r="H78" s="119">
        <v>25.358713320922227</v>
      </c>
      <c r="I78" s="119">
        <v>57.03871362609801</v>
      </c>
      <c r="J78" s="119" t="s">
        <v>60</v>
      </c>
      <c r="K78" s="119">
        <v>-1.0246905035604996</v>
      </c>
      <c r="L78" s="119">
        <v>0.0042530736918366605</v>
      </c>
      <c r="M78" s="119">
        <v>0.24475983325921202</v>
      </c>
      <c r="N78" s="119">
        <v>-0.00032464612454858395</v>
      </c>
      <c r="O78" s="119">
        <v>-0.04079796267500269</v>
      </c>
      <c r="P78" s="119">
        <v>0.00048675177450656755</v>
      </c>
      <c r="Q78" s="119">
        <v>0.0051556393208198855</v>
      </c>
      <c r="R78" s="119">
        <v>-2.609184318050433E-05</v>
      </c>
      <c r="S78" s="119">
        <v>-0.0005046077854897876</v>
      </c>
      <c r="T78" s="119">
        <v>3.467448868786649E-05</v>
      </c>
      <c r="U78" s="119">
        <v>0.00011895991929258774</v>
      </c>
      <c r="V78" s="119">
        <v>-2.0655994625102473E-06</v>
      </c>
      <c r="W78" s="119">
        <v>-3.0461979568776024E-05</v>
      </c>
      <c r="X78" s="119">
        <v>67.5</v>
      </c>
    </row>
    <row r="79" spans="1:24" s="119" customFormat="1" ht="12.75" hidden="1">
      <c r="A79" s="119">
        <v>1294</v>
      </c>
      <c r="B79" s="119">
        <v>105.9000015258789</v>
      </c>
      <c r="C79" s="119">
        <v>82.5</v>
      </c>
      <c r="D79" s="119">
        <v>9.052238464355469</v>
      </c>
      <c r="E79" s="119">
        <v>10.213878631591797</v>
      </c>
      <c r="F79" s="119">
        <v>15.588252483676206</v>
      </c>
      <c r="G79" s="119" t="s">
        <v>58</v>
      </c>
      <c r="H79" s="119">
        <v>2.556656844332309</v>
      </c>
      <c r="I79" s="119">
        <v>40.95665837021121</v>
      </c>
      <c r="J79" s="119" t="s">
        <v>61</v>
      </c>
      <c r="K79" s="119">
        <v>0.8153139476448392</v>
      </c>
      <c r="L79" s="119">
        <v>0.7816907194892676</v>
      </c>
      <c r="M79" s="119">
        <v>0.19024406978181335</v>
      </c>
      <c r="N79" s="119">
        <v>-0.03131063570933075</v>
      </c>
      <c r="O79" s="119">
        <v>0.03318697493077133</v>
      </c>
      <c r="P79" s="119">
        <v>0.022419403656988322</v>
      </c>
      <c r="Q79" s="119">
        <v>0.0037945320444737547</v>
      </c>
      <c r="R79" s="119">
        <v>-0.00048117257938724465</v>
      </c>
      <c r="S79" s="119">
        <v>0.00047059376108748275</v>
      </c>
      <c r="T79" s="119">
        <v>0.0003281178828980367</v>
      </c>
      <c r="U79" s="119">
        <v>7.378624452660488E-05</v>
      </c>
      <c r="V79" s="119">
        <v>-1.7747395341619272E-05</v>
      </c>
      <c r="W79" s="119">
        <v>3.0379169402742276E-05</v>
      </c>
      <c r="X79" s="119">
        <v>67.5</v>
      </c>
    </row>
    <row r="80" s="119" customFormat="1" ht="12.75" hidden="1">
      <c r="A80" s="119" t="s">
        <v>146</v>
      </c>
    </row>
    <row r="81" spans="1:24" s="119" customFormat="1" ht="12.75" hidden="1">
      <c r="A81" s="119">
        <v>1328</v>
      </c>
      <c r="B81" s="119">
        <v>87.72</v>
      </c>
      <c r="C81" s="119">
        <v>100.22</v>
      </c>
      <c r="D81" s="119">
        <v>8.89287406557665</v>
      </c>
      <c r="E81" s="119">
        <v>9.523200463177579</v>
      </c>
      <c r="F81" s="119">
        <v>6.58442771426865</v>
      </c>
      <c r="G81" s="119" t="s">
        <v>59</v>
      </c>
      <c r="H81" s="119">
        <v>-2.623476731636174</v>
      </c>
      <c r="I81" s="119">
        <v>17.59652326836383</v>
      </c>
      <c r="J81" s="119" t="s">
        <v>73</v>
      </c>
      <c r="K81" s="119">
        <v>2.870556242760237</v>
      </c>
      <c r="M81" s="119" t="s">
        <v>68</v>
      </c>
      <c r="N81" s="119">
        <v>1.7379741572782081</v>
      </c>
      <c r="X81" s="119">
        <v>67.5</v>
      </c>
    </row>
    <row r="82" spans="1:24" s="119" customFormat="1" ht="12.75" hidden="1">
      <c r="A82" s="119">
        <v>1326</v>
      </c>
      <c r="B82" s="119">
        <v>150.8800048828125</v>
      </c>
      <c r="C82" s="119">
        <v>151.17999267578125</v>
      </c>
      <c r="D82" s="119">
        <v>8.30152416229248</v>
      </c>
      <c r="E82" s="119">
        <v>8.91383171081543</v>
      </c>
      <c r="F82" s="119">
        <v>21.631008428013903</v>
      </c>
      <c r="G82" s="119" t="s">
        <v>56</v>
      </c>
      <c r="H82" s="119">
        <v>-21.289876113806827</v>
      </c>
      <c r="I82" s="119">
        <v>62.09012876900567</v>
      </c>
      <c r="J82" s="119" t="s">
        <v>62</v>
      </c>
      <c r="K82" s="119">
        <v>1.4664088955014194</v>
      </c>
      <c r="L82" s="119">
        <v>0.7714384572828875</v>
      </c>
      <c r="M82" s="119">
        <v>0.3471519128342101</v>
      </c>
      <c r="N82" s="119">
        <v>0.02364179608142192</v>
      </c>
      <c r="O82" s="119">
        <v>0.058894089885772445</v>
      </c>
      <c r="P82" s="119">
        <v>0.022130277689147448</v>
      </c>
      <c r="Q82" s="119">
        <v>0.007168678844349589</v>
      </c>
      <c r="R82" s="119">
        <v>0.0003638012812145432</v>
      </c>
      <c r="S82" s="119">
        <v>0.0007726886077213251</v>
      </c>
      <c r="T82" s="119">
        <v>0.0003256141150051616</v>
      </c>
      <c r="U82" s="119">
        <v>0.00015676746635745874</v>
      </c>
      <c r="V82" s="119">
        <v>1.3485375436948166E-05</v>
      </c>
      <c r="W82" s="119">
        <v>4.817870848202514E-05</v>
      </c>
      <c r="X82" s="119">
        <v>67.5</v>
      </c>
    </row>
    <row r="83" spans="1:24" s="119" customFormat="1" ht="12.75" hidden="1">
      <c r="A83" s="119">
        <v>1325</v>
      </c>
      <c r="B83" s="119">
        <v>101.16000366210938</v>
      </c>
      <c r="C83" s="119">
        <v>103.76000213623047</v>
      </c>
      <c r="D83" s="119">
        <v>8.785665512084961</v>
      </c>
      <c r="E83" s="119">
        <v>9.782943725585938</v>
      </c>
      <c r="F83" s="119">
        <v>21.81094571389195</v>
      </c>
      <c r="G83" s="119" t="s">
        <v>57</v>
      </c>
      <c r="H83" s="119">
        <v>25.373198461100422</v>
      </c>
      <c r="I83" s="119">
        <v>59.0332021232098</v>
      </c>
      <c r="J83" s="119" t="s">
        <v>60</v>
      </c>
      <c r="K83" s="119">
        <v>-1.0729306519628077</v>
      </c>
      <c r="L83" s="119">
        <v>0.004197075317483338</v>
      </c>
      <c r="M83" s="119">
        <v>0.2566750862077151</v>
      </c>
      <c r="N83" s="119">
        <v>-0.00024536901960298623</v>
      </c>
      <c r="O83" s="119">
        <v>-0.04265543179431526</v>
      </c>
      <c r="P83" s="119">
        <v>0.00048035567923602454</v>
      </c>
      <c r="Q83" s="119">
        <v>0.005425170956885727</v>
      </c>
      <c r="R83" s="119">
        <v>-1.9720249201712194E-05</v>
      </c>
      <c r="S83" s="119">
        <v>-0.000522348567784318</v>
      </c>
      <c r="T83" s="119">
        <v>3.4220472674384335E-05</v>
      </c>
      <c r="U83" s="119">
        <v>0.00012638288839080956</v>
      </c>
      <c r="V83" s="119">
        <v>-1.5630806618113586E-06</v>
      </c>
      <c r="W83" s="119">
        <v>-3.13629055699377E-05</v>
      </c>
      <c r="X83" s="119">
        <v>67.5</v>
      </c>
    </row>
    <row r="84" spans="1:24" s="119" customFormat="1" ht="12.75" hidden="1">
      <c r="A84" s="119">
        <v>1294</v>
      </c>
      <c r="B84" s="119">
        <v>96.45999908447266</v>
      </c>
      <c r="C84" s="119">
        <v>79.66000366210938</v>
      </c>
      <c r="D84" s="119">
        <v>9.231799125671387</v>
      </c>
      <c r="E84" s="119">
        <v>10.581445693969727</v>
      </c>
      <c r="F84" s="119">
        <v>13.027792958133771</v>
      </c>
      <c r="G84" s="119" t="s">
        <v>58</v>
      </c>
      <c r="H84" s="119">
        <v>4.5902047645501725</v>
      </c>
      <c r="I84" s="119">
        <v>33.55020384902283</v>
      </c>
      <c r="J84" s="119" t="s">
        <v>61</v>
      </c>
      <c r="K84" s="119">
        <v>0.9995873473010538</v>
      </c>
      <c r="L84" s="119">
        <v>0.771427039929105</v>
      </c>
      <c r="M84" s="119">
        <v>0.23373564277771805</v>
      </c>
      <c r="N84" s="119">
        <v>-0.02364052275225224</v>
      </c>
      <c r="O84" s="119">
        <v>0.04060822529874906</v>
      </c>
      <c r="P84" s="119">
        <v>0.022125063819573562</v>
      </c>
      <c r="Q84" s="119">
        <v>0.004685880542863737</v>
      </c>
      <c r="R84" s="119">
        <v>-0.0003632664091059969</v>
      </c>
      <c r="S84" s="119">
        <v>0.0005693853337029253</v>
      </c>
      <c r="T84" s="119">
        <v>0.0003238109188099381</v>
      </c>
      <c r="U84" s="119">
        <v>9.27545364396434E-05</v>
      </c>
      <c r="V84" s="119">
        <v>-1.3394481308364138E-05</v>
      </c>
      <c r="W84" s="119">
        <v>3.657261414237615E-05</v>
      </c>
      <c r="X84" s="119">
        <v>67.5</v>
      </c>
    </row>
    <row r="85" spans="1:14" s="119" customFormat="1" ht="12.75">
      <c r="A85" s="119" t="s">
        <v>152</v>
      </c>
      <c r="E85" s="120" t="s">
        <v>106</v>
      </c>
      <c r="F85" s="120">
        <f>MIN(F56:F84)</f>
        <v>4.220920472995412</v>
      </c>
      <c r="G85" s="120"/>
      <c r="H85" s="120"/>
      <c r="I85" s="121"/>
      <c r="J85" s="121" t="s">
        <v>158</v>
      </c>
      <c r="K85" s="120">
        <f>AVERAGE(K83,K78,K73,K68,K63,K58)</f>
        <v>-0.8013558283858823</v>
      </c>
      <c r="L85" s="120">
        <f>AVERAGE(L83,L78,L73,L68,L63,L58)</f>
        <v>0.005974297023301936</v>
      </c>
      <c r="M85" s="121" t="s">
        <v>108</v>
      </c>
      <c r="N85" s="120" t="e">
        <f>Mittelwert(K81,K76,K71,K66,K61,K56)</f>
        <v>#NAME?</v>
      </c>
    </row>
    <row r="86" spans="5:14" s="119" customFormat="1" ht="12.75">
      <c r="E86" s="120" t="s">
        <v>107</v>
      </c>
      <c r="F86" s="120">
        <f>MAX(F56:F84)</f>
        <v>21.82488737757646</v>
      </c>
      <c r="G86" s="120"/>
      <c r="H86" s="120"/>
      <c r="I86" s="121"/>
      <c r="J86" s="121" t="s">
        <v>159</v>
      </c>
      <c r="K86" s="120">
        <f>AVERAGE(K84,K79,K74,K69,K64,K59)</f>
        <v>1.057116661390063</v>
      </c>
      <c r="L86" s="120">
        <f>AVERAGE(L84,L79,L74,L69,L64,L59)</f>
        <v>1.0979742579768956</v>
      </c>
      <c r="M86" s="120"/>
      <c r="N86" s="120"/>
    </row>
    <row r="87" spans="5:14" s="119" customFormat="1" ht="12.75">
      <c r="E87" s="120"/>
      <c r="F87" s="120"/>
      <c r="G87" s="120"/>
      <c r="H87" s="120"/>
      <c r="I87" s="120"/>
      <c r="J87" s="121" t="s">
        <v>112</v>
      </c>
      <c r="K87" s="120">
        <f>ABS(K85/$G$33)</f>
        <v>0.5008473927411764</v>
      </c>
      <c r="L87" s="120">
        <f>ABS(L85/$H$33)</f>
        <v>0.016595269509172044</v>
      </c>
      <c r="M87" s="121" t="s">
        <v>111</v>
      </c>
      <c r="N87" s="120">
        <f>K87+L87+L88+K88</f>
        <v>1.8043110401848077</v>
      </c>
    </row>
    <row r="88" spans="5:14" s="119" customFormat="1" ht="29.25" customHeight="1">
      <c r="E88" s="120"/>
      <c r="F88" s="120"/>
      <c r="G88" s="120"/>
      <c r="H88" s="120"/>
      <c r="I88" s="120"/>
      <c r="J88" s="120"/>
      <c r="K88" s="120">
        <f>ABS(K86/$G$34)</f>
        <v>0.6006344666988995</v>
      </c>
      <c r="L88" s="120">
        <f>ABS(L86/$H$34)</f>
        <v>0.6862339112355598</v>
      </c>
      <c r="M88" s="120"/>
      <c r="N88" s="120"/>
    </row>
    <row r="89" s="101" customFormat="1" ht="12.75"/>
    <row r="90" s="116" customFormat="1" ht="12.75">
      <c r="A90" s="116" t="s">
        <v>117</v>
      </c>
    </row>
    <row r="91" spans="1:24" s="116" customFormat="1" ht="12.75">
      <c r="A91" s="116">
        <v>1328</v>
      </c>
      <c r="B91" s="116">
        <v>71.52</v>
      </c>
      <c r="C91" s="116">
        <v>91.62</v>
      </c>
      <c r="D91" s="116">
        <v>9.119228316721314</v>
      </c>
      <c r="E91" s="116">
        <v>9.33512458263375</v>
      </c>
      <c r="F91" s="116">
        <v>7.549278084788733</v>
      </c>
      <c r="G91" s="116" t="s">
        <v>59</v>
      </c>
      <c r="H91" s="116">
        <v>15.640844605841991</v>
      </c>
      <c r="I91" s="116">
        <v>19.660844605841984</v>
      </c>
      <c r="J91" s="116" t="s">
        <v>73</v>
      </c>
      <c r="K91" s="116">
        <v>2.0283830935904974</v>
      </c>
      <c r="M91" s="116" t="s">
        <v>68</v>
      </c>
      <c r="N91" s="116">
        <v>1.4920560802324643</v>
      </c>
      <c r="X91" s="116">
        <v>67.5</v>
      </c>
    </row>
    <row r="92" spans="1:24" s="116" customFormat="1" ht="12.75">
      <c r="A92" s="116">
        <v>1326</v>
      </c>
      <c r="B92" s="116">
        <v>131.60000610351562</v>
      </c>
      <c r="C92" s="116">
        <v>141.5</v>
      </c>
      <c r="D92" s="116">
        <v>8.556793212890625</v>
      </c>
      <c r="E92" s="116">
        <v>9.03229808807373</v>
      </c>
      <c r="F92" s="116">
        <v>16.555341627458173</v>
      </c>
      <c r="G92" s="116" t="s">
        <v>56</v>
      </c>
      <c r="H92" s="116">
        <v>-18.034143308051995</v>
      </c>
      <c r="I92" s="116">
        <v>46.06586279546362</v>
      </c>
      <c r="J92" s="116" t="s">
        <v>62</v>
      </c>
      <c r="K92" s="116">
        <v>0.9768076087144176</v>
      </c>
      <c r="L92" s="116">
        <v>1.0034629837439475</v>
      </c>
      <c r="M92" s="116">
        <v>0.2312459728146537</v>
      </c>
      <c r="N92" s="116">
        <v>0.10688143723427498</v>
      </c>
      <c r="O92" s="116">
        <v>0.03923100400864699</v>
      </c>
      <c r="P92" s="116">
        <v>0.028786238075277002</v>
      </c>
      <c r="Q92" s="116">
        <v>0.00477517794796018</v>
      </c>
      <c r="R92" s="116">
        <v>0.0016450860433498032</v>
      </c>
      <c r="S92" s="116">
        <v>0.0005147398761334731</v>
      </c>
      <c r="T92" s="116">
        <v>0.00042356732536357524</v>
      </c>
      <c r="U92" s="116">
        <v>0.00010441188349935656</v>
      </c>
      <c r="V92" s="116">
        <v>6.104129293128628E-05</v>
      </c>
      <c r="W92" s="116">
        <v>3.2104128594699786E-05</v>
      </c>
      <c r="X92" s="116">
        <v>67.5</v>
      </c>
    </row>
    <row r="93" spans="1:24" s="116" customFormat="1" ht="12.75">
      <c r="A93" s="116">
        <v>1294</v>
      </c>
      <c r="B93" s="116">
        <v>91.30000305175781</v>
      </c>
      <c r="C93" s="116">
        <v>91.4000015258789</v>
      </c>
      <c r="D93" s="116">
        <v>9.547656059265137</v>
      </c>
      <c r="E93" s="116">
        <v>10.368551254272461</v>
      </c>
      <c r="F93" s="116">
        <v>19.07663600273752</v>
      </c>
      <c r="G93" s="116" t="s">
        <v>57</v>
      </c>
      <c r="H93" s="116">
        <v>23.692101961604642</v>
      </c>
      <c r="I93" s="116">
        <v>47.492105013362455</v>
      </c>
      <c r="J93" s="116" t="s">
        <v>60</v>
      </c>
      <c r="K93" s="116">
        <v>-0.306062054468179</v>
      </c>
      <c r="L93" s="116">
        <v>0.005460553181456413</v>
      </c>
      <c r="M93" s="116">
        <v>0.07494775233600716</v>
      </c>
      <c r="N93" s="116">
        <v>-0.0011059572514441115</v>
      </c>
      <c r="O93" s="116">
        <v>-0.011889711584420233</v>
      </c>
      <c r="P93" s="116">
        <v>0.0006247207038702543</v>
      </c>
      <c r="Q93" s="116">
        <v>0.0016657107363661728</v>
      </c>
      <c r="R93" s="116">
        <v>-8.888436930300467E-05</v>
      </c>
      <c r="S93" s="116">
        <v>-0.00012246750923847476</v>
      </c>
      <c r="T93" s="116">
        <v>4.4487949550837105E-05</v>
      </c>
      <c r="U93" s="116">
        <v>4.404270646134945E-05</v>
      </c>
      <c r="V93" s="116">
        <v>-7.013179513215065E-06</v>
      </c>
      <c r="W93" s="116">
        <v>-6.583857021545766E-06</v>
      </c>
      <c r="X93" s="116">
        <v>67.5</v>
      </c>
    </row>
    <row r="94" spans="1:24" s="116" customFormat="1" ht="12.75">
      <c r="A94" s="116">
        <v>1325</v>
      </c>
      <c r="B94" s="116">
        <v>81.27999877929688</v>
      </c>
      <c r="C94" s="116">
        <v>101.08000183105469</v>
      </c>
      <c r="D94" s="116">
        <v>9.32685661315918</v>
      </c>
      <c r="E94" s="116">
        <v>10.006874084472656</v>
      </c>
      <c r="F94" s="116">
        <v>7.785355193843624</v>
      </c>
      <c r="G94" s="116" t="s">
        <v>58</v>
      </c>
      <c r="H94" s="116">
        <v>6.052452990091595</v>
      </c>
      <c r="I94" s="116">
        <v>19.83245176938847</v>
      </c>
      <c r="J94" s="116" t="s">
        <v>61</v>
      </c>
      <c r="K94" s="116">
        <v>0.9276201395275419</v>
      </c>
      <c r="L94" s="116">
        <v>1.003448126264262</v>
      </c>
      <c r="M94" s="116">
        <v>0.21876364954620794</v>
      </c>
      <c r="N94" s="116">
        <v>-0.1068757151266004</v>
      </c>
      <c r="O94" s="116">
        <v>0.03738591223931522</v>
      </c>
      <c r="P94" s="116">
        <v>0.0287794584134011</v>
      </c>
      <c r="Q94" s="116">
        <v>0.004475235432626942</v>
      </c>
      <c r="R94" s="116">
        <v>-0.0016426830670941725</v>
      </c>
      <c r="S94" s="116">
        <v>0.0004999588475693048</v>
      </c>
      <c r="T94" s="116">
        <v>0.0004212245261857564</v>
      </c>
      <c r="U94" s="116">
        <v>9.466827041539638E-05</v>
      </c>
      <c r="V94" s="116">
        <v>-6.063707410354264E-05</v>
      </c>
      <c r="W94" s="116">
        <v>3.142177429020938E-05</v>
      </c>
      <c r="X94" s="116">
        <v>67.5</v>
      </c>
    </row>
    <row r="95" s="116" customFormat="1" ht="12.75">
      <c r="A95" s="116" t="s">
        <v>123</v>
      </c>
    </row>
    <row r="96" spans="1:24" s="116" customFormat="1" ht="12.75">
      <c r="A96" s="116">
        <v>1328</v>
      </c>
      <c r="B96" s="116">
        <v>68.5</v>
      </c>
      <c r="C96" s="116">
        <v>83.4</v>
      </c>
      <c r="D96" s="116">
        <v>9.246829370333085</v>
      </c>
      <c r="E96" s="116">
        <v>9.541017315699854</v>
      </c>
      <c r="F96" s="116">
        <v>6.505596823116803</v>
      </c>
      <c r="G96" s="116" t="s">
        <v>59</v>
      </c>
      <c r="H96" s="116">
        <v>15.706824444688365</v>
      </c>
      <c r="I96" s="116">
        <v>16.70682444468837</v>
      </c>
      <c r="J96" s="116" t="s">
        <v>73</v>
      </c>
      <c r="K96" s="116">
        <v>4.1363257179584885</v>
      </c>
      <c r="M96" s="116" t="s">
        <v>68</v>
      </c>
      <c r="N96" s="116">
        <v>2.8414689366931265</v>
      </c>
      <c r="X96" s="116">
        <v>67.5</v>
      </c>
    </row>
    <row r="97" spans="1:24" s="116" customFormat="1" ht="12.75">
      <c r="A97" s="116">
        <v>1326</v>
      </c>
      <c r="B97" s="116">
        <v>153.6199951171875</v>
      </c>
      <c r="C97" s="116">
        <v>147.9199981689453</v>
      </c>
      <c r="D97" s="116">
        <v>8.127413749694824</v>
      </c>
      <c r="E97" s="116">
        <v>8.828474998474121</v>
      </c>
      <c r="F97" s="116">
        <v>18.813510242165673</v>
      </c>
      <c r="G97" s="116" t="s">
        <v>56</v>
      </c>
      <c r="H97" s="116">
        <v>-30.954054182733074</v>
      </c>
      <c r="I97" s="116">
        <v>55.16594093445442</v>
      </c>
      <c r="J97" s="116" t="s">
        <v>62</v>
      </c>
      <c r="K97" s="116">
        <v>1.5358077362472626</v>
      </c>
      <c r="L97" s="116">
        <v>1.278650576840371</v>
      </c>
      <c r="M97" s="116">
        <v>0.36358157715132594</v>
      </c>
      <c r="N97" s="116">
        <v>0.07261385139950607</v>
      </c>
      <c r="O97" s="116">
        <v>0.06168161015342506</v>
      </c>
      <c r="P97" s="116">
        <v>0.036680595495305446</v>
      </c>
      <c r="Q97" s="116">
        <v>0.007507949851308376</v>
      </c>
      <c r="R97" s="116">
        <v>0.0011175767516967805</v>
      </c>
      <c r="S97" s="116">
        <v>0.0008093113822522519</v>
      </c>
      <c r="T97" s="116">
        <v>0.0005397354893534312</v>
      </c>
      <c r="U97" s="116">
        <v>0.00016418465137706047</v>
      </c>
      <c r="V97" s="116">
        <v>4.1463199740082566E-05</v>
      </c>
      <c r="W97" s="116">
        <v>5.047310648093711E-05</v>
      </c>
      <c r="X97" s="116">
        <v>67.5</v>
      </c>
    </row>
    <row r="98" spans="1:24" s="116" customFormat="1" ht="12.75">
      <c r="A98" s="116">
        <v>1294</v>
      </c>
      <c r="B98" s="116">
        <v>92.36000061035156</v>
      </c>
      <c r="C98" s="116">
        <v>87.16000366210938</v>
      </c>
      <c r="D98" s="116">
        <v>9.325366020202637</v>
      </c>
      <c r="E98" s="116">
        <v>10.21455192565918</v>
      </c>
      <c r="F98" s="116">
        <v>20.06189859274936</v>
      </c>
      <c r="G98" s="116" t="s">
        <v>57</v>
      </c>
      <c r="H98" s="116">
        <v>26.277783237732514</v>
      </c>
      <c r="I98" s="116">
        <v>51.13778384808408</v>
      </c>
      <c r="J98" s="116" t="s">
        <v>60</v>
      </c>
      <c r="K98" s="116">
        <v>-0.40081700355242605</v>
      </c>
      <c r="L98" s="116">
        <v>0.006957264686508729</v>
      </c>
      <c r="M98" s="116">
        <v>0.09887141041976516</v>
      </c>
      <c r="N98" s="116">
        <v>-0.0007518072318507932</v>
      </c>
      <c r="O98" s="116">
        <v>-0.015454681305016087</v>
      </c>
      <c r="P98" s="116">
        <v>0.000796000957079668</v>
      </c>
      <c r="Q98" s="116">
        <v>0.0022306134573966078</v>
      </c>
      <c r="R98" s="116">
        <v>-6.040915863586342E-05</v>
      </c>
      <c r="S98" s="116">
        <v>-0.00014935035525378293</v>
      </c>
      <c r="T98" s="116">
        <v>5.668998454104497E-05</v>
      </c>
      <c r="U98" s="116">
        <v>6.102708535936125E-05</v>
      </c>
      <c r="V98" s="116">
        <v>-4.766107283845376E-06</v>
      </c>
      <c r="W98" s="116">
        <v>-7.645109699352809E-06</v>
      </c>
      <c r="X98" s="116">
        <v>67.5</v>
      </c>
    </row>
    <row r="99" spans="1:24" s="116" customFormat="1" ht="12.75">
      <c r="A99" s="116">
        <v>1325</v>
      </c>
      <c r="B99" s="116">
        <v>72.94000244140625</v>
      </c>
      <c r="C99" s="116">
        <v>98.63999938964844</v>
      </c>
      <c r="D99" s="116">
        <v>9.514408111572266</v>
      </c>
      <c r="E99" s="116">
        <v>10.022644996643066</v>
      </c>
      <c r="F99" s="116">
        <v>5.204326694520821</v>
      </c>
      <c r="G99" s="116" t="s">
        <v>58</v>
      </c>
      <c r="H99" s="116">
        <v>7.551625584758156</v>
      </c>
      <c r="I99" s="116">
        <v>12.991628026164408</v>
      </c>
      <c r="J99" s="116" t="s">
        <v>61</v>
      </c>
      <c r="K99" s="116">
        <v>1.4825825887215174</v>
      </c>
      <c r="L99" s="116">
        <v>1.2786316491164669</v>
      </c>
      <c r="M99" s="116">
        <v>0.34987999006152376</v>
      </c>
      <c r="N99" s="116">
        <v>-0.07260995937855692</v>
      </c>
      <c r="O99" s="116">
        <v>0.05971410098862325</v>
      </c>
      <c r="P99" s="116">
        <v>0.03667195752024359</v>
      </c>
      <c r="Q99" s="116">
        <v>0.0071689381761487255</v>
      </c>
      <c r="R99" s="116">
        <v>-0.0011159428880933085</v>
      </c>
      <c r="S99" s="116">
        <v>0.0007954114563096382</v>
      </c>
      <c r="T99" s="116">
        <v>0.0005367500760319685</v>
      </c>
      <c r="U99" s="116">
        <v>0.00015242143746976053</v>
      </c>
      <c r="V99" s="116">
        <v>-4.118836187620065E-05</v>
      </c>
      <c r="W99" s="116">
        <v>4.989074839607918E-05</v>
      </c>
      <c r="X99" s="116">
        <v>67.5</v>
      </c>
    </row>
    <row r="100" s="116" customFormat="1" ht="12.75">
      <c r="A100" s="116" t="s">
        <v>129</v>
      </c>
    </row>
    <row r="101" spans="1:24" s="116" customFormat="1" ht="12.75">
      <c r="A101" s="116">
        <v>1328</v>
      </c>
      <c r="B101" s="116">
        <v>74.88</v>
      </c>
      <c r="C101" s="116">
        <v>81.98</v>
      </c>
      <c r="D101" s="116">
        <v>9.259878098283902</v>
      </c>
      <c r="E101" s="116">
        <v>9.768500048134927</v>
      </c>
      <c r="F101" s="116">
        <v>9.463919090175198</v>
      </c>
      <c r="G101" s="116" t="s">
        <v>59</v>
      </c>
      <c r="H101" s="116">
        <v>16.896273628299838</v>
      </c>
      <c r="I101" s="116">
        <v>24.27627362829983</v>
      </c>
      <c r="J101" s="116" t="s">
        <v>73</v>
      </c>
      <c r="K101" s="116">
        <v>2.6649656708303993</v>
      </c>
      <c r="M101" s="116" t="s">
        <v>68</v>
      </c>
      <c r="N101" s="116">
        <v>1.9001050757898215</v>
      </c>
      <c r="X101" s="116">
        <v>67.5</v>
      </c>
    </row>
    <row r="102" spans="1:24" s="116" customFormat="1" ht="12.75">
      <c r="A102" s="116">
        <v>1326</v>
      </c>
      <c r="B102" s="116">
        <v>140.27999877929688</v>
      </c>
      <c r="C102" s="116">
        <v>146.3800048828125</v>
      </c>
      <c r="D102" s="116">
        <v>8.201750755310059</v>
      </c>
      <c r="E102" s="116">
        <v>8.982857704162598</v>
      </c>
      <c r="F102" s="116">
        <v>16.351988022049568</v>
      </c>
      <c r="G102" s="116" t="s">
        <v>56</v>
      </c>
      <c r="H102" s="116">
        <v>-25.293036438518186</v>
      </c>
      <c r="I102" s="116">
        <v>47.48696234077868</v>
      </c>
      <c r="J102" s="116" t="s">
        <v>62</v>
      </c>
      <c r="K102" s="116">
        <v>1.1689551332037098</v>
      </c>
      <c r="L102" s="116">
        <v>1.1022139545670036</v>
      </c>
      <c r="M102" s="116">
        <v>0.2767343822617085</v>
      </c>
      <c r="N102" s="116">
        <v>0.0617575371318961</v>
      </c>
      <c r="O102" s="116">
        <v>0.04694794857885403</v>
      </c>
      <c r="P102" s="116">
        <v>0.03161914451098263</v>
      </c>
      <c r="Q102" s="116">
        <v>0.00571455384367528</v>
      </c>
      <c r="R102" s="116">
        <v>0.000950499739757112</v>
      </c>
      <c r="S102" s="116">
        <v>0.0006160088084902767</v>
      </c>
      <c r="T102" s="116">
        <v>0.000465265423200177</v>
      </c>
      <c r="U102" s="116">
        <v>0.0001249682633050171</v>
      </c>
      <c r="V102" s="116">
        <v>3.526689427908533E-05</v>
      </c>
      <c r="W102" s="116">
        <v>3.842074050876856E-05</v>
      </c>
      <c r="X102" s="116">
        <v>67.5</v>
      </c>
    </row>
    <row r="103" spans="1:24" s="116" customFormat="1" ht="12.75">
      <c r="A103" s="116">
        <v>1294</v>
      </c>
      <c r="B103" s="116">
        <v>104.36000061035156</v>
      </c>
      <c r="C103" s="116">
        <v>100.66000366210938</v>
      </c>
      <c r="D103" s="116">
        <v>9.550013542175293</v>
      </c>
      <c r="E103" s="116">
        <v>10.291800498962402</v>
      </c>
      <c r="F103" s="116">
        <v>22.506559941997143</v>
      </c>
      <c r="G103" s="116" t="s">
        <v>57</v>
      </c>
      <c r="H103" s="116">
        <v>19.187994353430582</v>
      </c>
      <c r="I103" s="116">
        <v>56.047994963782145</v>
      </c>
      <c r="J103" s="116" t="s">
        <v>60</v>
      </c>
      <c r="K103" s="116">
        <v>-0.083609416160823</v>
      </c>
      <c r="L103" s="116">
        <v>0.0059973318730913985</v>
      </c>
      <c r="M103" s="116">
        <v>0.022929696307442193</v>
      </c>
      <c r="N103" s="116">
        <v>-0.0006392911466558498</v>
      </c>
      <c r="O103" s="116">
        <v>-0.002852927037110461</v>
      </c>
      <c r="P103" s="116">
        <v>0.0006861302976685803</v>
      </c>
      <c r="Q103" s="116">
        <v>0.000622805364263236</v>
      </c>
      <c r="R103" s="116">
        <v>-5.1363928212249355E-05</v>
      </c>
      <c r="S103" s="116">
        <v>4.210079380312905E-06</v>
      </c>
      <c r="T103" s="116">
        <v>4.886213964155693E-05</v>
      </c>
      <c r="U103" s="116">
        <v>2.339842543992995E-05</v>
      </c>
      <c r="V103" s="116">
        <v>-4.05025622788681E-06</v>
      </c>
      <c r="W103" s="116">
        <v>1.5503162524210113E-06</v>
      </c>
      <c r="X103" s="116">
        <v>67.5</v>
      </c>
    </row>
    <row r="104" spans="1:24" s="116" customFormat="1" ht="12.75">
      <c r="A104" s="116">
        <v>1325</v>
      </c>
      <c r="B104" s="116">
        <v>94.4000015258789</v>
      </c>
      <c r="C104" s="116">
        <v>107.4000015258789</v>
      </c>
      <c r="D104" s="116">
        <v>9.075024604797363</v>
      </c>
      <c r="E104" s="116">
        <v>9.785505294799805</v>
      </c>
      <c r="F104" s="116">
        <v>12.182586121662334</v>
      </c>
      <c r="G104" s="116" t="s">
        <v>58</v>
      </c>
      <c r="H104" s="116">
        <v>5.012783612367173</v>
      </c>
      <c r="I104" s="116">
        <v>31.912785138246083</v>
      </c>
      <c r="J104" s="116" t="s">
        <v>61</v>
      </c>
      <c r="K104" s="116">
        <v>1.1659612210414843</v>
      </c>
      <c r="L104" s="116">
        <v>1.1021976381995366</v>
      </c>
      <c r="M104" s="116">
        <v>0.2757827901683096</v>
      </c>
      <c r="N104" s="116">
        <v>-0.06175422819068612</v>
      </c>
      <c r="O104" s="116">
        <v>0.046861185250521</v>
      </c>
      <c r="P104" s="116">
        <v>0.031611699176428726</v>
      </c>
      <c r="Q104" s="116">
        <v>0.0056805139829516176</v>
      </c>
      <c r="R104" s="116">
        <v>-0.0009491109008735199</v>
      </c>
      <c r="S104" s="116">
        <v>0.0006159944215406677</v>
      </c>
      <c r="T104" s="116">
        <v>0.00046269256027657156</v>
      </c>
      <c r="U104" s="116">
        <v>0.0001227582197671672</v>
      </c>
      <c r="V104" s="116">
        <v>-3.503354473330733E-05</v>
      </c>
      <c r="W104" s="116">
        <v>3.8389449341708564E-05</v>
      </c>
      <c r="X104" s="116">
        <v>67.5</v>
      </c>
    </row>
    <row r="105" s="116" customFormat="1" ht="12.75">
      <c r="A105" s="116" t="s">
        <v>135</v>
      </c>
    </row>
    <row r="106" spans="1:24" s="116" customFormat="1" ht="12.75">
      <c r="A106" s="116">
        <v>1328</v>
      </c>
      <c r="B106" s="116">
        <v>68.52</v>
      </c>
      <c r="C106" s="116">
        <v>90.12</v>
      </c>
      <c r="D106" s="116">
        <v>9.17231195490159</v>
      </c>
      <c r="E106" s="116">
        <v>9.678648961035584</v>
      </c>
      <c r="F106" s="116">
        <v>7.8131349371942935</v>
      </c>
      <c r="G106" s="116" t="s">
        <v>59</v>
      </c>
      <c r="H106" s="116">
        <v>19.207698966304264</v>
      </c>
      <c r="I106" s="116">
        <v>20.227698966304256</v>
      </c>
      <c r="J106" s="116" t="s">
        <v>73</v>
      </c>
      <c r="K106" s="116">
        <v>3.401682928722641</v>
      </c>
      <c r="M106" s="116" t="s">
        <v>68</v>
      </c>
      <c r="N106" s="116">
        <v>2.3915909535105517</v>
      </c>
      <c r="X106" s="116">
        <v>67.5</v>
      </c>
    </row>
    <row r="107" spans="1:24" s="116" customFormat="1" ht="12.75">
      <c r="A107" s="116">
        <v>1326</v>
      </c>
      <c r="B107" s="116">
        <v>153.52000427246094</v>
      </c>
      <c r="C107" s="116">
        <v>147.22000122070312</v>
      </c>
      <c r="D107" s="116">
        <v>8.265613555908203</v>
      </c>
      <c r="E107" s="116">
        <v>9.077048301696777</v>
      </c>
      <c r="F107" s="116">
        <v>20.34861121238224</v>
      </c>
      <c r="G107" s="116" t="s">
        <v>56</v>
      </c>
      <c r="H107" s="116">
        <v>-27.35063485578651</v>
      </c>
      <c r="I107" s="116">
        <v>58.66936941667443</v>
      </c>
      <c r="J107" s="116" t="s">
        <v>62</v>
      </c>
      <c r="K107" s="116">
        <v>1.3506490003143612</v>
      </c>
      <c r="L107" s="116">
        <v>1.2097105858015125</v>
      </c>
      <c r="M107" s="116">
        <v>0.31974793660914486</v>
      </c>
      <c r="N107" s="116">
        <v>0.08717074904922506</v>
      </c>
      <c r="O107" s="116">
        <v>0.054245212389128696</v>
      </c>
      <c r="P107" s="116">
        <v>0.03470288860169839</v>
      </c>
      <c r="Q107" s="116">
        <v>0.006602770338522468</v>
      </c>
      <c r="R107" s="116">
        <v>0.0013416612306851776</v>
      </c>
      <c r="S107" s="116">
        <v>0.0007117520810990602</v>
      </c>
      <c r="T107" s="116">
        <v>0.0005106393180209771</v>
      </c>
      <c r="U107" s="116">
        <v>0.00014439067509720006</v>
      </c>
      <c r="V107" s="116">
        <v>4.978231201186215E-05</v>
      </c>
      <c r="W107" s="116">
        <v>4.43923662720522E-05</v>
      </c>
      <c r="X107" s="116">
        <v>67.5</v>
      </c>
    </row>
    <row r="108" spans="1:24" s="116" customFormat="1" ht="12.75">
      <c r="A108" s="116">
        <v>1294</v>
      </c>
      <c r="B108" s="116">
        <v>98.05999755859375</v>
      </c>
      <c r="C108" s="116">
        <v>98.36000061035156</v>
      </c>
      <c r="D108" s="116">
        <v>9.635763168334961</v>
      </c>
      <c r="E108" s="116">
        <v>10.182743072509766</v>
      </c>
      <c r="F108" s="116">
        <v>21.656409130008115</v>
      </c>
      <c r="G108" s="116" t="s">
        <v>57</v>
      </c>
      <c r="H108" s="116">
        <v>22.87677478745416</v>
      </c>
      <c r="I108" s="116">
        <v>53.43677234604791</v>
      </c>
      <c r="J108" s="116" t="s">
        <v>60</v>
      </c>
      <c r="K108" s="116">
        <v>-0.13589393925785598</v>
      </c>
      <c r="L108" s="116">
        <v>0.006582414688592208</v>
      </c>
      <c r="M108" s="116">
        <v>0.03578513093020923</v>
      </c>
      <c r="N108" s="116">
        <v>-0.0009021935191519837</v>
      </c>
      <c r="O108" s="116">
        <v>-0.004875639725489978</v>
      </c>
      <c r="P108" s="116">
        <v>0.0007530580279495023</v>
      </c>
      <c r="Q108" s="116">
        <v>0.0009109195428573176</v>
      </c>
      <c r="R108" s="116">
        <v>-7.249649015324318E-05</v>
      </c>
      <c r="S108" s="116">
        <v>-1.5912202416924584E-05</v>
      </c>
      <c r="T108" s="116">
        <v>5.362782109730261E-05</v>
      </c>
      <c r="U108" s="116">
        <v>3.116469207457683E-05</v>
      </c>
      <c r="V108" s="116">
        <v>-5.717747934171034E-06</v>
      </c>
      <c r="W108" s="116">
        <v>4.961758727060253E-07</v>
      </c>
      <c r="X108" s="116">
        <v>67.5</v>
      </c>
    </row>
    <row r="109" spans="1:24" s="116" customFormat="1" ht="12.75">
      <c r="A109" s="116">
        <v>1325</v>
      </c>
      <c r="B109" s="116">
        <v>85.87999725341797</v>
      </c>
      <c r="C109" s="116">
        <v>105.58000183105469</v>
      </c>
      <c r="D109" s="116">
        <v>9.131585121154785</v>
      </c>
      <c r="E109" s="116">
        <v>9.846404075622559</v>
      </c>
      <c r="F109" s="116">
        <v>9.972962982050824</v>
      </c>
      <c r="G109" s="116" t="s">
        <v>58</v>
      </c>
      <c r="H109" s="116">
        <v>7.573470011916541</v>
      </c>
      <c r="I109" s="116">
        <v>25.95346726533451</v>
      </c>
      <c r="J109" s="116" t="s">
        <v>61</v>
      </c>
      <c r="K109" s="116">
        <v>1.343795207359799</v>
      </c>
      <c r="L109" s="116">
        <v>1.2096926771775987</v>
      </c>
      <c r="M109" s="116">
        <v>0.3177391498857412</v>
      </c>
      <c r="N109" s="116">
        <v>-0.08716608019554953</v>
      </c>
      <c r="O109" s="116">
        <v>0.05402565320668419</v>
      </c>
      <c r="P109" s="116">
        <v>0.034694716901978444</v>
      </c>
      <c r="Q109" s="116">
        <v>0.006539633149475032</v>
      </c>
      <c r="R109" s="116">
        <v>-0.0013397011296700195</v>
      </c>
      <c r="S109" s="116">
        <v>0.0007115741892192872</v>
      </c>
      <c r="T109" s="116">
        <v>0.0005078154880596734</v>
      </c>
      <c r="U109" s="116">
        <v>0.0001409873363920391</v>
      </c>
      <c r="V109" s="116">
        <v>-4.945286592107355E-05</v>
      </c>
      <c r="W109" s="116">
        <v>4.438959329319635E-05</v>
      </c>
      <c r="X109" s="116">
        <v>67.5</v>
      </c>
    </row>
    <row r="110" s="116" customFormat="1" ht="12.75">
      <c r="A110" s="116" t="s">
        <v>141</v>
      </c>
    </row>
    <row r="111" spans="1:24" s="116" customFormat="1" ht="12.75">
      <c r="A111" s="116">
        <v>1328</v>
      </c>
      <c r="B111" s="116">
        <v>87.74</v>
      </c>
      <c r="C111" s="116">
        <v>105.04</v>
      </c>
      <c r="D111" s="116">
        <v>8.857697264696073</v>
      </c>
      <c r="E111" s="116">
        <v>9.20099139814193</v>
      </c>
      <c r="F111" s="116">
        <v>11.873592416063065</v>
      </c>
      <c r="G111" s="116" t="s">
        <v>59</v>
      </c>
      <c r="H111" s="116">
        <v>11.617569952274621</v>
      </c>
      <c r="I111" s="116">
        <v>31.857569952274613</v>
      </c>
      <c r="J111" s="116" t="s">
        <v>73</v>
      </c>
      <c r="K111" s="116">
        <v>1.725411005353121</v>
      </c>
      <c r="M111" s="116" t="s">
        <v>68</v>
      </c>
      <c r="N111" s="116">
        <v>1.4653320042676132</v>
      </c>
      <c r="X111" s="116">
        <v>67.5</v>
      </c>
    </row>
    <row r="112" spans="1:24" s="116" customFormat="1" ht="12.75">
      <c r="A112" s="116">
        <v>1326</v>
      </c>
      <c r="B112" s="116">
        <v>147.67999267578125</v>
      </c>
      <c r="C112" s="116">
        <v>151.77999877929688</v>
      </c>
      <c r="D112" s="116">
        <v>8.385293960571289</v>
      </c>
      <c r="E112" s="116">
        <v>8.826729774475098</v>
      </c>
      <c r="F112" s="116">
        <v>21.694741355944814</v>
      </c>
      <c r="G112" s="116" t="s">
        <v>56</v>
      </c>
      <c r="H112" s="116">
        <v>-18.537315925138813</v>
      </c>
      <c r="I112" s="116">
        <v>61.64267675064244</v>
      </c>
      <c r="J112" s="116" t="s">
        <v>62</v>
      </c>
      <c r="K112" s="116">
        <v>0.6002217142882145</v>
      </c>
      <c r="L112" s="116">
        <v>1.1585470897577037</v>
      </c>
      <c r="M112" s="116">
        <v>0.1420943405872833</v>
      </c>
      <c r="N112" s="116">
        <v>0.03206001722037173</v>
      </c>
      <c r="O112" s="116">
        <v>0.02410649973872584</v>
      </c>
      <c r="P112" s="116">
        <v>0.03323511699366297</v>
      </c>
      <c r="Q112" s="116">
        <v>0.002934234537188332</v>
      </c>
      <c r="R112" s="116">
        <v>0.0004933988761553284</v>
      </c>
      <c r="S112" s="116">
        <v>0.0003162891862869298</v>
      </c>
      <c r="T112" s="116">
        <v>0.0004890295524626461</v>
      </c>
      <c r="U112" s="116">
        <v>6.414382714297914E-05</v>
      </c>
      <c r="V112" s="116">
        <v>1.8296960270476585E-05</v>
      </c>
      <c r="W112" s="116">
        <v>1.972106191049712E-05</v>
      </c>
      <c r="X112" s="116">
        <v>67.5</v>
      </c>
    </row>
    <row r="113" spans="1:24" s="116" customFormat="1" ht="12.75">
      <c r="A113" s="116">
        <v>1294</v>
      </c>
      <c r="B113" s="116">
        <v>105.9000015258789</v>
      </c>
      <c r="C113" s="116">
        <v>82.5</v>
      </c>
      <c r="D113" s="116">
        <v>9.052238464355469</v>
      </c>
      <c r="E113" s="116">
        <v>10.213878631591797</v>
      </c>
      <c r="F113" s="116">
        <v>23.029266271324655</v>
      </c>
      <c r="G113" s="116" t="s">
        <v>57</v>
      </c>
      <c r="H113" s="116">
        <v>22.107216469145165</v>
      </c>
      <c r="I113" s="116">
        <v>60.50721799502407</v>
      </c>
      <c r="J113" s="116" t="s">
        <v>60</v>
      </c>
      <c r="K113" s="116">
        <v>-0.40172239704529245</v>
      </c>
      <c r="L113" s="116">
        <v>0.006303714478460394</v>
      </c>
      <c r="M113" s="116">
        <v>0.09629641568453973</v>
      </c>
      <c r="N113" s="116">
        <v>-0.0003321932101382515</v>
      </c>
      <c r="O113" s="116">
        <v>-0.015940034402246145</v>
      </c>
      <c r="P113" s="116">
        <v>0.000721276589094074</v>
      </c>
      <c r="Q113" s="116">
        <v>0.0020444694290719712</v>
      </c>
      <c r="R113" s="116">
        <v>-2.66777262179328E-05</v>
      </c>
      <c r="S113" s="116">
        <v>-0.00019259463263474597</v>
      </c>
      <c r="T113" s="116">
        <v>5.1368188104516115E-05</v>
      </c>
      <c r="U113" s="116">
        <v>4.819302357716129E-05</v>
      </c>
      <c r="V113" s="116">
        <v>-2.10609550279743E-06</v>
      </c>
      <c r="W113" s="116">
        <v>-1.147136264510388E-05</v>
      </c>
      <c r="X113" s="116">
        <v>67.5</v>
      </c>
    </row>
    <row r="114" spans="1:24" s="116" customFormat="1" ht="12.75">
      <c r="A114" s="116">
        <v>1325</v>
      </c>
      <c r="B114" s="116">
        <v>99.18000030517578</v>
      </c>
      <c r="C114" s="116">
        <v>108.08000183105469</v>
      </c>
      <c r="D114" s="116">
        <v>9.097930908203125</v>
      </c>
      <c r="E114" s="116">
        <v>9.75146770477295</v>
      </c>
      <c r="F114" s="116">
        <v>9.449839125936396</v>
      </c>
      <c r="G114" s="116" t="s">
        <v>58</v>
      </c>
      <c r="H114" s="116">
        <v>-6.983118328557936</v>
      </c>
      <c r="I114" s="116">
        <v>24.69688197661785</v>
      </c>
      <c r="J114" s="116" t="s">
        <v>61</v>
      </c>
      <c r="K114" s="116">
        <v>0.4459654941980011</v>
      </c>
      <c r="L114" s="116">
        <v>1.1585299402129488</v>
      </c>
      <c r="M114" s="116">
        <v>0.10448828620111059</v>
      </c>
      <c r="N114" s="116">
        <v>-0.032058296146889494</v>
      </c>
      <c r="O114" s="116">
        <v>0.01808420949083477</v>
      </c>
      <c r="P114" s="116">
        <v>0.033227289411935035</v>
      </c>
      <c r="Q114" s="116">
        <v>0.002104727315549203</v>
      </c>
      <c r="R114" s="116">
        <v>-0.0004926771254231134</v>
      </c>
      <c r="S114" s="116">
        <v>0.0002508907268958648</v>
      </c>
      <c r="T114" s="116">
        <v>0.0004863241845031717</v>
      </c>
      <c r="U114" s="116">
        <v>4.233040324683385E-05</v>
      </c>
      <c r="V114" s="116">
        <v>-1.8175343652115497E-05</v>
      </c>
      <c r="W114" s="116">
        <v>1.604145011967982E-05</v>
      </c>
      <c r="X114" s="116">
        <v>67.5</v>
      </c>
    </row>
    <row r="115" s="116" customFormat="1" ht="12.75">
      <c r="A115" s="116" t="s">
        <v>147</v>
      </c>
    </row>
    <row r="116" spans="1:24" s="116" customFormat="1" ht="12.75">
      <c r="A116" s="116">
        <v>1328</v>
      </c>
      <c r="B116" s="116">
        <v>87.72</v>
      </c>
      <c r="C116" s="116">
        <v>100.22</v>
      </c>
      <c r="D116" s="116">
        <v>8.89287406557665</v>
      </c>
      <c r="E116" s="116">
        <v>9.523200463177579</v>
      </c>
      <c r="F116" s="116">
        <v>11.06716150097997</v>
      </c>
      <c r="G116" s="116" t="s">
        <v>59</v>
      </c>
      <c r="H116" s="116">
        <v>9.356384359831196</v>
      </c>
      <c r="I116" s="116">
        <v>29.5763843598312</v>
      </c>
      <c r="J116" s="116" t="s">
        <v>73</v>
      </c>
      <c r="K116" s="116">
        <v>2.3469645392927156</v>
      </c>
      <c r="M116" s="116" t="s">
        <v>68</v>
      </c>
      <c r="N116" s="116">
        <v>1.9146198747679408</v>
      </c>
      <c r="X116" s="116">
        <v>67.5</v>
      </c>
    </row>
    <row r="117" spans="1:24" s="116" customFormat="1" ht="12.75">
      <c r="A117" s="116">
        <v>1326</v>
      </c>
      <c r="B117" s="116">
        <v>150.8800048828125</v>
      </c>
      <c r="C117" s="116">
        <v>151.17999267578125</v>
      </c>
      <c r="D117" s="116">
        <v>8.30152416229248</v>
      </c>
      <c r="E117" s="116">
        <v>8.91383171081543</v>
      </c>
      <c r="F117" s="116">
        <v>21.631008428013903</v>
      </c>
      <c r="G117" s="116" t="s">
        <v>56</v>
      </c>
      <c r="H117" s="116">
        <v>-21.289876113806827</v>
      </c>
      <c r="I117" s="116">
        <v>62.09012876900567</v>
      </c>
      <c r="J117" s="116" t="s">
        <v>62</v>
      </c>
      <c r="K117" s="116">
        <v>0.8141007076767733</v>
      </c>
      <c r="L117" s="116">
        <v>1.2822307843268774</v>
      </c>
      <c r="M117" s="116">
        <v>0.19272721652861186</v>
      </c>
      <c r="N117" s="116">
        <v>0.02250590378306068</v>
      </c>
      <c r="O117" s="116">
        <v>0.03269627767895213</v>
      </c>
      <c r="P117" s="116">
        <v>0.03678323399884396</v>
      </c>
      <c r="Q117" s="116">
        <v>0.003979806851498512</v>
      </c>
      <c r="R117" s="116">
        <v>0.0003463221053653285</v>
      </c>
      <c r="S117" s="116">
        <v>0.0004289747014988178</v>
      </c>
      <c r="T117" s="116">
        <v>0.0005412325948241182</v>
      </c>
      <c r="U117" s="116">
        <v>8.700781882906461E-05</v>
      </c>
      <c r="V117" s="116">
        <v>1.2835048678453519E-05</v>
      </c>
      <c r="W117" s="116">
        <v>2.6744175372475832E-05</v>
      </c>
      <c r="X117" s="116">
        <v>67.5</v>
      </c>
    </row>
    <row r="118" spans="1:24" s="116" customFormat="1" ht="12.75">
      <c r="A118" s="116">
        <v>1294</v>
      </c>
      <c r="B118" s="116">
        <v>96.45999908447266</v>
      </c>
      <c r="C118" s="116">
        <v>79.66000366210938</v>
      </c>
      <c r="D118" s="116">
        <v>9.231799125671387</v>
      </c>
      <c r="E118" s="116">
        <v>10.581445693969727</v>
      </c>
      <c r="F118" s="116">
        <v>21.461120910189518</v>
      </c>
      <c r="G118" s="116" t="s">
        <v>57</v>
      </c>
      <c r="H118" s="116">
        <v>26.308378581588137</v>
      </c>
      <c r="I118" s="116">
        <v>55.26837766606079</v>
      </c>
      <c r="J118" s="116" t="s">
        <v>60</v>
      </c>
      <c r="K118" s="116">
        <v>-0.650108445018069</v>
      </c>
      <c r="L118" s="116">
        <v>0.00697651096725695</v>
      </c>
      <c r="M118" s="116">
        <v>0.15521316391608908</v>
      </c>
      <c r="N118" s="116">
        <v>-0.0002335393115448747</v>
      </c>
      <c r="O118" s="116">
        <v>-0.02589600959497695</v>
      </c>
      <c r="P118" s="116">
        <v>0.0007983040993797269</v>
      </c>
      <c r="Q118" s="116">
        <v>0.0032659653580145265</v>
      </c>
      <c r="R118" s="116">
        <v>-1.8747058401254124E-05</v>
      </c>
      <c r="S118" s="116">
        <v>-0.00032125151865937374</v>
      </c>
      <c r="T118" s="116">
        <v>5.685690126164015E-05</v>
      </c>
      <c r="U118" s="116">
        <v>7.511550421804143E-05</v>
      </c>
      <c r="V118" s="116">
        <v>-1.4823084543110184E-06</v>
      </c>
      <c r="W118" s="116">
        <v>-1.9418758082155975E-05</v>
      </c>
      <c r="X118" s="116">
        <v>67.5</v>
      </c>
    </row>
    <row r="119" spans="1:24" s="116" customFormat="1" ht="12.75">
      <c r="A119" s="116">
        <v>1325</v>
      </c>
      <c r="B119" s="116">
        <v>101.16000366210938</v>
      </c>
      <c r="C119" s="116">
        <v>103.76000213623047</v>
      </c>
      <c r="D119" s="116">
        <v>8.785665512084961</v>
      </c>
      <c r="E119" s="116">
        <v>9.782943725585938</v>
      </c>
      <c r="F119" s="116">
        <v>9.25319335220046</v>
      </c>
      <c r="G119" s="116" t="s">
        <v>58</v>
      </c>
      <c r="H119" s="116">
        <v>-8.615439313041605</v>
      </c>
      <c r="I119" s="116">
        <v>25.044564349067773</v>
      </c>
      <c r="J119" s="116" t="s">
        <v>61</v>
      </c>
      <c r="K119" s="116">
        <v>0.4900193587563777</v>
      </c>
      <c r="L119" s="116">
        <v>1.2822118048786804</v>
      </c>
      <c r="M119" s="116">
        <v>0.11424821109331953</v>
      </c>
      <c r="N119" s="116">
        <v>-0.02250469205482155</v>
      </c>
      <c r="O119" s="116">
        <v>0.019961043587848937</v>
      </c>
      <c r="P119" s="116">
        <v>0.036774570207938846</v>
      </c>
      <c r="Q119" s="116">
        <v>0.0022742763366582234</v>
      </c>
      <c r="R119" s="116">
        <v>-0.0003458143265771007</v>
      </c>
      <c r="S119" s="116">
        <v>0.00028428288074565074</v>
      </c>
      <c r="T119" s="116">
        <v>0.0005382378790822625</v>
      </c>
      <c r="U119" s="116">
        <v>4.3909242346694297E-05</v>
      </c>
      <c r="V119" s="116">
        <v>-1.2749166099182703E-05</v>
      </c>
      <c r="W119" s="116">
        <v>1.83892020191319E-05</v>
      </c>
      <c r="X119" s="116">
        <v>67.5</v>
      </c>
    </row>
    <row r="120" spans="1:14" s="116" customFormat="1" ht="12.75">
      <c r="A120" s="116" t="s">
        <v>153</v>
      </c>
      <c r="E120" s="117" t="s">
        <v>106</v>
      </c>
      <c r="F120" s="117">
        <f>MIN(F91:F119)</f>
        <v>5.204326694520821</v>
      </c>
      <c r="G120" s="117"/>
      <c r="H120" s="117"/>
      <c r="I120" s="118"/>
      <c r="J120" s="118" t="s">
        <v>158</v>
      </c>
      <c r="K120" s="117">
        <f>AVERAGE(K118,K113,K108,K103,K98,K93)</f>
        <v>-0.3297022092504409</v>
      </c>
      <c r="L120" s="117">
        <f>AVERAGE(L118,L113,L108,L103,L98,L93)</f>
        <v>0.006379631645894349</v>
      </c>
      <c r="M120" s="118" t="s">
        <v>108</v>
      </c>
      <c r="N120" s="117" t="e">
        <f>Mittelwert(K116,K111,K106,K101,K96,K91)</f>
        <v>#NAME?</v>
      </c>
    </row>
    <row r="121" spans="5:14" s="116" customFormat="1" ht="12.75">
      <c r="E121" s="117" t="s">
        <v>107</v>
      </c>
      <c r="F121" s="117">
        <f>MAX(F91:F119)</f>
        <v>23.029266271324655</v>
      </c>
      <c r="G121" s="117"/>
      <c r="H121" s="117"/>
      <c r="I121" s="118"/>
      <c r="J121" s="118" t="s">
        <v>159</v>
      </c>
      <c r="K121" s="117">
        <f>AVERAGE(K119,K114,K109,K104,K99,K94)</f>
        <v>0.9759906682674536</v>
      </c>
      <c r="L121" s="117">
        <f>AVERAGE(L119,L114,L109,L104,L99,L94)</f>
        <v>1.1724519726415823</v>
      </c>
      <c r="M121" s="117"/>
      <c r="N121" s="117"/>
    </row>
    <row r="122" spans="5:14" s="116" customFormat="1" ht="12.75">
      <c r="E122" s="117"/>
      <c r="F122" s="117"/>
      <c r="G122" s="117"/>
      <c r="H122" s="117"/>
      <c r="I122" s="117"/>
      <c r="J122" s="118" t="s">
        <v>112</v>
      </c>
      <c r="K122" s="117">
        <f>ABS(K120/$G$33)</f>
        <v>0.20606388078152557</v>
      </c>
      <c r="L122" s="117">
        <f>ABS(L120/$H$33)</f>
        <v>0.01772119901637319</v>
      </c>
      <c r="M122" s="118" t="s">
        <v>111</v>
      </c>
      <c r="N122" s="117">
        <f>K122+L122+L123+K123</f>
        <v>1.5111077151235772</v>
      </c>
    </row>
    <row r="123" spans="5:14" s="116" customFormat="1" ht="12.75">
      <c r="E123" s="117"/>
      <c r="F123" s="117"/>
      <c r="G123" s="117"/>
      <c r="H123" s="117"/>
      <c r="I123" s="117"/>
      <c r="J123" s="117"/>
      <c r="K123" s="117">
        <f>ABS(K121/$G$34)</f>
        <v>0.5545401524246896</v>
      </c>
      <c r="L123" s="117">
        <f>ABS(L121/$H$34)</f>
        <v>0.7327824829009889</v>
      </c>
      <c r="M123" s="117"/>
      <c r="N123" s="117"/>
    </row>
    <row r="124" s="101" customFormat="1" ht="12.75"/>
    <row r="125" s="119" customFormat="1" ht="12.75" hidden="1">
      <c r="A125" s="119" t="s">
        <v>118</v>
      </c>
    </row>
    <row r="126" spans="1:24" s="119" customFormat="1" ht="12.75" hidden="1">
      <c r="A126" s="119">
        <v>1328</v>
      </c>
      <c r="B126" s="119">
        <v>71.52</v>
      </c>
      <c r="C126" s="119">
        <v>91.62</v>
      </c>
      <c r="D126" s="119">
        <v>9.119228316721314</v>
      </c>
      <c r="E126" s="119">
        <v>9.33512458263375</v>
      </c>
      <c r="F126" s="119">
        <v>5.701699559861266</v>
      </c>
      <c r="G126" s="119" t="s">
        <v>59</v>
      </c>
      <c r="H126" s="119">
        <v>10.82913229802783</v>
      </c>
      <c r="I126" s="119">
        <v>14.849132298027822</v>
      </c>
      <c r="J126" s="119" t="s">
        <v>73</v>
      </c>
      <c r="K126" s="119">
        <v>1.6548273447588018</v>
      </c>
      <c r="M126" s="119" t="s">
        <v>68</v>
      </c>
      <c r="N126" s="119">
        <v>1.0120639591950582</v>
      </c>
      <c r="X126" s="119">
        <v>67.5</v>
      </c>
    </row>
    <row r="127" spans="1:24" s="119" customFormat="1" ht="12.75" hidden="1">
      <c r="A127" s="119">
        <v>1325</v>
      </c>
      <c r="B127" s="119">
        <v>81.27999877929688</v>
      </c>
      <c r="C127" s="119">
        <v>101.08000183105469</v>
      </c>
      <c r="D127" s="119">
        <v>9.32685661315918</v>
      </c>
      <c r="E127" s="119">
        <v>10.006874084472656</v>
      </c>
      <c r="F127" s="119">
        <v>7.440620274196218</v>
      </c>
      <c r="G127" s="119" t="s">
        <v>56</v>
      </c>
      <c r="H127" s="119">
        <v>5.1742735754211395</v>
      </c>
      <c r="I127" s="119">
        <v>18.954272354718015</v>
      </c>
      <c r="J127" s="119" t="s">
        <v>62</v>
      </c>
      <c r="K127" s="119">
        <v>1.1131826845427555</v>
      </c>
      <c r="L127" s="119">
        <v>0.5759201568616028</v>
      </c>
      <c r="M127" s="119">
        <v>0.2635312740684192</v>
      </c>
      <c r="N127" s="119">
        <v>0.11051810298630195</v>
      </c>
      <c r="O127" s="119">
        <v>0.04470747913663921</v>
      </c>
      <c r="P127" s="119">
        <v>0.016521369695784667</v>
      </c>
      <c r="Q127" s="119">
        <v>0.005441877342272283</v>
      </c>
      <c r="R127" s="119">
        <v>0.001701181546642305</v>
      </c>
      <c r="S127" s="119">
        <v>0.0005865488292777429</v>
      </c>
      <c r="T127" s="119">
        <v>0.000243082092152728</v>
      </c>
      <c r="U127" s="119">
        <v>0.00011901542850531737</v>
      </c>
      <c r="V127" s="119">
        <v>6.314971405318321E-05</v>
      </c>
      <c r="W127" s="119">
        <v>3.657383444374761E-05</v>
      </c>
      <c r="X127" s="119">
        <v>67.5</v>
      </c>
    </row>
    <row r="128" spans="1:24" s="119" customFormat="1" ht="12.75" hidden="1">
      <c r="A128" s="119">
        <v>1326</v>
      </c>
      <c r="B128" s="119">
        <v>131.60000610351562</v>
      </c>
      <c r="C128" s="119">
        <v>141.5</v>
      </c>
      <c r="D128" s="119">
        <v>8.556793212890625</v>
      </c>
      <c r="E128" s="119">
        <v>9.03229808807373</v>
      </c>
      <c r="F128" s="119">
        <v>18.93459248649414</v>
      </c>
      <c r="G128" s="119" t="s">
        <v>57</v>
      </c>
      <c r="H128" s="119">
        <v>-11.413788011574326</v>
      </c>
      <c r="I128" s="119">
        <v>52.68621809194129</v>
      </c>
      <c r="J128" s="119" t="s">
        <v>60</v>
      </c>
      <c r="K128" s="119">
        <v>0.8582743434100564</v>
      </c>
      <c r="L128" s="119">
        <v>-0.0031324745696530315</v>
      </c>
      <c r="M128" s="119">
        <v>-0.20126402295807846</v>
      </c>
      <c r="N128" s="119">
        <v>-0.0011425107527025212</v>
      </c>
      <c r="O128" s="119">
        <v>0.0347749599806415</v>
      </c>
      <c r="P128" s="119">
        <v>-0.0003586515325339599</v>
      </c>
      <c r="Q128" s="119">
        <v>-0.004062451509318069</v>
      </c>
      <c r="R128" s="119">
        <v>-9.185185043895389E-05</v>
      </c>
      <c r="S128" s="119">
        <v>0.00048009234045383743</v>
      </c>
      <c r="T128" s="119">
        <v>-2.5554549708822417E-05</v>
      </c>
      <c r="U128" s="119">
        <v>-8.228551496759709E-05</v>
      </c>
      <c r="V128" s="119">
        <v>-7.239757072895387E-06</v>
      </c>
      <c r="W128" s="119">
        <v>3.061483382116861E-05</v>
      </c>
      <c r="X128" s="119">
        <v>67.5</v>
      </c>
    </row>
    <row r="129" spans="1:24" s="119" customFormat="1" ht="12.75" hidden="1">
      <c r="A129" s="119">
        <v>1294</v>
      </c>
      <c r="B129" s="119">
        <v>91.30000305175781</v>
      </c>
      <c r="C129" s="119">
        <v>91.4000015258789</v>
      </c>
      <c r="D129" s="119">
        <v>9.547656059265137</v>
      </c>
      <c r="E129" s="119">
        <v>10.368551254272461</v>
      </c>
      <c r="F129" s="119">
        <v>19.07663600273752</v>
      </c>
      <c r="G129" s="119" t="s">
        <v>58</v>
      </c>
      <c r="H129" s="119">
        <v>23.692101961604642</v>
      </c>
      <c r="I129" s="119">
        <v>47.492105013362455</v>
      </c>
      <c r="J129" s="119" t="s">
        <v>61</v>
      </c>
      <c r="K129" s="119">
        <v>0.7089011500977077</v>
      </c>
      <c r="L129" s="119">
        <v>-0.5759116379120703</v>
      </c>
      <c r="M129" s="119">
        <v>0.1701220899085546</v>
      </c>
      <c r="N129" s="119">
        <v>-0.11051219732170202</v>
      </c>
      <c r="O129" s="119">
        <v>0.028097345944017783</v>
      </c>
      <c r="P129" s="119">
        <v>-0.016517476372103667</v>
      </c>
      <c r="Q129" s="119">
        <v>0.003620844755409404</v>
      </c>
      <c r="R129" s="119">
        <v>-0.001698700059518232</v>
      </c>
      <c r="S129" s="119">
        <v>0.0003369731054025641</v>
      </c>
      <c r="T129" s="119">
        <v>-0.00024173512056489986</v>
      </c>
      <c r="U129" s="119">
        <v>8.59870120938137E-05</v>
      </c>
      <c r="V129" s="119">
        <v>-6.273334282918667E-05</v>
      </c>
      <c r="W129" s="119">
        <v>2.000943067708049E-05</v>
      </c>
      <c r="X129" s="119">
        <v>67.5</v>
      </c>
    </row>
    <row r="130" s="119" customFormat="1" ht="12.75" hidden="1">
      <c r="A130" s="119" t="s">
        <v>124</v>
      </c>
    </row>
    <row r="131" spans="1:24" s="119" customFormat="1" ht="12.75" hidden="1">
      <c r="A131" s="119">
        <v>1328</v>
      </c>
      <c r="B131" s="119">
        <v>68.5</v>
      </c>
      <c r="C131" s="119">
        <v>83.4</v>
      </c>
      <c r="D131" s="119">
        <v>9.246829370333085</v>
      </c>
      <c r="E131" s="119">
        <v>9.541017315699854</v>
      </c>
      <c r="F131" s="119">
        <v>4.220920472995412</v>
      </c>
      <c r="G131" s="119" t="s">
        <v>59</v>
      </c>
      <c r="H131" s="119">
        <v>9.839616910588134</v>
      </c>
      <c r="I131" s="119">
        <v>10.839616910588138</v>
      </c>
      <c r="J131" s="119" t="s">
        <v>73</v>
      </c>
      <c r="K131" s="119">
        <v>2.9228261193481777</v>
      </c>
      <c r="M131" s="119" t="s">
        <v>68</v>
      </c>
      <c r="N131" s="119">
        <v>1.8195138528753472</v>
      </c>
      <c r="X131" s="119">
        <v>67.5</v>
      </c>
    </row>
    <row r="132" spans="1:24" s="119" customFormat="1" ht="12.75" hidden="1">
      <c r="A132" s="119">
        <v>1325</v>
      </c>
      <c r="B132" s="119">
        <v>72.94000244140625</v>
      </c>
      <c r="C132" s="119">
        <v>98.63999938964844</v>
      </c>
      <c r="D132" s="119">
        <v>9.514408111572266</v>
      </c>
      <c r="E132" s="119">
        <v>10.022644996643066</v>
      </c>
      <c r="F132" s="119">
        <v>4.27933203450113</v>
      </c>
      <c r="G132" s="119" t="s">
        <v>56</v>
      </c>
      <c r="H132" s="119">
        <v>5.242549453581361</v>
      </c>
      <c r="I132" s="119">
        <v>10.682551894987615</v>
      </c>
      <c r="J132" s="119" t="s">
        <v>62</v>
      </c>
      <c r="K132" s="119">
        <v>1.4453835703836533</v>
      </c>
      <c r="L132" s="119">
        <v>0.8405122174038272</v>
      </c>
      <c r="M132" s="119">
        <v>0.3421755265652547</v>
      </c>
      <c r="N132" s="119">
        <v>0.07838605296677058</v>
      </c>
      <c r="O132" s="119">
        <v>0.05804922680703372</v>
      </c>
      <c r="P132" s="119">
        <v>0.024111662778140128</v>
      </c>
      <c r="Q132" s="119">
        <v>0.0070659064926131285</v>
      </c>
      <c r="R132" s="119">
        <v>0.0012066019076210667</v>
      </c>
      <c r="S132" s="119">
        <v>0.0007615757740231788</v>
      </c>
      <c r="T132" s="119">
        <v>0.0003547558103187054</v>
      </c>
      <c r="U132" s="119">
        <v>0.00015452976853551478</v>
      </c>
      <c r="V132" s="119">
        <v>4.4801936437272554E-05</v>
      </c>
      <c r="W132" s="119">
        <v>4.748272086172135E-05</v>
      </c>
      <c r="X132" s="119">
        <v>67.5</v>
      </c>
    </row>
    <row r="133" spans="1:24" s="119" customFormat="1" ht="12.75" hidden="1">
      <c r="A133" s="119">
        <v>1326</v>
      </c>
      <c r="B133" s="119">
        <v>153.6199951171875</v>
      </c>
      <c r="C133" s="119">
        <v>147.9199981689453</v>
      </c>
      <c r="D133" s="119">
        <v>8.127413749694824</v>
      </c>
      <c r="E133" s="119">
        <v>8.828474998474121</v>
      </c>
      <c r="F133" s="119">
        <v>22.10557776998956</v>
      </c>
      <c r="G133" s="119" t="s">
        <v>57</v>
      </c>
      <c r="H133" s="119">
        <v>-21.300884707472918</v>
      </c>
      <c r="I133" s="119">
        <v>64.81911040971458</v>
      </c>
      <c r="J133" s="119" t="s">
        <v>60</v>
      </c>
      <c r="K133" s="119">
        <v>1.2008681553719878</v>
      </c>
      <c r="L133" s="119">
        <v>-0.004572419847557012</v>
      </c>
      <c r="M133" s="119">
        <v>-0.2821064145078735</v>
      </c>
      <c r="N133" s="119">
        <v>-0.0008100014423685194</v>
      </c>
      <c r="O133" s="119">
        <v>0.048574749241292556</v>
      </c>
      <c r="P133" s="119">
        <v>-0.0005234378837547143</v>
      </c>
      <c r="Q133" s="119">
        <v>-0.005718523614917294</v>
      </c>
      <c r="R133" s="119">
        <v>-6.512473208735423E-05</v>
      </c>
      <c r="S133" s="119">
        <v>0.0006639811384950675</v>
      </c>
      <c r="T133" s="119">
        <v>-3.7291002215305467E-05</v>
      </c>
      <c r="U133" s="119">
        <v>-0.00011746268753680321</v>
      </c>
      <c r="V133" s="119">
        <v>-5.128155913129887E-06</v>
      </c>
      <c r="W133" s="119">
        <v>4.214574513876734E-05</v>
      </c>
      <c r="X133" s="119">
        <v>67.5</v>
      </c>
    </row>
    <row r="134" spans="1:24" s="119" customFormat="1" ht="12.75" hidden="1">
      <c r="A134" s="119">
        <v>1294</v>
      </c>
      <c r="B134" s="119">
        <v>92.36000061035156</v>
      </c>
      <c r="C134" s="119">
        <v>87.16000366210938</v>
      </c>
      <c r="D134" s="119">
        <v>9.325366020202637</v>
      </c>
      <c r="E134" s="119">
        <v>10.21455192565918</v>
      </c>
      <c r="F134" s="119">
        <v>20.06189859274936</v>
      </c>
      <c r="G134" s="119" t="s">
        <v>58</v>
      </c>
      <c r="H134" s="119">
        <v>26.277783237732514</v>
      </c>
      <c r="I134" s="119">
        <v>51.13778384808408</v>
      </c>
      <c r="J134" s="119" t="s">
        <v>61</v>
      </c>
      <c r="K134" s="119">
        <v>0.8043937710776214</v>
      </c>
      <c r="L134" s="119">
        <v>-0.8404997802390172</v>
      </c>
      <c r="M134" s="119">
        <v>0.19364932706756613</v>
      </c>
      <c r="N134" s="119">
        <v>-0.07838186778440996</v>
      </c>
      <c r="O134" s="119">
        <v>0.031783745358909335</v>
      </c>
      <c r="P134" s="119">
        <v>-0.02410598047598559</v>
      </c>
      <c r="Q134" s="119">
        <v>0.00415036410788085</v>
      </c>
      <c r="R134" s="119">
        <v>-0.0012048431154077063</v>
      </c>
      <c r="S134" s="119">
        <v>0.0003729969266653519</v>
      </c>
      <c r="T134" s="119">
        <v>-0.0003527903996832388</v>
      </c>
      <c r="U134" s="119">
        <v>0.00010040899561429297</v>
      </c>
      <c r="V134" s="119">
        <v>-4.4507477185974504E-05</v>
      </c>
      <c r="W134" s="119">
        <v>2.1871098443613136E-05</v>
      </c>
      <c r="X134" s="119">
        <v>67.5</v>
      </c>
    </row>
    <row r="135" s="119" customFormat="1" ht="12.75" hidden="1">
      <c r="A135" s="119" t="s">
        <v>130</v>
      </c>
    </row>
    <row r="136" spans="1:24" s="119" customFormat="1" ht="12.75" hidden="1">
      <c r="A136" s="119">
        <v>1328</v>
      </c>
      <c r="B136" s="119">
        <v>74.88</v>
      </c>
      <c r="C136" s="119">
        <v>81.98</v>
      </c>
      <c r="D136" s="119">
        <v>9.259878098283902</v>
      </c>
      <c r="E136" s="119">
        <v>9.768500048134927</v>
      </c>
      <c r="F136" s="119">
        <v>8.314897601613037</v>
      </c>
      <c r="G136" s="119" t="s">
        <v>59</v>
      </c>
      <c r="H136" s="119">
        <v>13.948873106872185</v>
      </c>
      <c r="I136" s="119">
        <v>21.328873106872184</v>
      </c>
      <c r="J136" s="119" t="s">
        <v>73</v>
      </c>
      <c r="K136" s="119">
        <v>2.0102639911007603</v>
      </c>
      <c r="M136" s="119" t="s">
        <v>68</v>
      </c>
      <c r="N136" s="119">
        <v>1.0645844690362491</v>
      </c>
      <c r="X136" s="119">
        <v>67.5</v>
      </c>
    </row>
    <row r="137" spans="1:24" s="119" customFormat="1" ht="12.75" hidden="1">
      <c r="A137" s="119">
        <v>1325</v>
      </c>
      <c r="B137" s="119">
        <v>94.4000015258789</v>
      </c>
      <c r="C137" s="119">
        <v>107.4000015258789</v>
      </c>
      <c r="D137" s="119">
        <v>9.075024604797363</v>
      </c>
      <c r="E137" s="119">
        <v>9.785505294799805</v>
      </c>
      <c r="F137" s="119">
        <v>8.19106392555457</v>
      </c>
      <c r="G137" s="119" t="s">
        <v>56</v>
      </c>
      <c r="H137" s="119">
        <v>-5.443172860817668</v>
      </c>
      <c r="I137" s="119">
        <v>21.45682866506123</v>
      </c>
      <c r="J137" s="119" t="s">
        <v>62</v>
      </c>
      <c r="K137" s="119">
        <v>1.360562195040404</v>
      </c>
      <c r="L137" s="119">
        <v>0.21973629332257918</v>
      </c>
      <c r="M137" s="119">
        <v>0.32209522832498205</v>
      </c>
      <c r="N137" s="119">
        <v>0.06351246865769339</v>
      </c>
      <c r="O137" s="119">
        <v>0.05464265574256871</v>
      </c>
      <c r="P137" s="119">
        <v>0.006303517923132365</v>
      </c>
      <c r="Q137" s="119">
        <v>0.006651256391619376</v>
      </c>
      <c r="R137" s="119">
        <v>0.0009776149287628057</v>
      </c>
      <c r="S137" s="119">
        <v>0.0007169088204697899</v>
      </c>
      <c r="T137" s="119">
        <v>9.272071178792906E-05</v>
      </c>
      <c r="U137" s="119">
        <v>0.0001454687593923907</v>
      </c>
      <c r="V137" s="119">
        <v>3.62963473060819E-05</v>
      </c>
      <c r="W137" s="119">
        <v>4.4703666258097855E-05</v>
      </c>
      <c r="X137" s="119">
        <v>67.5</v>
      </c>
    </row>
    <row r="138" spans="1:24" s="119" customFormat="1" ht="12.75" hidden="1">
      <c r="A138" s="119">
        <v>1326</v>
      </c>
      <c r="B138" s="119">
        <v>140.27999877929688</v>
      </c>
      <c r="C138" s="119">
        <v>146.3800048828125</v>
      </c>
      <c r="D138" s="119">
        <v>8.201750755310059</v>
      </c>
      <c r="E138" s="119">
        <v>8.982857704162598</v>
      </c>
      <c r="F138" s="119">
        <v>21.121988587283493</v>
      </c>
      <c r="G138" s="119" t="s">
        <v>57</v>
      </c>
      <c r="H138" s="119">
        <v>-11.440724603326117</v>
      </c>
      <c r="I138" s="119">
        <v>61.339274175970765</v>
      </c>
      <c r="J138" s="119" t="s">
        <v>60</v>
      </c>
      <c r="K138" s="119">
        <v>0.9802157172659994</v>
      </c>
      <c r="L138" s="119">
        <v>-0.0011950522585608648</v>
      </c>
      <c r="M138" s="119">
        <v>-0.22949880575846213</v>
      </c>
      <c r="N138" s="119">
        <v>-0.0006565136705643189</v>
      </c>
      <c r="O138" s="119">
        <v>0.03977361680743041</v>
      </c>
      <c r="P138" s="119">
        <v>-0.0001369680131508351</v>
      </c>
      <c r="Q138" s="119">
        <v>-0.00461501980289013</v>
      </c>
      <c r="R138" s="119">
        <v>-5.2771311475712234E-05</v>
      </c>
      <c r="S138" s="119">
        <v>0.0005538257057948539</v>
      </c>
      <c r="T138" s="119">
        <v>-9.765527405475802E-06</v>
      </c>
      <c r="U138" s="119">
        <v>-9.230864464179925E-05</v>
      </c>
      <c r="V138" s="119">
        <v>-4.1542206148840165E-06</v>
      </c>
      <c r="W138" s="119">
        <v>3.545631516349508E-05</v>
      </c>
      <c r="X138" s="119">
        <v>67.5</v>
      </c>
    </row>
    <row r="139" spans="1:24" s="119" customFormat="1" ht="12.75" hidden="1">
      <c r="A139" s="119">
        <v>1294</v>
      </c>
      <c r="B139" s="119">
        <v>104.36000061035156</v>
      </c>
      <c r="C139" s="119">
        <v>100.66000366210938</v>
      </c>
      <c r="D139" s="119">
        <v>9.550013542175293</v>
      </c>
      <c r="E139" s="119">
        <v>10.291800498962402</v>
      </c>
      <c r="F139" s="119">
        <v>22.506559941997143</v>
      </c>
      <c r="G139" s="119" t="s">
        <v>58</v>
      </c>
      <c r="H139" s="119">
        <v>19.187994353430582</v>
      </c>
      <c r="I139" s="119">
        <v>56.047994963782145</v>
      </c>
      <c r="J139" s="119" t="s">
        <v>61</v>
      </c>
      <c r="K139" s="119">
        <v>0.9435606150099024</v>
      </c>
      <c r="L139" s="119">
        <v>-0.2197330436080242</v>
      </c>
      <c r="M139" s="119">
        <v>0.22599919085067977</v>
      </c>
      <c r="N139" s="119">
        <v>-0.06350907545221271</v>
      </c>
      <c r="O139" s="119">
        <v>0.03746837643475584</v>
      </c>
      <c r="P139" s="119">
        <v>-0.006302029670719147</v>
      </c>
      <c r="Q139" s="119">
        <v>0.004789655917285662</v>
      </c>
      <c r="R139" s="119">
        <v>-0.0009761896012686467</v>
      </c>
      <c r="S139" s="119">
        <v>0.00045523108908357456</v>
      </c>
      <c r="T139" s="119">
        <v>-9.220501542190158E-05</v>
      </c>
      <c r="U139" s="119">
        <v>0.00011242897350574402</v>
      </c>
      <c r="V139" s="119">
        <v>-3.605783242024667E-05</v>
      </c>
      <c r="W139" s="119">
        <v>2.7226228015322016E-05</v>
      </c>
      <c r="X139" s="119">
        <v>67.5</v>
      </c>
    </row>
    <row r="140" s="119" customFormat="1" ht="12.75" hidden="1">
      <c r="A140" s="119" t="s">
        <v>136</v>
      </c>
    </row>
    <row r="141" spans="1:24" s="119" customFormat="1" ht="12.75" hidden="1">
      <c r="A141" s="119">
        <v>1328</v>
      </c>
      <c r="B141" s="119">
        <v>68.52</v>
      </c>
      <c r="C141" s="119">
        <v>90.12</v>
      </c>
      <c r="D141" s="119">
        <v>9.17231195490159</v>
      </c>
      <c r="E141" s="119">
        <v>9.678648961035584</v>
      </c>
      <c r="F141" s="119">
        <v>6.474541120591865</v>
      </c>
      <c r="G141" s="119" t="s">
        <v>59</v>
      </c>
      <c r="H141" s="119">
        <v>15.742166503593012</v>
      </c>
      <c r="I141" s="119">
        <v>16.76216650359301</v>
      </c>
      <c r="J141" s="119" t="s">
        <v>73</v>
      </c>
      <c r="K141" s="119">
        <v>2.7852447261799456</v>
      </c>
      <c r="M141" s="119" t="s">
        <v>68</v>
      </c>
      <c r="N141" s="119">
        <v>1.580445992359247</v>
      </c>
      <c r="X141" s="119">
        <v>67.5</v>
      </c>
    </row>
    <row r="142" spans="1:24" s="119" customFormat="1" ht="12.75" hidden="1">
      <c r="A142" s="119">
        <v>1325</v>
      </c>
      <c r="B142" s="119">
        <v>85.87999725341797</v>
      </c>
      <c r="C142" s="119">
        <v>105.58000183105469</v>
      </c>
      <c r="D142" s="119">
        <v>9.131585121154785</v>
      </c>
      <c r="E142" s="119">
        <v>9.846404075622559</v>
      </c>
      <c r="F142" s="119">
        <v>8.105794174623624</v>
      </c>
      <c r="G142" s="119" t="s">
        <v>56</v>
      </c>
      <c r="H142" s="119">
        <v>2.7143820347895655</v>
      </c>
      <c r="I142" s="119">
        <v>21.094379288207538</v>
      </c>
      <c r="J142" s="119" t="s">
        <v>62</v>
      </c>
      <c r="K142" s="119">
        <v>1.5281251444897073</v>
      </c>
      <c r="L142" s="119">
        <v>0.5542210559467038</v>
      </c>
      <c r="M142" s="119">
        <v>0.3617633997922561</v>
      </c>
      <c r="N142" s="119">
        <v>0.08925680381324491</v>
      </c>
      <c r="O142" s="119">
        <v>0.06137224125539345</v>
      </c>
      <c r="P142" s="119">
        <v>0.015898884514328956</v>
      </c>
      <c r="Q142" s="119">
        <v>0.00747038238278988</v>
      </c>
      <c r="R142" s="119">
        <v>0.0013739205059455789</v>
      </c>
      <c r="S142" s="119">
        <v>0.0008051858924363716</v>
      </c>
      <c r="T142" s="119">
        <v>0.00023390647247478332</v>
      </c>
      <c r="U142" s="119">
        <v>0.00016337780919193165</v>
      </c>
      <c r="V142" s="119">
        <v>5.100989320980322E-05</v>
      </c>
      <c r="W142" s="119">
        <v>5.020439499889841E-05</v>
      </c>
      <c r="X142" s="119">
        <v>67.5</v>
      </c>
    </row>
    <row r="143" spans="1:24" s="119" customFormat="1" ht="12.75" hidden="1">
      <c r="A143" s="119">
        <v>1326</v>
      </c>
      <c r="B143" s="119">
        <v>153.52000427246094</v>
      </c>
      <c r="C143" s="119">
        <v>147.22000122070312</v>
      </c>
      <c r="D143" s="119">
        <v>8.265613555908203</v>
      </c>
      <c r="E143" s="119">
        <v>9.077048301696777</v>
      </c>
      <c r="F143" s="119">
        <v>23.420968768040503</v>
      </c>
      <c r="G143" s="119" t="s">
        <v>57</v>
      </c>
      <c r="H143" s="119">
        <v>-18.49237526589664</v>
      </c>
      <c r="I143" s="119">
        <v>67.5276290065643</v>
      </c>
      <c r="J143" s="119" t="s">
        <v>60</v>
      </c>
      <c r="K143" s="119">
        <v>1.3197398268099556</v>
      </c>
      <c r="L143" s="119">
        <v>-0.003014575104142164</v>
      </c>
      <c r="M143" s="119">
        <v>-0.310337339104907</v>
      </c>
      <c r="N143" s="119">
        <v>-0.0009224675723892655</v>
      </c>
      <c r="O143" s="119">
        <v>0.05333374641800161</v>
      </c>
      <c r="P143" s="119">
        <v>-0.0003452248311213394</v>
      </c>
      <c r="Q143" s="119">
        <v>-0.006305477033949875</v>
      </c>
      <c r="R143" s="119">
        <v>-7.415564944485015E-05</v>
      </c>
      <c r="S143" s="119">
        <v>0.0007250277960251751</v>
      </c>
      <c r="T143" s="119">
        <v>-2.460182274307265E-05</v>
      </c>
      <c r="U143" s="119">
        <v>-0.0001305170814954989</v>
      </c>
      <c r="V143" s="119">
        <v>-5.839232018773083E-06</v>
      </c>
      <c r="W143" s="119">
        <v>4.590522897304735E-05</v>
      </c>
      <c r="X143" s="119">
        <v>67.5</v>
      </c>
    </row>
    <row r="144" spans="1:24" s="119" customFormat="1" ht="12.75" hidden="1">
      <c r="A144" s="119">
        <v>1294</v>
      </c>
      <c r="B144" s="119">
        <v>98.05999755859375</v>
      </c>
      <c r="C144" s="119">
        <v>98.36000061035156</v>
      </c>
      <c r="D144" s="119">
        <v>9.635763168334961</v>
      </c>
      <c r="E144" s="119">
        <v>10.182743072509766</v>
      </c>
      <c r="F144" s="119">
        <v>21.656409130008115</v>
      </c>
      <c r="G144" s="119" t="s">
        <v>58</v>
      </c>
      <c r="H144" s="119">
        <v>22.87677478745416</v>
      </c>
      <c r="I144" s="119">
        <v>53.43677234604791</v>
      </c>
      <c r="J144" s="119" t="s">
        <v>61</v>
      </c>
      <c r="K144" s="119">
        <v>0.7703591673715039</v>
      </c>
      <c r="L144" s="119">
        <v>-0.5542128572954808</v>
      </c>
      <c r="M144" s="119">
        <v>0.1859125960943413</v>
      </c>
      <c r="N144" s="119">
        <v>-0.08925203684249443</v>
      </c>
      <c r="O144" s="119">
        <v>0.030365498344840626</v>
      </c>
      <c r="P144" s="119">
        <v>-0.015895136004952785</v>
      </c>
      <c r="Q144" s="119">
        <v>0.004005942126320361</v>
      </c>
      <c r="R144" s="119">
        <v>-0.0013719178168947177</v>
      </c>
      <c r="S144" s="119">
        <v>0.00035022709256914044</v>
      </c>
      <c r="T144" s="119">
        <v>-0.000232609088780544</v>
      </c>
      <c r="U144" s="119">
        <v>9.827308875909275E-05</v>
      </c>
      <c r="V144" s="119">
        <v>-5.067457522965993E-05</v>
      </c>
      <c r="W144" s="119">
        <v>2.0327105798354815E-05</v>
      </c>
      <c r="X144" s="119">
        <v>67.5</v>
      </c>
    </row>
    <row r="145" s="119" customFormat="1" ht="12.75" hidden="1">
      <c r="A145" s="119" t="s">
        <v>142</v>
      </c>
    </row>
    <row r="146" spans="1:24" s="119" customFormat="1" ht="12.75" hidden="1">
      <c r="A146" s="119">
        <v>1328</v>
      </c>
      <c r="B146" s="119">
        <v>87.74</v>
      </c>
      <c r="C146" s="119">
        <v>105.04</v>
      </c>
      <c r="D146" s="119">
        <v>8.857697264696073</v>
      </c>
      <c r="E146" s="119">
        <v>9.20099139814193</v>
      </c>
      <c r="F146" s="119">
        <v>7.0348360278235225</v>
      </c>
      <c r="G146" s="119" t="s">
        <v>59</v>
      </c>
      <c r="H146" s="119">
        <v>-1.3651074648662416</v>
      </c>
      <c r="I146" s="119">
        <v>18.874892535133757</v>
      </c>
      <c r="J146" s="119" t="s">
        <v>73</v>
      </c>
      <c r="K146" s="119">
        <v>1.5332924279682127</v>
      </c>
      <c r="M146" s="119" t="s">
        <v>68</v>
      </c>
      <c r="N146" s="119">
        <v>1.0786875412229584</v>
      </c>
      <c r="X146" s="119">
        <v>67.5</v>
      </c>
    </row>
    <row r="147" spans="1:24" s="119" customFormat="1" ht="12.75" hidden="1">
      <c r="A147" s="119">
        <v>1325</v>
      </c>
      <c r="B147" s="119">
        <v>99.18000030517578</v>
      </c>
      <c r="C147" s="119">
        <v>108.08000183105469</v>
      </c>
      <c r="D147" s="119">
        <v>9.097930908203125</v>
      </c>
      <c r="E147" s="119">
        <v>9.75146770477295</v>
      </c>
      <c r="F147" s="119">
        <v>13.31587730639243</v>
      </c>
      <c r="G147" s="119" t="s">
        <v>56</v>
      </c>
      <c r="H147" s="119">
        <v>3.120660940844175</v>
      </c>
      <c r="I147" s="119">
        <v>34.80066124601996</v>
      </c>
      <c r="J147" s="119" t="s">
        <v>62</v>
      </c>
      <c r="K147" s="119">
        <v>0.9036112719512263</v>
      </c>
      <c r="L147" s="119">
        <v>0.8173039689109522</v>
      </c>
      <c r="M147" s="119">
        <v>0.21391815320033145</v>
      </c>
      <c r="N147" s="119">
        <v>0.033844944168200664</v>
      </c>
      <c r="O147" s="119">
        <v>0.03629068846046676</v>
      </c>
      <c r="P147" s="119">
        <v>0.023445844545730454</v>
      </c>
      <c r="Q147" s="119">
        <v>0.004417427711266794</v>
      </c>
      <c r="R147" s="119">
        <v>0.000520984742533046</v>
      </c>
      <c r="S147" s="119">
        <v>0.0004761024139238773</v>
      </c>
      <c r="T147" s="119">
        <v>0.00034497464213730053</v>
      </c>
      <c r="U147" s="119">
        <v>9.661429944793416E-05</v>
      </c>
      <c r="V147" s="119">
        <v>1.9350118407372434E-05</v>
      </c>
      <c r="W147" s="119">
        <v>2.9682829059956613E-05</v>
      </c>
      <c r="X147" s="119">
        <v>67.5</v>
      </c>
    </row>
    <row r="148" spans="1:24" s="119" customFormat="1" ht="12.75" hidden="1">
      <c r="A148" s="119">
        <v>1326</v>
      </c>
      <c r="B148" s="119">
        <v>147.67999267578125</v>
      </c>
      <c r="C148" s="119">
        <v>151.77999877929688</v>
      </c>
      <c r="D148" s="119">
        <v>8.385293960571289</v>
      </c>
      <c r="E148" s="119">
        <v>8.826729774475098</v>
      </c>
      <c r="F148" s="119">
        <v>22.868631131257963</v>
      </c>
      <c r="G148" s="119" t="s">
        <v>57</v>
      </c>
      <c r="H148" s="119">
        <v>-15.201866713125781</v>
      </c>
      <c r="I148" s="119">
        <v>64.97812596265547</v>
      </c>
      <c r="J148" s="119" t="s">
        <v>60</v>
      </c>
      <c r="K148" s="119">
        <v>0.5350282429081896</v>
      </c>
      <c r="L148" s="119">
        <v>-0.004446709152538777</v>
      </c>
      <c r="M148" s="119">
        <v>-0.12469322371968376</v>
      </c>
      <c r="N148" s="119">
        <v>-0.0003496390091567959</v>
      </c>
      <c r="O148" s="119">
        <v>0.02180202490765269</v>
      </c>
      <c r="P148" s="119">
        <v>-0.0005089038942209427</v>
      </c>
      <c r="Q148" s="119">
        <v>-0.0024798273057439198</v>
      </c>
      <c r="R148" s="119">
        <v>-2.8125205346602643E-05</v>
      </c>
      <c r="S148" s="119">
        <v>0.0003110703292634683</v>
      </c>
      <c r="T148" s="119">
        <v>-3.624650536690821E-05</v>
      </c>
      <c r="U148" s="119">
        <v>-4.770865204828929E-05</v>
      </c>
      <c r="V148" s="119">
        <v>-2.2148012231406857E-06</v>
      </c>
      <c r="W148" s="119">
        <v>2.0126703655961938E-05</v>
      </c>
      <c r="X148" s="119">
        <v>67.5</v>
      </c>
    </row>
    <row r="149" spans="1:24" s="119" customFormat="1" ht="12.75" hidden="1">
      <c r="A149" s="119">
        <v>1294</v>
      </c>
      <c r="B149" s="119">
        <v>105.9000015258789</v>
      </c>
      <c r="C149" s="119">
        <v>82.5</v>
      </c>
      <c r="D149" s="119">
        <v>9.052238464355469</v>
      </c>
      <c r="E149" s="119">
        <v>10.213878631591797</v>
      </c>
      <c r="F149" s="119">
        <v>23.029266271324655</v>
      </c>
      <c r="G149" s="119" t="s">
        <v>58</v>
      </c>
      <c r="H149" s="119">
        <v>22.107216469145165</v>
      </c>
      <c r="I149" s="119">
        <v>60.50721799502407</v>
      </c>
      <c r="J149" s="119" t="s">
        <v>61</v>
      </c>
      <c r="K149" s="119">
        <v>0.7281882380867519</v>
      </c>
      <c r="L149" s="119">
        <v>-0.8172918722068069</v>
      </c>
      <c r="M149" s="119">
        <v>0.17381765223081738</v>
      </c>
      <c r="N149" s="119">
        <v>-0.03384313812742394</v>
      </c>
      <c r="O149" s="119">
        <v>0.02901182136407067</v>
      </c>
      <c r="P149" s="119">
        <v>-0.023440320887074165</v>
      </c>
      <c r="Q149" s="119">
        <v>0.003655697487204684</v>
      </c>
      <c r="R149" s="119">
        <v>-0.0005202250232124899</v>
      </c>
      <c r="S149" s="119">
        <v>0.00036042857655305355</v>
      </c>
      <c r="T149" s="119">
        <v>-0.00034306514624258356</v>
      </c>
      <c r="U149" s="119">
        <v>8.401313812464307E-05</v>
      </c>
      <c r="V149" s="119">
        <v>-1.9222948210961504E-05</v>
      </c>
      <c r="W149" s="119">
        <v>2.1817106612649008E-05</v>
      </c>
      <c r="X149" s="119">
        <v>67.5</v>
      </c>
    </row>
    <row r="150" s="119" customFormat="1" ht="12.75" hidden="1">
      <c r="A150" s="119" t="s">
        <v>148</v>
      </c>
    </row>
    <row r="151" spans="1:24" s="119" customFormat="1" ht="12.75" hidden="1">
      <c r="A151" s="119">
        <v>1328</v>
      </c>
      <c r="B151" s="119">
        <v>87.72</v>
      </c>
      <c r="C151" s="119">
        <v>100.22</v>
      </c>
      <c r="D151" s="119">
        <v>8.89287406557665</v>
      </c>
      <c r="E151" s="119">
        <v>9.523200463177579</v>
      </c>
      <c r="F151" s="119">
        <v>6.58442771426865</v>
      </c>
      <c r="G151" s="119" t="s">
        <v>59</v>
      </c>
      <c r="H151" s="119">
        <v>-2.623476731636174</v>
      </c>
      <c r="I151" s="119">
        <v>17.59652326836383</v>
      </c>
      <c r="J151" s="119" t="s">
        <v>73</v>
      </c>
      <c r="K151" s="119">
        <v>2.309227081421831</v>
      </c>
      <c r="M151" s="119" t="s">
        <v>68</v>
      </c>
      <c r="N151" s="119">
        <v>1.5760780375979697</v>
      </c>
      <c r="X151" s="119">
        <v>67.5</v>
      </c>
    </row>
    <row r="152" spans="1:24" s="119" customFormat="1" ht="12.75" hidden="1">
      <c r="A152" s="119">
        <v>1325</v>
      </c>
      <c r="B152" s="119">
        <v>101.16000366210938</v>
      </c>
      <c r="C152" s="119">
        <v>103.76000213623047</v>
      </c>
      <c r="D152" s="119">
        <v>8.785665512084961</v>
      </c>
      <c r="E152" s="119">
        <v>9.782943725585938</v>
      </c>
      <c r="F152" s="119">
        <v>12.756899868277488</v>
      </c>
      <c r="G152" s="119" t="s">
        <v>56</v>
      </c>
      <c r="H152" s="119">
        <v>0.8676439817943447</v>
      </c>
      <c r="I152" s="119">
        <v>34.52764764390372</v>
      </c>
      <c r="J152" s="119" t="s">
        <v>62</v>
      </c>
      <c r="K152" s="119">
        <v>1.1554731013477204</v>
      </c>
      <c r="L152" s="119">
        <v>0.9464771172043902</v>
      </c>
      <c r="M152" s="119">
        <v>0.2735431419328061</v>
      </c>
      <c r="N152" s="119">
        <v>0.02325768721993791</v>
      </c>
      <c r="O152" s="119">
        <v>0.04640591290901567</v>
      </c>
      <c r="P152" s="119">
        <v>0.027151383914759925</v>
      </c>
      <c r="Q152" s="119">
        <v>0.005648705691018059</v>
      </c>
      <c r="R152" s="119">
        <v>0.00035801659526495143</v>
      </c>
      <c r="S152" s="119">
        <v>0.000608809228465908</v>
      </c>
      <c r="T152" s="119">
        <v>0.0003994939072091089</v>
      </c>
      <c r="U152" s="119">
        <v>0.00012354679317872567</v>
      </c>
      <c r="V152" s="119">
        <v>1.330515067010947E-05</v>
      </c>
      <c r="W152" s="119">
        <v>3.795681226930287E-05</v>
      </c>
      <c r="X152" s="119">
        <v>67.5</v>
      </c>
    </row>
    <row r="153" spans="1:24" s="119" customFormat="1" ht="12.75" hidden="1">
      <c r="A153" s="119">
        <v>1326</v>
      </c>
      <c r="B153" s="119">
        <v>150.8800048828125</v>
      </c>
      <c r="C153" s="119">
        <v>151.17999267578125</v>
      </c>
      <c r="D153" s="119">
        <v>8.30152416229248</v>
      </c>
      <c r="E153" s="119">
        <v>8.91383171081543</v>
      </c>
      <c r="F153" s="119">
        <v>22.567780804110964</v>
      </c>
      <c r="G153" s="119" t="s">
        <v>57</v>
      </c>
      <c r="H153" s="119">
        <v>-18.60094380384635</v>
      </c>
      <c r="I153" s="119">
        <v>64.77906107896615</v>
      </c>
      <c r="J153" s="119" t="s">
        <v>60</v>
      </c>
      <c r="K153" s="119">
        <v>0.618329520322174</v>
      </c>
      <c r="L153" s="119">
        <v>-0.005149716901098425</v>
      </c>
      <c r="M153" s="119">
        <v>-0.14374538271600815</v>
      </c>
      <c r="N153" s="119">
        <v>-0.00024011517292731057</v>
      </c>
      <c r="O153" s="119">
        <v>0.02525477692013513</v>
      </c>
      <c r="P153" s="119">
        <v>-0.0005893491044780502</v>
      </c>
      <c r="Q153" s="119">
        <v>-0.002841195147085907</v>
      </c>
      <c r="R153" s="119">
        <v>-1.9323844876967556E-05</v>
      </c>
      <c r="S153" s="119">
        <v>0.0003650492644588828</v>
      </c>
      <c r="T153" s="119">
        <v>-4.1974859171954225E-05</v>
      </c>
      <c r="U153" s="119">
        <v>-5.345601338118371E-05</v>
      </c>
      <c r="V153" s="119">
        <v>-1.5195044036331362E-06</v>
      </c>
      <c r="W153" s="119">
        <v>2.375211735152182E-05</v>
      </c>
      <c r="X153" s="119">
        <v>67.5</v>
      </c>
    </row>
    <row r="154" spans="1:24" s="119" customFormat="1" ht="12.75" hidden="1">
      <c r="A154" s="119">
        <v>1294</v>
      </c>
      <c r="B154" s="119">
        <v>96.45999908447266</v>
      </c>
      <c r="C154" s="119">
        <v>79.66000366210938</v>
      </c>
      <c r="D154" s="119">
        <v>9.231799125671387</v>
      </c>
      <c r="E154" s="119">
        <v>10.581445693969727</v>
      </c>
      <c r="F154" s="119">
        <v>21.461120910189518</v>
      </c>
      <c r="G154" s="119" t="s">
        <v>58</v>
      </c>
      <c r="H154" s="119">
        <v>26.308378581588137</v>
      </c>
      <c r="I154" s="119">
        <v>55.26837766606079</v>
      </c>
      <c r="J154" s="119" t="s">
        <v>61</v>
      </c>
      <c r="K154" s="119">
        <v>0.9761079306287137</v>
      </c>
      <c r="L154" s="119">
        <v>-0.9464631074729598</v>
      </c>
      <c r="M154" s="119">
        <v>0.2327297046925889</v>
      </c>
      <c r="N154" s="119">
        <v>-0.023256447697879257</v>
      </c>
      <c r="O154" s="119">
        <v>0.038932056144433944</v>
      </c>
      <c r="P154" s="119">
        <v>-0.027144986942707026</v>
      </c>
      <c r="Q154" s="119">
        <v>0.004882159985079892</v>
      </c>
      <c r="R154" s="119">
        <v>-0.00035749471535154046</v>
      </c>
      <c r="S154" s="119">
        <v>0.0004872244977249017</v>
      </c>
      <c r="T154" s="119">
        <v>-0.0003972826362864286</v>
      </c>
      <c r="U154" s="119">
        <v>0.00011138341320922754</v>
      </c>
      <c r="V154" s="119">
        <v>-1.321809898289667E-05</v>
      </c>
      <c r="W154" s="119">
        <v>2.9606697197874626E-05</v>
      </c>
      <c r="X154" s="119">
        <v>67.5</v>
      </c>
    </row>
    <row r="155" spans="1:14" s="119" customFormat="1" ht="12.75">
      <c r="A155" s="119" t="s">
        <v>154</v>
      </c>
      <c r="E155" s="120" t="s">
        <v>106</v>
      </c>
      <c r="F155" s="120">
        <f>MIN(F126:F154)</f>
        <v>4.220920472995412</v>
      </c>
      <c r="G155" s="120"/>
      <c r="H155" s="120"/>
      <c r="I155" s="121"/>
      <c r="J155" s="121" t="s">
        <v>158</v>
      </c>
      <c r="K155" s="120">
        <f>AVERAGE(K153,K148,K143,K138,K133,K128)</f>
        <v>0.9187426343480604</v>
      </c>
      <c r="L155" s="120">
        <f>AVERAGE(L153,L148,L143,L138,L133,L128)</f>
        <v>-0.0035851579722583795</v>
      </c>
      <c r="M155" s="121" t="s">
        <v>108</v>
      </c>
      <c r="N155" s="120" t="e">
        <f>Mittelwert(K151,K146,K141,K136,K131,K126)</f>
        <v>#NAME?</v>
      </c>
    </row>
    <row r="156" spans="5:14" s="119" customFormat="1" ht="12.75">
      <c r="E156" s="120" t="s">
        <v>107</v>
      </c>
      <c r="F156" s="120">
        <f>MAX(F126:F154)</f>
        <v>23.420968768040503</v>
      </c>
      <c r="G156" s="120"/>
      <c r="H156" s="120"/>
      <c r="I156" s="121"/>
      <c r="J156" s="121" t="s">
        <v>159</v>
      </c>
      <c r="K156" s="120">
        <f>AVERAGE(K154,K149,K144,K139,K134,K129)</f>
        <v>0.8219184787120334</v>
      </c>
      <c r="L156" s="120">
        <f>AVERAGE(L154,L149,L144,L139,L134,L129)</f>
        <v>-0.6590187164557265</v>
      </c>
      <c r="M156" s="120"/>
      <c r="N156" s="120"/>
    </row>
    <row r="157" spans="5:14" s="119" customFormat="1" ht="12.75">
      <c r="E157" s="120"/>
      <c r="F157" s="120"/>
      <c r="G157" s="120"/>
      <c r="H157" s="120"/>
      <c r="I157" s="120"/>
      <c r="J157" s="121" t="s">
        <v>112</v>
      </c>
      <c r="K157" s="120">
        <f>ABS(K155/$G$33)</f>
        <v>0.5742141464675377</v>
      </c>
      <c r="L157" s="120">
        <f>ABS(L155/$H$33)</f>
        <v>0.009958772145162166</v>
      </c>
      <c r="M157" s="121" t="s">
        <v>111</v>
      </c>
      <c r="N157" s="120">
        <f>K157+L157+L158+K158</f>
        <v>1.463058752029366</v>
      </c>
    </row>
    <row r="158" spans="5:14" s="119" customFormat="1" ht="12.75">
      <c r="E158" s="120"/>
      <c r="F158" s="120"/>
      <c r="G158" s="120"/>
      <c r="H158" s="120"/>
      <c r="I158" s="120"/>
      <c r="J158" s="120"/>
      <c r="K158" s="120">
        <f>ABS(K156/$G$34)</f>
        <v>0.46699913563183715</v>
      </c>
      <c r="L158" s="120">
        <f>ABS(L156/$H$34)</f>
        <v>0.41188669778482906</v>
      </c>
      <c r="M158" s="120"/>
      <c r="N158" s="120"/>
    </row>
    <row r="159" s="101" customFormat="1" ht="12.75"/>
    <row r="160" s="119" customFormat="1" ht="12.75" hidden="1">
      <c r="A160" s="119" t="s">
        <v>119</v>
      </c>
    </row>
    <row r="161" spans="1:24" s="119" customFormat="1" ht="12.75" hidden="1">
      <c r="A161" s="119">
        <v>1328</v>
      </c>
      <c r="B161" s="119">
        <v>71.52</v>
      </c>
      <c r="C161" s="119">
        <v>91.62</v>
      </c>
      <c r="D161" s="119">
        <v>9.119228316721314</v>
      </c>
      <c r="E161" s="119">
        <v>9.33512458263375</v>
      </c>
      <c r="F161" s="119">
        <v>14.885104122539564</v>
      </c>
      <c r="G161" s="119" t="s">
        <v>59</v>
      </c>
      <c r="H161" s="119">
        <v>34.74578870298937</v>
      </c>
      <c r="I161" s="119">
        <v>38.76578870298937</v>
      </c>
      <c r="J161" s="119" t="s">
        <v>73</v>
      </c>
      <c r="K161" s="119">
        <v>3.032758073573144</v>
      </c>
      <c r="M161" s="119" t="s">
        <v>68</v>
      </c>
      <c r="N161" s="119">
        <v>2.0080354048893905</v>
      </c>
      <c r="X161" s="119">
        <v>67.5</v>
      </c>
    </row>
    <row r="162" spans="1:24" s="119" customFormat="1" ht="12.75" hidden="1">
      <c r="A162" s="119">
        <v>1325</v>
      </c>
      <c r="B162" s="119">
        <v>81.27999877929688</v>
      </c>
      <c r="C162" s="119">
        <v>101.08000183105469</v>
      </c>
      <c r="D162" s="119">
        <v>9.32685661315918</v>
      </c>
      <c r="E162" s="119">
        <v>10.006874084472656</v>
      </c>
      <c r="F162" s="119">
        <v>7.440620274196218</v>
      </c>
      <c r="G162" s="119" t="s">
        <v>56</v>
      </c>
      <c r="H162" s="119">
        <v>5.1742735754211395</v>
      </c>
      <c r="I162" s="119">
        <v>18.954272354718015</v>
      </c>
      <c r="J162" s="119" t="s">
        <v>62</v>
      </c>
      <c r="K162" s="119">
        <v>1.3835677403706597</v>
      </c>
      <c r="L162" s="119">
        <v>0.9969239053857931</v>
      </c>
      <c r="M162" s="119">
        <v>0.32753976791543943</v>
      </c>
      <c r="N162" s="119">
        <v>0.1157742244367327</v>
      </c>
      <c r="O162" s="119">
        <v>0.055566251972169904</v>
      </c>
      <c r="P162" s="119">
        <v>0.0285984020755946</v>
      </c>
      <c r="Q162" s="119">
        <v>0.00676372382948426</v>
      </c>
      <c r="R162" s="119">
        <v>0.0017820781973787896</v>
      </c>
      <c r="S162" s="119">
        <v>0.0007290314067889953</v>
      </c>
      <c r="T162" s="119">
        <v>0.0004208254909543075</v>
      </c>
      <c r="U162" s="119">
        <v>0.00014797136556449493</v>
      </c>
      <c r="V162" s="119">
        <v>6.61353315440052E-05</v>
      </c>
      <c r="W162" s="119">
        <v>4.5459148622070556E-05</v>
      </c>
      <c r="X162" s="119">
        <v>67.5</v>
      </c>
    </row>
    <row r="163" spans="1:24" s="119" customFormat="1" ht="12.75" hidden="1">
      <c r="A163" s="119">
        <v>1294</v>
      </c>
      <c r="B163" s="119">
        <v>91.30000305175781</v>
      </c>
      <c r="C163" s="119">
        <v>91.4000015258789</v>
      </c>
      <c r="D163" s="119">
        <v>9.547656059265137</v>
      </c>
      <c r="E163" s="119">
        <v>10.368551254272461</v>
      </c>
      <c r="F163" s="119">
        <v>11.792469593941577</v>
      </c>
      <c r="G163" s="119" t="s">
        <v>57</v>
      </c>
      <c r="H163" s="119">
        <v>5.557856700977908</v>
      </c>
      <c r="I163" s="119">
        <v>29.357859752735724</v>
      </c>
      <c r="J163" s="119" t="s">
        <v>60</v>
      </c>
      <c r="K163" s="119">
        <v>1.1194744746976808</v>
      </c>
      <c r="L163" s="119">
        <v>0.005425922003691239</v>
      </c>
      <c r="M163" s="119">
        <v>-0.2671903269896896</v>
      </c>
      <c r="N163" s="119">
        <v>-0.001197040277142912</v>
      </c>
      <c r="O163" s="119">
        <v>0.04460494875532278</v>
      </c>
      <c r="P163" s="119">
        <v>0.0006205401553822678</v>
      </c>
      <c r="Q163" s="119">
        <v>-0.005618195583007301</v>
      </c>
      <c r="R163" s="119">
        <v>-9.618206288866274E-05</v>
      </c>
      <c r="S163" s="119">
        <v>0.0005545565380703653</v>
      </c>
      <c r="T163" s="119">
        <v>4.416988201788656E-05</v>
      </c>
      <c r="U163" s="119">
        <v>-0.00012904976850391944</v>
      </c>
      <c r="V163" s="119">
        <v>-7.578411117552669E-06</v>
      </c>
      <c r="W163" s="119">
        <v>3.358712490691774E-05</v>
      </c>
      <c r="X163" s="119">
        <v>67.5</v>
      </c>
    </row>
    <row r="164" spans="1:24" s="119" customFormat="1" ht="12.75" hidden="1">
      <c r="A164" s="119">
        <v>1326</v>
      </c>
      <c r="B164" s="119">
        <v>131.60000610351562</v>
      </c>
      <c r="C164" s="119">
        <v>141.5</v>
      </c>
      <c r="D164" s="119">
        <v>8.556793212890625</v>
      </c>
      <c r="E164" s="119">
        <v>9.03229808807373</v>
      </c>
      <c r="F164" s="119">
        <v>17.33994005013814</v>
      </c>
      <c r="G164" s="119" t="s">
        <v>58</v>
      </c>
      <c r="H164" s="119">
        <v>-15.850968590064511</v>
      </c>
      <c r="I164" s="119">
        <v>48.249037513451114</v>
      </c>
      <c r="J164" s="119" t="s">
        <v>61</v>
      </c>
      <c r="K164" s="119">
        <v>-0.8130415688602426</v>
      </c>
      <c r="L164" s="119">
        <v>0.9969091395408469</v>
      </c>
      <c r="M164" s="119">
        <v>-0.1894508609883911</v>
      </c>
      <c r="N164" s="119">
        <v>-0.11576803591018486</v>
      </c>
      <c r="O164" s="119">
        <v>-0.033136187239477394</v>
      </c>
      <c r="P164" s="119">
        <v>0.028591668912341085</v>
      </c>
      <c r="Q164" s="119">
        <v>-0.003766143708438444</v>
      </c>
      <c r="R164" s="119">
        <v>-0.0017794807423378645</v>
      </c>
      <c r="S164" s="119">
        <v>-0.0004732376127994825</v>
      </c>
      <c r="T164" s="119">
        <v>0.0004185010338809928</v>
      </c>
      <c r="U164" s="119">
        <v>-7.239946323078782E-05</v>
      </c>
      <c r="V164" s="119">
        <v>-6.569969378443741E-05</v>
      </c>
      <c r="W164" s="119">
        <v>-3.063395557107514E-05</v>
      </c>
      <c r="X164" s="119">
        <v>67.5</v>
      </c>
    </row>
    <row r="165" s="119" customFormat="1" ht="12.75" hidden="1">
      <c r="A165" s="119" t="s">
        <v>125</v>
      </c>
    </row>
    <row r="166" spans="1:24" s="119" customFormat="1" ht="12.75" hidden="1">
      <c r="A166" s="119">
        <v>1328</v>
      </c>
      <c r="B166" s="119">
        <v>68.5</v>
      </c>
      <c r="C166" s="119">
        <v>83.4</v>
      </c>
      <c r="D166" s="119">
        <v>9.246829370333085</v>
      </c>
      <c r="E166" s="119">
        <v>9.541017315699854</v>
      </c>
      <c r="F166" s="119">
        <v>15.459020567033328</v>
      </c>
      <c r="G166" s="119" t="s">
        <v>59</v>
      </c>
      <c r="H166" s="119">
        <v>38.69983841951584</v>
      </c>
      <c r="I166" s="119">
        <v>39.69983841951584</v>
      </c>
      <c r="J166" s="119" t="s">
        <v>73</v>
      </c>
      <c r="K166" s="119">
        <v>5.119700629924725</v>
      </c>
      <c r="M166" s="119" t="s">
        <v>68</v>
      </c>
      <c r="N166" s="119">
        <v>3.3377741180789786</v>
      </c>
      <c r="X166" s="119">
        <v>67.5</v>
      </c>
    </row>
    <row r="167" spans="1:24" s="119" customFormat="1" ht="12.75" hidden="1">
      <c r="A167" s="119">
        <v>1325</v>
      </c>
      <c r="B167" s="119">
        <v>72.94000244140625</v>
      </c>
      <c r="C167" s="119">
        <v>98.63999938964844</v>
      </c>
      <c r="D167" s="119">
        <v>9.514408111572266</v>
      </c>
      <c r="E167" s="119">
        <v>10.022644996643066</v>
      </c>
      <c r="F167" s="119">
        <v>4.27933203450113</v>
      </c>
      <c r="G167" s="119" t="s">
        <v>56</v>
      </c>
      <c r="H167" s="119">
        <v>5.242549453581361</v>
      </c>
      <c r="I167" s="119">
        <v>10.682551894987615</v>
      </c>
      <c r="J167" s="119" t="s">
        <v>62</v>
      </c>
      <c r="K167" s="119">
        <v>1.8214022423771454</v>
      </c>
      <c r="L167" s="119">
        <v>1.2660233717787952</v>
      </c>
      <c r="M167" s="119">
        <v>0.4311909866798896</v>
      </c>
      <c r="N167" s="119">
        <v>0.08186293825911004</v>
      </c>
      <c r="O167" s="119">
        <v>0.07315051417019028</v>
      </c>
      <c r="P167" s="119">
        <v>0.03631798865597445</v>
      </c>
      <c r="Q167" s="119">
        <v>0.008904132389634561</v>
      </c>
      <c r="R167" s="119">
        <v>0.001260104204578621</v>
      </c>
      <c r="S167" s="119">
        <v>0.0009597229335359315</v>
      </c>
      <c r="T167" s="119">
        <v>0.0005344200879229384</v>
      </c>
      <c r="U167" s="119">
        <v>0.00019478998042659528</v>
      </c>
      <c r="V167" s="119">
        <v>4.676272931258931E-05</v>
      </c>
      <c r="W167" s="119">
        <v>5.984365800046219E-05</v>
      </c>
      <c r="X167" s="119">
        <v>67.5</v>
      </c>
    </row>
    <row r="168" spans="1:24" s="119" customFormat="1" ht="12.75" hidden="1">
      <c r="A168" s="119">
        <v>1294</v>
      </c>
      <c r="B168" s="119">
        <v>92.36000061035156</v>
      </c>
      <c r="C168" s="119">
        <v>87.16000366210938</v>
      </c>
      <c r="D168" s="119">
        <v>9.325366020202637</v>
      </c>
      <c r="E168" s="119">
        <v>10.21455192565918</v>
      </c>
      <c r="F168" s="119">
        <v>11.379125270322591</v>
      </c>
      <c r="G168" s="119" t="s">
        <v>57</v>
      </c>
      <c r="H168" s="119">
        <v>4.145392162610392</v>
      </c>
      <c r="I168" s="119">
        <v>29.005392772961955</v>
      </c>
      <c r="J168" s="119" t="s">
        <v>60</v>
      </c>
      <c r="K168" s="119">
        <v>1.3241809050756297</v>
      </c>
      <c r="L168" s="119">
        <v>0.00688990729122709</v>
      </c>
      <c r="M168" s="119">
        <v>-0.31682608380910054</v>
      </c>
      <c r="N168" s="119">
        <v>-0.000846277914617906</v>
      </c>
      <c r="O168" s="119">
        <v>0.0526362257841673</v>
      </c>
      <c r="P168" s="119">
        <v>0.0007880429791793798</v>
      </c>
      <c r="Q168" s="119">
        <v>-0.006698654593876617</v>
      </c>
      <c r="R168" s="119">
        <v>-6.79726863218518E-05</v>
      </c>
      <c r="S168" s="119">
        <v>0.0006440374443415878</v>
      </c>
      <c r="T168" s="119">
        <v>5.609700847543208E-05</v>
      </c>
      <c r="U168" s="119">
        <v>-0.00015624988998602445</v>
      </c>
      <c r="V168" s="119">
        <v>-5.350881533306364E-06</v>
      </c>
      <c r="W168" s="119">
        <v>3.8670092404015226E-05</v>
      </c>
      <c r="X168" s="119">
        <v>67.5</v>
      </c>
    </row>
    <row r="169" spans="1:24" s="119" customFormat="1" ht="12.75" hidden="1">
      <c r="A169" s="119">
        <v>1326</v>
      </c>
      <c r="B169" s="119">
        <v>153.6199951171875</v>
      </c>
      <c r="C169" s="119">
        <v>147.9199981689453</v>
      </c>
      <c r="D169" s="119">
        <v>8.127413749694824</v>
      </c>
      <c r="E169" s="119">
        <v>8.828474998474121</v>
      </c>
      <c r="F169" s="119">
        <v>20.11466461146488</v>
      </c>
      <c r="G169" s="119" t="s">
        <v>58</v>
      </c>
      <c r="H169" s="119">
        <v>-27.13874251790125</v>
      </c>
      <c r="I169" s="119">
        <v>58.98125259928624</v>
      </c>
      <c r="J169" s="119" t="s">
        <v>61</v>
      </c>
      <c r="K169" s="119">
        <v>-1.2506202697739948</v>
      </c>
      <c r="L169" s="119">
        <v>1.2660046236359754</v>
      </c>
      <c r="M169" s="119">
        <v>-0.2924840159943198</v>
      </c>
      <c r="N169" s="119">
        <v>-0.08185856384096957</v>
      </c>
      <c r="O169" s="119">
        <v>-0.05079788832777767</v>
      </c>
      <c r="P169" s="119">
        <v>0.03630943800554416</v>
      </c>
      <c r="Q169" s="119">
        <v>-0.00586614014869019</v>
      </c>
      <c r="R169" s="119">
        <v>-0.0012582695737841354</v>
      </c>
      <c r="S169" s="119">
        <v>-0.0007115362811837287</v>
      </c>
      <c r="T169" s="119">
        <v>0.0005314677375115714</v>
      </c>
      <c r="U169" s="119">
        <v>-0.00011631469534821743</v>
      </c>
      <c r="V169" s="119">
        <v>-4.645558006934173E-05</v>
      </c>
      <c r="W169" s="119">
        <v>-4.567151580954158E-05</v>
      </c>
      <c r="X169" s="119">
        <v>67.5</v>
      </c>
    </row>
    <row r="170" s="119" customFormat="1" ht="12.75" hidden="1">
      <c r="A170" s="119" t="s">
        <v>131</v>
      </c>
    </row>
    <row r="171" spans="1:24" s="119" customFormat="1" ht="12.75" hidden="1">
      <c r="A171" s="119">
        <v>1328</v>
      </c>
      <c r="B171" s="119">
        <v>74.88</v>
      </c>
      <c r="C171" s="119">
        <v>81.98</v>
      </c>
      <c r="D171" s="119">
        <v>9.259878098283902</v>
      </c>
      <c r="E171" s="119">
        <v>9.768500048134927</v>
      </c>
      <c r="F171" s="119">
        <v>16.533315643285793</v>
      </c>
      <c r="G171" s="119" t="s">
        <v>59</v>
      </c>
      <c r="H171" s="119">
        <v>35.03026267396225</v>
      </c>
      <c r="I171" s="119">
        <v>42.410262673962244</v>
      </c>
      <c r="J171" s="119" t="s">
        <v>73</v>
      </c>
      <c r="K171" s="119">
        <v>3.0326234995412573</v>
      </c>
      <c r="M171" s="119" t="s">
        <v>68</v>
      </c>
      <c r="N171" s="119">
        <v>2.08907905718344</v>
      </c>
      <c r="X171" s="119">
        <v>67.5</v>
      </c>
    </row>
    <row r="172" spans="1:24" s="119" customFormat="1" ht="12.75" hidden="1">
      <c r="A172" s="119">
        <v>1325</v>
      </c>
      <c r="B172" s="119">
        <v>94.4000015258789</v>
      </c>
      <c r="C172" s="119">
        <v>107.4000015258789</v>
      </c>
      <c r="D172" s="119">
        <v>9.075024604797363</v>
      </c>
      <c r="E172" s="119">
        <v>9.785505294799805</v>
      </c>
      <c r="F172" s="119">
        <v>8.19106392555457</v>
      </c>
      <c r="G172" s="119" t="s">
        <v>56</v>
      </c>
      <c r="H172" s="119">
        <v>-5.443172860817668</v>
      </c>
      <c r="I172" s="119">
        <v>21.45682866506123</v>
      </c>
      <c r="J172" s="119" t="s">
        <v>62</v>
      </c>
      <c r="K172" s="119">
        <v>1.3108159950737504</v>
      </c>
      <c r="L172" s="119">
        <v>1.0997475541683892</v>
      </c>
      <c r="M172" s="119">
        <v>0.310317151994642</v>
      </c>
      <c r="N172" s="119">
        <v>0.06952605957504733</v>
      </c>
      <c r="O172" s="119">
        <v>0.05264432671808425</v>
      </c>
      <c r="P172" s="119">
        <v>0.0315481720081667</v>
      </c>
      <c r="Q172" s="119">
        <v>0.006408016909466857</v>
      </c>
      <c r="R172" s="119">
        <v>0.0010701736594956879</v>
      </c>
      <c r="S172" s="119">
        <v>0.0006907010923872642</v>
      </c>
      <c r="T172" s="119">
        <v>0.00046424383897538323</v>
      </c>
      <c r="U172" s="119">
        <v>0.00014018003834488426</v>
      </c>
      <c r="V172" s="119">
        <v>3.9718231181072984E-05</v>
      </c>
      <c r="W172" s="119">
        <v>4.307278578322085E-05</v>
      </c>
      <c r="X172" s="119">
        <v>67.5</v>
      </c>
    </row>
    <row r="173" spans="1:24" s="119" customFormat="1" ht="12.75" hidden="1">
      <c r="A173" s="119">
        <v>1294</v>
      </c>
      <c r="B173" s="119">
        <v>104.36000061035156</v>
      </c>
      <c r="C173" s="119">
        <v>100.66000366210938</v>
      </c>
      <c r="D173" s="119">
        <v>9.550013542175293</v>
      </c>
      <c r="E173" s="119">
        <v>10.291800498962402</v>
      </c>
      <c r="F173" s="119">
        <v>15.598542649682592</v>
      </c>
      <c r="G173" s="119" t="s">
        <v>57</v>
      </c>
      <c r="H173" s="119">
        <v>1.9849869010616032</v>
      </c>
      <c r="I173" s="119">
        <v>38.844987511413166</v>
      </c>
      <c r="J173" s="119" t="s">
        <v>60</v>
      </c>
      <c r="K173" s="119">
        <v>1.2697333086922358</v>
      </c>
      <c r="L173" s="119">
        <v>0.005984749369133183</v>
      </c>
      <c r="M173" s="119">
        <v>-0.3014483471162089</v>
      </c>
      <c r="N173" s="119">
        <v>-0.0007188217343558574</v>
      </c>
      <c r="O173" s="119">
        <v>0.05085037630358688</v>
      </c>
      <c r="P173" s="119">
        <v>0.0006844810754453153</v>
      </c>
      <c r="Q173" s="119">
        <v>-0.006262634258603882</v>
      </c>
      <c r="R173" s="119">
        <v>-5.773444364296197E-05</v>
      </c>
      <c r="S173" s="119">
        <v>0.0006535861728733888</v>
      </c>
      <c r="T173" s="119">
        <v>4.8725849081367246E-05</v>
      </c>
      <c r="U173" s="119">
        <v>-0.00013891952113615999</v>
      </c>
      <c r="V173" s="119">
        <v>-4.54265956920996E-06</v>
      </c>
      <c r="W173" s="119">
        <v>4.027597700013338E-05</v>
      </c>
      <c r="X173" s="119">
        <v>67.5</v>
      </c>
    </row>
    <row r="174" spans="1:24" s="119" customFormat="1" ht="12.75" hidden="1">
      <c r="A174" s="119">
        <v>1326</v>
      </c>
      <c r="B174" s="119">
        <v>140.27999877929688</v>
      </c>
      <c r="C174" s="119">
        <v>146.3800048828125</v>
      </c>
      <c r="D174" s="119">
        <v>8.201750755310059</v>
      </c>
      <c r="E174" s="119">
        <v>8.982857704162598</v>
      </c>
      <c r="F174" s="119">
        <v>20.316444136017004</v>
      </c>
      <c r="G174" s="119" t="s">
        <v>58</v>
      </c>
      <c r="H174" s="119">
        <v>-13.780064564285809</v>
      </c>
      <c r="I174" s="119">
        <v>58.999934215011066</v>
      </c>
      <c r="J174" s="119" t="s">
        <v>61</v>
      </c>
      <c r="K174" s="119">
        <v>-0.32560082576469845</v>
      </c>
      <c r="L174" s="119">
        <v>1.099731269753817</v>
      </c>
      <c r="M174" s="119">
        <v>-0.07365886805382892</v>
      </c>
      <c r="N174" s="119">
        <v>-0.06952234356915227</v>
      </c>
      <c r="O174" s="119">
        <v>-0.013625871178901159</v>
      </c>
      <c r="P174" s="119">
        <v>0.03154074575393281</v>
      </c>
      <c r="Q174" s="119">
        <v>-0.0013572372139659932</v>
      </c>
      <c r="R174" s="119">
        <v>-0.0010686151765231628</v>
      </c>
      <c r="S174" s="119">
        <v>-0.00022336766474509423</v>
      </c>
      <c r="T174" s="119">
        <v>0.00046167968729185103</v>
      </c>
      <c r="U174" s="119">
        <v>-1.875659344532534E-05</v>
      </c>
      <c r="V174" s="119">
        <v>-3.945759916912614E-05</v>
      </c>
      <c r="W174" s="119">
        <v>-1.5267958338034575E-05</v>
      </c>
      <c r="X174" s="119">
        <v>67.5</v>
      </c>
    </row>
    <row r="175" s="119" customFormat="1" ht="12.75" hidden="1">
      <c r="A175" s="119" t="s">
        <v>137</v>
      </c>
    </row>
    <row r="176" spans="1:24" s="119" customFormat="1" ht="12.75" hidden="1">
      <c r="A176" s="119">
        <v>1328</v>
      </c>
      <c r="B176" s="119">
        <v>68.52</v>
      </c>
      <c r="C176" s="119">
        <v>90.12</v>
      </c>
      <c r="D176" s="119">
        <v>9.17231195490159</v>
      </c>
      <c r="E176" s="119">
        <v>9.678648961035584</v>
      </c>
      <c r="F176" s="119">
        <v>15.486090001742744</v>
      </c>
      <c r="G176" s="119" t="s">
        <v>59</v>
      </c>
      <c r="H176" s="119">
        <v>39.07248134562925</v>
      </c>
      <c r="I176" s="119">
        <v>40.092481345629245</v>
      </c>
      <c r="J176" s="119" t="s">
        <v>73</v>
      </c>
      <c r="K176" s="119">
        <v>4.300473935260594</v>
      </c>
      <c r="M176" s="119" t="s">
        <v>68</v>
      </c>
      <c r="N176" s="119">
        <v>2.859286057654185</v>
      </c>
      <c r="X176" s="119">
        <v>67.5</v>
      </c>
    </row>
    <row r="177" spans="1:24" s="119" customFormat="1" ht="12.75" hidden="1">
      <c r="A177" s="119">
        <v>1325</v>
      </c>
      <c r="B177" s="119">
        <v>85.87999725341797</v>
      </c>
      <c r="C177" s="119">
        <v>105.58000183105469</v>
      </c>
      <c r="D177" s="119">
        <v>9.131585121154785</v>
      </c>
      <c r="E177" s="119">
        <v>9.846404075622559</v>
      </c>
      <c r="F177" s="119">
        <v>8.105794174623624</v>
      </c>
      <c r="G177" s="119" t="s">
        <v>56</v>
      </c>
      <c r="H177" s="119">
        <v>2.7143820347895655</v>
      </c>
      <c r="I177" s="119">
        <v>21.094379288207538</v>
      </c>
      <c r="J177" s="119" t="s">
        <v>62</v>
      </c>
      <c r="K177" s="119">
        <v>1.6339484942922173</v>
      </c>
      <c r="L177" s="119">
        <v>1.21092356893597</v>
      </c>
      <c r="M177" s="119">
        <v>0.38681391507772955</v>
      </c>
      <c r="N177" s="119">
        <v>0.09563170517608995</v>
      </c>
      <c r="O177" s="119">
        <v>0.06562195424683001</v>
      </c>
      <c r="P177" s="119">
        <v>0.03473737334929739</v>
      </c>
      <c r="Q177" s="119">
        <v>0.007987723410153387</v>
      </c>
      <c r="R177" s="119">
        <v>0.0014720309206854723</v>
      </c>
      <c r="S177" s="119">
        <v>0.0008609561301174904</v>
      </c>
      <c r="T177" s="119">
        <v>0.0005111646285669188</v>
      </c>
      <c r="U177" s="119">
        <v>0.0001747442154749984</v>
      </c>
      <c r="V177" s="119">
        <v>5.4629281564570346E-05</v>
      </c>
      <c r="W177" s="119">
        <v>5.368603418653649E-05</v>
      </c>
      <c r="X177" s="119">
        <v>67.5</v>
      </c>
    </row>
    <row r="178" spans="1:24" s="119" customFormat="1" ht="12.75" hidden="1">
      <c r="A178" s="119">
        <v>1294</v>
      </c>
      <c r="B178" s="119">
        <v>98.05999755859375</v>
      </c>
      <c r="C178" s="119">
        <v>98.36000061035156</v>
      </c>
      <c r="D178" s="119">
        <v>9.635763168334961</v>
      </c>
      <c r="E178" s="119">
        <v>10.182743072509766</v>
      </c>
      <c r="F178" s="119">
        <v>14.0571071363302</v>
      </c>
      <c r="G178" s="119" t="s">
        <v>57</v>
      </c>
      <c r="H178" s="119">
        <v>4.125643508614928</v>
      </c>
      <c r="I178" s="119">
        <v>34.68564106720868</v>
      </c>
      <c r="J178" s="119" t="s">
        <v>60</v>
      </c>
      <c r="K178" s="119">
        <v>1.340504049832039</v>
      </c>
      <c r="L178" s="119">
        <v>0.006590151705046331</v>
      </c>
      <c r="M178" s="119">
        <v>-0.31983886236824516</v>
      </c>
      <c r="N178" s="119">
        <v>-0.0009886985881269268</v>
      </c>
      <c r="O178" s="119">
        <v>0.05342880277050763</v>
      </c>
      <c r="P178" s="119">
        <v>0.0007537266483998413</v>
      </c>
      <c r="Q178" s="119">
        <v>-0.006720237540190249</v>
      </c>
      <c r="R178" s="119">
        <v>-7.94239173608725E-05</v>
      </c>
      <c r="S178" s="119">
        <v>0.0006656625679160475</v>
      </c>
      <c r="T178" s="119">
        <v>5.3653095341473055E-05</v>
      </c>
      <c r="U178" s="119">
        <v>-0.00015403508842767137</v>
      </c>
      <c r="V178" s="119">
        <v>-6.253966803409571E-06</v>
      </c>
      <c r="W178" s="119">
        <v>4.036092594860387E-05</v>
      </c>
      <c r="X178" s="119">
        <v>67.5</v>
      </c>
    </row>
    <row r="179" spans="1:24" s="119" customFormat="1" ht="12.75" hidden="1">
      <c r="A179" s="119">
        <v>1326</v>
      </c>
      <c r="B179" s="119">
        <v>153.52000427246094</v>
      </c>
      <c r="C179" s="119">
        <v>147.22000122070312</v>
      </c>
      <c r="D179" s="119">
        <v>8.265613555908203</v>
      </c>
      <c r="E179" s="119">
        <v>9.077048301696777</v>
      </c>
      <c r="F179" s="119">
        <v>22.398621136493595</v>
      </c>
      <c r="G179" s="119" t="s">
        <v>58</v>
      </c>
      <c r="H179" s="119">
        <v>-21.440020696902238</v>
      </c>
      <c r="I179" s="119">
        <v>64.5799835755587</v>
      </c>
      <c r="J179" s="119" t="s">
        <v>61</v>
      </c>
      <c r="K179" s="119">
        <v>-0.9342572313788675</v>
      </c>
      <c r="L179" s="119">
        <v>1.2109056361687032</v>
      </c>
      <c r="M179" s="119">
        <v>-0.2175502402130315</v>
      </c>
      <c r="N179" s="119">
        <v>-0.09562659415658609</v>
      </c>
      <c r="O179" s="119">
        <v>-0.03809992012699302</v>
      </c>
      <c r="P179" s="119">
        <v>0.034729195259147146</v>
      </c>
      <c r="Q179" s="119">
        <v>-0.004317653608214788</v>
      </c>
      <c r="R179" s="119">
        <v>-0.0014698866870630446</v>
      </c>
      <c r="S179" s="119">
        <v>-0.0005460208820753089</v>
      </c>
      <c r="T179" s="119">
        <v>0.0005083410497473472</v>
      </c>
      <c r="U179" s="119">
        <v>-8.251504332576052E-05</v>
      </c>
      <c r="V179" s="119">
        <v>-5.427012348873878E-05</v>
      </c>
      <c r="W179" s="119">
        <v>-3.540036614569516E-05</v>
      </c>
      <c r="X179" s="119">
        <v>67.5</v>
      </c>
    </row>
    <row r="180" s="119" customFormat="1" ht="12.75" hidden="1">
      <c r="A180" s="119" t="s">
        <v>143</v>
      </c>
    </row>
    <row r="181" spans="1:24" s="119" customFormat="1" ht="12.75" hidden="1">
      <c r="A181" s="119">
        <v>1328</v>
      </c>
      <c r="B181" s="119">
        <v>87.74</v>
      </c>
      <c r="C181" s="119">
        <v>105.04</v>
      </c>
      <c r="D181" s="119">
        <v>8.857697264696073</v>
      </c>
      <c r="E181" s="119">
        <v>9.20099139814193</v>
      </c>
      <c r="F181" s="119">
        <v>19.417439600573672</v>
      </c>
      <c r="G181" s="119" t="s">
        <v>59</v>
      </c>
      <c r="H181" s="119">
        <v>31.85817035091138</v>
      </c>
      <c r="I181" s="119">
        <v>52.098170350911374</v>
      </c>
      <c r="J181" s="119" t="s">
        <v>73</v>
      </c>
      <c r="K181" s="119">
        <v>4.183902186743279</v>
      </c>
      <c r="M181" s="119" t="s">
        <v>68</v>
      </c>
      <c r="N181" s="119">
        <v>2.7343717785290025</v>
      </c>
      <c r="X181" s="119">
        <v>67.5</v>
      </c>
    </row>
    <row r="182" spans="1:24" s="119" customFormat="1" ht="12.75" hidden="1">
      <c r="A182" s="119">
        <v>1325</v>
      </c>
      <c r="B182" s="119">
        <v>99.18000030517578</v>
      </c>
      <c r="C182" s="119">
        <v>108.08000183105469</v>
      </c>
      <c r="D182" s="119">
        <v>9.097930908203125</v>
      </c>
      <c r="E182" s="119">
        <v>9.75146770477295</v>
      </c>
      <c r="F182" s="119">
        <v>13.31587730639243</v>
      </c>
      <c r="G182" s="119" t="s">
        <v>56</v>
      </c>
      <c r="H182" s="119">
        <v>3.120660940844175</v>
      </c>
      <c r="I182" s="119">
        <v>34.80066124601996</v>
      </c>
      <c r="J182" s="119" t="s">
        <v>62</v>
      </c>
      <c r="K182" s="119">
        <v>1.6397491429139774</v>
      </c>
      <c r="L182" s="119">
        <v>1.156502883201359</v>
      </c>
      <c r="M182" s="119">
        <v>0.38818730876775265</v>
      </c>
      <c r="N182" s="119">
        <v>0.03786103904201625</v>
      </c>
      <c r="O182" s="119">
        <v>0.06585508544438916</v>
      </c>
      <c r="P182" s="119">
        <v>0.03317623464872647</v>
      </c>
      <c r="Q182" s="119">
        <v>0.008016096988791176</v>
      </c>
      <c r="R182" s="119">
        <v>0.0005827981561557198</v>
      </c>
      <c r="S182" s="119">
        <v>0.0008640013239103217</v>
      </c>
      <c r="T182" s="119">
        <v>0.00048818941896210165</v>
      </c>
      <c r="U182" s="119">
        <v>0.00017535961979923926</v>
      </c>
      <c r="V182" s="119">
        <v>2.162617472487794E-05</v>
      </c>
      <c r="W182" s="119">
        <v>5.38752561761038E-05</v>
      </c>
      <c r="X182" s="119">
        <v>67.5</v>
      </c>
    </row>
    <row r="183" spans="1:24" s="119" customFormat="1" ht="12.75" hidden="1">
      <c r="A183" s="119">
        <v>1294</v>
      </c>
      <c r="B183" s="119">
        <v>105.9000015258789</v>
      </c>
      <c r="C183" s="119">
        <v>82.5</v>
      </c>
      <c r="D183" s="119">
        <v>9.052238464355469</v>
      </c>
      <c r="E183" s="119">
        <v>10.213878631591797</v>
      </c>
      <c r="F183" s="119">
        <v>15.588252483676206</v>
      </c>
      <c r="G183" s="119" t="s">
        <v>57</v>
      </c>
      <c r="H183" s="119">
        <v>2.556656844332309</v>
      </c>
      <c r="I183" s="119">
        <v>40.95665837021121</v>
      </c>
      <c r="J183" s="119" t="s">
        <v>60</v>
      </c>
      <c r="K183" s="119">
        <v>1.1223551310085342</v>
      </c>
      <c r="L183" s="119">
        <v>0.006293490278253987</v>
      </c>
      <c r="M183" s="119">
        <v>-0.2689013638308629</v>
      </c>
      <c r="N183" s="119">
        <v>-0.0003912817461323281</v>
      </c>
      <c r="O183" s="119">
        <v>0.044554961638009656</v>
      </c>
      <c r="P183" s="119">
        <v>0.0007198724087179784</v>
      </c>
      <c r="Q183" s="119">
        <v>-0.005702578756051712</v>
      </c>
      <c r="R183" s="119">
        <v>-3.140210324412177E-05</v>
      </c>
      <c r="S183" s="119">
        <v>0.0005402854948924037</v>
      </c>
      <c r="T183" s="119">
        <v>5.124725152931036E-05</v>
      </c>
      <c r="U183" s="119">
        <v>-0.00013412410644735755</v>
      </c>
      <c r="V183" s="119">
        <v>-2.46727167426887E-06</v>
      </c>
      <c r="W183" s="119">
        <v>3.2279986971623326E-05</v>
      </c>
      <c r="X183" s="119">
        <v>67.5</v>
      </c>
    </row>
    <row r="184" spans="1:24" s="119" customFormat="1" ht="12.75" hidden="1">
      <c r="A184" s="119">
        <v>1326</v>
      </c>
      <c r="B184" s="119">
        <v>147.67999267578125</v>
      </c>
      <c r="C184" s="119">
        <v>151.77999877929688</v>
      </c>
      <c r="D184" s="119">
        <v>8.385293960571289</v>
      </c>
      <c r="E184" s="119">
        <v>8.826729774475098</v>
      </c>
      <c r="F184" s="119">
        <v>18.418391496314506</v>
      </c>
      <c r="G184" s="119" t="s">
        <v>58</v>
      </c>
      <c r="H184" s="119">
        <v>-27.84662143865495</v>
      </c>
      <c r="I184" s="119">
        <v>52.33337123712629</v>
      </c>
      <c r="J184" s="119" t="s">
        <v>61</v>
      </c>
      <c r="K184" s="119">
        <v>-1.1954481216623076</v>
      </c>
      <c r="L184" s="119">
        <v>1.1564857590273967</v>
      </c>
      <c r="M184" s="119">
        <v>-0.2799668609286685</v>
      </c>
      <c r="N184" s="119">
        <v>-0.03785901710208841</v>
      </c>
      <c r="O184" s="119">
        <v>-0.048494821087651054</v>
      </c>
      <c r="P184" s="119">
        <v>0.03316842367648069</v>
      </c>
      <c r="Q184" s="119">
        <v>-0.005633684980963585</v>
      </c>
      <c r="R184" s="119">
        <v>-0.000581951543283762</v>
      </c>
      <c r="S184" s="119">
        <v>-0.0006742328023225058</v>
      </c>
      <c r="T184" s="119">
        <v>0.0004854921502941587</v>
      </c>
      <c r="U184" s="119">
        <v>-0.00011296778446013554</v>
      </c>
      <c r="V184" s="119">
        <v>-2.1484971578205543E-05</v>
      </c>
      <c r="W184" s="119">
        <v>-4.3134043042040923E-05</v>
      </c>
      <c r="X184" s="119">
        <v>67.5</v>
      </c>
    </row>
    <row r="185" s="119" customFormat="1" ht="12.75" hidden="1">
      <c r="A185" s="119" t="s">
        <v>149</v>
      </c>
    </row>
    <row r="186" spans="1:24" s="119" customFormat="1" ht="12.75" hidden="1">
      <c r="A186" s="119">
        <v>1328</v>
      </c>
      <c r="B186" s="119">
        <v>87.72</v>
      </c>
      <c r="C186" s="119">
        <v>100.22</v>
      </c>
      <c r="D186" s="119">
        <v>8.89287406557665</v>
      </c>
      <c r="E186" s="119">
        <v>9.523200463177579</v>
      </c>
      <c r="F186" s="119">
        <v>19.43608391400418</v>
      </c>
      <c r="G186" s="119" t="s">
        <v>59</v>
      </c>
      <c r="H186" s="119">
        <v>31.721872199083606</v>
      </c>
      <c r="I186" s="119">
        <v>51.941872199083605</v>
      </c>
      <c r="J186" s="119" t="s">
        <v>73</v>
      </c>
      <c r="K186" s="119">
        <v>4.249266126102863</v>
      </c>
      <c r="M186" s="119" t="s">
        <v>68</v>
      </c>
      <c r="N186" s="119">
        <v>2.8905970923428472</v>
      </c>
      <c r="X186" s="119">
        <v>67.5</v>
      </c>
    </row>
    <row r="187" spans="1:24" s="119" customFormat="1" ht="12.75" hidden="1">
      <c r="A187" s="119">
        <v>1325</v>
      </c>
      <c r="B187" s="119">
        <v>101.16000366210938</v>
      </c>
      <c r="C187" s="119">
        <v>103.76000213623047</v>
      </c>
      <c r="D187" s="119">
        <v>8.785665512084961</v>
      </c>
      <c r="E187" s="119">
        <v>9.782943725585938</v>
      </c>
      <c r="F187" s="119">
        <v>12.756899868277488</v>
      </c>
      <c r="G187" s="119" t="s">
        <v>56</v>
      </c>
      <c r="H187" s="119">
        <v>0.8676439817943447</v>
      </c>
      <c r="I187" s="119">
        <v>34.52764764390372</v>
      </c>
      <c r="J187" s="119" t="s">
        <v>62</v>
      </c>
      <c r="K187" s="119">
        <v>1.5740886718809957</v>
      </c>
      <c r="L187" s="119">
        <v>1.2753096720983594</v>
      </c>
      <c r="M187" s="119">
        <v>0.3726431282190066</v>
      </c>
      <c r="N187" s="119">
        <v>0.02894749049788603</v>
      </c>
      <c r="O187" s="119">
        <v>0.06321801767601248</v>
      </c>
      <c r="P187" s="119">
        <v>0.036584438899347864</v>
      </c>
      <c r="Q187" s="119">
        <v>0.0076951102757359495</v>
      </c>
      <c r="R187" s="119">
        <v>0.0004455866098815953</v>
      </c>
      <c r="S187" s="119">
        <v>0.0008293994145501487</v>
      </c>
      <c r="T187" s="119">
        <v>0.0005383381145095687</v>
      </c>
      <c r="U187" s="119">
        <v>0.00016834126141832196</v>
      </c>
      <c r="V187" s="119">
        <v>1.6532150065425327E-05</v>
      </c>
      <c r="W187" s="119">
        <v>5.1717855328003844E-05</v>
      </c>
      <c r="X187" s="119">
        <v>67.5</v>
      </c>
    </row>
    <row r="188" spans="1:24" s="119" customFormat="1" ht="12.75" hidden="1">
      <c r="A188" s="119">
        <v>1294</v>
      </c>
      <c r="B188" s="119">
        <v>96.45999908447266</v>
      </c>
      <c r="C188" s="119">
        <v>79.66000366210938</v>
      </c>
      <c r="D188" s="119">
        <v>9.231799125671387</v>
      </c>
      <c r="E188" s="119">
        <v>10.581445693969727</v>
      </c>
      <c r="F188" s="119">
        <v>13.027792958133771</v>
      </c>
      <c r="G188" s="119" t="s">
        <v>57</v>
      </c>
      <c r="H188" s="119">
        <v>4.5902047645501725</v>
      </c>
      <c r="I188" s="119">
        <v>33.55020384902283</v>
      </c>
      <c r="J188" s="119" t="s">
        <v>60</v>
      </c>
      <c r="K188" s="119">
        <v>1.0389478967762011</v>
      </c>
      <c r="L188" s="119">
        <v>0.006939798634368535</v>
      </c>
      <c r="M188" s="119">
        <v>-0.24912231786942113</v>
      </c>
      <c r="N188" s="119">
        <v>-0.00029917864174866076</v>
      </c>
      <c r="O188" s="119">
        <v>0.04121095334674684</v>
      </c>
      <c r="P188" s="119">
        <v>0.0007938411807360195</v>
      </c>
      <c r="Q188" s="119">
        <v>-0.0052927464737631555</v>
      </c>
      <c r="R188" s="119">
        <v>-2.3995754983297657E-05</v>
      </c>
      <c r="S188" s="119">
        <v>0.0004970068598703032</v>
      </c>
      <c r="T188" s="119">
        <v>5.651627552268191E-05</v>
      </c>
      <c r="U188" s="119">
        <v>-0.00012510801748779585</v>
      </c>
      <c r="V188" s="119">
        <v>-1.8834250738018764E-06</v>
      </c>
      <c r="W188" s="119">
        <v>2.9604959879810964E-05</v>
      </c>
      <c r="X188" s="119">
        <v>67.5</v>
      </c>
    </row>
    <row r="189" spans="1:24" s="119" customFormat="1" ht="12.75" hidden="1">
      <c r="A189" s="119">
        <v>1326</v>
      </c>
      <c r="B189" s="119">
        <v>150.8800048828125</v>
      </c>
      <c r="C189" s="119">
        <v>151.17999267578125</v>
      </c>
      <c r="D189" s="119">
        <v>8.30152416229248</v>
      </c>
      <c r="E189" s="119">
        <v>8.91383171081543</v>
      </c>
      <c r="F189" s="119">
        <v>18.676058045578994</v>
      </c>
      <c r="G189" s="119" t="s">
        <v>58</v>
      </c>
      <c r="H189" s="119">
        <v>-29.771831560405104</v>
      </c>
      <c r="I189" s="119">
        <v>53.60817332240739</v>
      </c>
      <c r="J189" s="119" t="s">
        <v>61</v>
      </c>
      <c r="K189" s="119">
        <v>-1.1825152915410375</v>
      </c>
      <c r="L189" s="119">
        <v>1.2752907899544086</v>
      </c>
      <c r="M189" s="119">
        <v>-0.27712988245264</v>
      </c>
      <c r="N189" s="119">
        <v>-0.02894594441826909</v>
      </c>
      <c r="O189" s="119">
        <v>-0.047939285384086434</v>
      </c>
      <c r="P189" s="119">
        <v>0.036575825154873606</v>
      </c>
      <c r="Q189" s="119">
        <v>-0.005585835382483508</v>
      </c>
      <c r="R189" s="119">
        <v>-0.00044494003039573156</v>
      </c>
      <c r="S189" s="119">
        <v>-0.0006639936521518788</v>
      </c>
      <c r="T189" s="119">
        <v>0.0005353632749215824</v>
      </c>
      <c r="U189" s="119">
        <v>-0.00011263553727037123</v>
      </c>
      <c r="V189" s="119">
        <v>-1.642451508499161E-05</v>
      </c>
      <c r="W189" s="119">
        <v>-4.2406165946040424E-05</v>
      </c>
      <c r="X189" s="119">
        <v>67.5</v>
      </c>
    </row>
    <row r="190" spans="1:14" s="119" customFormat="1" ht="12.75">
      <c r="A190" s="119" t="s">
        <v>155</v>
      </c>
      <c r="E190" s="120" t="s">
        <v>106</v>
      </c>
      <c r="F190" s="120">
        <f>MIN(F161:F189)</f>
        <v>4.27933203450113</v>
      </c>
      <c r="G190" s="120"/>
      <c r="H190" s="120"/>
      <c r="I190" s="121"/>
      <c r="J190" s="121" t="s">
        <v>158</v>
      </c>
      <c r="K190" s="120">
        <f>AVERAGE(K188,K183,K178,K173,K168,K163)</f>
        <v>1.2025326276803867</v>
      </c>
      <c r="L190" s="120">
        <f>AVERAGE(L188,L183,L178,L173,L168,L163)</f>
        <v>0.0063540032136200604</v>
      </c>
      <c r="M190" s="121" t="s">
        <v>108</v>
      </c>
      <c r="N190" s="120" t="e">
        <f>Mittelwert(K186,K181,K176,K171,K166,K161)</f>
        <v>#NAME?</v>
      </c>
    </row>
    <row r="191" spans="5:14" s="119" customFormat="1" ht="12.75">
      <c r="E191" s="120" t="s">
        <v>107</v>
      </c>
      <c r="F191" s="120">
        <f>MAX(F161:F189)</f>
        <v>22.398621136493595</v>
      </c>
      <c r="G191" s="120"/>
      <c r="H191" s="120"/>
      <c r="I191" s="121"/>
      <c r="J191" s="121" t="s">
        <v>159</v>
      </c>
      <c r="K191" s="120">
        <f>AVERAGE(K189,K184,K179,K174,K169,K164)</f>
        <v>-0.9502472181635246</v>
      </c>
      <c r="L191" s="120">
        <f>AVERAGE(L189,L184,L179,L174,L169,L164)</f>
        <v>1.1675545363468578</v>
      </c>
      <c r="M191" s="120"/>
      <c r="N191" s="120"/>
    </row>
    <row r="192" spans="5:14" s="119" customFormat="1" ht="12.75">
      <c r="E192" s="120"/>
      <c r="F192" s="120"/>
      <c r="G192" s="120"/>
      <c r="H192" s="120"/>
      <c r="I192" s="120"/>
      <c r="J192" s="121" t="s">
        <v>112</v>
      </c>
      <c r="K192" s="120">
        <f>ABS(K190/$G$33)</f>
        <v>0.7515828923002417</v>
      </c>
      <c r="L192" s="120">
        <f>ABS(L190/$H$33)</f>
        <v>0.01765000892672239</v>
      </c>
      <c r="M192" s="121" t="s">
        <v>111</v>
      </c>
      <c r="N192" s="120">
        <f>K192+L192+L193+K193</f>
        <v>2.0388676785821165</v>
      </c>
    </row>
    <row r="193" spans="5:14" s="119" customFormat="1" ht="12.75">
      <c r="E193" s="120"/>
      <c r="F193" s="120"/>
      <c r="G193" s="120"/>
      <c r="H193" s="120"/>
      <c r="I193" s="120"/>
      <c r="J193" s="120"/>
      <c r="K193" s="120">
        <f>ABS(K191/$G$34)</f>
        <v>0.5399131921383663</v>
      </c>
      <c r="L193" s="120">
        <f>ABS(L191/$H$34)</f>
        <v>0.7297215852167861</v>
      </c>
      <c r="M193" s="120"/>
      <c r="N193" s="120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1328</v>
      </c>
      <c r="B196" s="101">
        <v>71.52</v>
      </c>
      <c r="C196" s="101">
        <v>91.62</v>
      </c>
      <c r="D196" s="101">
        <v>9.119228316721314</v>
      </c>
      <c r="E196" s="101">
        <v>9.33512458263375</v>
      </c>
      <c r="F196" s="101">
        <v>7.549278084788733</v>
      </c>
      <c r="G196" s="101" t="s">
        <v>59</v>
      </c>
      <c r="H196" s="101">
        <v>15.640844605841991</v>
      </c>
      <c r="I196" s="101">
        <v>19.660844605841984</v>
      </c>
      <c r="J196" s="101" t="s">
        <v>73</v>
      </c>
      <c r="K196" s="101">
        <v>3.2545222402991993</v>
      </c>
      <c r="M196" s="101" t="s">
        <v>68</v>
      </c>
      <c r="N196" s="101">
        <v>1.8396090845601032</v>
      </c>
      <c r="X196" s="101">
        <v>67.5</v>
      </c>
    </row>
    <row r="197" spans="1:24" s="101" customFormat="1" ht="12.75" hidden="1">
      <c r="A197" s="101">
        <v>1294</v>
      </c>
      <c r="B197" s="101">
        <v>91.30000305175781</v>
      </c>
      <c r="C197" s="101">
        <v>91.4000015258789</v>
      </c>
      <c r="D197" s="101">
        <v>9.547656059265137</v>
      </c>
      <c r="E197" s="101">
        <v>10.368551254272461</v>
      </c>
      <c r="F197" s="101">
        <v>9.515868341296347</v>
      </c>
      <c r="G197" s="101" t="s">
        <v>56</v>
      </c>
      <c r="H197" s="101">
        <v>-0.10983993844344297</v>
      </c>
      <c r="I197" s="101">
        <v>23.69016311331437</v>
      </c>
      <c r="J197" s="101" t="s">
        <v>62</v>
      </c>
      <c r="K197" s="101">
        <v>1.6586197939429068</v>
      </c>
      <c r="L197" s="101">
        <v>0.5759116731655682</v>
      </c>
      <c r="M197" s="101">
        <v>0.39265640084202363</v>
      </c>
      <c r="N197" s="101">
        <v>0.11344334292295562</v>
      </c>
      <c r="O197" s="101">
        <v>0.0666132182856375</v>
      </c>
      <c r="P197" s="101">
        <v>0.01652109389373505</v>
      </c>
      <c r="Q197" s="101">
        <v>0.00810832185209335</v>
      </c>
      <c r="R197" s="101">
        <v>0.001746197893483444</v>
      </c>
      <c r="S197" s="101">
        <v>0.0008739521827886822</v>
      </c>
      <c r="T197" s="101">
        <v>0.00024306345157244018</v>
      </c>
      <c r="U197" s="101">
        <v>0.0001773340288390052</v>
      </c>
      <c r="V197" s="101">
        <v>6.482570693164842E-05</v>
      </c>
      <c r="W197" s="101">
        <v>5.4495246375743665E-05</v>
      </c>
      <c r="X197" s="101">
        <v>67.5</v>
      </c>
    </row>
    <row r="198" spans="1:24" s="101" customFormat="1" ht="12.75" hidden="1">
      <c r="A198" s="101">
        <v>1326</v>
      </c>
      <c r="B198" s="101">
        <v>131.60000610351562</v>
      </c>
      <c r="C198" s="101">
        <v>141.5</v>
      </c>
      <c r="D198" s="101">
        <v>8.556793212890625</v>
      </c>
      <c r="E198" s="101">
        <v>9.03229808807373</v>
      </c>
      <c r="F198" s="101">
        <v>17.33994005013814</v>
      </c>
      <c r="G198" s="101" t="s">
        <v>57</v>
      </c>
      <c r="H198" s="101">
        <v>-15.850968590064511</v>
      </c>
      <c r="I198" s="101">
        <v>48.249037513451114</v>
      </c>
      <c r="J198" s="101" t="s">
        <v>60</v>
      </c>
      <c r="K198" s="101">
        <v>1.2156408155718623</v>
      </c>
      <c r="L198" s="101">
        <v>-0.003132478285737287</v>
      </c>
      <c r="M198" s="101">
        <v>-0.2847315333447267</v>
      </c>
      <c r="N198" s="101">
        <v>-0.0011726919293490751</v>
      </c>
      <c r="O198" s="101">
        <v>0.049308278572289525</v>
      </c>
      <c r="P198" s="101">
        <v>-0.0003587230276634672</v>
      </c>
      <c r="Q198" s="101">
        <v>-0.005731121973983091</v>
      </c>
      <c r="R198" s="101">
        <v>-9.427398653109078E-05</v>
      </c>
      <c r="S198" s="101">
        <v>0.0006851170680689228</v>
      </c>
      <c r="T198" s="101">
        <v>-2.5562439414151787E-05</v>
      </c>
      <c r="U198" s="101">
        <v>-0.00011499729827428144</v>
      </c>
      <c r="V198" s="101">
        <v>-7.427148756640233E-06</v>
      </c>
      <c r="W198" s="101">
        <v>4.381765412376262E-05</v>
      </c>
      <c r="X198" s="101">
        <v>67.5</v>
      </c>
    </row>
    <row r="199" spans="1:24" s="101" customFormat="1" ht="12.75" hidden="1">
      <c r="A199" s="101">
        <v>1325</v>
      </c>
      <c r="B199" s="101">
        <v>81.27999877929688</v>
      </c>
      <c r="C199" s="101">
        <v>101.08000183105469</v>
      </c>
      <c r="D199" s="101">
        <v>9.32685661315918</v>
      </c>
      <c r="E199" s="101">
        <v>10.006874084472656</v>
      </c>
      <c r="F199" s="101">
        <v>16.93106690685299</v>
      </c>
      <c r="G199" s="101" t="s">
        <v>58</v>
      </c>
      <c r="H199" s="101">
        <v>29.350283587264556</v>
      </c>
      <c r="I199" s="101">
        <v>43.13028236656143</v>
      </c>
      <c r="J199" s="101" t="s">
        <v>61</v>
      </c>
      <c r="K199" s="101">
        <v>1.1283780520618913</v>
      </c>
      <c r="L199" s="101">
        <v>-0.5759031540703294</v>
      </c>
      <c r="M199" s="101">
        <v>0.2703830672238421</v>
      </c>
      <c r="N199" s="101">
        <v>-0.11343728155758205</v>
      </c>
      <c r="O199" s="101">
        <v>0.044788553388198225</v>
      </c>
      <c r="P199" s="101">
        <v>-0.016517198952456603</v>
      </c>
      <c r="Q199" s="101">
        <v>0.005735775812953528</v>
      </c>
      <c r="R199" s="101">
        <v>-0.0017436511975362369</v>
      </c>
      <c r="S199" s="101">
        <v>0.0005425928684029537</v>
      </c>
      <c r="T199" s="101">
        <v>-0.00024171554186999602</v>
      </c>
      <c r="U199" s="101">
        <v>0.00013499251525136153</v>
      </c>
      <c r="V199" s="101">
        <v>-6.439883337867781E-05</v>
      </c>
      <c r="W199" s="101">
        <v>3.239976951528069E-05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1328</v>
      </c>
      <c r="B201" s="101">
        <v>68.5</v>
      </c>
      <c r="C201" s="101">
        <v>83.4</v>
      </c>
      <c r="D201" s="101">
        <v>9.246829370333085</v>
      </c>
      <c r="E201" s="101">
        <v>9.541017315699854</v>
      </c>
      <c r="F201" s="101">
        <v>6.505596823116803</v>
      </c>
      <c r="G201" s="101" t="s">
        <v>59</v>
      </c>
      <c r="H201" s="101">
        <v>15.706824444688365</v>
      </c>
      <c r="I201" s="101">
        <v>16.70682444468837</v>
      </c>
      <c r="J201" s="101" t="s">
        <v>73</v>
      </c>
      <c r="K201" s="101">
        <v>6.0973730397067785</v>
      </c>
      <c r="M201" s="101" t="s">
        <v>68</v>
      </c>
      <c r="N201" s="101">
        <v>3.460523705170618</v>
      </c>
      <c r="X201" s="101">
        <v>67.5</v>
      </c>
    </row>
    <row r="202" spans="1:24" s="101" customFormat="1" ht="12.75" hidden="1">
      <c r="A202" s="101">
        <v>1294</v>
      </c>
      <c r="B202" s="101">
        <v>92.36000061035156</v>
      </c>
      <c r="C202" s="101">
        <v>87.16000366210938</v>
      </c>
      <c r="D202" s="101">
        <v>9.325366020202637</v>
      </c>
      <c r="E202" s="101">
        <v>10.21455192565918</v>
      </c>
      <c r="F202" s="101">
        <v>8.088188470965601</v>
      </c>
      <c r="G202" s="101" t="s">
        <v>56</v>
      </c>
      <c r="H202" s="101">
        <v>-4.243206450087513</v>
      </c>
      <c r="I202" s="101">
        <v>20.61679416026405</v>
      </c>
      <c r="J202" s="101" t="s">
        <v>62</v>
      </c>
      <c r="K202" s="101">
        <v>2.2560479547807413</v>
      </c>
      <c r="L202" s="101">
        <v>0.8409858259949388</v>
      </c>
      <c r="M202" s="101">
        <v>0.5340898028292953</v>
      </c>
      <c r="N202" s="101">
        <v>0.07870977783534873</v>
      </c>
      <c r="O202" s="101">
        <v>0.09060697635886522</v>
      </c>
      <c r="P202" s="101">
        <v>0.02412518341471015</v>
      </c>
      <c r="Q202" s="101">
        <v>0.011028962248581664</v>
      </c>
      <c r="R202" s="101">
        <v>0.001211562443010284</v>
      </c>
      <c r="S202" s="101">
        <v>0.0011887341995974372</v>
      </c>
      <c r="T202" s="101">
        <v>0.0003549338501536054</v>
      </c>
      <c r="U202" s="101">
        <v>0.00024120999083711295</v>
      </c>
      <c r="V202" s="101">
        <v>4.499353273816008E-05</v>
      </c>
      <c r="W202" s="101">
        <v>7.411924229486614E-05</v>
      </c>
      <c r="X202" s="101">
        <v>67.5</v>
      </c>
    </row>
    <row r="203" spans="1:24" s="101" customFormat="1" ht="12.75" hidden="1">
      <c r="A203" s="101">
        <v>1326</v>
      </c>
      <c r="B203" s="101">
        <v>153.6199951171875</v>
      </c>
      <c r="C203" s="101">
        <v>147.9199981689453</v>
      </c>
      <c r="D203" s="101">
        <v>8.127413749694824</v>
      </c>
      <c r="E203" s="101">
        <v>8.828474998474121</v>
      </c>
      <c r="F203" s="101">
        <v>20.11466461146488</v>
      </c>
      <c r="G203" s="101" t="s">
        <v>57</v>
      </c>
      <c r="H203" s="101">
        <v>-27.13874251790125</v>
      </c>
      <c r="I203" s="101">
        <v>58.98125259928624</v>
      </c>
      <c r="J203" s="101" t="s">
        <v>60</v>
      </c>
      <c r="K203" s="101">
        <v>1.6539128880448857</v>
      </c>
      <c r="L203" s="101">
        <v>-0.004575164100342021</v>
      </c>
      <c r="M203" s="101">
        <v>-0.38738752062097026</v>
      </c>
      <c r="N203" s="101">
        <v>-0.0008132946028529947</v>
      </c>
      <c r="O203" s="101">
        <v>0.0670849508933815</v>
      </c>
      <c r="P203" s="101">
        <v>-0.0005238429117720092</v>
      </c>
      <c r="Q203" s="101">
        <v>-0.007797515770558242</v>
      </c>
      <c r="R203" s="101">
        <v>-6.538475208882642E-05</v>
      </c>
      <c r="S203" s="101">
        <v>0.0009320723537987412</v>
      </c>
      <c r="T203" s="101">
        <v>-3.732264778327998E-05</v>
      </c>
      <c r="U203" s="101">
        <v>-0.00015645858184187866</v>
      </c>
      <c r="V203" s="101">
        <v>-5.143707342105078E-06</v>
      </c>
      <c r="W203" s="101">
        <v>5.960865410829347E-05</v>
      </c>
      <c r="X203" s="101">
        <v>67.5</v>
      </c>
    </row>
    <row r="204" spans="1:24" s="101" customFormat="1" ht="12.75" hidden="1">
      <c r="A204" s="101">
        <v>1325</v>
      </c>
      <c r="B204" s="101">
        <v>72.94000244140625</v>
      </c>
      <c r="C204" s="101">
        <v>98.63999938964844</v>
      </c>
      <c r="D204" s="101">
        <v>9.514408111572266</v>
      </c>
      <c r="E204" s="101">
        <v>10.022644996643066</v>
      </c>
      <c r="F204" s="101">
        <v>16.52720379093841</v>
      </c>
      <c r="G204" s="101" t="s">
        <v>58</v>
      </c>
      <c r="H204" s="101">
        <v>35.81707009989694</v>
      </c>
      <c r="I204" s="101">
        <v>41.25707254130319</v>
      </c>
      <c r="J204" s="101" t="s">
        <v>61</v>
      </c>
      <c r="K204" s="101">
        <v>1.5343808305076652</v>
      </c>
      <c r="L204" s="101">
        <v>-0.8409733809091964</v>
      </c>
      <c r="M204" s="101">
        <v>0.3676721723946114</v>
      </c>
      <c r="N204" s="101">
        <v>-0.07870557590653234</v>
      </c>
      <c r="O204" s="101">
        <v>0.06090347714645325</v>
      </c>
      <c r="P204" s="101">
        <v>-0.02411949550461601</v>
      </c>
      <c r="Q204" s="101">
        <v>0.007799792054185484</v>
      </c>
      <c r="R204" s="101">
        <v>-0.0012097968372860506</v>
      </c>
      <c r="S204" s="101">
        <v>0.0007377873166276538</v>
      </c>
      <c r="T204" s="101">
        <v>-0.00035296608611495135</v>
      </c>
      <c r="U204" s="101">
        <v>0.0001835836916713145</v>
      </c>
      <c r="V204" s="101">
        <v>-4.469854878000691E-05</v>
      </c>
      <c r="W204" s="101">
        <v>4.4050771091581374E-05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1328</v>
      </c>
      <c r="B206" s="101">
        <v>74.88</v>
      </c>
      <c r="C206" s="101">
        <v>81.98</v>
      </c>
      <c r="D206" s="101">
        <v>9.259878098283902</v>
      </c>
      <c r="E206" s="101">
        <v>9.768500048134927</v>
      </c>
      <c r="F206" s="101">
        <v>9.463919090175198</v>
      </c>
      <c r="G206" s="101" t="s">
        <v>59</v>
      </c>
      <c r="H206" s="101">
        <v>16.896273628299838</v>
      </c>
      <c r="I206" s="101">
        <v>24.27627362829983</v>
      </c>
      <c r="J206" s="101" t="s">
        <v>73</v>
      </c>
      <c r="K206" s="101">
        <v>3.6195456930755965</v>
      </c>
      <c r="M206" s="101" t="s">
        <v>68</v>
      </c>
      <c r="N206" s="101">
        <v>1.8989142103339993</v>
      </c>
      <c r="X206" s="101">
        <v>67.5</v>
      </c>
    </row>
    <row r="207" spans="1:24" s="101" customFormat="1" ht="12.75" hidden="1">
      <c r="A207" s="101">
        <v>1294</v>
      </c>
      <c r="B207" s="101">
        <v>104.36000061035156</v>
      </c>
      <c r="C207" s="101">
        <v>100.66000366210938</v>
      </c>
      <c r="D207" s="101">
        <v>9.550013542175293</v>
      </c>
      <c r="E207" s="101">
        <v>10.291800498962402</v>
      </c>
      <c r="F207" s="101">
        <v>10.429444132700642</v>
      </c>
      <c r="G207" s="101" t="s">
        <v>56</v>
      </c>
      <c r="H207" s="101">
        <v>-10.887598176077901</v>
      </c>
      <c r="I207" s="101">
        <v>25.972402434273665</v>
      </c>
      <c r="J207" s="101" t="s">
        <v>62</v>
      </c>
      <c r="K207" s="101">
        <v>1.8353052487022898</v>
      </c>
      <c r="L207" s="101">
        <v>0.22798529547064836</v>
      </c>
      <c r="M207" s="101">
        <v>0.43448445145280223</v>
      </c>
      <c r="N207" s="101">
        <v>0.06991303790465007</v>
      </c>
      <c r="O207" s="101">
        <v>0.07370924421771756</v>
      </c>
      <c r="P207" s="101">
        <v>0.006540116404474772</v>
      </c>
      <c r="Q207" s="101">
        <v>0.008972108822368732</v>
      </c>
      <c r="R207" s="101">
        <v>0.0010761211345435735</v>
      </c>
      <c r="S207" s="101">
        <v>0.0009670656775884856</v>
      </c>
      <c r="T207" s="101">
        <v>9.619190942204932E-05</v>
      </c>
      <c r="U207" s="101">
        <v>0.00019623014436499645</v>
      </c>
      <c r="V207" s="101">
        <v>3.99559062840913E-05</v>
      </c>
      <c r="W207" s="101">
        <v>6.0303266432528385E-05</v>
      </c>
      <c r="X207" s="101">
        <v>67.5</v>
      </c>
    </row>
    <row r="208" spans="1:24" s="101" customFormat="1" ht="12.75" hidden="1">
      <c r="A208" s="101">
        <v>1326</v>
      </c>
      <c r="B208" s="101">
        <v>140.27999877929688</v>
      </c>
      <c r="C208" s="101">
        <v>146.3800048828125</v>
      </c>
      <c r="D208" s="101">
        <v>8.201750755310059</v>
      </c>
      <c r="E208" s="101">
        <v>8.982857704162598</v>
      </c>
      <c r="F208" s="101">
        <v>20.316444136017004</v>
      </c>
      <c r="G208" s="101" t="s">
        <v>57</v>
      </c>
      <c r="H208" s="101">
        <v>-13.780064564285809</v>
      </c>
      <c r="I208" s="101">
        <v>58.999934215011066</v>
      </c>
      <c r="J208" s="101" t="s">
        <v>60</v>
      </c>
      <c r="K208" s="101">
        <v>1.1853367524896024</v>
      </c>
      <c r="L208" s="101">
        <v>-0.001239987982958162</v>
      </c>
      <c r="M208" s="101">
        <v>-0.2768239548062359</v>
      </c>
      <c r="N208" s="101">
        <v>-0.0007227004559199087</v>
      </c>
      <c r="O208" s="101">
        <v>0.04820937957951418</v>
      </c>
      <c r="P208" s="101">
        <v>-0.00014215793857119018</v>
      </c>
      <c r="Q208" s="101">
        <v>-0.005532938283407207</v>
      </c>
      <c r="R208" s="101">
        <v>-5.809042439366472E-05</v>
      </c>
      <c r="S208" s="101">
        <v>0.0006804512402938177</v>
      </c>
      <c r="T208" s="101">
        <v>-1.0136413651637443E-05</v>
      </c>
      <c r="U208" s="101">
        <v>-0.00010837851286273268</v>
      </c>
      <c r="V208" s="101">
        <v>-4.5715209565562884E-06</v>
      </c>
      <c r="W208" s="101">
        <v>4.382825181927977E-05</v>
      </c>
      <c r="X208" s="101">
        <v>67.5</v>
      </c>
    </row>
    <row r="209" spans="1:24" s="101" customFormat="1" ht="12.75" hidden="1">
      <c r="A209" s="101">
        <v>1325</v>
      </c>
      <c r="B209" s="101">
        <v>94.4000015258789</v>
      </c>
      <c r="C209" s="101">
        <v>107.4000015258789</v>
      </c>
      <c r="D209" s="101">
        <v>9.075024604797363</v>
      </c>
      <c r="E209" s="101">
        <v>9.785505294799805</v>
      </c>
      <c r="F209" s="101">
        <v>20.06545924401788</v>
      </c>
      <c r="G209" s="101" t="s">
        <v>58</v>
      </c>
      <c r="H209" s="101">
        <v>25.66229379957373</v>
      </c>
      <c r="I209" s="101">
        <v>52.56229532545264</v>
      </c>
      <c r="J209" s="101" t="s">
        <v>61</v>
      </c>
      <c r="K209" s="101">
        <v>1.4011859759188205</v>
      </c>
      <c r="L209" s="101">
        <v>-0.22798192336376355</v>
      </c>
      <c r="M209" s="101">
        <v>0.3348809289877188</v>
      </c>
      <c r="N209" s="101">
        <v>-0.06990930247905533</v>
      </c>
      <c r="O209" s="101">
        <v>0.05575758606418907</v>
      </c>
      <c r="P209" s="101">
        <v>-0.006538571228072781</v>
      </c>
      <c r="Q209" s="101">
        <v>0.00706295481172248</v>
      </c>
      <c r="R209" s="101">
        <v>-0.0010745520921784629</v>
      </c>
      <c r="S209" s="101">
        <v>0.0006871696547085602</v>
      </c>
      <c r="T209" s="101">
        <v>-9.565634613836471E-05</v>
      </c>
      <c r="U209" s="101">
        <v>0.0001635859636618308</v>
      </c>
      <c r="V209" s="101">
        <v>-3.969352142512495E-05</v>
      </c>
      <c r="W209" s="101">
        <v>4.141941917625481E-05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1328</v>
      </c>
      <c r="B211" s="101">
        <v>68.52</v>
      </c>
      <c r="C211" s="101">
        <v>90.12</v>
      </c>
      <c r="D211" s="101">
        <v>9.17231195490159</v>
      </c>
      <c r="E211" s="101">
        <v>9.678648961035584</v>
      </c>
      <c r="F211" s="101">
        <v>7.8131349371942935</v>
      </c>
      <c r="G211" s="101" t="s">
        <v>59</v>
      </c>
      <c r="H211" s="101">
        <v>19.207698966304264</v>
      </c>
      <c r="I211" s="101">
        <v>20.227698966304256</v>
      </c>
      <c r="J211" s="101" t="s">
        <v>73</v>
      </c>
      <c r="K211" s="101">
        <v>4.759304481787434</v>
      </c>
      <c r="M211" s="101" t="s">
        <v>68</v>
      </c>
      <c r="N211" s="101">
        <v>2.606124626073833</v>
      </c>
      <c r="X211" s="101">
        <v>67.5</v>
      </c>
    </row>
    <row r="212" spans="1:24" s="101" customFormat="1" ht="12.75" hidden="1">
      <c r="A212" s="101">
        <v>1294</v>
      </c>
      <c r="B212" s="101">
        <v>98.05999755859375</v>
      </c>
      <c r="C212" s="101">
        <v>98.36000061035156</v>
      </c>
      <c r="D212" s="101">
        <v>9.635763168334961</v>
      </c>
      <c r="E212" s="101">
        <v>10.182743072509766</v>
      </c>
      <c r="F212" s="101">
        <v>10.801899886203525</v>
      </c>
      <c r="G212" s="101" t="s">
        <v>56</v>
      </c>
      <c r="H212" s="101">
        <v>-3.9065176737850607</v>
      </c>
      <c r="I212" s="101">
        <v>26.653479884808696</v>
      </c>
      <c r="J212" s="101" t="s">
        <v>62</v>
      </c>
      <c r="K212" s="101">
        <v>2.047285098142663</v>
      </c>
      <c r="L212" s="101">
        <v>0.5629100126742793</v>
      </c>
      <c r="M212" s="101">
        <v>0.48466784139919605</v>
      </c>
      <c r="N212" s="101">
        <v>0.09504050824089713</v>
      </c>
      <c r="O212" s="101">
        <v>0.0822226699180617</v>
      </c>
      <c r="P212" s="101">
        <v>0.016148095169471306</v>
      </c>
      <c r="Q212" s="101">
        <v>0.010008373928638436</v>
      </c>
      <c r="R212" s="101">
        <v>0.001462928627583244</v>
      </c>
      <c r="S212" s="101">
        <v>0.0010787450591833257</v>
      </c>
      <c r="T212" s="101">
        <v>0.000237560991320507</v>
      </c>
      <c r="U212" s="101">
        <v>0.0002188889342359575</v>
      </c>
      <c r="V212" s="101">
        <v>5.4317754225403305E-05</v>
      </c>
      <c r="W212" s="101">
        <v>6.72635646961701E-05</v>
      </c>
      <c r="X212" s="101">
        <v>67.5</v>
      </c>
    </row>
    <row r="213" spans="1:24" s="101" customFormat="1" ht="12.75" hidden="1">
      <c r="A213" s="101">
        <v>1326</v>
      </c>
      <c r="B213" s="101">
        <v>153.52000427246094</v>
      </c>
      <c r="C213" s="101">
        <v>147.22000122070312</v>
      </c>
      <c r="D213" s="101">
        <v>8.265613555908203</v>
      </c>
      <c r="E213" s="101">
        <v>9.077048301696777</v>
      </c>
      <c r="F213" s="101">
        <v>22.398621136493595</v>
      </c>
      <c r="G213" s="101" t="s">
        <v>57</v>
      </c>
      <c r="H213" s="101">
        <v>-21.440020696902238</v>
      </c>
      <c r="I213" s="101">
        <v>64.5799835755587</v>
      </c>
      <c r="J213" s="101" t="s">
        <v>60</v>
      </c>
      <c r="K213" s="101">
        <v>1.5685276292415185</v>
      </c>
      <c r="L213" s="101">
        <v>-0.003061933582630053</v>
      </c>
      <c r="M213" s="101">
        <v>-0.3677632918663848</v>
      </c>
      <c r="N213" s="101">
        <v>-0.0009822726423691054</v>
      </c>
      <c r="O213" s="101">
        <v>0.06356114022123853</v>
      </c>
      <c r="P213" s="101">
        <v>-0.0003507005329866954</v>
      </c>
      <c r="Q213" s="101">
        <v>-0.007420587003980152</v>
      </c>
      <c r="R213" s="101">
        <v>-7.896133986014044E-05</v>
      </c>
      <c r="S213" s="101">
        <v>0.0008782095782251391</v>
      </c>
      <c r="T213" s="101">
        <v>-2.4993243923660848E-05</v>
      </c>
      <c r="U213" s="101">
        <v>-0.00015012876236753718</v>
      </c>
      <c r="V213" s="101">
        <v>-6.215522251036768E-06</v>
      </c>
      <c r="W213" s="101">
        <v>5.602386460284728E-05</v>
      </c>
      <c r="X213" s="101">
        <v>67.5</v>
      </c>
    </row>
    <row r="214" spans="1:24" s="101" customFormat="1" ht="12.75" hidden="1">
      <c r="A214" s="101">
        <v>1325</v>
      </c>
      <c r="B214" s="101">
        <v>85.87999725341797</v>
      </c>
      <c r="C214" s="101">
        <v>105.58000183105469</v>
      </c>
      <c r="D214" s="101">
        <v>9.131585121154785</v>
      </c>
      <c r="E214" s="101">
        <v>9.846404075622559</v>
      </c>
      <c r="F214" s="101">
        <v>18.76736470289705</v>
      </c>
      <c r="G214" s="101" t="s">
        <v>58</v>
      </c>
      <c r="H214" s="101">
        <v>30.459869729931746</v>
      </c>
      <c r="I214" s="101">
        <v>48.839866983349715</v>
      </c>
      <c r="J214" s="101" t="s">
        <v>61</v>
      </c>
      <c r="K214" s="101">
        <v>1.3157117273107337</v>
      </c>
      <c r="L214" s="101">
        <v>-0.5629016849607867</v>
      </c>
      <c r="M214" s="101">
        <v>0.3156787570334066</v>
      </c>
      <c r="N214" s="101">
        <v>-0.09503543206164787</v>
      </c>
      <c r="O214" s="101">
        <v>0.052158881336073354</v>
      </c>
      <c r="P214" s="101">
        <v>-0.01614428650447165</v>
      </c>
      <c r="Q214" s="101">
        <v>0.006715834811236086</v>
      </c>
      <c r="R214" s="101">
        <v>-0.0014607961104172221</v>
      </c>
      <c r="S214" s="101">
        <v>0.0006264493909535391</v>
      </c>
      <c r="T214" s="101">
        <v>-0.00023624259217032474</v>
      </c>
      <c r="U214" s="101">
        <v>0.00015929130623152315</v>
      </c>
      <c r="V214" s="101">
        <v>-5.396096466185705E-05</v>
      </c>
      <c r="W214" s="101">
        <v>3.722517603178924E-05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1328</v>
      </c>
      <c r="B216" s="101">
        <v>87.74</v>
      </c>
      <c r="C216" s="101">
        <v>105.04</v>
      </c>
      <c r="D216" s="101">
        <v>8.857697264696073</v>
      </c>
      <c r="E216" s="101">
        <v>9.20099139814193</v>
      </c>
      <c r="F216" s="101">
        <v>11.873592416063065</v>
      </c>
      <c r="G216" s="101" t="s">
        <v>59</v>
      </c>
      <c r="H216" s="101">
        <v>11.617569952274621</v>
      </c>
      <c r="I216" s="101">
        <v>31.857569952274613</v>
      </c>
      <c r="J216" s="101" t="s">
        <v>73</v>
      </c>
      <c r="K216" s="101">
        <v>4.111917351509686</v>
      </c>
      <c r="M216" s="101" t="s">
        <v>68</v>
      </c>
      <c r="N216" s="101">
        <v>2.407001550152635</v>
      </c>
      <c r="X216" s="101">
        <v>67.5</v>
      </c>
    </row>
    <row r="217" spans="1:24" s="101" customFormat="1" ht="12.75" hidden="1">
      <c r="A217" s="101">
        <v>1294</v>
      </c>
      <c r="B217" s="101">
        <v>105.9000015258789</v>
      </c>
      <c r="C217" s="101">
        <v>82.5</v>
      </c>
      <c r="D217" s="101">
        <v>9.052238464355469</v>
      </c>
      <c r="E217" s="101">
        <v>10.213878631591797</v>
      </c>
      <c r="F217" s="101">
        <v>14.569552311487296</v>
      </c>
      <c r="G217" s="101" t="s">
        <v>56</v>
      </c>
      <c r="H217" s="101">
        <v>-0.11988146409629508</v>
      </c>
      <c r="I217" s="101">
        <v>38.28012006178262</v>
      </c>
      <c r="J217" s="101" t="s">
        <v>62</v>
      </c>
      <c r="K217" s="101">
        <v>1.8067292648303703</v>
      </c>
      <c r="L217" s="101">
        <v>0.8109115192344059</v>
      </c>
      <c r="M217" s="101">
        <v>0.4277194590399073</v>
      </c>
      <c r="N217" s="101">
        <v>0.03520807090507351</v>
      </c>
      <c r="O217" s="101">
        <v>0.07256146786812832</v>
      </c>
      <c r="P217" s="101">
        <v>0.02326247290028288</v>
      </c>
      <c r="Q217" s="101">
        <v>0.008832415727356152</v>
      </c>
      <c r="R217" s="101">
        <v>0.0005419772113578224</v>
      </c>
      <c r="S217" s="101">
        <v>0.0009519696345360449</v>
      </c>
      <c r="T217" s="101">
        <v>0.00034224524184916464</v>
      </c>
      <c r="U217" s="101">
        <v>0.00019316325228879388</v>
      </c>
      <c r="V217" s="101">
        <v>2.0140948027519565E-05</v>
      </c>
      <c r="W217" s="101">
        <v>5.935244579055961E-05</v>
      </c>
      <c r="X217" s="101">
        <v>67.5</v>
      </c>
    </row>
    <row r="218" spans="1:24" s="101" customFormat="1" ht="12.75" hidden="1">
      <c r="A218" s="101">
        <v>1326</v>
      </c>
      <c r="B218" s="101">
        <v>147.67999267578125</v>
      </c>
      <c r="C218" s="101">
        <v>151.77999877929688</v>
      </c>
      <c r="D218" s="101">
        <v>8.385293960571289</v>
      </c>
      <c r="E218" s="101">
        <v>8.826729774475098</v>
      </c>
      <c r="F218" s="101">
        <v>18.418391496314506</v>
      </c>
      <c r="G218" s="101" t="s">
        <v>57</v>
      </c>
      <c r="H218" s="101">
        <v>-27.84662143865495</v>
      </c>
      <c r="I218" s="101">
        <v>52.33337123712629</v>
      </c>
      <c r="J218" s="101" t="s">
        <v>60</v>
      </c>
      <c r="K218" s="101">
        <v>1.521677077996633</v>
      </c>
      <c r="L218" s="101">
        <v>-0.004411822724833813</v>
      </c>
      <c r="M218" s="101">
        <v>-0.35759229848538626</v>
      </c>
      <c r="N218" s="101">
        <v>-0.0003633835260485889</v>
      </c>
      <c r="O218" s="101">
        <v>0.061531724694056676</v>
      </c>
      <c r="P218" s="101">
        <v>-0.0005050863283762183</v>
      </c>
      <c r="Q218" s="101">
        <v>-0.007254539126748814</v>
      </c>
      <c r="R218" s="101">
        <v>-2.9216398119227133E-05</v>
      </c>
      <c r="S218" s="101">
        <v>0.0008394900399264945</v>
      </c>
      <c r="T218" s="101">
        <v>-3.598446918246785E-05</v>
      </c>
      <c r="U218" s="101">
        <v>-0.00014940664113393987</v>
      </c>
      <c r="V218" s="101">
        <v>-2.2917510453219005E-06</v>
      </c>
      <c r="W218" s="101">
        <v>5.323913558034921E-05</v>
      </c>
      <c r="X218" s="101">
        <v>67.5</v>
      </c>
    </row>
    <row r="219" spans="1:24" s="101" customFormat="1" ht="12.75" hidden="1">
      <c r="A219" s="101">
        <v>1325</v>
      </c>
      <c r="B219" s="101">
        <v>99.18000030517578</v>
      </c>
      <c r="C219" s="101">
        <v>108.08000183105469</v>
      </c>
      <c r="D219" s="101">
        <v>9.097930908203125</v>
      </c>
      <c r="E219" s="101">
        <v>9.75146770477295</v>
      </c>
      <c r="F219" s="101">
        <v>21.82488737757646</v>
      </c>
      <c r="G219" s="101" t="s">
        <v>58</v>
      </c>
      <c r="H219" s="101">
        <v>25.358713320922227</v>
      </c>
      <c r="I219" s="101">
        <v>57.03871362609801</v>
      </c>
      <c r="J219" s="101" t="s">
        <v>61</v>
      </c>
      <c r="K219" s="101">
        <v>0.9740480002002567</v>
      </c>
      <c r="L219" s="101">
        <v>-0.8108995177254065</v>
      </c>
      <c r="M219" s="101">
        <v>0.23467356839944575</v>
      </c>
      <c r="N219" s="101">
        <v>-0.035206195609149254</v>
      </c>
      <c r="O219" s="101">
        <v>0.03845794424240894</v>
      </c>
      <c r="P219" s="101">
        <v>-0.02325698891166444</v>
      </c>
      <c r="Q219" s="101">
        <v>0.0050381772139652704</v>
      </c>
      <c r="R219" s="101">
        <v>-0.0005411891533578075</v>
      </c>
      <c r="S219" s="101">
        <v>0.00044889047432854207</v>
      </c>
      <c r="T219" s="101">
        <v>-0.0003403482386410266</v>
      </c>
      <c r="U219" s="101">
        <v>0.00012243242062402566</v>
      </c>
      <c r="V219" s="101">
        <v>-2.0010139044832004E-05</v>
      </c>
      <c r="W219" s="101">
        <v>2.6235610608074515E-05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1328</v>
      </c>
      <c r="B221" s="101">
        <v>87.72</v>
      </c>
      <c r="C221" s="101">
        <v>100.22</v>
      </c>
      <c r="D221" s="101">
        <v>8.89287406557665</v>
      </c>
      <c r="E221" s="101">
        <v>9.523200463177579</v>
      </c>
      <c r="F221" s="101">
        <v>11.06716150097997</v>
      </c>
      <c r="G221" s="101" t="s">
        <v>59</v>
      </c>
      <c r="H221" s="101">
        <v>9.356384359831196</v>
      </c>
      <c r="I221" s="101">
        <v>29.5763843598312</v>
      </c>
      <c r="J221" s="101" t="s">
        <v>73</v>
      </c>
      <c r="K221" s="101">
        <v>4.112372428459513</v>
      </c>
      <c r="M221" s="101" t="s">
        <v>68</v>
      </c>
      <c r="N221" s="101">
        <v>2.504277667501838</v>
      </c>
      <c r="X221" s="101">
        <v>67.5</v>
      </c>
    </row>
    <row r="222" spans="1:24" s="101" customFormat="1" ht="12.75" hidden="1">
      <c r="A222" s="101">
        <v>1294</v>
      </c>
      <c r="B222" s="101">
        <v>96.45999908447266</v>
      </c>
      <c r="C222" s="101">
        <v>79.66000366210938</v>
      </c>
      <c r="D222" s="101">
        <v>9.231799125671387</v>
      </c>
      <c r="E222" s="101">
        <v>10.581445693969727</v>
      </c>
      <c r="F222" s="101">
        <v>12.160518789584811</v>
      </c>
      <c r="G222" s="101" t="s">
        <v>56</v>
      </c>
      <c r="H222" s="101">
        <v>2.3567316627503203</v>
      </c>
      <c r="I222" s="101">
        <v>31.31673074722297</v>
      </c>
      <c r="J222" s="101" t="s">
        <v>62</v>
      </c>
      <c r="K222" s="101">
        <v>1.746016817205066</v>
      </c>
      <c r="L222" s="101">
        <v>0.9414905719771366</v>
      </c>
      <c r="M222" s="101">
        <v>0.4133465799748044</v>
      </c>
      <c r="N222" s="101">
        <v>0.02858334420448742</v>
      </c>
      <c r="O222" s="101">
        <v>0.07012315567492076</v>
      </c>
      <c r="P222" s="101">
        <v>0.027008381055195527</v>
      </c>
      <c r="Q222" s="101">
        <v>0.008535617010638845</v>
      </c>
      <c r="R222" s="101">
        <v>0.0004400159786955034</v>
      </c>
      <c r="S222" s="101">
        <v>0.0009199724482804108</v>
      </c>
      <c r="T222" s="101">
        <v>0.0003973653365247474</v>
      </c>
      <c r="U222" s="101">
        <v>0.00018666919287656307</v>
      </c>
      <c r="V222" s="101">
        <v>1.6357795067172597E-05</v>
      </c>
      <c r="W222" s="101">
        <v>5.7355576974840994E-05</v>
      </c>
      <c r="X222" s="101">
        <v>67.5</v>
      </c>
    </row>
    <row r="223" spans="1:24" s="101" customFormat="1" ht="12.75" hidden="1">
      <c r="A223" s="101">
        <v>1326</v>
      </c>
      <c r="B223" s="101">
        <v>150.8800048828125</v>
      </c>
      <c r="C223" s="101">
        <v>151.17999267578125</v>
      </c>
      <c r="D223" s="101">
        <v>8.30152416229248</v>
      </c>
      <c r="E223" s="101">
        <v>8.91383171081543</v>
      </c>
      <c r="F223" s="101">
        <v>18.676058045578994</v>
      </c>
      <c r="G223" s="101" t="s">
        <v>57</v>
      </c>
      <c r="H223" s="101">
        <v>-29.771831560405104</v>
      </c>
      <c r="I223" s="101">
        <v>53.60817332240739</v>
      </c>
      <c r="J223" s="101" t="s">
        <v>60</v>
      </c>
      <c r="K223" s="101">
        <v>1.5083864889340288</v>
      </c>
      <c r="L223" s="101">
        <v>-0.005122337135026844</v>
      </c>
      <c r="M223" s="101">
        <v>-0.35470084317385786</v>
      </c>
      <c r="N223" s="101">
        <v>-0.0002948168426239432</v>
      </c>
      <c r="O223" s="101">
        <v>0.06095701786862759</v>
      </c>
      <c r="P223" s="101">
        <v>-0.000586370786949271</v>
      </c>
      <c r="Q223" s="101">
        <v>-0.007207014845063672</v>
      </c>
      <c r="R223" s="101">
        <v>-2.3708152375623794E-05</v>
      </c>
      <c r="S223" s="101">
        <v>0.0008286004779631549</v>
      </c>
      <c r="T223" s="101">
        <v>-4.177274445400538E-05</v>
      </c>
      <c r="U223" s="101">
        <v>-0.0001491730363863946</v>
      </c>
      <c r="V223" s="101">
        <v>-1.8575848561630402E-06</v>
      </c>
      <c r="W223" s="101">
        <v>5.2457340770240066E-05</v>
      </c>
      <c r="X223" s="101">
        <v>67.5</v>
      </c>
    </row>
    <row r="224" spans="1:24" s="101" customFormat="1" ht="12.75" hidden="1">
      <c r="A224" s="101">
        <v>1325</v>
      </c>
      <c r="B224" s="101">
        <v>101.16000366210938</v>
      </c>
      <c r="C224" s="101">
        <v>103.76000213623047</v>
      </c>
      <c r="D224" s="101">
        <v>8.785665512084961</v>
      </c>
      <c r="E224" s="101">
        <v>9.782943725585938</v>
      </c>
      <c r="F224" s="101">
        <v>21.81094571389195</v>
      </c>
      <c r="G224" s="101" t="s">
        <v>58</v>
      </c>
      <c r="H224" s="101">
        <v>25.373198461100422</v>
      </c>
      <c r="I224" s="101">
        <v>59.0332021232098</v>
      </c>
      <c r="J224" s="101" t="s">
        <v>61</v>
      </c>
      <c r="K224" s="101">
        <v>0.8794003217899014</v>
      </c>
      <c r="L224" s="101">
        <v>-0.9414766374074882</v>
      </c>
      <c r="M224" s="101">
        <v>0.21223267191604048</v>
      </c>
      <c r="N224" s="101">
        <v>-0.028581823751144885</v>
      </c>
      <c r="O224" s="101">
        <v>0.034662644653473705</v>
      </c>
      <c r="P224" s="101">
        <v>-0.027002015045600895</v>
      </c>
      <c r="Q224" s="101">
        <v>0.004573367990369795</v>
      </c>
      <c r="R224" s="101">
        <v>-0.00043937681438407277</v>
      </c>
      <c r="S224" s="101">
        <v>0.0003997130889954497</v>
      </c>
      <c r="T224" s="101">
        <v>-0.0003951635718183119</v>
      </c>
      <c r="U224" s="101">
        <v>0.00011221761352145612</v>
      </c>
      <c r="V224" s="101">
        <v>-1.6251979509025045E-05</v>
      </c>
      <c r="W224" s="101">
        <v>2.3192447249736708E-05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6.505596823116803</v>
      </c>
      <c r="G225" s="102"/>
      <c r="H225" s="102"/>
      <c r="I225" s="115"/>
      <c r="J225" s="115" t="s">
        <v>158</v>
      </c>
      <c r="K225" s="102">
        <f>AVERAGE(K223,K218,K213,K208,K203,K198)</f>
        <v>1.442246942046422</v>
      </c>
      <c r="L225" s="102">
        <f>AVERAGE(L223,L218,L213,L208,L203,L198)</f>
        <v>-0.0035906206352546966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22.398621136493595</v>
      </c>
      <c r="G226" s="102"/>
      <c r="H226" s="102"/>
      <c r="I226" s="115"/>
      <c r="J226" s="115" t="s">
        <v>159</v>
      </c>
      <c r="K226" s="102">
        <f>AVERAGE(K224,K219,K214,K209,K204,K199)</f>
        <v>1.2055174846315448</v>
      </c>
      <c r="L226" s="102">
        <f>AVERAGE(L224,L219,L214,L209,L204,L199)</f>
        <v>-0.6600227164061617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0.9014043387790136</v>
      </c>
      <c r="L227" s="102">
        <f>ABS(L225/$H$33)</f>
        <v>0.009973946209040824</v>
      </c>
      <c r="M227" s="115" t="s">
        <v>111</v>
      </c>
      <c r="N227" s="102">
        <f>K227+L227+L228+K228</f>
        <v>2.0088455990098284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0.6849531162679232</v>
      </c>
      <c r="L228" s="102">
        <f>ABS(L226/$H$34)</f>
        <v>0.41251419775385106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1328</v>
      </c>
      <c r="B231" s="101">
        <v>71.52</v>
      </c>
      <c r="C231" s="101">
        <v>91.62</v>
      </c>
      <c r="D231" s="101">
        <v>9.119228316721314</v>
      </c>
      <c r="E231" s="101">
        <v>9.33512458263375</v>
      </c>
      <c r="F231" s="101">
        <v>14.885104122539564</v>
      </c>
      <c r="G231" s="101" t="s">
        <v>59</v>
      </c>
      <c r="H231" s="101">
        <v>34.74578870298937</v>
      </c>
      <c r="I231" s="101">
        <v>38.76578870298937</v>
      </c>
      <c r="J231" s="101" t="s">
        <v>73</v>
      </c>
      <c r="K231" s="101">
        <v>2.5489364370116414</v>
      </c>
      <c r="M231" s="101" t="s">
        <v>68</v>
      </c>
      <c r="N231" s="101">
        <v>1.780193970360755</v>
      </c>
      <c r="X231" s="101">
        <v>67.5</v>
      </c>
    </row>
    <row r="232" spans="1:24" s="101" customFormat="1" ht="12.75" hidden="1">
      <c r="A232" s="101">
        <v>1294</v>
      </c>
      <c r="B232" s="101">
        <v>91.30000305175781</v>
      </c>
      <c r="C232" s="101">
        <v>91.4000015258789</v>
      </c>
      <c r="D232" s="101">
        <v>9.547656059265137</v>
      </c>
      <c r="E232" s="101">
        <v>10.368551254272461</v>
      </c>
      <c r="F232" s="101">
        <v>9.515868341296347</v>
      </c>
      <c r="G232" s="101" t="s">
        <v>56</v>
      </c>
      <c r="H232" s="101">
        <v>-0.10983993844344297</v>
      </c>
      <c r="I232" s="101">
        <v>23.69016311331437</v>
      </c>
      <c r="J232" s="101" t="s">
        <v>62</v>
      </c>
      <c r="K232" s="101">
        <v>1.1861608759671394</v>
      </c>
      <c r="L232" s="101">
        <v>1.02315764281674</v>
      </c>
      <c r="M232" s="101">
        <v>0.2808065534715965</v>
      </c>
      <c r="N232" s="101">
        <v>0.11439733066693217</v>
      </c>
      <c r="O232" s="101">
        <v>0.0476379661507397</v>
      </c>
      <c r="P232" s="101">
        <v>0.029351008998660135</v>
      </c>
      <c r="Q232" s="101">
        <v>0.005798644094740278</v>
      </c>
      <c r="R232" s="101">
        <v>0.0017608658365132624</v>
      </c>
      <c r="S232" s="101">
        <v>0.0006250219519835545</v>
      </c>
      <c r="T232" s="101">
        <v>0.00043190335370394035</v>
      </c>
      <c r="U232" s="101">
        <v>0.00012685916019520224</v>
      </c>
      <c r="V232" s="101">
        <v>6.534893810116103E-05</v>
      </c>
      <c r="W232" s="101">
        <v>3.897638176144384E-05</v>
      </c>
      <c r="X232" s="101">
        <v>67.5</v>
      </c>
    </row>
    <row r="233" spans="1:24" s="101" customFormat="1" ht="12.75" hidden="1">
      <c r="A233" s="101">
        <v>1325</v>
      </c>
      <c r="B233" s="101">
        <v>81.27999877929688</v>
      </c>
      <c r="C233" s="101">
        <v>101.08000183105469</v>
      </c>
      <c r="D233" s="101">
        <v>9.32685661315918</v>
      </c>
      <c r="E233" s="101">
        <v>10.006874084472656</v>
      </c>
      <c r="F233" s="101">
        <v>7.785355193843624</v>
      </c>
      <c r="G233" s="101" t="s">
        <v>57</v>
      </c>
      <c r="H233" s="101">
        <v>6.052452990091595</v>
      </c>
      <c r="I233" s="101">
        <v>19.83245176938847</v>
      </c>
      <c r="J233" s="101" t="s">
        <v>60</v>
      </c>
      <c r="K233" s="101">
        <v>1.1019059956275934</v>
      </c>
      <c r="L233" s="101">
        <v>0.005568511986090937</v>
      </c>
      <c r="M233" s="101">
        <v>-0.2620252628854527</v>
      </c>
      <c r="N233" s="101">
        <v>-0.0011828828370067466</v>
      </c>
      <c r="O233" s="101">
        <v>0.0440613967483655</v>
      </c>
      <c r="P233" s="101">
        <v>0.0006368518393159267</v>
      </c>
      <c r="Q233" s="101">
        <v>-0.005463625464466995</v>
      </c>
      <c r="R233" s="101">
        <v>-9.504434131034206E-05</v>
      </c>
      <c r="S233" s="101">
        <v>0.0005607540646265687</v>
      </c>
      <c r="T233" s="101">
        <v>4.53327872026639E-05</v>
      </c>
      <c r="U233" s="101">
        <v>-0.0001225176297583178</v>
      </c>
      <c r="V233" s="101">
        <v>-7.488289402377531E-06</v>
      </c>
      <c r="W233" s="101">
        <v>3.438246090208483E-05</v>
      </c>
      <c r="X233" s="101">
        <v>67.5</v>
      </c>
    </row>
    <row r="234" spans="1:24" s="101" customFormat="1" ht="12.75" hidden="1">
      <c r="A234" s="101">
        <v>1326</v>
      </c>
      <c r="B234" s="101">
        <v>131.60000610351562</v>
      </c>
      <c r="C234" s="101">
        <v>141.5</v>
      </c>
      <c r="D234" s="101">
        <v>8.556793212890625</v>
      </c>
      <c r="E234" s="101">
        <v>9.03229808807373</v>
      </c>
      <c r="F234" s="101">
        <v>18.93459248649414</v>
      </c>
      <c r="G234" s="101" t="s">
        <v>58</v>
      </c>
      <c r="H234" s="101">
        <v>-11.413788011574326</v>
      </c>
      <c r="I234" s="101">
        <v>52.68621809194129</v>
      </c>
      <c r="J234" s="101" t="s">
        <v>61</v>
      </c>
      <c r="K234" s="101">
        <v>-0.43906810459778695</v>
      </c>
      <c r="L234" s="101">
        <v>1.0231424894551924</v>
      </c>
      <c r="M234" s="101">
        <v>-0.100970699128044</v>
      </c>
      <c r="N234" s="101">
        <v>-0.1143912149245445</v>
      </c>
      <c r="O234" s="101">
        <v>-0.018109918154485063</v>
      </c>
      <c r="P234" s="101">
        <v>0.0293440990486024</v>
      </c>
      <c r="Q234" s="101">
        <v>-0.0019424392195108997</v>
      </c>
      <c r="R234" s="101">
        <v>-0.00175829891297937</v>
      </c>
      <c r="S234" s="101">
        <v>-0.00027605673233253094</v>
      </c>
      <c r="T234" s="101">
        <v>0.00042951768921099044</v>
      </c>
      <c r="U234" s="101">
        <v>-3.29040563431888E-05</v>
      </c>
      <c r="V234" s="101">
        <v>-6.491848144231052E-05</v>
      </c>
      <c r="W234" s="101">
        <v>-1.8357688240364585E-05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1328</v>
      </c>
      <c r="B236" s="101">
        <v>68.5</v>
      </c>
      <c r="C236" s="101">
        <v>83.4</v>
      </c>
      <c r="D236" s="101">
        <v>9.246829370333085</v>
      </c>
      <c r="E236" s="101">
        <v>9.541017315699854</v>
      </c>
      <c r="F236" s="101">
        <v>15.459020567033328</v>
      </c>
      <c r="G236" s="101" t="s">
        <v>59</v>
      </c>
      <c r="H236" s="101">
        <v>38.69983841951584</v>
      </c>
      <c r="I236" s="101">
        <v>39.69983841951584</v>
      </c>
      <c r="J236" s="101" t="s">
        <v>73</v>
      </c>
      <c r="K236" s="101">
        <v>3.9526176410453173</v>
      </c>
      <c r="M236" s="101" t="s">
        <v>68</v>
      </c>
      <c r="N236" s="101">
        <v>2.891483460051345</v>
      </c>
      <c r="X236" s="101">
        <v>67.5</v>
      </c>
    </row>
    <row r="237" spans="1:24" s="101" customFormat="1" ht="12.75" hidden="1">
      <c r="A237" s="101">
        <v>1294</v>
      </c>
      <c r="B237" s="101">
        <v>92.36000061035156</v>
      </c>
      <c r="C237" s="101">
        <v>87.16000366210938</v>
      </c>
      <c r="D237" s="101">
        <v>9.325366020202637</v>
      </c>
      <c r="E237" s="101">
        <v>10.21455192565918</v>
      </c>
      <c r="F237" s="101">
        <v>8.088188470965601</v>
      </c>
      <c r="G237" s="101" t="s">
        <v>56</v>
      </c>
      <c r="H237" s="101">
        <v>-4.243206450087513</v>
      </c>
      <c r="I237" s="101">
        <v>20.61679416026405</v>
      </c>
      <c r="J237" s="101" t="s">
        <v>62</v>
      </c>
      <c r="K237" s="101">
        <v>1.3659080225707758</v>
      </c>
      <c r="L237" s="101">
        <v>1.4039678011660568</v>
      </c>
      <c r="M237" s="101">
        <v>0.32335912838944986</v>
      </c>
      <c r="N237" s="101">
        <v>0.08091846263706234</v>
      </c>
      <c r="O237" s="101">
        <v>0.05485686395180921</v>
      </c>
      <c r="P237" s="101">
        <v>0.0402752520536956</v>
      </c>
      <c r="Q237" s="101">
        <v>0.0066773632332913216</v>
      </c>
      <c r="R237" s="101">
        <v>0.0012455300498193378</v>
      </c>
      <c r="S237" s="101">
        <v>0.0007197214596868085</v>
      </c>
      <c r="T237" s="101">
        <v>0.0005926520232691474</v>
      </c>
      <c r="U237" s="101">
        <v>0.00014608597870659204</v>
      </c>
      <c r="V237" s="101">
        <v>4.622115049289159E-05</v>
      </c>
      <c r="W237" s="101">
        <v>4.488150233650943E-05</v>
      </c>
      <c r="X237" s="101">
        <v>67.5</v>
      </c>
    </row>
    <row r="238" spans="1:24" s="101" customFormat="1" ht="12.75" hidden="1">
      <c r="A238" s="101">
        <v>1325</v>
      </c>
      <c r="B238" s="101">
        <v>72.94000244140625</v>
      </c>
      <c r="C238" s="101">
        <v>98.63999938964844</v>
      </c>
      <c r="D238" s="101">
        <v>9.514408111572266</v>
      </c>
      <c r="E238" s="101">
        <v>10.022644996643066</v>
      </c>
      <c r="F238" s="101">
        <v>5.204326694520821</v>
      </c>
      <c r="G238" s="101" t="s">
        <v>57</v>
      </c>
      <c r="H238" s="101">
        <v>7.551625584758156</v>
      </c>
      <c r="I238" s="101">
        <v>12.991628026164408</v>
      </c>
      <c r="J238" s="101" t="s">
        <v>60</v>
      </c>
      <c r="K238" s="101">
        <v>1.1954638198349388</v>
      </c>
      <c r="L238" s="101">
        <v>0.007640220280475673</v>
      </c>
      <c r="M238" s="101">
        <v>-0.2847688333233171</v>
      </c>
      <c r="N238" s="101">
        <v>-0.0008367137993225493</v>
      </c>
      <c r="O238" s="101">
        <v>0.04772251338029984</v>
      </c>
      <c r="P238" s="101">
        <v>0.0008739021624545766</v>
      </c>
      <c r="Q238" s="101">
        <v>-0.005961417426075383</v>
      </c>
      <c r="R238" s="101">
        <v>-6.720306403854159E-05</v>
      </c>
      <c r="S238" s="101">
        <v>0.0006007581018665544</v>
      </c>
      <c r="T238" s="101">
        <v>6.221437493450412E-05</v>
      </c>
      <c r="U238" s="101">
        <v>-0.00013522358623703945</v>
      </c>
      <c r="V238" s="101">
        <v>-5.290346761595368E-06</v>
      </c>
      <c r="W238" s="101">
        <v>3.66278883441633E-05</v>
      </c>
      <c r="X238" s="101">
        <v>67.5</v>
      </c>
    </row>
    <row r="239" spans="1:24" s="101" customFormat="1" ht="12.75" hidden="1">
      <c r="A239" s="101">
        <v>1326</v>
      </c>
      <c r="B239" s="101">
        <v>153.6199951171875</v>
      </c>
      <c r="C239" s="101">
        <v>147.9199981689453</v>
      </c>
      <c r="D239" s="101">
        <v>8.127413749694824</v>
      </c>
      <c r="E239" s="101">
        <v>8.828474998474121</v>
      </c>
      <c r="F239" s="101">
        <v>22.10557776998956</v>
      </c>
      <c r="G239" s="101" t="s">
        <v>58</v>
      </c>
      <c r="H239" s="101">
        <v>-21.300884707472918</v>
      </c>
      <c r="I239" s="101">
        <v>64.81911040971458</v>
      </c>
      <c r="J239" s="101" t="s">
        <v>61</v>
      </c>
      <c r="K239" s="101">
        <v>-0.6607351826479835</v>
      </c>
      <c r="L239" s="101">
        <v>1.4039470124421072</v>
      </c>
      <c r="M239" s="101">
        <v>-0.15319215867811756</v>
      </c>
      <c r="N239" s="101">
        <v>-0.0809141366237302</v>
      </c>
      <c r="O239" s="101">
        <v>-0.027052490445325122</v>
      </c>
      <c r="P239" s="101">
        <v>0.04026576986721065</v>
      </c>
      <c r="Q239" s="101">
        <v>-0.003008102727866101</v>
      </c>
      <c r="R239" s="101">
        <v>-0.0012437157445279825</v>
      </c>
      <c r="S239" s="101">
        <v>-0.00039634414663951436</v>
      </c>
      <c r="T239" s="101">
        <v>0.0005893774615953031</v>
      </c>
      <c r="U239" s="101">
        <v>-5.527834024151611E-05</v>
      </c>
      <c r="V239" s="101">
        <v>-4.591739304477781E-05</v>
      </c>
      <c r="W239" s="101">
        <v>-2.5937367781438577E-05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1328</v>
      </c>
      <c r="B241" s="101">
        <v>74.88</v>
      </c>
      <c r="C241" s="101">
        <v>81.98</v>
      </c>
      <c r="D241" s="101">
        <v>9.259878098283902</v>
      </c>
      <c r="E241" s="101">
        <v>9.768500048134927</v>
      </c>
      <c r="F241" s="101">
        <v>16.533315643285793</v>
      </c>
      <c r="G241" s="101" t="s">
        <v>59</v>
      </c>
      <c r="H241" s="101">
        <v>35.03026267396225</v>
      </c>
      <c r="I241" s="101">
        <v>42.410262673962244</v>
      </c>
      <c r="J241" s="101" t="s">
        <v>73</v>
      </c>
      <c r="K241" s="101">
        <v>2.903944980882011</v>
      </c>
      <c r="M241" s="101" t="s">
        <v>68</v>
      </c>
      <c r="N241" s="101">
        <v>2.141138790642731</v>
      </c>
      <c r="X241" s="101">
        <v>67.5</v>
      </c>
    </row>
    <row r="242" spans="1:24" s="101" customFormat="1" ht="12.75" hidden="1">
      <c r="A242" s="101">
        <v>1294</v>
      </c>
      <c r="B242" s="101">
        <v>104.36000061035156</v>
      </c>
      <c r="C242" s="101">
        <v>100.66000366210938</v>
      </c>
      <c r="D242" s="101">
        <v>9.550013542175293</v>
      </c>
      <c r="E242" s="101">
        <v>10.291800498962402</v>
      </c>
      <c r="F242" s="101">
        <v>10.429444132700642</v>
      </c>
      <c r="G242" s="101" t="s">
        <v>56</v>
      </c>
      <c r="H242" s="101">
        <v>-10.887598176077901</v>
      </c>
      <c r="I242" s="101">
        <v>25.972402434273665</v>
      </c>
      <c r="J242" s="101" t="s">
        <v>62</v>
      </c>
      <c r="K242" s="101">
        <v>1.1547309734307474</v>
      </c>
      <c r="L242" s="101">
        <v>1.2196768630982613</v>
      </c>
      <c r="M242" s="101">
        <v>0.2733664101021102</v>
      </c>
      <c r="N242" s="101">
        <v>0.06922396165005985</v>
      </c>
      <c r="O242" s="101">
        <v>0.04637565571515653</v>
      </c>
      <c r="P242" s="101">
        <v>0.03498860483792053</v>
      </c>
      <c r="Q242" s="101">
        <v>0.005644969574353628</v>
      </c>
      <c r="R242" s="101">
        <v>0.0010655014895549555</v>
      </c>
      <c r="S242" s="101">
        <v>0.0006084710417881038</v>
      </c>
      <c r="T242" s="101">
        <v>0.0005148680931582512</v>
      </c>
      <c r="U242" s="101">
        <v>0.00012348868732862625</v>
      </c>
      <c r="V242" s="101">
        <v>3.954346668509163E-05</v>
      </c>
      <c r="W242" s="101">
        <v>3.7948547517310146E-05</v>
      </c>
      <c r="X242" s="101">
        <v>67.5</v>
      </c>
    </row>
    <row r="243" spans="1:24" s="101" customFormat="1" ht="12.75" hidden="1">
      <c r="A243" s="101">
        <v>1325</v>
      </c>
      <c r="B243" s="101">
        <v>94.4000015258789</v>
      </c>
      <c r="C243" s="101">
        <v>107.4000015258789</v>
      </c>
      <c r="D243" s="101">
        <v>9.075024604797363</v>
      </c>
      <c r="E243" s="101">
        <v>9.785505294799805</v>
      </c>
      <c r="F243" s="101">
        <v>12.182586121662334</v>
      </c>
      <c r="G243" s="101" t="s">
        <v>57</v>
      </c>
      <c r="H243" s="101">
        <v>5.012783612367173</v>
      </c>
      <c r="I243" s="101">
        <v>31.912785138246083</v>
      </c>
      <c r="J243" s="101" t="s">
        <v>60</v>
      </c>
      <c r="K243" s="101">
        <v>1.1544434007550985</v>
      </c>
      <c r="L243" s="101">
        <v>0.006637152053187474</v>
      </c>
      <c r="M243" s="101">
        <v>-0.2733500282859022</v>
      </c>
      <c r="N243" s="101">
        <v>-0.0007158382501603611</v>
      </c>
      <c r="O243" s="101">
        <v>0.046350253348354506</v>
      </c>
      <c r="P243" s="101">
        <v>0.0007591403636144855</v>
      </c>
      <c r="Q243" s="101">
        <v>-0.005644309858911645</v>
      </c>
      <c r="R243" s="101">
        <v>-5.7493469842722874E-05</v>
      </c>
      <c r="S243" s="101">
        <v>0.00060539551587602</v>
      </c>
      <c r="T243" s="101">
        <v>5.40446564081024E-05</v>
      </c>
      <c r="U243" s="101">
        <v>-0.0001229384282951087</v>
      </c>
      <c r="V243" s="101">
        <v>-4.524107799178523E-06</v>
      </c>
      <c r="W243" s="101">
        <v>3.761042131317606E-05</v>
      </c>
      <c r="X243" s="101">
        <v>67.5</v>
      </c>
    </row>
    <row r="244" spans="1:24" s="101" customFormat="1" ht="12.75" hidden="1">
      <c r="A244" s="101">
        <v>1326</v>
      </c>
      <c r="B244" s="101">
        <v>140.27999877929688</v>
      </c>
      <c r="C244" s="101">
        <v>146.3800048828125</v>
      </c>
      <c r="D244" s="101">
        <v>8.201750755310059</v>
      </c>
      <c r="E244" s="101">
        <v>8.982857704162598</v>
      </c>
      <c r="F244" s="101">
        <v>21.121988587283493</v>
      </c>
      <c r="G244" s="101" t="s">
        <v>58</v>
      </c>
      <c r="H244" s="101">
        <v>-11.440724603326117</v>
      </c>
      <c r="I244" s="101">
        <v>61.339274175970765</v>
      </c>
      <c r="J244" s="101" t="s">
        <v>61</v>
      </c>
      <c r="K244" s="101">
        <v>-0.025769273434152903</v>
      </c>
      <c r="L244" s="101">
        <v>1.2196588041701817</v>
      </c>
      <c r="M244" s="101">
        <v>-0.00299269246859267</v>
      </c>
      <c r="N244" s="101">
        <v>-0.06922026034427034</v>
      </c>
      <c r="O244" s="101">
        <v>-0.001534749997257905</v>
      </c>
      <c r="P244" s="101">
        <v>0.03498036841447624</v>
      </c>
      <c r="Q244" s="101">
        <v>8.630012729411985E-05</v>
      </c>
      <c r="R244" s="101">
        <v>-0.0010639492117433392</v>
      </c>
      <c r="S244" s="101">
        <v>-6.11005568870527E-05</v>
      </c>
      <c r="T244" s="101">
        <v>0.0005120237577165182</v>
      </c>
      <c r="U244" s="101">
        <v>1.1644687478658966E-05</v>
      </c>
      <c r="V244" s="101">
        <v>-3.928381608367959E-05</v>
      </c>
      <c r="W244" s="101">
        <v>-5.054549170691497E-06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1328</v>
      </c>
      <c r="B246" s="101">
        <v>68.52</v>
      </c>
      <c r="C246" s="101">
        <v>90.12</v>
      </c>
      <c r="D246" s="101">
        <v>9.17231195490159</v>
      </c>
      <c r="E246" s="101">
        <v>9.678648961035584</v>
      </c>
      <c r="F246" s="101">
        <v>15.486090001742744</v>
      </c>
      <c r="G246" s="101" t="s">
        <v>59</v>
      </c>
      <c r="H246" s="101">
        <v>39.07248134562925</v>
      </c>
      <c r="I246" s="101">
        <v>40.092481345629245</v>
      </c>
      <c r="J246" s="101" t="s">
        <v>73</v>
      </c>
      <c r="K246" s="101">
        <v>3.7187804418251447</v>
      </c>
      <c r="M246" s="101" t="s">
        <v>68</v>
      </c>
      <c r="N246" s="101">
        <v>2.7105317020794932</v>
      </c>
      <c r="X246" s="101">
        <v>67.5</v>
      </c>
    </row>
    <row r="247" spans="1:24" s="101" customFormat="1" ht="12.75" hidden="1">
      <c r="A247" s="101">
        <v>1294</v>
      </c>
      <c r="B247" s="101">
        <v>98.05999755859375</v>
      </c>
      <c r="C247" s="101">
        <v>98.36000061035156</v>
      </c>
      <c r="D247" s="101">
        <v>9.635763168334961</v>
      </c>
      <c r="E247" s="101">
        <v>10.182743072509766</v>
      </c>
      <c r="F247" s="101">
        <v>10.801899886203525</v>
      </c>
      <c r="G247" s="101" t="s">
        <v>56</v>
      </c>
      <c r="H247" s="101">
        <v>-3.9065176737850607</v>
      </c>
      <c r="I247" s="101">
        <v>26.653479884808696</v>
      </c>
      <c r="J247" s="101" t="s">
        <v>62</v>
      </c>
      <c r="K247" s="101">
        <v>1.335104888764753</v>
      </c>
      <c r="L247" s="101">
        <v>1.3501772296114583</v>
      </c>
      <c r="M247" s="101">
        <v>0.31606692658542085</v>
      </c>
      <c r="N247" s="101">
        <v>0.09475070158315703</v>
      </c>
      <c r="O247" s="101">
        <v>0.053619745861623415</v>
      </c>
      <c r="P247" s="101">
        <v>0.03873216976830727</v>
      </c>
      <c r="Q247" s="101">
        <v>0.00652677261457652</v>
      </c>
      <c r="R247" s="101">
        <v>0.0014584434655393291</v>
      </c>
      <c r="S247" s="101">
        <v>0.0007034963812770324</v>
      </c>
      <c r="T247" s="101">
        <v>0.000569946411091217</v>
      </c>
      <c r="U247" s="101">
        <v>0.00014279115637619267</v>
      </c>
      <c r="V247" s="101">
        <v>5.412353899208728E-05</v>
      </c>
      <c r="W247" s="101">
        <v>4.387029599776626E-05</v>
      </c>
      <c r="X247" s="101">
        <v>67.5</v>
      </c>
    </row>
    <row r="248" spans="1:24" s="101" customFormat="1" ht="12.75" hidden="1">
      <c r="A248" s="101">
        <v>1325</v>
      </c>
      <c r="B248" s="101">
        <v>85.87999725341797</v>
      </c>
      <c r="C248" s="101">
        <v>105.58000183105469</v>
      </c>
      <c r="D248" s="101">
        <v>9.131585121154785</v>
      </c>
      <c r="E248" s="101">
        <v>9.846404075622559</v>
      </c>
      <c r="F248" s="101">
        <v>9.972962982050824</v>
      </c>
      <c r="G248" s="101" t="s">
        <v>57</v>
      </c>
      <c r="H248" s="101">
        <v>7.573470011916541</v>
      </c>
      <c r="I248" s="101">
        <v>25.95346726533451</v>
      </c>
      <c r="J248" s="101" t="s">
        <v>60</v>
      </c>
      <c r="K248" s="101">
        <v>1.209326083425281</v>
      </c>
      <c r="L248" s="101">
        <v>0.0073476646410193325</v>
      </c>
      <c r="M248" s="101">
        <v>-0.2877946310252622</v>
      </c>
      <c r="N248" s="101">
        <v>-0.0009797534687649365</v>
      </c>
      <c r="O248" s="101">
        <v>0.048320383116677613</v>
      </c>
      <c r="P248" s="101">
        <v>0.0008404140740886219</v>
      </c>
      <c r="Q248" s="101">
        <v>-0.0060116673395007895</v>
      </c>
      <c r="R248" s="101">
        <v>-7.870352002669229E-05</v>
      </c>
      <c r="S248" s="101">
        <v>0.000611960497358352</v>
      </c>
      <c r="T248" s="101">
        <v>5.9828859234570705E-05</v>
      </c>
      <c r="U248" s="101">
        <v>-0.00013550984687020617</v>
      </c>
      <c r="V248" s="101">
        <v>-6.197612002331759E-06</v>
      </c>
      <c r="W248" s="101">
        <v>3.742827932865768E-05</v>
      </c>
      <c r="X248" s="101">
        <v>67.5</v>
      </c>
    </row>
    <row r="249" spans="1:24" s="101" customFormat="1" ht="12.75" hidden="1">
      <c r="A249" s="101">
        <v>1326</v>
      </c>
      <c r="B249" s="101">
        <v>153.52000427246094</v>
      </c>
      <c r="C249" s="101">
        <v>147.22000122070312</v>
      </c>
      <c r="D249" s="101">
        <v>8.265613555908203</v>
      </c>
      <c r="E249" s="101">
        <v>9.077048301696777</v>
      </c>
      <c r="F249" s="101">
        <v>23.420968768040503</v>
      </c>
      <c r="G249" s="101" t="s">
        <v>58</v>
      </c>
      <c r="H249" s="101">
        <v>-18.49237526589664</v>
      </c>
      <c r="I249" s="101">
        <v>67.5276290065643</v>
      </c>
      <c r="J249" s="101" t="s">
        <v>61</v>
      </c>
      <c r="K249" s="101">
        <v>-0.5657167912929699</v>
      </c>
      <c r="L249" s="101">
        <v>1.3501572364675143</v>
      </c>
      <c r="M249" s="101">
        <v>-0.13066197776777672</v>
      </c>
      <c r="N249" s="101">
        <v>-0.09474563596092919</v>
      </c>
      <c r="O249" s="101">
        <v>-0.02324258423072999</v>
      </c>
      <c r="P249" s="101">
        <v>0.038723051005119025</v>
      </c>
      <c r="Q249" s="101">
        <v>-0.0025413808375695135</v>
      </c>
      <c r="R249" s="101">
        <v>-0.0014563183368033845</v>
      </c>
      <c r="S249" s="101">
        <v>-0.0003470036140197939</v>
      </c>
      <c r="T249" s="101">
        <v>0.0005667975115669162</v>
      </c>
      <c r="U249" s="101">
        <v>-4.501550555601461E-05</v>
      </c>
      <c r="V249" s="101">
        <v>-5.3767528104763616E-05</v>
      </c>
      <c r="W249" s="101">
        <v>-2.288507761462921E-05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1328</v>
      </c>
      <c r="B251" s="101">
        <v>87.74</v>
      </c>
      <c r="C251" s="101">
        <v>105.04</v>
      </c>
      <c r="D251" s="101">
        <v>8.857697264696073</v>
      </c>
      <c r="E251" s="101">
        <v>9.20099139814193</v>
      </c>
      <c r="F251" s="101">
        <v>19.417439600573672</v>
      </c>
      <c r="G251" s="101" t="s">
        <v>59</v>
      </c>
      <c r="H251" s="101">
        <v>31.85817035091138</v>
      </c>
      <c r="I251" s="101">
        <v>52.098170350911374</v>
      </c>
      <c r="J251" s="101" t="s">
        <v>73</v>
      </c>
      <c r="K251" s="101">
        <v>3.3362127837361992</v>
      </c>
      <c r="M251" s="101" t="s">
        <v>68</v>
      </c>
      <c r="N251" s="101">
        <v>1.9893807301530606</v>
      </c>
      <c r="X251" s="101">
        <v>67.5</v>
      </c>
    </row>
    <row r="252" spans="1:24" s="101" customFormat="1" ht="12.75" hidden="1">
      <c r="A252" s="101">
        <v>1294</v>
      </c>
      <c r="B252" s="101">
        <v>105.9000015258789</v>
      </c>
      <c r="C252" s="101">
        <v>82.5</v>
      </c>
      <c r="D252" s="101">
        <v>9.052238464355469</v>
      </c>
      <c r="E252" s="101">
        <v>10.213878631591797</v>
      </c>
      <c r="F252" s="101">
        <v>14.569552311487296</v>
      </c>
      <c r="G252" s="101" t="s">
        <v>56</v>
      </c>
      <c r="H252" s="101">
        <v>-0.11988146409629508</v>
      </c>
      <c r="I252" s="101">
        <v>38.28012006178262</v>
      </c>
      <c r="J252" s="101" t="s">
        <v>62</v>
      </c>
      <c r="K252" s="101">
        <v>1.602589463421203</v>
      </c>
      <c r="L252" s="101">
        <v>0.7860505326738549</v>
      </c>
      <c r="M252" s="101">
        <v>0.3793904982662511</v>
      </c>
      <c r="N252" s="101">
        <v>0.03733135953592987</v>
      </c>
      <c r="O252" s="101">
        <v>0.06436261343237007</v>
      </c>
      <c r="P252" s="101">
        <v>0.022549176308247033</v>
      </c>
      <c r="Q252" s="101">
        <v>0.007834387335620316</v>
      </c>
      <c r="R252" s="101">
        <v>0.000574645381368673</v>
      </c>
      <c r="S252" s="101">
        <v>0.0008444290787437164</v>
      </c>
      <c r="T252" s="101">
        <v>0.00033183442106188776</v>
      </c>
      <c r="U252" s="101">
        <v>0.00017136711278497706</v>
      </c>
      <c r="V252" s="101">
        <v>2.1333162795026524E-05</v>
      </c>
      <c r="W252" s="101">
        <v>5.265516802414161E-05</v>
      </c>
      <c r="X252" s="101">
        <v>67.5</v>
      </c>
    </row>
    <row r="253" spans="1:24" s="101" customFormat="1" ht="12.75" hidden="1">
      <c r="A253" s="101">
        <v>1325</v>
      </c>
      <c r="B253" s="101">
        <v>99.18000030517578</v>
      </c>
      <c r="C253" s="101">
        <v>108.08000183105469</v>
      </c>
      <c r="D253" s="101">
        <v>9.097930908203125</v>
      </c>
      <c r="E253" s="101">
        <v>9.75146770477295</v>
      </c>
      <c r="F253" s="101">
        <v>9.449839125936396</v>
      </c>
      <c r="G253" s="101" t="s">
        <v>57</v>
      </c>
      <c r="H253" s="101">
        <v>-6.983118328557936</v>
      </c>
      <c r="I253" s="101">
        <v>24.69688197661785</v>
      </c>
      <c r="J253" s="101" t="s">
        <v>60</v>
      </c>
      <c r="K253" s="101">
        <v>1.4916492539063326</v>
      </c>
      <c r="L253" s="101">
        <v>0.0042777267327005625</v>
      </c>
      <c r="M253" s="101">
        <v>-0.35468105505317404</v>
      </c>
      <c r="N253" s="101">
        <v>-0.00038563369628137855</v>
      </c>
      <c r="O253" s="101">
        <v>0.059649713221392904</v>
      </c>
      <c r="P253" s="101">
        <v>0.0004891641743533253</v>
      </c>
      <c r="Q253" s="101">
        <v>-0.007394583043240334</v>
      </c>
      <c r="R253" s="101">
        <v>-3.095506952356187E-05</v>
      </c>
      <c r="S253" s="101">
        <v>0.0007594071598037809</v>
      </c>
      <c r="T253" s="101">
        <v>3.481551166415813E-05</v>
      </c>
      <c r="U253" s="101">
        <v>-0.00016572174255059715</v>
      </c>
      <c r="V253" s="101">
        <v>-2.4285395643404383E-06</v>
      </c>
      <c r="W253" s="101">
        <v>4.6564319654155376E-05</v>
      </c>
      <c r="X253" s="101">
        <v>67.5</v>
      </c>
    </row>
    <row r="254" spans="1:24" s="101" customFormat="1" ht="12.75" hidden="1">
      <c r="A254" s="101">
        <v>1326</v>
      </c>
      <c r="B254" s="101">
        <v>147.67999267578125</v>
      </c>
      <c r="C254" s="101">
        <v>151.77999877929688</v>
      </c>
      <c r="D254" s="101">
        <v>8.385293960571289</v>
      </c>
      <c r="E254" s="101">
        <v>8.826729774475098</v>
      </c>
      <c r="F254" s="101">
        <v>22.868631131257963</v>
      </c>
      <c r="G254" s="101" t="s">
        <v>58</v>
      </c>
      <c r="H254" s="101">
        <v>-15.201866713125781</v>
      </c>
      <c r="I254" s="101">
        <v>64.97812596265547</v>
      </c>
      <c r="J254" s="101" t="s">
        <v>61</v>
      </c>
      <c r="K254" s="101">
        <v>-0.5858971681014855</v>
      </c>
      <c r="L254" s="101">
        <v>0.7860388927851162</v>
      </c>
      <c r="M254" s="101">
        <v>-0.13467924621515232</v>
      </c>
      <c r="N254" s="101">
        <v>-0.03732936768086428</v>
      </c>
      <c r="O254" s="101">
        <v>-0.024175560395785816</v>
      </c>
      <c r="P254" s="101">
        <v>0.022543869911595446</v>
      </c>
      <c r="Q254" s="101">
        <v>-0.0025880043549326775</v>
      </c>
      <c r="R254" s="101">
        <v>-0.0005738110298688403</v>
      </c>
      <c r="S254" s="101">
        <v>-0.000369271221010677</v>
      </c>
      <c r="T254" s="101">
        <v>0.00033000297445483895</v>
      </c>
      <c r="U254" s="101">
        <v>-4.362328953956411E-05</v>
      </c>
      <c r="V254" s="101">
        <v>-2.119448113126474E-05</v>
      </c>
      <c r="W254" s="101">
        <v>-2.4583141678724154E-05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1328</v>
      </c>
      <c r="B256" s="101">
        <v>87.72</v>
      </c>
      <c r="C256" s="101">
        <v>100.22</v>
      </c>
      <c r="D256" s="101">
        <v>8.89287406557665</v>
      </c>
      <c r="E256" s="101">
        <v>9.523200463177579</v>
      </c>
      <c r="F256" s="101">
        <v>19.43608391400418</v>
      </c>
      <c r="G256" s="101" t="s">
        <v>59</v>
      </c>
      <c r="H256" s="101">
        <v>31.721872199083606</v>
      </c>
      <c r="I256" s="101">
        <v>51.941872199083605</v>
      </c>
      <c r="J256" s="101" t="s">
        <v>73</v>
      </c>
      <c r="K256" s="101">
        <v>3.826449489439202</v>
      </c>
      <c r="M256" s="101" t="s">
        <v>68</v>
      </c>
      <c r="N256" s="101">
        <v>2.2309081457138658</v>
      </c>
      <c r="X256" s="101">
        <v>67.5</v>
      </c>
    </row>
    <row r="257" spans="1:24" s="101" customFormat="1" ht="12.75" hidden="1">
      <c r="A257" s="101">
        <v>1294</v>
      </c>
      <c r="B257" s="101">
        <v>96.45999908447266</v>
      </c>
      <c r="C257" s="101">
        <v>79.66000366210938</v>
      </c>
      <c r="D257" s="101">
        <v>9.231799125671387</v>
      </c>
      <c r="E257" s="101">
        <v>10.581445693969727</v>
      </c>
      <c r="F257" s="101">
        <v>12.160518789584811</v>
      </c>
      <c r="G257" s="101" t="s">
        <v>56</v>
      </c>
      <c r="H257" s="101">
        <v>2.3567316627503203</v>
      </c>
      <c r="I257" s="101">
        <v>31.31673074722297</v>
      </c>
      <c r="J257" s="101" t="s">
        <v>62</v>
      </c>
      <c r="K257" s="101">
        <v>1.7483672224145683</v>
      </c>
      <c r="L257" s="101">
        <v>0.7695038899066325</v>
      </c>
      <c r="M257" s="101">
        <v>0.41390128229593864</v>
      </c>
      <c r="N257" s="101">
        <v>0.026815288599503363</v>
      </c>
      <c r="O257" s="101">
        <v>0.07021737203158877</v>
      </c>
      <c r="P257" s="101">
        <v>0.02207448539997512</v>
      </c>
      <c r="Q257" s="101">
        <v>0.008547041978401696</v>
      </c>
      <c r="R257" s="101">
        <v>0.00041278754928735146</v>
      </c>
      <c r="S257" s="101">
        <v>0.0009212385209225551</v>
      </c>
      <c r="T257" s="101">
        <v>0.0003248497756580262</v>
      </c>
      <c r="U257" s="101">
        <v>0.00018695424719827636</v>
      </c>
      <c r="V257" s="101">
        <v>1.5326490170462944E-05</v>
      </c>
      <c r="W257" s="101">
        <v>5.744401493328292E-05</v>
      </c>
      <c r="X257" s="101">
        <v>67.5</v>
      </c>
    </row>
    <row r="258" spans="1:24" s="101" customFormat="1" ht="12.75" hidden="1">
      <c r="A258" s="101">
        <v>1325</v>
      </c>
      <c r="B258" s="101">
        <v>101.16000366210938</v>
      </c>
      <c r="C258" s="101">
        <v>103.76000213623047</v>
      </c>
      <c r="D258" s="101">
        <v>8.785665512084961</v>
      </c>
      <c r="E258" s="101">
        <v>9.782943725585938</v>
      </c>
      <c r="F258" s="101">
        <v>9.25319335220046</v>
      </c>
      <c r="G258" s="101" t="s">
        <v>57</v>
      </c>
      <c r="H258" s="101">
        <v>-8.615439313041605</v>
      </c>
      <c r="I258" s="101">
        <v>25.044564349067773</v>
      </c>
      <c r="J258" s="101" t="s">
        <v>60</v>
      </c>
      <c r="K258" s="101">
        <v>1.548309798650462</v>
      </c>
      <c r="L258" s="101">
        <v>0.004187673807238728</v>
      </c>
      <c r="M258" s="101">
        <v>-0.36870250001702437</v>
      </c>
      <c r="N258" s="101">
        <v>-0.0002768126044094425</v>
      </c>
      <c r="O258" s="101">
        <v>0.06182718253493896</v>
      </c>
      <c r="P258" s="101">
        <v>0.0004788636812719954</v>
      </c>
      <c r="Q258" s="101">
        <v>-0.007712963550655495</v>
      </c>
      <c r="R258" s="101">
        <v>-2.2206150483943066E-05</v>
      </c>
      <c r="S258" s="101">
        <v>0.0007798372335463033</v>
      </c>
      <c r="T258" s="101">
        <v>3.40813865420348E-05</v>
      </c>
      <c r="U258" s="101">
        <v>-0.0001745598951697224</v>
      </c>
      <c r="V258" s="101">
        <v>-1.7380261556835738E-06</v>
      </c>
      <c r="W258" s="101">
        <v>4.758569093778607E-05</v>
      </c>
      <c r="X258" s="101">
        <v>67.5</v>
      </c>
    </row>
    <row r="259" spans="1:24" s="101" customFormat="1" ht="12.75" hidden="1">
      <c r="A259" s="101">
        <v>1326</v>
      </c>
      <c r="B259" s="101">
        <v>150.8800048828125</v>
      </c>
      <c r="C259" s="101">
        <v>151.17999267578125</v>
      </c>
      <c r="D259" s="101">
        <v>8.30152416229248</v>
      </c>
      <c r="E259" s="101">
        <v>8.91383171081543</v>
      </c>
      <c r="F259" s="101">
        <v>22.567780804110964</v>
      </c>
      <c r="G259" s="101" t="s">
        <v>58</v>
      </c>
      <c r="H259" s="101">
        <v>-18.60094380384635</v>
      </c>
      <c r="I259" s="101">
        <v>64.77906107896615</v>
      </c>
      <c r="J259" s="101" t="s">
        <v>61</v>
      </c>
      <c r="K259" s="101">
        <v>-0.8121112681256177</v>
      </c>
      <c r="L259" s="101">
        <v>0.7694924950703048</v>
      </c>
      <c r="M259" s="101">
        <v>-0.18807641523438934</v>
      </c>
      <c r="N259" s="101">
        <v>-0.026813859801540975</v>
      </c>
      <c r="O259" s="101">
        <v>-0.03328481387681001</v>
      </c>
      <c r="P259" s="101">
        <v>0.022069290773572073</v>
      </c>
      <c r="Q259" s="101">
        <v>-0.0036826783523436542</v>
      </c>
      <c r="R259" s="101">
        <v>-0.0004121898200190564</v>
      </c>
      <c r="S259" s="101">
        <v>-0.0004904429646823629</v>
      </c>
      <c r="T259" s="101">
        <v>0.0003230570163863375</v>
      </c>
      <c r="U259" s="101">
        <v>-6.693828160185879E-05</v>
      </c>
      <c r="V259" s="101">
        <v>-1.5227625094789304E-05</v>
      </c>
      <c r="W259" s="101">
        <v>-3.217789411426323E-05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5.204326694520821</v>
      </c>
      <c r="G260" s="102"/>
      <c r="H260" s="102"/>
      <c r="I260" s="115"/>
      <c r="J260" s="115" t="s">
        <v>158</v>
      </c>
      <c r="K260" s="102">
        <f>AVERAGE(K258,K253,K248,K243,K238,K233)</f>
        <v>1.2835163920332844</v>
      </c>
      <c r="L260" s="102">
        <f>AVERAGE(L258,L253,L248,L243,L238,L233)</f>
        <v>0.005943158250118785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23.420968768040503</v>
      </c>
      <c r="G261" s="102"/>
      <c r="H261" s="102"/>
      <c r="I261" s="115"/>
      <c r="J261" s="115" t="s">
        <v>159</v>
      </c>
      <c r="K261" s="102">
        <f>AVERAGE(K259,K254,K249,K244,K239,K234)</f>
        <v>-0.5148829646999994</v>
      </c>
      <c r="L261" s="102">
        <f>AVERAGE(L259,L254,L249,L244,L239,L234)</f>
        <v>1.0920728217317361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0.8021977450208027</v>
      </c>
      <c r="L262" s="102">
        <f>ABS(L260/$H$33)</f>
        <v>0.016508772916996626</v>
      </c>
      <c r="M262" s="115" t="s">
        <v>111</v>
      </c>
      <c r="N262" s="102">
        <f>K262+L262+L263+K263</f>
        <v>1.7937991705542249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0.2925471390340906</v>
      </c>
      <c r="L263" s="102">
        <f>ABS(L261/$H$34)</f>
        <v>0.6825455135823351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2004-11-24T08:56:58Z</cp:lastPrinted>
  <dcterms:created xsi:type="dcterms:W3CDTF">2003-07-09T12:58:06Z</dcterms:created>
  <dcterms:modified xsi:type="dcterms:W3CDTF">2004-12-07T09:39:23Z</dcterms:modified>
  <cp:category/>
  <cp:version/>
  <cp:contentType/>
  <cp:contentStatus/>
</cp:coreProperties>
</file>