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<sst xmlns="http://schemas.openxmlformats.org/spreadsheetml/2006/main" count="712" uniqueCount="167">
  <si>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</si>
  <si>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</si>
  <si>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</si>
  <si>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</si>
  <si>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</si>
  <si>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</si>
  <si>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</si>
  <si>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</si>
  <si>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</si>
  <si>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</si>
  <si>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</si>
  <si>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</si>
  <si>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</si>
  <si>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</si>
  <si>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</si>
  <si>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</si>
  <si>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</si>
  <si>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</si>
  <si>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</si>
  <si>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</si>
  <si>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</si>
  <si>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</si>
  <si>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</si>
  <si>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</si>
  <si>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</si>
  <si>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</si>
  <si>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</si>
  <si>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</si>
  <si>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</si>
  <si>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</si>
  <si>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</si>
  <si>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</si>
  <si>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</si>
  <si>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</si>
  <si>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</si>
  <si>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</si>
  <si>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</si>
  <si>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</si>
  <si>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</si>
  <si>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</si>
  <si>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</si>
  <si>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</si>
  <si>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</si>
  <si>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</si>
  <si>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</si>
  <si>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</si>
  <si>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</si>
  <si>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</si>
  <si>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</si>
  <si>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</si>
  <si>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</si>
  <si>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</si>
  <si>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</si>
  <si>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</si>
  <si>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</si>
  <si>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</si>
  <si>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</si>
  <si>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</si>
  <si>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</si>
  <si>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</si>
  <si>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</si>
  <si>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</si>
  <si>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</si>
  <si>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</si>
  <si>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</si>
  <si>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</si>
  <si>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</si>
  <si>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</si>
  <si>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</si>
  <si>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</si>
  <si>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</si>
  <si>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</si>
  <si>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</si>
  <si>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</si>
  <si>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</si>
  <si>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</si>
  <si>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</si>
  <si>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</si>
  <si>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</si>
  <si>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</si>
  <si>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</si>
  <si>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</si>
  <si>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</si>
  <si>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</si>
  <si>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</si>
  <si>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</si>
  <si>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</si>
  <si>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</si>
  <si>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</si>
  <si>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</si>
  <si>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</si>
  <si>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</si>
  <si>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</si>
  <si>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</si>
  <si>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</si>
  <si>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</si>
  <si>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</si>
  <si>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</si>
  <si>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</si>
  <si>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</si>
  <si>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</si>
  <si>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</si>
  <si>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</si>
  <si>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</si>
  <si>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</si>
  <si>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</si>
  <si>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</si>
  <si>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</si>
  <si>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</si>
  <si>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</si>
  <si>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</si>
  <si>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</si>
  <si>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</si>
  <si>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</si>
  <si>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</si>
  <si>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</si>
  <si>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</si>
  <si>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</si>
  <si>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</si>
  <si>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</si>
  <si>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</si>
  <si>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</si>
  <si>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</si>
  <si>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</si>
  <si>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</si>
  <si>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</si>
  <si>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</si>
  <si>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</si>
  <si>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</si>
  <si>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</si>
  <si>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</si>
  <si>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</si>
  <si>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</si>
  <si>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</si>
  <si>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</si>
  <si>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</si>
  <si>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</si>
  <si>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</si>
  <si>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</si>
  <si>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</si>
  <si>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</si>
  <si>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</si>
  <si>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</si>
  <si>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</si>
  <si>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</si>
  <si>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</si>
  <si>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</si>
  <si>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</si>
  <si>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</si>
  <si>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</si>
  <si>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</si>
  <si>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</si>
  <si>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</si>
  <si>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</si>
  <si>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</si>
  <si>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</si>
  <si>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</si>
  <si>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</si>
  <si>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</si>
  <si>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</si>
  <si>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6</t>
  </si>
  <si>
    <t>calculation-build with 0.88</t>
  </si>
  <si>
    <t>PS = 0.88 montiert</t>
  </si>
  <si>
    <t>Achtung PS 0,88 und midplane</t>
  </si>
  <si>
    <t>AP 427</t>
  </si>
  <si>
    <t xml:space="preserve"> 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</si>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</sst>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85.61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92.54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91.57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75.04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69.25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92.63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80.52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16.568794296382308</v>
      </c>
      <c r="C41" s="2">
        <f aca="true" t="shared" si="0" ref="C41:C55">($B$41*H41+$B$42*J41+$B$43*L41+$B$44*N41+$B$45*P41+$B$46*R41+$B$47*T41+$B$48*V41)/100</f>
        <v>4.297074576690829E-08</v>
      </c>
      <c r="D41" s="2">
        <f aca="true" t="shared" si="1" ref="D41:D55">($B$41*I41+$B$42*K41+$B$43*M41+$B$44*O41+$B$45*Q41+$B$46*S41+$B$47*U41+$B$48*W41)/100</f>
        <v>-7.34007464118185E-08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10.257976198244187</v>
      </c>
      <c r="C42" s="2">
        <f t="shared" si="0"/>
        <v>-1.0007654313630466E-10</v>
      </c>
      <c r="D42" s="2">
        <f t="shared" si="1"/>
        <v>-3.730120775148032E-08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-6.403089782463788</v>
      </c>
      <c r="C43" s="2">
        <f t="shared" si="0"/>
        <v>-0.5223201728675019</v>
      </c>
      <c r="D43" s="2">
        <f t="shared" si="1"/>
        <v>-0.8815229913378373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-3.2328880778842617</v>
      </c>
      <c r="C44" s="2">
        <f t="shared" si="0"/>
        <v>-0.0003332317500780124</v>
      </c>
      <c r="D44" s="2">
        <f t="shared" si="1"/>
        <v>-0.06141376117794776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16.568794296382308</v>
      </c>
      <c r="C45" s="2">
        <f t="shared" si="0"/>
        <v>0.12127252177379119</v>
      </c>
      <c r="D45" s="2">
        <f t="shared" si="1"/>
        <v>-0.21008106009223332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10.257976198244187</v>
      </c>
      <c r="C46" s="2">
        <f t="shared" si="0"/>
        <v>-0.0006947573174149283</v>
      </c>
      <c r="D46" s="2">
        <f t="shared" si="1"/>
        <v>-0.06717402046667817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-6.403089782463788</v>
      </c>
      <c r="C47" s="2">
        <f t="shared" si="0"/>
        <v>-0.02135789694251498</v>
      </c>
      <c r="D47" s="2">
        <f t="shared" si="1"/>
        <v>-0.035175274729647946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-3.2328880778842617</v>
      </c>
      <c r="C48" s="2">
        <f t="shared" si="0"/>
        <v>-3.807533855462898E-05</v>
      </c>
      <c r="D48" s="2">
        <f t="shared" si="1"/>
        <v>-0.0017615110415422162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0.0023895694895051047</v>
      </c>
      <c r="D49" s="2">
        <f t="shared" si="1"/>
        <v>-0.004402501097261522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-5.585817878903449E-05</v>
      </c>
      <c r="D50" s="2">
        <f t="shared" si="1"/>
        <v>-0.0010325611743138056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-0.0003107207255334439</v>
      </c>
      <c r="D51" s="2">
        <f t="shared" si="1"/>
        <v>-0.00044154222914086027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-2.7123888505343415E-06</v>
      </c>
      <c r="D52" s="2">
        <f t="shared" si="1"/>
        <v>-2.5814565717766747E-05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4.445560744547971E-05</v>
      </c>
      <c r="D53" s="2">
        <f t="shared" si="1"/>
        <v>-0.00010013785948431203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-4.413250067161749E-06</v>
      </c>
      <c r="D54" s="2">
        <f t="shared" si="1"/>
        <v>-3.8112499966712017E-05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-2.0277168009993815E-05</v>
      </c>
      <c r="D55" s="2">
        <f t="shared" si="1"/>
        <v>-2.6872035312918072E-05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159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102" t="s">
        <v>104</v>
      </c>
      <c r="N32" s="102">
        <f>MIN(N3:N31)</f>
        <v>0</v>
      </c>
      <c r="O32" s="102"/>
      <c r="P32" s="102"/>
      <c r="Q32" s="115"/>
      <c r="R32" s="115" t="s">
        <v>102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107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105</v>
      </c>
      <c r="N33" s="102">
        <f>MAX(N3:N31)</f>
        <v>0</v>
      </c>
      <c r="O33" s="102"/>
      <c r="P33" s="102"/>
      <c r="Q33" s="115"/>
      <c r="R33" s="115" t="s">
        <v>103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108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111</v>
      </c>
      <c r="L34" s="108"/>
      <c r="M34" s="102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0.9425</v>
      </c>
      <c r="I2" s="28" t="s">
        <v>161</v>
      </c>
    </row>
    <row r="3" spans="1:9" s="33" customFormat="1" ht="13.5" thickBot="1">
      <c r="A3" s="30">
        <v>441</v>
      </c>
      <c r="B3" s="31">
        <v>92.54</v>
      </c>
      <c r="C3" s="31">
        <v>111.10666666666667</v>
      </c>
      <c r="D3" s="31">
        <v>10.071192997066253</v>
      </c>
      <c r="E3" s="31">
        <v>9.821549286945476</v>
      </c>
      <c r="F3" s="32" t="s">
        <v>69</v>
      </c>
      <c r="H3" s="34">
        <v>0.0625</v>
      </c>
      <c r="I3" s="33" t="s">
        <v>165</v>
      </c>
    </row>
    <row r="4" spans="1:9" ht="16.5" customHeight="1">
      <c r="A4" s="35">
        <v>11</v>
      </c>
      <c r="B4" s="36">
        <v>80.52333333333333</v>
      </c>
      <c r="C4" s="36">
        <v>91.57333333333334</v>
      </c>
      <c r="D4" s="36">
        <v>9.176107676867746</v>
      </c>
      <c r="E4" s="36">
        <v>9.760095047774508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24</v>
      </c>
      <c r="B5" s="41">
        <v>69.25666666666667</v>
      </c>
      <c r="C5" s="41">
        <v>75.04</v>
      </c>
      <c r="D5" s="41">
        <v>10.548520742847797</v>
      </c>
      <c r="E5" s="41">
        <v>11.221076033087847</v>
      </c>
      <c r="F5" s="37" t="s">
        <v>71</v>
      </c>
      <c r="I5" s="42">
        <v>2821</v>
      </c>
    </row>
    <row r="6" spans="1:6" s="33" customFormat="1" ht="13.5" thickBot="1">
      <c r="A6" s="43">
        <v>23</v>
      </c>
      <c r="B6" s="44">
        <v>92.63</v>
      </c>
      <c r="C6" s="44">
        <v>85.61333333333334</v>
      </c>
      <c r="D6" s="44">
        <v>9.359384174938933</v>
      </c>
      <c r="E6" s="44">
        <v>10.216294136012412</v>
      </c>
      <c r="F6" s="45" t="s">
        <v>72</v>
      </c>
    </row>
    <row r="7" spans="1:6" s="33" customFormat="1" ht="12.75">
      <c r="A7" s="46" t="s">
        <v>160</v>
      </c>
      <c r="B7" s="46"/>
      <c r="C7" s="46"/>
      <c r="D7" s="46"/>
      <c r="E7" s="46"/>
      <c r="F7" s="46"/>
    </row>
    <row r="8" ht="12.75"/>
    <row r="9" spans="1:3" ht="24" customHeight="1">
      <c r="A9" s="122" t="s">
        <v>113</v>
      </c>
      <c r="B9" s="123"/>
      <c r="C9" s="47" t="s">
        <v>158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100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6" s="33" customFormat="1" ht="27" thickBot="1">
      <c r="A13" s="124" t="s">
        <v>164</v>
      </c>
      <c r="B13" s="124"/>
      <c r="C13" s="125" t="s">
        <v>163</v>
      </c>
      <c r="D13" s="125"/>
      <c r="E13" s="125"/>
      <c r="F13" s="125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162</v>
      </c>
      <c r="B15" s="55"/>
      <c r="C15" s="55"/>
      <c r="D15" s="55"/>
      <c r="E15" s="55"/>
      <c r="F15" s="42">
        <v>2831</v>
      </c>
      <c r="K15" s="42">
        <v>2815</v>
      </c>
    </row>
    <row r="16" ht="12.75">
      <c r="A16" s="56" t="s">
        <v>101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16.568794296382308</v>
      </c>
      <c r="C19" s="62">
        <v>39.59212762971564</v>
      </c>
      <c r="D19" s="63">
        <v>15.291422837582129</v>
      </c>
      <c r="K19" s="64" t="s">
        <v>93</v>
      </c>
    </row>
    <row r="20" spans="1:11" ht="12.75">
      <c r="A20" s="61" t="s">
        <v>57</v>
      </c>
      <c r="B20" s="62">
        <v>10.257976198244187</v>
      </c>
      <c r="C20" s="62">
        <v>22.01464286491087</v>
      </c>
      <c r="D20" s="63">
        <v>9.778894470486845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-6.403089782463788</v>
      </c>
      <c r="C21" s="62">
        <v>28.72691021753621</v>
      </c>
      <c r="D21" s="63">
        <v>11.31085666997046</v>
      </c>
      <c r="F21" s="39" t="s">
        <v>96</v>
      </c>
    </row>
    <row r="22" spans="1:11" ht="16.5" thickBot="1">
      <c r="A22" s="67" t="s">
        <v>59</v>
      </c>
      <c r="B22" s="68">
        <v>-3.2328880778842617</v>
      </c>
      <c r="C22" s="68">
        <v>31.807111922115748</v>
      </c>
      <c r="D22" s="69">
        <v>13.47615842328002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5.63777423442862</v>
      </c>
      <c r="I23" s="42">
        <v>2838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-0.5223201728675019</v>
      </c>
      <c r="C27" s="78">
        <v>-0.0003332317500780124</v>
      </c>
      <c r="D27" s="78">
        <v>0.12127252177379119</v>
      </c>
      <c r="E27" s="78">
        <v>-0.0006947573174149283</v>
      </c>
      <c r="F27" s="78">
        <v>-0.02135789694251498</v>
      </c>
      <c r="G27" s="78">
        <v>-3.807533855462898E-05</v>
      </c>
      <c r="H27" s="78">
        <v>0.0023895694895051047</v>
      </c>
      <c r="I27" s="79">
        <v>-5.585817878903449E-05</v>
      </c>
    </row>
    <row r="28" spans="1:9" ht="13.5" thickBot="1">
      <c r="A28" s="80" t="s">
        <v>61</v>
      </c>
      <c r="B28" s="81">
        <v>-0.8815229913378373</v>
      </c>
      <c r="C28" s="81">
        <v>-0.06141376117794776</v>
      </c>
      <c r="D28" s="81">
        <v>-0.21008106009223332</v>
      </c>
      <c r="E28" s="81">
        <v>-0.06717402046667817</v>
      </c>
      <c r="F28" s="81">
        <v>-0.035175274729647946</v>
      </c>
      <c r="G28" s="81">
        <v>-0.0017615110415422162</v>
      </c>
      <c r="H28" s="81">
        <v>-0.004402501097261522</v>
      </c>
      <c r="I28" s="82">
        <v>-0.0010325611743138056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99" t="s">
        <v>104</v>
      </c>
      <c r="N32" s="102">
        <f>MIN(N3:N31)</f>
        <v>0</v>
      </c>
      <c r="O32" s="102"/>
      <c r="P32" s="102"/>
      <c r="Q32" s="115"/>
      <c r="R32" s="115" t="s">
        <v>156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107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105</v>
      </c>
      <c r="N33" s="102">
        <f>MAX(N3:N31)</f>
        <v>0</v>
      </c>
      <c r="O33" s="102"/>
      <c r="P33" s="102"/>
      <c r="Q33" s="115"/>
      <c r="R33" s="115" t="s">
        <v>157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108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111</v>
      </c>
      <c r="L34" s="108"/>
      <c r="M34" s="99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441</v>
      </c>
      <c r="B39" s="89">
        <v>92.54</v>
      </c>
      <c r="C39" s="89">
        <v>111.10666666666667</v>
      </c>
      <c r="D39" s="89">
        <v>10.071192997066253</v>
      </c>
      <c r="E39" s="89">
        <v>9.821549286945476</v>
      </c>
      <c r="F39" s="90">
        <f>I39*D39/(23678+B39)*1000</f>
        <v>13.47615842328002</v>
      </c>
      <c r="G39" s="91" t="s">
        <v>59</v>
      </c>
      <c r="H39" s="92">
        <f>I39-B39+X39</f>
        <v>-3.2328880778842617</v>
      </c>
      <c r="I39" s="92">
        <f>(B39+C42-2*X39)*(23678+B39)*E42/((23678+C42)*D39+E42*(23678+B39))</f>
        <v>31.807111922115748</v>
      </c>
      <c r="J39" s="39" t="s">
        <v>73</v>
      </c>
      <c r="K39" s="39">
        <f>(K40*K40+L40*L40+M40*M40+N40*N40+O40*O40+P40*P40+Q40*Q40+R40*R40+S40*S40+T40*T40+U40*U40+V40*V40+W40*W40)</f>
        <v>1.1187498486430312</v>
      </c>
      <c r="M39" s="39" t="s">
        <v>68</v>
      </c>
      <c r="N39" s="39">
        <f>(K44*K44+L44*L44+M44*M44+N44*N44+O44*O44+P44*P44+Q44*Q44+R44*R44+S44*S44+T44*T44+U44*U44+V44*V44+W44*W44)</f>
        <v>0.5854739983187695</v>
      </c>
      <c r="X39" s="28">
        <f>(1-$H$2)*1000</f>
        <v>57.49999999999999</v>
      </c>
    </row>
    <row r="40" spans="1:24" ht="12.75">
      <c r="A40" s="86">
        <v>11</v>
      </c>
      <c r="B40" s="89">
        <v>80.52333333333333</v>
      </c>
      <c r="C40" s="89">
        <v>91.57333333333334</v>
      </c>
      <c r="D40" s="89">
        <v>9.176107676867746</v>
      </c>
      <c r="E40" s="89">
        <v>9.760095047774508</v>
      </c>
      <c r="F40" s="90">
        <f>I40*D40/(23678+B40)*1000</f>
        <v>15.291422837582129</v>
      </c>
      <c r="G40" s="91" t="s">
        <v>56</v>
      </c>
      <c r="H40" s="92">
        <f>I40-B40+X40</f>
        <v>16.568794296382308</v>
      </c>
      <c r="I40" s="92">
        <f>(B40+C39-2*X40)*(23678+B40)*E39/((23678+C39)*D40+E39*(23678+B40))</f>
        <v>39.59212762971564</v>
      </c>
      <c r="J40" s="39" t="s">
        <v>62</v>
      </c>
      <c r="K40" s="73">
        <f aca="true" t="shared" si="0" ref="K40:W40">SQRT(K41*K41+K42*K42)</f>
        <v>1.0246468402535314</v>
      </c>
      <c r="L40" s="73">
        <f t="shared" si="0"/>
        <v>0.06141466523088165</v>
      </c>
      <c r="M40" s="73">
        <f t="shared" si="0"/>
        <v>0.24257179627246694</v>
      </c>
      <c r="N40" s="73">
        <f t="shared" si="0"/>
        <v>0.06717761318614855</v>
      </c>
      <c r="O40" s="73">
        <f t="shared" si="0"/>
        <v>0.04115166720940113</v>
      </c>
      <c r="P40" s="73">
        <f t="shared" si="0"/>
        <v>0.0017619224957077973</v>
      </c>
      <c r="Q40" s="73">
        <f t="shared" si="0"/>
        <v>0.0050091973665012035</v>
      </c>
      <c r="R40" s="73">
        <f t="shared" si="0"/>
        <v>0.0010340709428457667</v>
      </c>
      <c r="S40" s="73">
        <f t="shared" si="0"/>
        <v>0.0005399137981110593</v>
      </c>
      <c r="T40" s="73">
        <f t="shared" si="0"/>
        <v>2.5956672677240455E-05</v>
      </c>
      <c r="U40" s="73">
        <f t="shared" si="0"/>
        <v>0.0001095622742345485</v>
      </c>
      <c r="V40" s="73">
        <f t="shared" si="0"/>
        <v>3.836716603904863E-05</v>
      </c>
      <c r="W40" s="73">
        <f t="shared" si="0"/>
        <v>3.3664073199246586E-05</v>
      </c>
      <c r="X40" s="28">
        <f>(1-$H$2)*1000</f>
        <v>57.49999999999999</v>
      </c>
    </row>
    <row r="41" spans="1:24" ht="12.75">
      <c r="A41" s="86">
        <v>24</v>
      </c>
      <c r="B41" s="89">
        <v>69.25666666666667</v>
      </c>
      <c r="C41" s="89">
        <v>75.04</v>
      </c>
      <c r="D41" s="89">
        <v>10.548520742847797</v>
      </c>
      <c r="E41" s="89">
        <v>11.221076033087847</v>
      </c>
      <c r="F41" s="90">
        <f>I41*D41/(23678+B41)*1000</f>
        <v>9.778894470486845</v>
      </c>
      <c r="G41" s="91" t="s">
        <v>57</v>
      </c>
      <c r="H41" s="92">
        <f>I41-B41+X41</f>
        <v>10.257976198244187</v>
      </c>
      <c r="I41" s="92">
        <f>(B41+C40-2*X41)*(23678+B41)*E40/((23678+C40)*D41+E40*(23678+B41))</f>
        <v>22.01464286491087</v>
      </c>
      <c r="J41" s="39" t="s">
        <v>60</v>
      </c>
      <c r="K41" s="73">
        <f>'calcul config'!C43</f>
        <v>-0.5223201728675019</v>
      </c>
      <c r="L41" s="73">
        <f>'calcul config'!C44</f>
        <v>-0.0003332317500780124</v>
      </c>
      <c r="M41" s="73">
        <f>'calcul config'!C45</f>
        <v>0.12127252177379119</v>
      </c>
      <c r="N41" s="73">
        <f>'calcul config'!C46</f>
        <v>-0.0006947573174149283</v>
      </c>
      <c r="O41" s="73">
        <f>'calcul config'!C47</f>
        <v>-0.02135789694251498</v>
      </c>
      <c r="P41" s="73">
        <f>'calcul config'!C48</f>
        <v>-3.807533855462898E-05</v>
      </c>
      <c r="Q41" s="73">
        <f>'calcul config'!C49</f>
        <v>0.0023895694895051047</v>
      </c>
      <c r="R41" s="73">
        <f>'calcul config'!C50</f>
        <v>-5.585817878903449E-05</v>
      </c>
      <c r="S41" s="73">
        <f>'calcul config'!C51</f>
        <v>-0.0003107207255334439</v>
      </c>
      <c r="T41" s="73">
        <f>'calcul config'!C52</f>
        <v>-2.7123888505343415E-06</v>
      </c>
      <c r="U41" s="73">
        <f>'calcul config'!C53</f>
        <v>4.445560744547971E-05</v>
      </c>
      <c r="V41" s="73">
        <f>'calcul config'!C54</f>
        <v>-4.413250067161749E-06</v>
      </c>
      <c r="W41" s="73">
        <f>'calcul config'!C55</f>
        <v>-2.0277168009993815E-05</v>
      </c>
      <c r="X41" s="28">
        <f>(1-$H$2)*1000</f>
        <v>57.49999999999999</v>
      </c>
    </row>
    <row r="42" spans="1:24" ht="12.75">
      <c r="A42" s="86">
        <v>23</v>
      </c>
      <c r="B42" s="89">
        <v>92.63</v>
      </c>
      <c r="C42" s="89">
        <v>85.61333333333334</v>
      </c>
      <c r="D42" s="89">
        <v>9.359384174938933</v>
      </c>
      <c r="E42" s="89">
        <v>10.216294136012412</v>
      </c>
      <c r="F42" s="90">
        <f>I42*D42/(23678+B42)*1000</f>
        <v>11.31085666997046</v>
      </c>
      <c r="G42" s="91" t="s">
        <v>58</v>
      </c>
      <c r="H42" s="92">
        <f>I42-B42+X42</f>
        <v>-6.403089782463788</v>
      </c>
      <c r="I42" s="92">
        <f>(B42+C41-2*X42)*(23678+B42)*E41/((23678+C41)*D42+E41*(23678+B42))</f>
        <v>28.72691021753621</v>
      </c>
      <c r="J42" s="39" t="s">
        <v>61</v>
      </c>
      <c r="K42" s="73">
        <f>'calcul config'!D43</f>
        <v>-0.8815229913378373</v>
      </c>
      <c r="L42" s="73">
        <f>'calcul config'!D44</f>
        <v>-0.06141376117794776</v>
      </c>
      <c r="M42" s="73">
        <f>'calcul config'!D45</f>
        <v>-0.21008106009223332</v>
      </c>
      <c r="N42" s="73">
        <f>'calcul config'!D46</f>
        <v>-0.06717402046667817</v>
      </c>
      <c r="O42" s="73">
        <f>'calcul config'!D47</f>
        <v>-0.035175274729647946</v>
      </c>
      <c r="P42" s="73">
        <f>'calcul config'!D48</f>
        <v>-0.0017615110415422162</v>
      </c>
      <c r="Q42" s="73">
        <f>'calcul config'!D49</f>
        <v>-0.004402501097261522</v>
      </c>
      <c r="R42" s="73">
        <f>'calcul config'!D50</f>
        <v>-0.0010325611743138056</v>
      </c>
      <c r="S42" s="73">
        <f>'calcul config'!D51</f>
        <v>-0.00044154222914086027</v>
      </c>
      <c r="T42" s="73">
        <f>'calcul config'!D52</f>
        <v>-2.5814565717766747E-05</v>
      </c>
      <c r="U42" s="73">
        <f>'calcul config'!D53</f>
        <v>-0.00010013785948431203</v>
      </c>
      <c r="V42" s="73">
        <f>'calcul config'!D54</f>
        <v>-3.8112499966712017E-05</v>
      </c>
      <c r="W42" s="73">
        <f>'calcul config'!D55</f>
        <v>-2.6872035312918072E-05</v>
      </c>
      <c r="X42" s="28">
        <f>(1-$H$2)*1000</f>
        <v>57.49999999999999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0.6830978935023543</v>
      </c>
      <c r="L44" s="73">
        <f>L40/(L43*1.5)</f>
        <v>0.05849015736274443</v>
      </c>
      <c r="M44" s="73">
        <f aca="true" t="shared" si="1" ref="M44:W44">M40/(M43*1.5)</f>
        <v>0.26952421808051885</v>
      </c>
      <c r="N44" s="73">
        <f t="shared" si="1"/>
        <v>0.08957015091486474</v>
      </c>
      <c r="O44" s="73">
        <f t="shared" si="1"/>
        <v>0.18289629870844948</v>
      </c>
      <c r="P44" s="73">
        <f t="shared" si="1"/>
        <v>0.011746149971385313</v>
      </c>
      <c r="Q44" s="73">
        <f t="shared" si="1"/>
        <v>0.033394649110008015</v>
      </c>
      <c r="R44" s="73">
        <f t="shared" si="1"/>
        <v>0.0022979354285461487</v>
      </c>
      <c r="S44" s="73">
        <f t="shared" si="1"/>
        <v>0.007198850641480789</v>
      </c>
      <c r="T44" s="73">
        <f t="shared" si="1"/>
        <v>0.00034608896902987266</v>
      </c>
      <c r="U44" s="73">
        <f t="shared" si="1"/>
        <v>0.001460830323127313</v>
      </c>
      <c r="V44" s="73">
        <f t="shared" si="1"/>
        <v>0.0005115622138539816</v>
      </c>
      <c r="W44" s="73">
        <f t="shared" si="1"/>
        <v>0.00044885430932328774</v>
      </c>
      <c r="X44" s="73"/>
      <c r="Y44" s="73"/>
    </row>
    <row r="45" s="101" customFormat="1" ht="12.75"/>
    <row r="46" spans="1:24" s="101" customFormat="1" ht="12.75">
      <c r="A46" s="101">
        <v>23</v>
      </c>
      <c r="B46" s="101">
        <v>112.1</v>
      </c>
      <c r="C46" s="101">
        <v>101.2</v>
      </c>
      <c r="D46" s="101">
        <v>9.24917819004981</v>
      </c>
      <c r="E46" s="101">
        <v>9.927261914119095</v>
      </c>
      <c r="F46" s="101">
        <v>18.694067869237585</v>
      </c>
      <c r="G46" s="101" t="s">
        <v>59</v>
      </c>
      <c r="H46" s="101">
        <v>-6.51640436829404</v>
      </c>
      <c r="I46" s="101">
        <v>48.08359563170596</v>
      </c>
      <c r="J46" s="101" t="s">
        <v>73</v>
      </c>
      <c r="K46" s="101">
        <v>0.7694278429582285</v>
      </c>
      <c r="M46" s="101" t="s">
        <v>68</v>
      </c>
      <c r="N46" s="101">
        <v>0.408325565494327</v>
      </c>
      <c r="X46" s="101">
        <v>57.5</v>
      </c>
    </row>
    <row r="47" spans="1:24" s="101" customFormat="1" ht="12.75">
      <c r="A47" s="101">
        <v>441</v>
      </c>
      <c r="B47" s="101">
        <v>104.36000061035156</v>
      </c>
      <c r="C47" s="101">
        <v>121.66000366210938</v>
      </c>
      <c r="D47" s="101">
        <v>9.89782428741455</v>
      </c>
      <c r="E47" s="101">
        <v>9.84982967376709</v>
      </c>
      <c r="F47" s="101">
        <v>18.874020142541852</v>
      </c>
      <c r="G47" s="101" t="s">
        <v>56</v>
      </c>
      <c r="H47" s="101">
        <v>-1.5097570967892366</v>
      </c>
      <c r="I47" s="101">
        <v>45.35024351356233</v>
      </c>
      <c r="J47" s="101" t="s">
        <v>62</v>
      </c>
      <c r="K47" s="101">
        <v>0.8425447436400552</v>
      </c>
      <c r="L47" s="101">
        <v>0.12362569652988818</v>
      </c>
      <c r="M47" s="101">
        <v>0.19946076527942325</v>
      </c>
      <c r="N47" s="101">
        <v>0.05746938044696883</v>
      </c>
      <c r="O47" s="101">
        <v>0.03383821075657321</v>
      </c>
      <c r="P47" s="101">
        <v>0.0035463927136994986</v>
      </c>
      <c r="Q47" s="101">
        <v>0.004118842009367124</v>
      </c>
      <c r="R47" s="101">
        <v>0.0008845736262651167</v>
      </c>
      <c r="S47" s="101">
        <v>0.000443941140536523</v>
      </c>
      <c r="T47" s="101">
        <v>5.2202492084514486E-05</v>
      </c>
      <c r="U47" s="101">
        <v>9.008034542191024E-05</v>
      </c>
      <c r="V47" s="101">
        <v>3.282290904443382E-05</v>
      </c>
      <c r="W47" s="101">
        <v>2.768208842051134E-05</v>
      </c>
      <c r="X47" s="101">
        <v>57.5</v>
      </c>
    </row>
    <row r="48" spans="1:24" s="101" customFormat="1" ht="12.75">
      <c r="A48" s="101">
        <v>11</v>
      </c>
      <c r="B48" s="101">
        <v>105.5199966430664</v>
      </c>
      <c r="C48" s="101">
        <v>109.62000274658203</v>
      </c>
      <c r="D48" s="101">
        <v>8.958649635314941</v>
      </c>
      <c r="E48" s="101">
        <v>9.59826374053955</v>
      </c>
      <c r="F48" s="101">
        <v>22.12160017828292</v>
      </c>
      <c r="G48" s="101" t="s">
        <v>57</v>
      </c>
      <c r="H48" s="101">
        <v>10.708666896127639</v>
      </c>
      <c r="I48" s="101">
        <v>58.72866353919405</v>
      </c>
      <c r="J48" s="101" t="s">
        <v>60</v>
      </c>
      <c r="K48" s="101">
        <v>-0.66048216402812</v>
      </c>
      <c r="L48" s="101">
        <v>-0.0006723303567369576</v>
      </c>
      <c r="M48" s="101">
        <v>0.15775772623130357</v>
      </c>
      <c r="N48" s="101">
        <v>-0.000594639507045581</v>
      </c>
      <c r="O48" s="101">
        <v>-0.026297936805339664</v>
      </c>
      <c r="P48" s="101">
        <v>-7.686802487239539E-05</v>
      </c>
      <c r="Q48" s="101">
        <v>0.0033227127821300827</v>
      </c>
      <c r="R48" s="101">
        <v>-4.7816958134223095E-05</v>
      </c>
      <c r="S48" s="101">
        <v>-0.00032536039506920724</v>
      </c>
      <c r="T48" s="101">
        <v>-5.469063028256482E-06</v>
      </c>
      <c r="U48" s="101">
        <v>7.665798896493354E-05</v>
      </c>
      <c r="V48" s="101">
        <v>-3.778360456720992E-06</v>
      </c>
      <c r="W48" s="101">
        <v>-1.9647982710453807E-05</v>
      </c>
      <c r="X48" s="101">
        <v>57.5</v>
      </c>
    </row>
    <row r="49" spans="1:24" s="101" customFormat="1" ht="12.75">
      <c r="A49" s="101">
        <v>24</v>
      </c>
      <c r="B49" s="101">
        <v>82.36000061035156</v>
      </c>
      <c r="C49" s="101">
        <v>90.86000061035156</v>
      </c>
      <c r="D49" s="101">
        <v>10.4221830368042</v>
      </c>
      <c r="E49" s="101">
        <v>11.142847061157227</v>
      </c>
      <c r="F49" s="101">
        <v>16.178684787413086</v>
      </c>
      <c r="G49" s="101" t="s">
        <v>58</v>
      </c>
      <c r="H49" s="101">
        <v>12.023958683766416</v>
      </c>
      <c r="I49" s="101">
        <v>36.883959294117986</v>
      </c>
      <c r="J49" s="101" t="s">
        <v>61</v>
      </c>
      <c r="K49" s="101">
        <v>0.523110844884923</v>
      </c>
      <c r="L49" s="101">
        <v>-0.12362386830378436</v>
      </c>
      <c r="M49" s="101">
        <v>0.12205366319853841</v>
      </c>
      <c r="N49" s="101">
        <v>-0.05746630397733183</v>
      </c>
      <c r="O49" s="101">
        <v>0.021294201722267682</v>
      </c>
      <c r="P49" s="101">
        <v>-0.003545559559016476</v>
      </c>
      <c r="Q49" s="101">
        <v>0.002434017104622886</v>
      </c>
      <c r="R49" s="101">
        <v>-0.0008832802719401177</v>
      </c>
      <c r="S49" s="101">
        <v>0.00030203368948062445</v>
      </c>
      <c r="T49" s="101">
        <v>-5.191521481634026E-05</v>
      </c>
      <c r="U49" s="101">
        <v>4.730773043787656E-05</v>
      </c>
      <c r="V49" s="101">
        <v>-3.260471362239305E-05</v>
      </c>
      <c r="W49" s="101">
        <v>1.9500122941425686E-05</v>
      </c>
      <c r="X49" s="101">
        <v>57.5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114</v>
      </c>
    </row>
    <row r="56" spans="1:24" s="119" customFormat="1" ht="12.75" hidden="1">
      <c r="A56" s="119">
        <v>23</v>
      </c>
      <c r="B56" s="119">
        <v>90.32</v>
      </c>
      <c r="C56" s="119">
        <v>77.72</v>
      </c>
      <c r="D56" s="119">
        <v>9.621270915232294</v>
      </c>
      <c r="E56" s="119">
        <v>10.352132124717778</v>
      </c>
      <c r="F56" s="119">
        <v>15.325628741107435</v>
      </c>
      <c r="G56" s="119" t="s">
        <v>59</v>
      </c>
      <c r="H56" s="119">
        <v>5.040325452756875</v>
      </c>
      <c r="I56" s="119">
        <v>37.860325452756875</v>
      </c>
      <c r="J56" s="119" t="s">
        <v>73</v>
      </c>
      <c r="K56" s="119">
        <v>0.23155600037906915</v>
      </c>
      <c r="M56" s="119" t="s">
        <v>68</v>
      </c>
      <c r="N56" s="119">
        <v>0.1267146814164586</v>
      </c>
      <c r="X56" s="119">
        <v>57.5</v>
      </c>
    </row>
    <row r="57" spans="1:24" s="119" customFormat="1" ht="12.75" hidden="1">
      <c r="A57" s="119">
        <v>24</v>
      </c>
      <c r="B57" s="119">
        <v>59.20000076293945</v>
      </c>
      <c r="C57" s="119">
        <v>70.0999984741211</v>
      </c>
      <c r="D57" s="119">
        <v>10.87947940826416</v>
      </c>
      <c r="E57" s="119">
        <v>11.495802879333496</v>
      </c>
      <c r="F57" s="119">
        <v>4.896575367270481</v>
      </c>
      <c r="G57" s="119" t="s">
        <v>56</v>
      </c>
      <c r="H57" s="119">
        <v>8.983505722069232</v>
      </c>
      <c r="I57" s="119">
        <v>10.683506485008689</v>
      </c>
      <c r="J57" s="119" t="s">
        <v>62</v>
      </c>
      <c r="K57" s="119">
        <v>0.4550325027489287</v>
      </c>
      <c r="L57" s="119">
        <v>0.10256869951930461</v>
      </c>
      <c r="M57" s="119">
        <v>0.10772250135650824</v>
      </c>
      <c r="N57" s="119">
        <v>0.04504244006753155</v>
      </c>
      <c r="O57" s="119">
        <v>0.018274988098858476</v>
      </c>
      <c r="P57" s="119">
        <v>0.0029424565878900097</v>
      </c>
      <c r="Q57" s="119">
        <v>0.0022244999809742662</v>
      </c>
      <c r="R57" s="119">
        <v>0.0006933491245061383</v>
      </c>
      <c r="S57" s="119">
        <v>0.00023977571166015113</v>
      </c>
      <c r="T57" s="119">
        <v>4.329728332038606E-05</v>
      </c>
      <c r="U57" s="119">
        <v>4.865766401755236E-05</v>
      </c>
      <c r="V57" s="119">
        <v>2.5733522569417398E-05</v>
      </c>
      <c r="W57" s="119">
        <v>1.495011359673154E-05</v>
      </c>
      <c r="X57" s="119">
        <v>57.5</v>
      </c>
    </row>
    <row r="58" spans="1:24" s="119" customFormat="1" ht="12.75" hidden="1">
      <c r="A58" s="119">
        <v>11</v>
      </c>
      <c r="B58" s="119">
        <v>77.27999877929688</v>
      </c>
      <c r="C58" s="119">
        <v>88.58000183105469</v>
      </c>
      <c r="D58" s="119">
        <v>9.325078964233398</v>
      </c>
      <c r="E58" s="119">
        <v>9.815982818603516</v>
      </c>
      <c r="F58" s="119">
        <v>7.018885445357278</v>
      </c>
      <c r="G58" s="119" t="s">
        <v>57</v>
      </c>
      <c r="H58" s="119">
        <v>-1.8996580686886517</v>
      </c>
      <c r="I58" s="119">
        <v>17.88034071060823</v>
      </c>
      <c r="J58" s="119" t="s">
        <v>60</v>
      </c>
      <c r="K58" s="119">
        <v>0.2654908294484045</v>
      </c>
      <c r="L58" s="119">
        <v>-0.000557419566313853</v>
      </c>
      <c r="M58" s="119">
        <v>-0.06384150759472927</v>
      </c>
      <c r="N58" s="119">
        <v>-0.0004656026237226159</v>
      </c>
      <c r="O58" s="119">
        <v>0.010501885597161224</v>
      </c>
      <c r="P58" s="119">
        <v>-6.385199226150293E-05</v>
      </c>
      <c r="Q58" s="119">
        <v>-0.001364881781519181</v>
      </c>
      <c r="R58" s="119">
        <v>-3.7427759723501536E-05</v>
      </c>
      <c r="S58" s="119">
        <v>0.00012422250475723943</v>
      </c>
      <c r="T58" s="119">
        <v>-4.553629257729488E-06</v>
      </c>
      <c r="U58" s="119">
        <v>-3.280474510328542E-05</v>
      </c>
      <c r="V58" s="119">
        <v>-2.951412840095011E-06</v>
      </c>
      <c r="W58" s="119">
        <v>7.316119599112432E-06</v>
      </c>
      <c r="X58" s="119">
        <v>57.5</v>
      </c>
    </row>
    <row r="59" spans="1:24" s="119" customFormat="1" ht="12.75" hidden="1">
      <c r="A59" s="119">
        <v>441</v>
      </c>
      <c r="B59" s="119">
        <v>88.66000366210938</v>
      </c>
      <c r="C59" s="119">
        <v>98.76000213623047</v>
      </c>
      <c r="D59" s="119">
        <v>10.174299240112305</v>
      </c>
      <c r="E59" s="119">
        <v>10.06065845489502</v>
      </c>
      <c r="F59" s="119">
        <v>13.083429159527707</v>
      </c>
      <c r="G59" s="119" t="s">
        <v>58</v>
      </c>
      <c r="H59" s="119">
        <v>-0.5977599951871682</v>
      </c>
      <c r="I59" s="119">
        <v>30.56224366692221</v>
      </c>
      <c r="J59" s="119" t="s">
        <v>61</v>
      </c>
      <c r="K59" s="119">
        <v>-0.3695526999451526</v>
      </c>
      <c r="L59" s="119">
        <v>-0.1025671848327158</v>
      </c>
      <c r="M59" s="119">
        <v>-0.08676634835312043</v>
      </c>
      <c r="N59" s="119">
        <v>-0.04504003354166107</v>
      </c>
      <c r="O59" s="119">
        <v>-0.014956122121644922</v>
      </c>
      <c r="P59" s="119">
        <v>-0.0029417637047699048</v>
      </c>
      <c r="Q59" s="119">
        <v>-0.0017565585352704695</v>
      </c>
      <c r="R59" s="119">
        <v>-0.0006923381913887954</v>
      </c>
      <c r="S59" s="119">
        <v>-0.00020508817911807974</v>
      </c>
      <c r="T59" s="119">
        <v>-4.305716204662043E-05</v>
      </c>
      <c r="U59" s="119">
        <v>-3.593629038108248E-05</v>
      </c>
      <c r="V59" s="119">
        <v>-2.5563711508269625E-05</v>
      </c>
      <c r="W59" s="119">
        <v>-1.3037648966230844E-05</v>
      </c>
      <c r="X59" s="119">
        <v>57.5</v>
      </c>
    </row>
    <row r="60" s="119" customFormat="1" ht="12.75" hidden="1">
      <c r="A60" s="119" t="s">
        <v>120</v>
      </c>
    </row>
    <row r="61" spans="1:24" s="119" customFormat="1" ht="12.75" hidden="1">
      <c r="A61" s="119">
        <v>23</v>
      </c>
      <c r="B61" s="119">
        <v>89.28</v>
      </c>
      <c r="C61" s="119">
        <v>81.68</v>
      </c>
      <c r="D61" s="119">
        <v>9.526522932904154</v>
      </c>
      <c r="E61" s="119">
        <v>10.296309067370162</v>
      </c>
      <c r="F61" s="119">
        <v>17.07335282189167</v>
      </c>
      <c r="G61" s="119" t="s">
        <v>59</v>
      </c>
      <c r="H61" s="119">
        <v>10.815515689687786</v>
      </c>
      <c r="I61" s="119">
        <v>42.595515689687794</v>
      </c>
      <c r="J61" s="119" t="s">
        <v>73</v>
      </c>
      <c r="K61" s="119">
        <v>0.14827810072266842</v>
      </c>
      <c r="M61" s="119" t="s">
        <v>68</v>
      </c>
      <c r="N61" s="119">
        <v>0.0899936606390426</v>
      </c>
      <c r="X61" s="119">
        <v>57.5</v>
      </c>
    </row>
    <row r="62" spans="1:24" s="119" customFormat="1" ht="12.75" hidden="1">
      <c r="A62" s="119">
        <v>24</v>
      </c>
      <c r="B62" s="119">
        <v>63.52000045776367</v>
      </c>
      <c r="C62" s="119">
        <v>69.91999816894531</v>
      </c>
      <c r="D62" s="119">
        <v>10.814338684082031</v>
      </c>
      <c r="E62" s="119">
        <v>11.150140762329102</v>
      </c>
      <c r="F62" s="119">
        <v>6.706690542069588</v>
      </c>
      <c r="G62" s="119" t="s">
        <v>56</v>
      </c>
      <c r="H62" s="119">
        <v>8.703694840941672</v>
      </c>
      <c r="I62" s="119">
        <v>14.723695298705353</v>
      </c>
      <c r="J62" s="119" t="s">
        <v>62</v>
      </c>
      <c r="K62" s="119">
        <v>0.3606040839840083</v>
      </c>
      <c r="L62" s="119">
        <v>0.015102680762657285</v>
      </c>
      <c r="M62" s="119">
        <v>0.08536768804010839</v>
      </c>
      <c r="N62" s="119">
        <v>0.10252557749032955</v>
      </c>
      <c r="O62" s="119">
        <v>0.014482440988793598</v>
      </c>
      <c r="P62" s="119">
        <v>0.0004331438519269649</v>
      </c>
      <c r="Q62" s="119">
        <v>0.0017628631257122621</v>
      </c>
      <c r="R62" s="119">
        <v>0.0015781522296400491</v>
      </c>
      <c r="S62" s="119">
        <v>0.00019002397799011814</v>
      </c>
      <c r="T62" s="119">
        <v>6.37116186098751E-06</v>
      </c>
      <c r="U62" s="119">
        <v>3.856874791289772E-05</v>
      </c>
      <c r="V62" s="119">
        <v>5.8569506605878925E-05</v>
      </c>
      <c r="W62" s="119">
        <v>1.1848019598054654E-05</v>
      </c>
      <c r="X62" s="119">
        <v>57.5</v>
      </c>
    </row>
    <row r="63" spans="1:24" s="119" customFormat="1" ht="12.75" hidden="1">
      <c r="A63" s="119">
        <v>11</v>
      </c>
      <c r="B63" s="119">
        <v>66.26000213623047</v>
      </c>
      <c r="C63" s="119">
        <v>84.45999908447266</v>
      </c>
      <c r="D63" s="119">
        <v>9.475711822509766</v>
      </c>
      <c r="E63" s="119">
        <v>9.98521614074707</v>
      </c>
      <c r="F63" s="119">
        <v>4.568954725430986</v>
      </c>
      <c r="G63" s="119" t="s">
        <v>57</v>
      </c>
      <c r="H63" s="119">
        <v>2.6888948934269976</v>
      </c>
      <c r="I63" s="119">
        <v>11.448897029657477</v>
      </c>
      <c r="J63" s="119" t="s">
        <v>60</v>
      </c>
      <c r="K63" s="119">
        <v>0.31186520325206146</v>
      </c>
      <c r="L63" s="119">
        <v>8.337730251756566E-05</v>
      </c>
      <c r="M63" s="119">
        <v>-0.07431188643166589</v>
      </c>
      <c r="N63" s="119">
        <v>-0.001060124384222756</v>
      </c>
      <c r="O63" s="119">
        <v>0.012445870612236318</v>
      </c>
      <c r="P63" s="119">
        <v>9.407522930441646E-06</v>
      </c>
      <c r="Q63" s="119">
        <v>-0.0015567588431429156</v>
      </c>
      <c r="R63" s="119">
        <v>-8.52172755593123E-05</v>
      </c>
      <c r="S63" s="119">
        <v>0.00015637140615564743</v>
      </c>
      <c r="T63" s="119">
        <v>6.600343004387816E-07</v>
      </c>
      <c r="U63" s="119">
        <v>-3.5384463067167794E-05</v>
      </c>
      <c r="V63" s="119">
        <v>-6.721303671570816E-06</v>
      </c>
      <c r="W63" s="119">
        <v>9.52347506524778E-06</v>
      </c>
      <c r="X63" s="119">
        <v>57.5</v>
      </c>
    </row>
    <row r="64" spans="1:24" s="119" customFormat="1" ht="12.75" hidden="1">
      <c r="A64" s="119">
        <v>441</v>
      </c>
      <c r="B64" s="119">
        <v>76.05999755859375</v>
      </c>
      <c r="C64" s="119">
        <v>110.86000061035156</v>
      </c>
      <c r="D64" s="119">
        <v>10.133392333984375</v>
      </c>
      <c r="E64" s="119">
        <v>9.546609878540039</v>
      </c>
      <c r="F64" s="119">
        <v>9.636102563064993</v>
      </c>
      <c r="G64" s="119" t="s">
        <v>58</v>
      </c>
      <c r="H64" s="119">
        <v>4.028347082718831</v>
      </c>
      <c r="I64" s="119">
        <v>22.588344641312585</v>
      </c>
      <c r="J64" s="119" t="s">
        <v>61</v>
      </c>
      <c r="K64" s="119">
        <v>-0.18103977570273366</v>
      </c>
      <c r="L64" s="119">
        <v>0.015102450610552029</v>
      </c>
      <c r="M64" s="119">
        <v>-0.04201649314591181</v>
      </c>
      <c r="N64" s="119">
        <v>-0.10252009644950372</v>
      </c>
      <c r="O64" s="119">
        <v>-0.007405498072200225</v>
      </c>
      <c r="P64" s="119">
        <v>0.00043304167810320716</v>
      </c>
      <c r="Q64" s="119">
        <v>-0.0008271567592012639</v>
      </c>
      <c r="R64" s="119">
        <v>-0.001575849763100565</v>
      </c>
      <c r="S64" s="119">
        <v>-0.0001079680302130888</v>
      </c>
      <c r="T64" s="119">
        <v>6.336880792720194E-06</v>
      </c>
      <c r="U64" s="119">
        <v>-1.5345621167515204E-05</v>
      </c>
      <c r="V64" s="119">
        <v>-5.818256767289171E-05</v>
      </c>
      <c r="W64" s="119">
        <v>-7.048332503329492E-06</v>
      </c>
      <c r="X64" s="119">
        <v>57.5</v>
      </c>
    </row>
    <row r="65" s="119" customFormat="1" ht="12.75" hidden="1">
      <c r="A65" s="119" t="s">
        <v>126</v>
      </c>
    </row>
    <row r="66" spans="1:24" s="119" customFormat="1" ht="12.75" hidden="1">
      <c r="A66" s="119">
        <v>23</v>
      </c>
      <c r="B66" s="119">
        <v>81.3</v>
      </c>
      <c r="C66" s="119">
        <v>71.9</v>
      </c>
      <c r="D66" s="119">
        <v>9.396162674041648</v>
      </c>
      <c r="E66" s="119">
        <v>10.504008391126447</v>
      </c>
      <c r="F66" s="119">
        <v>15.173079299690263</v>
      </c>
      <c r="G66" s="119" t="s">
        <v>59</v>
      </c>
      <c r="H66" s="119">
        <v>14.56691163309386</v>
      </c>
      <c r="I66" s="119">
        <v>38.36691163309386</v>
      </c>
      <c r="J66" s="119" t="s">
        <v>73</v>
      </c>
      <c r="K66" s="119">
        <v>0.9362633746324096</v>
      </c>
      <c r="M66" s="119" t="s">
        <v>68</v>
      </c>
      <c r="N66" s="119">
        <v>0.5284763853791407</v>
      </c>
      <c r="X66" s="119">
        <v>57.5</v>
      </c>
    </row>
    <row r="67" spans="1:24" s="119" customFormat="1" ht="12.75" hidden="1">
      <c r="A67" s="119">
        <v>24</v>
      </c>
      <c r="B67" s="119">
        <v>59.5</v>
      </c>
      <c r="C67" s="119">
        <v>61.599998474121094</v>
      </c>
      <c r="D67" s="119">
        <v>10.502873420715332</v>
      </c>
      <c r="E67" s="119">
        <v>11.485589027404785</v>
      </c>
      <c r="F67" s="119">
        <v>3.627413435658107</v>
      </c>
      <c r="G67" s="119" t="s">
        <v>56</v>
      </c>
      <c r="H67" s="119">
        <v>6.198301834153661</v>
      </c>
      <c r="I67" s="119">
        <v>8.198301834153668</v>
      </c>
      <c r="J67" s="119" t="s">
        <v>62</v>
      </c>
      <c r="K67" s="119">
        <v>0.8879379858402965</v>
      </c>
      <c r="L67" s="119">
        <v>0.3179037225451186</v>
      </c>
      <c r="M67" s="119">
        <v>0.2102067141787243</v>
      </c>
      <c r="N67" s="119">
        <v>0.03472187455804632</v>
      </c>
      <c r="O67" s="119">
        <v>0.03566116279996909</v>
      </c>
      <c r="P67" s="119">
        <v>0.009119542713116486</v>
      </c>
      <c r="Q67" s="119">
        <v>0.004340786486467443</v>
      </c>
      <c r="R67" s="119">
        <v>0.0005344857789035607</v>
      </c>
      <c r="S67" s="119">
        <v>0.0004678716169646901</v>
      </c>
      <c r="T67" s="119">
        <v>0.00013419849589199194</v>
      </c>
      <c r="U67" s="119">
        <v>9.495252191764736E-05</v>
      </c>
      <c r="V67" s="119">
        <v>1.9837387857550164E-05</v>
      </c>
      <c r="W67" s="119">
        <v>2.9173649115892432E-05</v>
      </c>
      <c r="X67" s="119">
        <v>57.5</v>
      </c>
    </row>
    <row r="68" spans="1:24" s="119" customFormat="1" ht="12.75" hidden="1">
      <c r="A68" s="119">
        <v>11</v>
      </c>
      <c r="B68" s="119">
        <v>66.95999908447266</v>
      </c>
      <c r="C68" s="119">
        <v>81.55999755859375</v>
      </c>
      <c r="D68" s="119">
        <v>9.38196849822998</v>
      </c>
      <c r="E68" s="119">
        <v>10.057827949523926</v>
      </c>
      <c r="F68" s="119">
        <v>2.949224754512459</v>
      </c>
      <c r="G68" s="119" t="s">
        <v>57</v>
      </c>
      <c r="H68" s="119">
        <v>-1.9957634246087537</v>
      </c>
      <c r="I68" s="119">
        <v>7.464235659863908</v>
      </c>
      <c r="J68" s="119" t="s">
        <v>60</v>
      </c>
      <c r="K68" s="119">
        <v>0.6346239828909487</v>
      </c>
      <c r="L68" s="119">
        <v>0.0017303939654589706</v>
      </c>
      <c r="M68" s="119">
        <v>-0.15189972566848253</v>
      </c>
      <c r="N68" s="119">
        <v>-0.0003588244933091826</v>
      </c>
      <c r="O68" s="119">
        <v>0.025217006546450184</v>
      </c>
      <c r="P68" s="119">
        <v>0.00019785904929557095</v>
      </c>
      <c r="Q68" s="119">
        <v>-0.003214370331562486</v>
      </c>
      <c r="R68" s="119">
        <v>-2.882576496691245E-05</v>
      </c>
      <c r="S68" s="119">
        <v>0.0003077590432771706</v>
      </c>
      <c r="T68" s="119">
        <v>1.4079760899025697E-05</v>
      </c>
      <c r="U68" s="119">
        <v>-7.51475034903473E-05</v>
      </c>
      <c r="V68" s="119">
        <v>-2.2690119240238332E-06</v>
      </c>
      <c r="W68" s="119">
        <v>1.8450786435871982E-05</v>
      </c>
      <c r="X68" s="119">
        <v>57.5</v>
      </c>
    </row>
    <row r="69" spans="1:24" s="119" customFormat="1" ht="12.75" hidden="1">
      <c r="A69" s="119">
        <v>441</v>
      </c>
      <c r="B69" s="119">
        <v>101.30000305175781</v>
      </c>
      <c r="C69" s="119">
        <v>108.9000015258789</v>
      </c>
      <c r="D69" s="119">
        <v>10.074503898620605</v>
      </c>
      <c r="E69" s="119">
        <v>9.798811912536621</v>
      </c>
      <c r="F69" s="119">
        <v>14.369082304817242</v>
      </c>
      <c r="G69" s="119" t="s">
        <v>58</v>
      </c>
      <c r="H69" s="119">
        <v>-9.88401846996863</v>
      </c>
      <c r="I69" s="119">
        <v>33.915984581789196</v>
      </c>
      <c r="J69" s="119" t="s">
        <v>61</v>
      </c>
      <c r="K69" s="119">
        <v>-0.6210364458208162</v>
      </c>
      <c r="L69" s="119">
        <v>0.3178990131233</v>
      </c>
      <c r="M69" s="119">
        <v>-0.14530428771256423</v>
      </c>
      <c r="N69" s="119">
        <v>-0.034720020417731694</v>
      </c>
      <c r="O69" s="119">
        <v>-0.025215493512564607</v>
      </c>
      <c r="P69" s="119">
        <v>0.009117396069765086</v>
      </c>
      <c r="Q69" s="119">
        <v>-0.0029172333970166396</v>
      </c>
      <c r="R69" s="119">
        <v>-0.0005337079005637993</v>
      </c>
      <c r="S69" s="119">
        <v>-0.00035240349209716173</v>
      </c>
      <c r="T69" s="119">
        <v>0.0001334578459016151</v>
      </c>
      <c r="U69" s="119">
        <v>-5.8041658640062495E-05</v>
      </c>
      <c r="V69" s="119">
        <v>-1.9707195180936236E-05</v>
      </c>
      <c r="W69" s="119">
        <v>-2.259801501537367E-05</v>
      </c>
      <c r="X69" s="119">
        <v>57.5</v>
      </c>
    </row>
    <row r="70" s="119" customFormat="1" ht="12.75" hidden="1">
      <c r="A70" s="119" t="s">
        <v>132</v>
      </c>
    </row>
    <row r="71" spans="1:24" s="119" customFormat="1" ht="12.75" hidden="1">
      <c r="A71" s="119">
        <v>23</v>
      </c>
      <c r="B71" s="119">
        <v>92.28</v>
      </c>
      <c r="C71" s="119">
        <v>92.78</v>
      </c>
      <c r="D71" s="119">
        <v>9.017964977916671</v>
      </c>
      <c r="E71" s="119">
        <v>10.014559541403496</v>
      </c>
      <c r="F71" s="119">
        <v>15.237970507039757</v>
      </c>
      <c r="G71" s="119" t="s">
        <v>59</v>
      </c>
      <c r="H71" s="119">
        <v>5.385472639455159</v>
      </c>
      <c r="I71" s="119">
        <v>40.16547263945517</v>
      </c>
      <c r="J71" s="119" t="s">
        <v>73</v>
      </c>
      <c r="K71" s="119">
        <v>0.23265278857274346</v>
      </c>
      <c r="M71" s="119" t="s">
        <v>68</v>
      </c>
      <c r="N71" s="119">
        <v>0.14651840008085257</v>
      </c>
      <c r="X71" s="119">
        <v>57.5</v>
      </c>
    </row>
    <row r="72" spans="1:24" s="119" customFormat="1" ht="12.75" hidden="1">
      <c r="A72" s="119">
        <v>24</v>
      </c>
      <c r="B72" s="119">
        <v>72.18000030517578</v>
      </c>
      <c r="C72" s="119">
        <v>76.27999877929688</v>
      </c>
      <c r="D72" s="119">
        <v>10.216179847717285</v>
      </c>
      <c r="E72" s="119">
        <v>11.053689956665039</v>
      </c>
      <c r="F72" s="119">
        <v>10.633444616283008</v>
      </c>
      <c r="G72" s="119" t="s">
        <v>56</v>
      </c>
      <c r="H72" s="119">
        <v>10.040220699589177</v>
      </c>
      <c r="I72" s="119">
        <v>24.72022100476497</v>
      </c>
      <c r="J72" s="119" t="s">
        <v>62</v>
      </c>
      <c r="K72" s="119">
        <v>0.4108524438131757</v>
      </c>
      <c r="L72" s="119">
        <v>0.22408579812961557</v>
      </c>
      <c r="M72" s="119">
        <v>0.09726343384111878</v>
      </c>
      <c r="N72" s="119">
        <v>0.06212756623715822</v>
      </c>
      <c r="O72" s="119">
        <v>0.01650063013592051</v>
      </c>
      <c r="P72" s="119">
        <v>0.006428401152738243</v>
      </c>
      <c r="Q72" s="119">
        <v>0.0020085086680728644</v>
      </c>
      <c r="R72" s="119">
        <v>0.0009563364264397906</v>
      </c>
      <c r="S72" s="119">
        <v>0.00021649712478181914</v>
      </c>
      <c r="T72" s="119">
        <v>9.458982087534572E-05</v>
      </c>
      <c r="U72" s="119">
        <v>4.393093256531157E-05</v>
      </c>
      <c r="V72" s="119">
        <v>3.5495452745585344E-05</v>
      </c>
      <c r="W72" s="119">
        <v>1.3497901611889658E-05</v>
      </c>
      <c r="X72" s="119">
        <v>57.5</v>
      </c>
    </row>
    <row r="73" spans="1:24" s="119" customFormat="1" ht="12.75" hidden="1">
      <c r="A73" s="119">
        <v>11</v>
      </c>
      <c r="B73" s="119">
        <v>87.4800033569336</v>
      </c>
      <c r="C73" s="119">
        <v>91.87999725341797</v>
      </c>
      <c r="D73" s="119">
        <v>9.051034927368164</v>
      </c>
      <c r="E73" s="119">
        <v>9.753887176513672</v>
      </c>
      <c r="F73" s="119">
        <v>10.212137701922135</v>
      </c>
      <c r="G73" s="119" t="s">
        <v>57</v>
      </c>
      <c r="H73" s="119">
        <v>-3.1657930158926817</v>
      </c>
      <c r="I73" s="119">
        <v>26.814210341040916</v>
      </c>
      <c r="J73" s="119" t="s">
        <v>60</v>
      </c>
      <c r="K73" s="119">
        <v>0.3279395285562451</v>
      </c>
      <c r="L73" s="119">
        <v>-0.0012184382270629345</v>
      </c>
      <c r="M73" s="119">
        <v>-0.0782959982032219</v>
      </c>
      <c r="N73" s="119">
        <v>-0.0006422439689902365</v>
      </c>
      <c r="O73" s="119">
        <v>0.013062683632774592</v>
      </c>
      <c r="P73" s="119">
        <v>-0.00013950932332936148</v>
      </c>
      <c r="Q73" s="119">
        <v>-0.001647513086619028</v>
      </c>
      <c r="R73" s="119">
        <v>-5.163077884832021E-05</v>
      </c>
      <c r="S73" s="119">
        <v>0.00016206121956601385</v>
      </c>
      <c r="T73" s="119">
        <v>-9.942797777095574E-06</v>
      </c>
      <c r="U73" s="119">
        <v>-3.791148939441087E-05</v>
      </c>
      <c r="V73" s="119">
        <v>-4.0715604455348646E-06</v>
      </c>
      <c r="W73" s="119">
        <v>9.801230104129266E-06</v>
      </c>
      <c r="X73" s="119">
        <v>57.5</v>
      </c>
    </row>
    <row r="74" spans="1:24" s="119" customFormat="1" ht="12.75" hidden="1">
      <c r="A74" s="119">
        <v>441</v>
      </c>
      <c r="B74" s="119">
        <v>83.05999755859375</v>
      </c>
      <c r="C74" s="119">
        <v>99.95999908447266</v>
      </c>
      <c r="D74" s="119">
        <v>10.265446662902832</v>
      </c>
      <c r="E74" s="119">
        <v>9.77295970916748</v>
      </c>
      <c r="F74" s="119">
        <v>12.614620536689817</v>
      </c>
      <c r="G74" s="119" t="s">
        <v>58</v>
      </c>
      <c r="H74" s="119">
        <v>3.6386106716654396</v>
      </c>
      <c r="I74" s="119">
        <v>29.1986082302592</v>
      </c>
      <c r="J74" s="119" t="s">
        <v>61</v>
      </c>
      <c r="K74" s="119">
        <v>-0.24749827514058842</v>
      </c>
      <c r="L74" s="119">
        <v>-0.224082485553141</v>
      </c>
      <c r="M74" s="119">
        <v>-0.05770539167120143</v>
      </c>
      <c r="N74" s="119">
        <v>-0.062124246548644575</v>
      </c>
      <c r="O74" s="119">
        <v>-0.010081522265634834</v>
      </c>
      <c r="P74" s="119">
        <v>-0.006426887157032599</v>
      </c>
      <c r="Q74" s="119">
        <v>-0.0011488288380532912</v>
      </c>
      <c r="R74" s="119">
        <v>-0.0009549416857647094</v>
      </c>
      <c r="S74" s="119">
        <v>-0.00014355196324526814</v>
      </c>
      <c r="T74" s="119">
        <v>-9.406580136050388E-05</v>
      </c>
      <c r="U74" s="119">
        <v>-2.219562587437949E-05</v>
      </c>
      <c r="V74" s="119">
        <v>-3.526116222067046E-05</v>
      </c>
      <c r="W74" s="119">
        <v>-9.280583837785403E-06</v>
      </c>
      <c r="X74" s="119">
        <v>57.5</v>
      </c>
    </row>
    <row r="75" s="119" customFormat="1" ht="12.75" hidden="1">
      <c r="A75" s="119" t="s">
        <v>138</v>
      </c>
    </row>
    <row r="76" spans="1:24" s="119" customFormat="1" ht="12.75" hidden="1">
      <c r="A76" s="119">
        <v>23</v>
      </c>
      <c r="B76" s="119">
        <v>90.5</v>
      </c>
      <c r="C76" s="119">
        <v>88.4</v>
      </c>
      <c r="D76" s="119">
        <v>9.345205359489015</v>
      </c>
      <c r="E76" s="119">
        <v>10.203493777337489</v>
      </c>
      <c r="F76" s="119">
        <v>20.615299833373484</v>
      </c>
      <c r="G76" s="119" t="s">
        <v>59</v>
      </c>
      <c r="H76" s="119">
        <v>19.432743341696877</v>
      </c>
      <c r="I76" s="119">
        <v>52.432743341696884</v>
      </c>
      <c r="J76" s="119" t="s">
        <v>73</v>
      </c>
      <c r="K76" s="119">
        <v>0.7750794747125463</v>
      </c>
      <c r="M76" s="119" t="s">
        <v>68</v>
      </c>
      <c r="N76" s="119">
        <v>0.501276525943337</v>
      </c>
      <c r="X76" s="119">
        <v>57.5</v>
      </c>
    </row>
    <row r="77" spans="1:24" s="119" customFormat="1" ht="12.75" hidden="1">
      <c r="A77" s="119">
        <v>24</v>
      </c>
      <c r="B77" s="119">
        <v>78.77999877929688</v>
      </c>
      <c r="C77" s="119">
        <v>81.4800033569336</v>
      </c>
      <c r="D77" s="119">
        <v>10.456070899963379</v>
      </c>
      <c r="E77" s="119">
        <v>10.998387336730957</v>
      </c>
      <c r="F77" s="119">
        <v>11.340279251325343</v>
      </c>
      <c r="G77" s="119" t="s">
        <v>56</v>
      </c>
      <c r="H77" s="119">
        <v>4.48575222564336</v>
      </c>
      <c r="I77" s="119">
        <v>25.76575100494024</v>
      </c>
      <c r="J77" s="119" t="s">
        <v>62</v>
      </c>
      <c r="K77" s="119">
        <v>0.7231887227418107</v>
      </c>
      <c r="L77" s="119">
        <v>0.4629821143845836</v>
      </c>
      <c r="M77" s="119">
        <v>0.17120448195379956</v>
      </c>
      <c r="N77" s="119">
        <v>0.08590530982325123</v>
      </c>
      <c r="O77" s="119">
        <v>0.029044380929443128</v>
      </c>
      <c r="P77" s="119">
        <v>0.01328137687908599</v>
      </c>
      <c r="Q77" s="119">
        <v>0.003535386744776787</v>
      </c>
      <c r="R77" s="119">
        <v>0.001322314706940717</v>
      </c>
      <c r="S77" s="119">
        <v>0.00038106905097610473</v>
      </c>
      <c r="T77" s="119">
        <v>0.0001954352340398471</v>
      </c>
      <c r="U77" s="119">
        <v>7.734528124260678E-05</v>
      </c>
      <c r="V77" s="119">
        <v>4.9073757469645366E-05</v>
      </c>
      <c r="W77" s="119">
        <v>2.3761747359428685E-05</v>
      </c>
      <c r="X77" s="119">
        <v>57.5</v>
      </c>
    </row>
    <row r="78" spans="1:24" s="119" customFormat="1" ht="12.75" hidden="1">
      <c r="A78" s="119">
        <v>11</v>
      </c>
      <c r="B78" s="119">
        <v>79.63999938964844</v>
      </c>
      <c r="C78" s="119">
        <v>93.33999633789062</v>
      </c>
      <c r="D78" s="119">
        <v>8.864202499389648</v>
      </c>
      <c r="E78" s="119">
        <v>9.34939193725586</v>
      </c>
      <c r="F78" s="119">
        <v>9.528045480837449</v>
      </c>
      <c r="G78" s="119" t="s">
        <v>57</v>
      </c>
      <c r="H78" s="119">
        <v>3.3968579246033457</v>
      </c>
      <c r="I78" s="119">
        <v>25.53685731425179</v>
      </c>
      <c r="J78" s="119" t="s">
        <v>60</v>
      </c>
      <c r="K78" s="119">
        <v>0.6153001269199648</v>
      </c>
      <c r="L78" s="119">
        <v>0.0025202145446257852</v>
      </c>
      <c r="M78" s="119">
        <v>-0.14667666496441328</v>
      </c>
      <c r="N78" s="119">
        <v>-0.0008882425732758402</v>
      </c>
      <c r="O78" s="119">
        <v>0.024545333006717775</v>
      </c>
      <c r="P78" s="119">
        <v>0.00028818446559155585</v>
      </c>
      <c r="Q78" s="119">
        <v>-0.0030756507277044432</v>
      </c>
      <c r="R78" s="119">
        <v>-7.1381909674289E-05</v>
      </c>
      <c r="S78" s="119">
        <v>0.0003075627878973674</v>
      </c>
      <c r="T78" s="119">
        <v>2.0509960853879774E-05</v>
      </c>
      <c r="U78" s="119">
        <v>-7.009579538413384E-05</v>
      </c>
      <c r="V78" s="119">
        <v>-5.62645208209143E-06</v>
      </c>
      <c r="W78" s="119">
        <v>1.870540435059948E-05</v>
      </c>
      <c r="X78" s="119">
        <v>57.5</v>
      </c>
    </row>
    <row r="79" spans="1:24" s="119" customFormat="1" ht="12.75" hidden="1">
      <c r="A79" s="119">
        <v>441</v>
      </c>
      <c r="B79" s="119">
        <v>101.80000305175781</v>
      </c>
      <c r="C79" s="119">
        <v>126.5</v>
      </c>
      <c r="D79" s="119">
        <v>9.881691932678223</v>
      </c>
      <c r="E79" s="119">
        <v>9.90042495727539</v>
      </c>
      <c r="F79" s="119">
        <v>16.193154169444206</v>
      </c>
      <c r="G79" s="119" t="s">
        <v>58</v>
      </c>
      <c r="H79" s="119">
        <v>-5.331983183160084</v>
      </c>
      <c r="I79" s="119">
        <v>38.968019868597736</v>
      </c>
      <c r="J79" s="119" t="s">
        <v>61</v>
      </c>
      <c r="K79" s="119">
        <v>-0.3800101084355609</v>
      </c>
      <c r="L79" s="119">
        <v>0.46297525501766146</v>
      </c>
      <c r="M79" s="119">
        <v>-0.08830022987504699</v>
      </c>
      <c r="N79" s="119">
        <v>-0.08590071758116928</v>
      </c>
      <c r="O79" s="119">
        <v>-0.015527481803690218</v>
      </c>
      <c r="P79" s="119">
        <v>0.013278249941845186</v>
      </c>
      <c r="Q79" s="119">
        <v>-0.0017433680151690673</v>
      </c>
      <c r="R79" s="119">
        <v>-0.0013203866127627034</v>
      </c>
      <c r="S79" s="119">
        <v>-0.00022498611759979347</v>
      </c>
      <c r="T79" s="119">
        <v>0.00019435604495353912</v>
      </c>
      <c r="U79" s="119">
        <v>-3.2693607937387125E-05</v>
      </c>
      <c r="V79" s="119">
        <v>-4.8750145734730916E-05</v>
      </c>
      <c r="W79" s="119">
        <v>-1.4653616811350367E-05</v>
      </c>
      <c r="X79" s="119">
        <v>57.5</v>
      </c>
    </row>
    <row r="80" s="119" customFormat="1" ht="12.75" hidden="1">
      <c r="A80" s="119" t="s">
        <v>144</v>
      </c>
    </row>
    <row r="81" spans="1:24" s="119" customFormat="1" ht="12.75" hidden="1">
      <c r="A81" s="119">
        <v>23</v>
      </c>
      <c r="B81" s="119">
        <v>112.1</v>
      </c>
      <c r="C81" s="119">
        <v>101.2</v>
      </c>
      <c r="D81" s="119">
        <v>9.24917819004981</v>
      </c>
      <c r="E81" s="119">
        <v>9.927261914119095</v>
      </c>
      <c r="F81" s="119">
        <v>23.80731874596067</v>
      </c>
      <c r="G81" s="119" t="s">
        <v>59</v>
      </c>
      <c r="H81" s="119">
        <v>6.635547857385241</v>
      </c>
      <c r="I81" s="119">
        <v>61.23554785738524</v>
      </c>
      <c r="J81" s="119" t="s">
        <v>73</v>
      </c>
      <c r="K81" s="119">
        <v>0.23281495488035903</v>
      </c>
      <c r="M81" s="119" t="s">
        <v>68</v>
      </c>
      <c r="N81" s="119">
        <v>0.13150632906533538</v>
      </c>
      <c r="X81" s="119">
        <v>57.5</v>
      </c>
    </row>
    <row r="82" spans="1:24" s="119" customFormat="1" ht="12.75" hidden="1">
      <c r="A82" s="119">
        <v>24</v>
      </c>
      <c r="B82" s="119">
        <v>82.36000061035156</v>
      </c>
      <c r="C82" s="119">
        <v>90.86000061035156</v>
      </c>
      <c r="D82" s="119">
        <v>10.4221830368042</v>
      </c>
      <c r="E82" s="119">
        <v>11.142847061157227</v>
      </c>
      <c r="F82" s="119">
        <v>14.66483135506159</v>
      </c>
      <c r="G82" s="119" t="s">
        <v>56</v>
      </c>
      <c r="H82" s="119">
        <v>8.572694930883728</v>
      </c>
      <c r="I82" s="119">
        <v>33.4326955412353</v>
      </c>
      <c r="J82" s="119" t="s">
        <v>62</v>
      </c>
      <c r="K82" s="119">
        <v>0.44831311803192736</v>
      </c>
      <c r="L82" s="119">
        <v>0.13097207302694266</v>
      </c>
      <c r="M82" s="119">
        <v>0.10613172339213824</v>
      </c>
      <c r="N82" s="119">
        <v>0.055396599933046506</v>
      </c>
      <c r="O82" s="119">
        <v>0.018005093682491792</v>
      </c>
      <c r="P82" s="119">
        <v>0.0037572587244561082</v>
      </c>
      <c r="Q82" s="119">
        <v>0.0021916344958634827</v>
      </c>
      <c r="R82" s="119">
        <v>0.0008527256543684546</v>
      </c>
      <c r="S82" s="119">
        <v>0.00023623330881773817</v>
      </c>
      <c r="T82" s="119">
        <v>5.5283598532352545E-05</v>
      </c>
      <c r="U82" s="119">
        <v>4.7937439495236684E-05</v>
      </c>
      <c r="V82" s="119">
        <v>3.1649886274696707E-05</v>
      </c>
      <c r="W82" s="119">
        <v>1.4728857170065818E-05</v>
      </c>
      <c r="X82" s="119">
        <v>57.5</v>
      </c>
    </row>
    <row r="83" spans="1:24" s="119" customFormat="1" ht="12.75" hidden="1">
      <c r="A83" s="119">
        <v>11</v>
      </c>
      <c r="B83" s="119">
        <v>105.5199966430664</v>
      </c>
      <c r="C83" s="119">
        <v>109.62000274658203</v>
      </c>
      <c r="D83" s="119">
        <v>8.958649635314941</v>
      </c>
      <c r="E83" s="119">
        <v>9.59826374053955</v>
      </c>
      <c r="F83" s="119">
        <v>16.99695745077321</v>
      </c>
      <c r="G83" s="119" t="s">
        <v>57</v>
      </c>
      <c r="H83" s="119">
        <v>-2.8962900724896414</v>
      </c>
      <c r="I83" s="119">
        <v>45.12370657057677</v>
      </c>
      <c r="J83" s="119" t="s">
        <v>60</v>
      </c>
      <c r="K83" s="119">
        <v>0.365608120244394</v>
      </c>
      <c r="L83" s="119">
        <v>-0.0007118713582186808</v>
      </c>
      <c r="M83" s="119">
        <v>-0.0872451151604015</v>
      </c>
      <c r="N83" s="119">
        <v>-0.0005726501322883749</v>
      </c>
      <c r="O83" s="119">
        <v>0.014570231022095119</v>
      </c>
      <c r="P83" s="119">
        <v>-8.155107887225787E-05</v>
      </c>
      <c r="Q83" s="119">
        <v>-0.0018337265771200281</v>
      </c>
      <c r="R83" s="119">
        <v>-4.6032891968014995E-05</v>
      </c>
      <c r="S83" s="119">
        <v>0.0001813559606552907</v>
      </c>
      <c r="T83" s="119">
        <v>-5.815416644710879E-06</v>
      </c>
      <c r="U83" s="119">
        <v>-4.206189070841475E-05</v>
      </c>
      <c r="V83" s="119">
        <v>-3.629396110338563E-06</v>
      </c>
      <c r="W83" s="119">
        <v>1.0987895861476143E-05</v>
      </c>
      <c r="X83" s="119">
        <v>57.5</v>
      </c>
    </row>
    <row r="84" spans="1:24" s="119" customFormat="1" ht="12.75" hidden="1">
      <c r="A84" s="119">
        <v>441</v>
      </c>
      <c r="B84" s="119">
        <v>104.36000061035156</v>
      </c>
      <c r="C84" s="119">
        <v>121.66000366210938</v>
      </c>
      <c r="D84" s="119">
        <v>9.89782428741455</v>
      </c>
      <c r="E84" s="119">
        <v>9.84982967376709</v>
      </c>
      <c r="F84" s="119">
        <v>20.27816698401935</v>
      </c>
      <c r="G84" s="119" t="s">
        <v>58</v>
      </c>
      <c r="H84" s="119">
        <v>1.8641081798654895</v>
      </c>
      <c r="I84" s="119">
        <v>48.72410879021706</v>
      </c>
      <c r="J84" s="119" t="s">
        <v>61</v>
      </c>
      <c r="K84" s="119">
        <v>-0.25945202680046575</v>
      </c>
      <c r="L84" s="119">
        <v>-0.13097013839858362</v>
      </c>
      <c r="M84" s="119">
        <v>-0.06043370409658524</v>
      </c>
      <c r="N84" s="119">
        <v>-0.055393640031758146</v>
      </c>
      <c r="O84" s="119">
        <v>-0.01057789045500486</v>
      </c>
      <c r="P84" s="119">
        <v>-0.0037563735895190607</v>
      </c>
      <c r="Q84" s="119">
        <v>-0.0012002952152793274</v>
      </c>
      <c r="R84" s="119">
        <v>-0.0008514822455431294</v>
      </c>
      <c r="S84" s="119">
        <v>-0.00015138094903181676</v>
      </c>
      <c r="T84" s="119">
        <v>-5.497687873947331E-05</v>
      </c>
      <c r="U84" s="119">
        <v>-2.2995552948186536E-05</v>
      </c>
      <c r="V84" s="119">
        <v>-3.144110025230501E-05</v>
      </c>
      <c r="W84" s="119">
        <v>-9.808434027588436E-06</v>
      </c>
      <c r="X84" s="119">
        <v>57.5</v>
      </c>
    </row>
    <row r="85" spans="1:14" s="119" customFormat="1" ht="12.75">
      <c r="A85" s="119" t="s">
        <v>150</v>
      </c>
      <c r="E85" s="120" t="s">
        <v>104</v>
      </c>
      <c r="F85" s="120">
        <f>MIN(F56:F84)</f>
        <v>2.949224754512459</v>
      </c>
      <c r="G85" s="120"/>
      <c r="H85" s="120"/>
      <c r="I85" s="121"/>
      <c r="J85" s="121" t="s">
        <v>156</v>
      </c>
      <c r="K85" s="120">
        <f>AVERAGE(K83,K78,K73,K68,K63,K58)</f>
        <v>0.4201379652186697</v>
      </c>
      <c r="L85" s="120">
        <f>AVERAGE(L83,L78,L73,L68,L63,L58)</f>
        <v>0.0003077094435011422</v>
      </c>
      <c r="M85" s="121" t="s">
        <v>106</v>
      </c>
      <c r="N85" s="120" t="e">
        <f>Mittelwert(K81,K76,K71,K66,K61,K56)</f>
        <v>#NAME?</v>
      </c>
    </row>
    <row r="86" spans="5:14" s="119" customFormat="1" ht="12.75">
      <c r="E86" s="120" t="s">
        <v>105</v>
      </c>
      <c r="F86" s="120">
        <f>MAX(F56:F84)</f>
        <v>23.80731874596067</v>
      </c>
      <c r="G86" s="120"/>
      <c r="H86" s="120"/>
      <c r="I86" s="121"/>
      <c r="J86" s="121" t="s">
        <v>157</v>
      </c>
      <c r="K86" s="120">
        <f>AVERAGE(K84,K79,K74,K69,K64,K59)</f>
        <v>-0.3430982219742196</v>
      </c>
      <c r="L86" s="120">
        <f>AVERAGE(L84,L79,L74,L69,L64,L59)</f>
        <v>0.05639281832784551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110</v>
      </c>
      <c r="K87" s="120">
        <f>ABS(K85/$G$33)</f>
        <v>0.26258622826166855</v>
      </c>
      <c r="L87" s="120">
        <f>ABS(L85/$H$33)</f>
        <v>0.0008547484541698394</v>
      </c>
      <c r="M87" s="121" t="s">
        <v>109</v>
      </c>
      <c r="N87" s="120">
        <f>K87+L87+L88+K88</f>
        <v>0.493628659747003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0.19494217157626112</v>
      </c>
      <c r="L88" s="120">
        <f>ABS(L86/$H$34)</f>
        <v>0.03524551145490344</v>
      </c>
      <c r="M88" s="120"/>
      <c r="N88" s="120"/>
    </row>
    <row r="89" s="101" customFormat="1" ht="12.75"/>
    <row r="90" s="119" customFormat="1" ht="12.75" hidden="1">
      <c r="A90" s="119" t="s">
        <v>115</v>
      </c>
    </row>
    <row r="91" spans="1:24" s="119" customFormat="1" ht="12.75" hidden="1">
      <c r="A91" s="119">
        <v>23</v>
      </c>
      <c r="B91" s="119">
        <v>90.32</v>
      </c>
      <c r="C91" s="119">
        <v>77.72</v>
      </c>
      <c r="D91" s="119">
        <v>9.621270915232294</v>
      </c>
      <c r="E91" s="119">
        <v>10.352132124717778</v>
      </c>
      <c r="F91" s="119">
        <v>13.063196257898333</v>
      </c>
      <c r="G91" s="119" t="s">
        <v>59</v>
      </c>
      <c r="H91" s="119">
        <v>-0.5487718414658431</v>
      </c>
      <c r="I91" s="119">
        <v>32.27122815853416</v>
      </c>
      <c r="J91" s="119" t="s">
        <v>73</v>
      </c>
      <c r="K91" s="119">
        <v>0.4306869693916049</v>
      </c>
      <c r="M91" s="119" t="s">
        <v>68</v>
      </c>
      <c r="N91" s="119">
        <v>0.3660340326105749</v>
      </c>
      <c r="X91" s="119">
        <v>57.5</v>
      </c>
    </row>
    <row r="92" spans="1:24" s="119" customFormat="1" ht="12.75" hidden="1">
      <c r="A92" s="119">
        <v>24</v>
      </c>
      <c r="B92" s="119">
        <v>59.20000076293945</v>
      </c>
      <c r="C92" s="119">
        <v>70.0999984741211</v>
      </c>
      <c r="D92" s="119">
        <v>10.87947940826416</v>
      </c>
      <c r="E92" s="119">
        <v>11.495802879333496</v>
      </c>
      <c r="F92" s="119">
        <v>4.896575367270481</v>
      </c>
      <c r="G92" s="119" t="s">
        <v>56</v>
      </c>
      <c r="H92" s="119">
        <v>8.983505722069232</v>
      </c>
      <c r="I92" s="119">
        <v>10.683506485008689</v>
      </c>
      <c r="J92" s="119" t="s">
        <v>62</v>
      </c>
      <c r="K92" s="119">
        <v>0.3052915733587286</v>
      </c>
      <c r="L92" s="119">
        <v>0.5740165759986707</v>
      </c>
      <c r="M92" s="119">
        <v>0.07227369131136281</v>
      </c>
      <c r="N92" s="119">
        <v>0.04838543581469124</v>
      </c>
      <c r="O92" s="119">
        <v>0.012261129677651368</v>
      </c>
      <c r="P92" s="119">
        <v>0.016466764410303085</v>
      </c>
      <c r="Q92" s="119">
        <v>0.0014924369015411009</v>
      </c>
      <c r="R92" s="119">
        <v>0.0007448103534966856</v>
      </c>
      <c r="S92" s="119">
        <v>0.000160850821755337</v>
      </c>
      <c r="T92" s="119">
        <v>0.00024229589232982614</v>
      </c>
      <c r="U92" s="119">
        <v>3.263410615712446E-05</v>
      </c>
      <c r="V92" s="119">
        <v>2.7649422160586093E-05</v>
      </c>
      <c r="W92" s="119">
        <v>1.0026236215037226E-05</v>
      </c>
      <c r="X92" s="119">
        <v>57.5</v>
      </c>
    </row>
    <row r="93" spans="1:24" s="119" customFormat="1" ht="12.75" hidden="1">
      <c r="A93" s="119">
        <v>441</v>
      </c>
      <c r="B93" s="119">
        <v>88.66000366210938</v>
      </c>
      <c r="C93" s="119">
        <v>98.76000213623047</v>
      </c>
      <c r="D93" s="119">
        <v>10.174299240112305</v>
      </c>
      <c r="E93" s="119">
        <v>10.06065845489502</v>
      </c>
      <c r="F93" s="119">
        <v>9.941485927743315</v>
      </c>
      <c r="G93" s="119" t="s">
        <v>57</v>
      </c>
      <c r="H93" s="119">
        <v>-7.937184045762159</v>
      </c>
      <c r="I93" s="119">
        <v>23.222819616347227</v>
      </c>
      <c r="J93" s="119" t="s">
        <v>60</v>
      </c>
      <c r="K93" s="119">
        <v>0.2846061372170277</v>
      </c>
      <c r="L93" s="119">
        <v>-0.003122671674270978</v>
      </c>
      <c r="M93" s="119">
        <v>-0.06707502136715694</v>
      </c>
      <c r="N93" s="119">
        <v>-0.0005000875724924875</v>
      </c>
      <c r="O93" s="119">
        <v>0.011477588092742326</v>
      </c>
      <c r="P93" s="119">
        <v>-0.000357371145992</v>
      </c>
      <c r="Q93" s="119">
        <v>-0.001370029440359687</v>
      </c>
      <c r="R93" s="119">
        <v>-4.021464125292091E-05</v>
      </c>
      <c r="S93" s="119">
        <v>0.0001540537028542277</v>
      </c>
      <c r="T93" s="119">
        <v>-2.5455243540403874E-05</v>
      </c>
      <c r="U93" s="119">
        <v>-2.8833788666422286E-05</v>
      </c>
      <c r="V93" s="119">
        <v>-3.1713073590651065E-06</v>
      </c>
      <c r="W93" s="119">
        <v>9.692808778806142E-06</v>
      </c>
      <c r="X93" s="119">
        <v>57.5</v>
      </c>
    </row>
    <row r="94" spans="1:24" s="119" customFormat="1" ht="12.75" hidden="1">
      <c r="A94" s="119">
        <v>11</v>
      </c>
      <c r="B94" s="119">
        <v>77.27999877929688</v>
      </c>
      <c r="C94" s="119">
        <v>88.58000183105469</v>
      </c>
      <c r="D94" s="119">
        <v>9.325078964233398</v>
      </c>
      <c r="E94" s="119">
        <v>9.815982818603516</v>
      </c>
      <c r="F94" s="119">
        <v>12.42974210696385</v>
      </c>
      <c r="G94" s="119" t="s">
        <v>58</v>
      </c>
      <c r="H94" s="119">
        <v>11.884291163562288</v>
      </c>
      <c r="I94" s="119">
        <v>31.66428994285917</v>
      </c>
      <c r="J94" s="119" t="s">
        <v>61</v>
      </c>
      <c r="K94" s="119">
        <v>0.11046398246600729</v>
      </c>
      <c r="L94" s="119">
        <v>-0.5740080822103922</v>
      </c>
      <c r="M94" s="119">
        <v>0.026915199504473308</v>
      </c>
      <c r="N94" s="119">
        <v>-0.04838285141863225</v>
      </c>
      <c r="O94" s="119">
        <v>0.0043128033279437525</v>
      </c>
      <c r="P94" s="119">
        <v>-0.016462886016990967</v>
      </c>
      <c r="Q94" s="119">
        <v>0.0005919351633661618</v>
      </c>
      <c r="R94" s="119">
        <v>-0.0007437239039487413</v>
      </c>
      <c r="S94" s="119">
        <v>4.626492728048443E-05</v>
      </c>
      <c r="T94" s="119">
        <v>-0.00024095503733312037</v>
      </c>
      <c r="U94" s="119">
        <v>1.528389727178792E-05</v>
      </c>
      <c r="V94" s="119">
        <v>-2.746695023930849E-05</v>
      </c>
      <c r="W94" s="119">
        <v>2.5641510519512234E-06</v>
      </c>
      <c r="X94" s="119">
        <v>57.5</v>
      </c>
    </row>
    <row r="95" s="119" customFormat="1" ht="12.75" hidden="1">
      <c r="A95" s="119" t="s">
        <v>121</v>
      </c>
    </row>
    <row r="96" spans="1:24" s="119" customFormat="1" ht="12.75" hidden="1">
      <c r="A96" s="119">
        <v>23</v>
      </c>
      <c r="B96" s="119">
        <v>89.28</v>
      </c>
      <c r="C96" s="119">
        <v>81.68</v>
      </c>
      <c r="D96" s="119">
        <v>9.526522932904154</v>
      </c>
      <c r="E96" s="119">
        <v>10.296309067370162</v>
      </c>
      <c r="F96" s="119">
        <v>12.050175299883653</v>
      </c>
      <c r="G96" s="119" t="s">
        <v>59</v>
      </c>
      <c r="H96" s="119">
        <v>-1.7165768162686916</v>
      </c>
      <c r="I96" s="119">
        <v>30.063423183731313</v>
      </c>
      <c r="J96" s="119" t="s">
        <v>73</v>
      </c>
      <c r="K96" s="119">
        <v>0.777149946219445</v>
      </c>
      <c r="M96" s="119" t="s">
        <v>68</v>
      </c>
      <c r="N96" s="119">
        <v>0.6170210329736894</v>
      </c>
      <c r="X96" s="119">
        <v>57.5</v>
      </c>
    </row>
    <row r="97" spans="1:24" s="119" customFormat="1" ht="12.75" hidden="1">
      <c r="A97" s="119">
        <v>24</v>
      </c>
      <c r="B97" s="119">
        <v>63.52000045776367</v>
      </c>
      <c r="C97" s="119">
        <v>69.91999816894531</v>
      </c>
      <c r="D97" s="119">
        <v>10.814338684082031</v>
      </c>
      <c r="E97" s="119">
        <v>11.150140762329102</v>
      </c>
      <c r="F97" s="119">
        <v>6.706690542069588</v>
      </c>
      <c r="G97" s="119" t="s">
        <v>56</v>
      </c>
      <c r="H97" s="119">
        <v>8.703694840941672</v>
      </c>
      <c r="I97" s="119">
        <v>14.723695298705353</v>
      </c>
      <c r="J97" s="119" t="s">
        <v>62</v>
      </c>
      <c r="K97" s="119">
        <v>0.5268005955815236</v>
      </c>
      <c r="L97" s="119">
        <v>0.6870678146119996</v>
      </c>
      <c r="M97" s="119">
        <v>0.12471293232200854</v>
      </c>
      <c r="N97" s="119">
        <v>0.10568833102171869</v>
      </c>
      <c r="O97" s="119">
        <v>0.02115735243560413</v>
      </c>
      <c r="P97" s="119">
        <v>0.019709834937205704</v>
      </c>
      <c r="Q97" s="119">
        <v>0.0025752707499731866</v>
      </c>
      <c r="R97" s="119">
        <v>0.0016268343357883543</v>
      </c>
      <c r="S97" s="119">
        <v>0.00027755870082748195</v>
      </c>
      <c r="T97" s="119">
        <v>0.0002900245942765702</v>
      </c>
      <c r="U97" s="119">
        <v>5.632734729185079E-05</v>
      </c>
      <c r="V97" s="119">
        <v>6.0381730424475254E-05</v>
      </c>
      <c r="W97" s="119">
        <v>1.730978074446552E-05</v>
      </c>
      <c r="X97" s="119">
        <v>57.5</v>
      </c>
    </row>
    <row r="98" spans="1:24" s="119" customFormat="1" ht="12.75" hidden="1">
      <c r="A98" s="119">
        <v>441</v>
      </c>
      <c r="B98" s="119">
        <v>76.05999755859375</v>
      </c>
      <c r="C98" s="119">
        <v>110.86000061035156</v>
      </c>
      <c r="D98" s="119">
        <v>10.133392333984375</v>
      </c>
      <c r="E98" s="119">
        <v>9.546609878540039</v>
      </c>
      <c r="F98" s="119">
        <v>6.9245003183235445</v>
      </c>
      <c r="G98" s="119" t="s">
        <v>57</v>
      </c>
      <c r="H98" s="119">
        <v>-2.3280200930674866</v>
      </c>
      <c r="I98" s="119">
        <v>16.231977465526274</v>
      </c>
      <c r="J98" s="119" t="s">
        <v>60</v>
      </c>
      <c r="K98" s="119">
        <v>0.02556517421108508</v>
      </c>
      <c r="L98" s="119">
        <v>-0.0037373602050538228</v>
      </c>
      <c r="M98" s="119">
        <v>-0.004635861599627263</v>
      </c>
      <c r="N98" s="119">
        <v>-0.0010928283449542005</v>
      </c>
      <c r="O98" s="119">
        <v>0.0012547573527704906</v>
      </c>
      <c r="P98" s="119">
        <v>-0.0004277104354846564</v>
      </c>
      <c r="Q98" s="119">
        <v>-2.8150730695804373E-05</v>
      </c>
      <c r="R98" s="119">
        <v>-8.787264748512366E-05</v>
      </c>
      <c r="S98" s="119">
        <v>3.5137214414259885E-05</v>
      </c>
      <c r="T98" s="119">
        <v>-3.0463896007952776E-05</v>
      </c>
      <c r="U98" s="119">
        <v>3.857216546799393E-06</v>
      </c>
      <c r="V98" s="119">
        <v>-6.933649451068861E-06</v>
      </c>
      <c r="W98" s="119">
        <v>2.7582588024078525E-06</v>
      </c>
      <c r="X98" s="119">
        <v>57.5</v>
      </c>
    </row>
    <row r="99" spans="1:24" s="119" customFormat="1" ht="12.75" hidden="1">
      <c r="A99" s="119">
        <v>11</v>
      </c>
      <c r="B99" s="119">
        <v>66.26000213623047</v>
      </c>
      <c r="C99" s="119">
        <v>84.45999908447266</v>
      </c>
      <c r="D99" s="119">
        <v>9.475711822509766</v>
      </c>
      <c r="E99" s="119">
        <v>9.98521614074707</v>
      </c>
      <c r="F99" s="119">
        <v>12.429800461079639</v>
      </c>
      <c r="G99" s="119" t="s">
        <v>58</v>
      </c>
      <c r="H99" s="119">
        <v>22.38661982217951</v>
      </c>
      <c r="I99" s="119">
        <v>31.146621958409987</v>
      </c>
      <c r="J99" s="119" t="s">
        <v>61</v>
      </c>
      <c r="K99" s="119">
        <v>0.5261799020987069</v>
      </c>
      <c r="L99" s="119">
        <v>-0.6870576497022697</v>
      </c>
      <c r="M99" s="119">
        <v>0.12462673980965315</v>
      </c>
      <c r="N99" s="119">
        <v>-0.10568268089126454</v>
      </c>
      <c r="O99" s="119">
        <v>0.02112011235931363</v>
      </c>
      <c r="P99" s="119">
        <v>-0.019705193656375776</v>
      </c>
      <c r="Q99" s="119">
        <v>0.002575116885119732</v>
      </c>
      <c r="R99" s="119">
        <v>-0.0016244594035936665</v>
      </c>
      <c r="S99" s="119">
        <v>0.00027532564095675136</v>
      </c>
      <c r="T99" s="119">
        <v>-0.00028842020790039276</v>
      </c>
      <c r="U99" s="119">
        <v>5.6195123751513065E-05</v>
      </c>
      <c r="V99" s="119">
        <v>-5.9982313012618086E-05</v>
      </c>
      <c r="W99" s="119">
        <v>1.708860783681365E-05</v>
      </c>
      <c r="X99" s="119">
        <v>57.5</v>
      </c>
    </row>
    <row r="100" s="119" customFormat="1" ht="12.75" hidden="1">
      <c r="A100" s="119" t="s">
        <v>127</v>
      </c>
    </row>
    <row r="101" spans="1:24" s="119" customFormat="1" ht="12.75" hidden="1">
      <c r="A101" s="119">
        <v>23</v>
      </c>
      <c r="B101" s="119">
        <v>81.3</v>
      </c>
      <c r="C101" s="119">
        <v>71.9</v>
      </c>
      <c r="D101" s="119">
        <v>9.396162674041648</v>
      </c>
      <c r="E101" s="119">
        <v>10.504008391126447</v>
      </c>
      <c r="F101" s="119">
        <v>9.785494169892601</v>
      </c>
      <c r="G101" s="119" t="s">
        <v>59</v>
      </c>
      <c r="H101" s="119">
        <v>0.9437703769259684</v>
      </c>
      <c r="I101" s="119">
        <v>24.743770376925973</v>
      </c>
      <c r="J101" s="119" t="s">
        <v>73</v>
      </c>
      <c r="K101" s="119">
        <v>1.7294310662224706</v>
      </c>
      <c r="M101" s="119" t="s">
        <v>68</v>
      </c>
      <c r="N101" s="119">
        <v>1.2278736292315147</v>
      </c>
      <c r="X101" s="119">
        <v>57.5</v>
      </c>
    </row>
    <row r="102" spans="1:24" s="119" customFormat="1" ht="12.75" hidden="1">
      <c r="A102" s="119">
        <v>24</v>
      </c>
      <c r="B102" s="119">
        <v>59.5</v>
      </c>
      <c r="C102" s="119">
        <v>61.599998474121094</v>
      </c>
      <c r="D102" s="119">
        <v>10.502873420715332</v>
      </c>
      <c r="E102" s="119">
        <v>11.485589027404785</v>
      </c>
      <c r="F102" s="119">
        <v>3.627413435658107</v>
      </c>
      <c r="G102" s="119" t="s">
        <v>56</v>
      </c>
      <c r="H102" s="119">
        <v>6.198301834153661</v>
      </c>
      <c r="I102" s="119">
        <v>8.198301834153668</v>
      </c>
      <c r="J102" s="119" t="s">
        <v>62</v>
      </c>
      <c r="K102" s="119">
        <v>0.9470078206002478</v>
      </c>
      <c r="L102" s="119">
        <v>0.8823589854823511</v>
      </c>
      <c r="M102" s="119">
        <v>0.22419171603306315</v>
      </c>
      <c r="N102" s="119">
        <v>0.04096906609796171</v>
      </c>
      <c r="O102" s="119">
        <v>0.03803357109577919</v>
      </c>
      <c r="P102" s="119">
        <v>0.02531209632235704</v>
      </c>
      <c r="Q102" s="119">
        <v>0.004629562532282123</v>
      </c>
      <c r="R102" s="119">
        <v>0.0006306577593353932</v>
      </c>
      <c r="S102" s="119">
        <v>0.0004989656380002747</v>
      </c>
      <c r="T102" s="119">
        <v>0.00037243182479055443</v>
      </c>
      <c r="U102" s="119">
        <v>0.00010124631079575632</v>
      </c>
      <c r="V102" s="119">
        <v>2.3422618685747338E-05</v>
      </c>
      <c r="W102" s="119">
        <v>3.110659176651022E-05</v>
      </c>
      <c r="X102" s="119">
        <v>57.5</v>
      </c>
    </row>
    <row r="103" spans="1:24" s="119" customFormat="1" ht="12.75" hidden="1">
      <c r="A103" s="119">
        <v>441</v>
      </c>
      <c r="B103" s="119">
        <v>101.30000305175781</v>
      </c>
      <c r="C103" s="119">
        <v>108.9000015258789</v>
      </c>
      <c r="D103" s="119">
        <v>10.074503898620605</v>
      </c>
      <c r="E103" s="119">
        <v>9.798811912536621</v>
      </c>
      <c r="F103" s="119">
        <v>10.81936347377713</v>
      </c>
      <c r="G103" s="119" t="s">
        <v>57</v>
      </c>
      <c r="H103" s="119">
        <v>-18.262577837178988</v>
      </c>
      <c r="I103" s="119">
        <v>25.537425214578832</v>
      </c>
      <c r="J103" s="119" t="s">
        <v>60</v>
      </c>
      <c r="K103" s="119">
        <v>0.7410166659443164</v>
      </c>
      <c r="L103" s="119">
        <v>-0.004800510539372543</v>
      </c>
      <c r="M103" s="119">
        <v>-0.1738277098751824</v>
      </c>
      <c r="N103" s="119">
        <v>-0.0004231837916954631</v>
      </c>
      <c r="O103" s="119">
        <v>0.030014407592033613</v>
      </c>
      <c r="P103" s="119">
        <v>-0.000549422524271211</v>
      </c>
      <c r="Q103" s="119">
        <v>-0.003511568808846337</v>
      </c>
      <c r="R103" s="119">
        <v>-3.4036035738018675E-05</v>
      </c>
      <c r="S103" s="119">
        <v>0.00041356072800487816</v>
      </c>
      <c r="T103" s="119">
        <v>-3.913495927791127E-05</v>
      </c>
      <c r="U103" s="119">
        <v>-7.13090879699385E-05</v>
      </c>
      <c r="V103" s="119">
        <v>-2.6796185615830048E-06</v>
      </c>
      <c r="W103" s="119">
        <v>2.6344619974623208E-05</v>
      </c>
      <c r="X103" s="119">
        <v>57.5</v>
      </c>
    </row>
    <row r="104" spans="1:24" s="119" customFormat="1" ht="12.75" hidden="1">
      <c r="A104" s="119">
        <v>11</v>
      </c>
      <c r="B104" s="119">
        <v>66.95999908447266</v>
      </c>
      <c r="C104" s="119">
        <v>81.55999755859375</v>
      </c>
      <c r="D104" s="119">
        <v>9.38196849822998</v>
      </c>
      <c r="E104" s="119">
        <v>10.057827949523926</v>
      </c>
      <c r="F104" s="119">
        <v>12.27401317746814</v>
      </c>
      <c r="G104" s="119" t="s">
        <v>58</v>
      </c>
      <c r="H104" s="119">
        <v>21.604478693533245</v>
      </c>
      <c r="I104" s="119">
        <v>31.06447777800591</v>
      </c>
      <c r="J104" s="119" t="s">
        <v>61</v>
      </c>
      <c r="K104" s="119">
        <v>0.5896762781991495</v>
      </c>
      <c r="L104" s="119">
        <v>-0.88234592669769</v>
      </c>
      <c r="M104" s="119">
        <v>0.14158337761686235</v>
      </c>
      <c r="N104" s="119">
        <v>-0.040966880433071805</v>
      </c>
      <c r="O104" s="119">
        <v>0.02335996291086451</v>
      </c>
      <c r="P104" s="119">
        <v>-0.025306132757142174</v>
      </c>
      <c r="Q104" s="119">
        <v>0.0030169079768942214</v>
      </c>
      <c r="R104" s="119">
        <v>-0.000629738642359812</v>
      </c>
      <c r="S104" s="119">
        <v>0.00027916703271893746</v>
      </c>
      <c r="T104" s="119">
        <v>-0.0003703699759418121</v>
      </c>
      <c r="U104" s="119">
        <v>7.187370466760745E-05</v>
      </c>
      <c r="V104" s="119">
        <v>-2.326883560607063E-05</v>
      </c>
      <c r="W104" s="119">
        <v>1.6540285660199628E-05</v>
      </c>
      <c r="X104" s="119">
        <v>57.5</v>
      </c>
    </row>
    <row r="105" s="119" customFormat="1" ht="12.75" hidden="1">
      <c r="A105" s="119" t="s">
        <v>133</v>
      </c>
    </row>
    <row r="106" spans="1:24" s="119" customFormat="1" ht="12.75" hidden="1">
      <c r="A106" s="119">
        <v>23</v>
      </c>
      <c r="B106" s="119">
        <v>92.28</v>
      </c>
      <c r="C106" s="119">
        <v>92.78</v>
      </c>
      <c r="D106" s="119">
        <v>9.017964977916671</v>
      </c>
      <c r="E106" s="119">
        <v>10.014559541403496</v>
      </c>
      <c r="F106" s="119">
        <v>13.63337334265782</v>
      </c>
      <c r="G106" s="119" t="s">
        <v>59</v>
      </c>
      <c r="H106" s="119">
        <v>1.1559459138616717</v>
      </c>
      <c r="I106" s="119">
        <v>35.93594591386168</v>
      </c>
      <c r="J106" s="119" t="s">
        <v>73</v>
      </c>
      <c r="K106" s="119">
        <v>0.1740850859237589</v>
      </c>
      <c r="M106" s="119" t="s">
        <v>68</v>
      </c>
      <c r="N106" s="119">
        <v>0.15436137154138274</v>
      </c>
      <c r="X106" s="119">
        <v>57.5</v>
      </c>
    </row>
    <row r="107" spans="1:24" s="119" customFormat="1" ht="12.75" hidden="1">
      <c r="A107" s="119">
        <v>24</v>
      </c>
      <c r="B107" s="119">
        <v>72.18000030517578</v>
      </c>
      <c r="C107" s="119">
        <v>76.27999877929688</v>
      </c>
      <c r="D107" s="119">
        <v>10.216179847717285</v>
      </c>
      <c r="E107" s="119">
        <v>11.053689956665039</v>
      </c>
      <c r="F107" s="119">
        <v>10.633444616283008</v>
      </c>
      <c r="G107" s="119" t="s">
        <v>56</v>
      </c>
      <c r="H107" s="119">
        <v>10.040220699589177</v>
      </c>
      <c r="I107" s="119">
        <v>24.72022100476497</v>
      </c>
      <c r="J107" s="119" t="s">
        <v>62</v>
      </c>
      <c r="K107" s="119">
        <v>0.17080346379782674</v>
      </c>
      <c r="L107" s="119">
        <v>0.3729361051673604</v>
      </c>
      <c r="M107" s="119">
        <v>0.04043522835121173</v>
      </c>
      <c r="N107" s="119">
        <v>0.0634957903740978</v>
      </c>
      <c r="O107" s="119">
        <v>0.006859856689205679</v>
      </c>
      <c r="P107" s="119">
        <v>0.010698426191160812</v>
      </c>
      <c r="Q107" s="119">
        <v>0.0008350045402453504</v>
      </c>
      <c r="R107" s="119">
        <v>0.0009773938857416604</v>
      </c>
      <c r="S107" s="119">
        <v>9.001223022904578E-05</v>
      </c>
      <c r="T107" s="119">
        <v>0.00015742514382303737</v>
      </c>
      <c r="U107" s="119">
        <v>1.826100029861396E-05</v>
      </c>
      <c r="V107" s="119">
        <v>3.6276724689310666E-05</v>
      </c>
      <c r="W107" s="119">
        <v>5.610720421282082E-06</v>
      </c>
      <c r="X107" s="119">
        <v>57.5</v>
      </c>
    </row>
    <row r="108" spans="1:24" s="119" customFormat="1" ht="12.75" hidden="1">
      <c r="A108" s="119">
        <v>441</v>
      </c>
      <c r="B108" s="119">
        <v>83.05999755859375</v>
      </c>
      <c r="C108" s="119">
        <v>99.95999908447266</v>
      </c>
      <c r="D108" s="119">
        <v>10.265446662902832</v>
      </c>
      <c r="E108" s="119">
        <v>9.77295970916748</v>
      </c>
      <c r="F108" s="119">
        <v>9.933562605359503</v>
      </c>
      <c r="G108" s="119" t="s">
        <v>57</v>
      </c>
      <c r="H108" s="119">
        <v>-2.567137646475018</v>
      </c>
      <c r="I108" s="119">
        <v>22.99285991211874</v>
      </c>
      <c r="J108" s="119" t="s">
        <v>60</v>
      </c>
      <c r="K108" s="119">
        <v>0.14283465631650674</v>
      </c>
      <c r="L108" s="119">
        <v>-0.002028397152638866</v>
      </c>
      <c r="M108" s="119">
        <v>-0.03406386389923715</v>
      </c>
      <c r="N108" s="119">
        <v>-0.0006564435827054637</v>
      </c>
      <c r="O108" s="119">
        <v>0.0056956617782407135</v>
      </c>
      <c r="P108" s="119">
        <v>-0.00023215345348673433</v>
      </c>
      <c r="Q108" s="119">
        <v>-0.0007149741808598329</v>
      </c>
      <c r="R108" s="119">
        <v>-5.277964614064734E-05</v>
      </c>
      <c r="S108" s="119">
        <v>7.116980590842037E-05</v>
      </c>
      <c r="T108" s="119">
        <v>-1.6538016620836353E-05</v>
      </c>
      <c r="U108" s="119">
        <v>-1.6333313372777778E-05</v>
      </c>
      <c r="V108" s="119">
        <v>-4.163917911914123E-06</v>
      </c>
      <c r="W108" s="119">
        <v>4.31957572515192E-06</v>
      </c>
      <c r="X108" s="119">
        <v>57.5</v>
      </c>
    </row>
    <row r="109" spans="1:24" s="119" customFormat="1" ht="12.75" hidden="1">
      <c r="A109" s="119">
        <v>11</v>
      </c>
      <c r="B109" s="119">
        <v>87.4800033569336</v>
      </c>
      <c r="C109" s="119">
        <v>91.87999725341797</v>
      </c>
      <c r="D109" s="119">
        <v>9.051034927368164</v>
      </c>
      <c r="E109" s="119">
        <v>9.753887176513672</v>
      </c>
      <c r="F109" s="119">
        <v>14.319728400500546</v>
      </c>
      <c r="G109" s="119" t="s">
        <v>58</v>
      </c>
      <c r="H109" s="119">
        <v>7.619588478312366</v>
      </c>
      <c r="I109" s="119">
        <v>37.59959183524597</v>
      </c>
      <c r="J109" s="119" t="s">
        <v>61</v>
      </c>
      <c r="K109" s="119">
        <v>-0.09365940529536214</v>
      </c>
      <c r="L109" s="119">
        <v>-0.3729305889068255</v>
      </c>
      <c r="M109" s="119">
        <v>-0.021786713108426538</v>
      </c>
      <c r="N109" s="119">
        <v>-0.06349239700195683</v>
      </c>
      <c r="O109" s="119">
        <v>-0.0038232277860896185</v>
      </c>
      <c r="P109" s="119">
        <v>-0.010695907055586722</v>
      </c>
      <c r="Q109" s="119">
        <v>-0.0004313287643250331</v>
      </c>
      <c r="R109" s="119">
        <v>-0.0009759677847339275</v>
      </c>
      <c r="S109" s="119">
        <v>-5.510953019001809E-05</v>
      </c>
      <c r="T109" s="119">
        <v>-0.00015655404790024735</v>
      </c>
      <c r="U109" s="119">
        <v>-8.166211249570863E-06</v>
      </c>
      <c r="V109" s="119">
        <v>-3.603696077372345E-05</v>
      </c>
      <c r="W109" s="119">
        <v>-3.580705126154632E-06</v>
      </c>
      <c r="X109" s="119">
        <v>57.5</v>
      </c>
    </row>
    <row r="110" s="119" customFormat="1" ht="12.75" hidden="1">
      <c r="A110" s="119" t="s">
        <v>139</v>
      </c>
    </row>
    <row r="111" spans="1:24" s="119" customFormat="1" ht="12.75" hidden="1">
      <c r="A111" s="119">
        <v>23</v>
      </c>
      <c r="B111" s="119">
        <v>90.5</v>
      </c>
      <c r="C111" s="119">
        <v>88.4</v>
      </c>
      <c r="D111" s="119">
        <v>9.345205359489015</v>
      </c>
      <c r="E111" s="119">
        <v>10.203493777337489</v>
      </c>
      <c r="F111" s="119">
        <v>13.53534174936644</v>
      </c>
      <c r="G111" s="119" t="s">
        <v>59</v>
      </c>
      <c r="H111" s="119">
        <v>1.4256501590038013</v>
      </c>
      <c r="I111" s="119">
        <v>34.42565015900381</v>
      </c>
      <c r="J111" s="119" t="s">
        <v>73</v>
      </c>
      <c r="K111" s="119">
        <v>1.406593098386385</v>
      </c>
      <c r="M111" s="119" t="s">
        <v>68</v>
      </c>
      <c r="N111" s="119">
        <v>0.964203991892527</v>
      </c>
      <c r="X111" s="119">
        <v>57.5</v>
      </c>
    </row>
    <row r="112" spans="1:24" s="119" customFormat="1" ht="12.75" hidden="1">
      <c r="A112" s="119">
        <v>24</v>
      </c>
      <c r="B112" s="119">
        <v>78.77999877929688</v>
      </c>
      <c r="C112" s="119">
        <v>81.4800033569336</v>
      </c>
      <c r="D112" s="119">
        <v>10.456070899963379</v>
      </c>
      <c r="E112" s="119">
        <v>10.998387336730957</v>
      </c>
      <c r="F112" s="119">
        <v>11.340279251325343</v>
      </c>
      <c r="G112" s="119" t="s">
        <v>56</v>
      </c>
      <c r="H112" s="119">
        <v>4.48575222564336</v>
      </c>
      <c r="I112" s="119">
        <v>25.76575100494024</v>
      </c>
      <c r="J112" s="119" t="s">
        <v>62</v>
      </c>
      <c r="K112" s="119">
        <v>0.9049757100281295</v>
      </c>
      <c r="L112" s="119">
        <v>0.7290432071313616</v>
      </c>
      <c r="M112" s="119">
        <v>0.2142410262656026</v>
      </c>
      <c r="N112" s="119">
        <v>0.09180713204785759</v>
      </c>
      <c r="O112" s="119">
        <v>0.03634557007340366</v>
      </c>
      <c r="P112" s="119">
        <v>0.020913946214361153</v>
      </c>
      <c r="Q112" s="119">
        <v>0.0044240533333945115</v>
      </c>
      <c r="R112" s="119">
        <v>0.0014131629667381124</v>
      </c>
      <c r="S112" s="119">
        <v>0.0004768313705993646</v>
      </c>
      <c r="T112" s="119">
        <v>0.0003077278543554523</v>
      </c>
      <c r="U112" s="119">
        <v>9.67613668884186E-05</v>
      </c>
      <c r="V112" s="119">
        <v>5.2457482967634204E-05</v>
      </c>
      <c r="W112" s="119">
        <v>2.973334917791257E-05</v>
      </c>
      <c r="X112" s="119">
        <v>57.5</v>
      </c>
    </row>
    <row r="113" spans="1:24" s="119" customFormat="1" ht="12.75" hidden="1">
      <c r="A113" s="119">
        <v>441</v>
      </c>
      <c r="B113" s="119">
        <v>101.80000305175781</v>
      </c>
      <c r="C113" s="119">
        <v>126.5</v>
      </c>
      <c r="D113" s="119">
        <v>9.881691932678223</v>
      </c>
      <c r="E113" s="119">
        <v>9.90042495727539</v>
      </c>
      <c r="F113" s="119">
        <v>14.951652638949186</v>
      </c>
      <c r="G113" s="119" t="s">
        <v>57</v>
      </c>
      <c r="H113" s="119">
        <v>-8.319594849237667</v>
      </c>
      <c r="I113" s="119">
        <v>35.980408202520145</v>
      </c>
      <c r="J113" s="119" t="s">
        <v>60</v>
      </c>
      <c r="K113" s="119">
        <v>0.3780248078416159</v>
      </c>
      <c r="L113" s="119">
        <v>-0.00396593265965519</v>
      </c>
      <c r="M113" s="119">
        <v>-0.08727394955826821</v>
      </c>
      <c r="N113" s="119">
        <v>-0.0009491701176571197</v>
      </c>
      <c r="O113" s="119">
        <v>0.015537573244856197</v>
      </c>
      <c r="P113" s="119">
        <v>-0.0004539171130042321</v>
      </c>
      <c r="Q113" s="119">
        <v>-0.0016955421109308292</v>
      </c>
      <c r="R113" s="119">
        <v>-7.632096262990697E-05</v>
      </c>
      <c r="S113" s="119">
        <v>0.00023248971058514298</v>
      </c>
      <c r="T113" s="119">
        <v>-3.233224725341209E-05</v>
      </c>
      <c r="U113" s="119">
        <v>-2.987121568980741E-05</v>
      </c>
      <c r="V113" s="119">
        <v>-6.018732047014911E-06</v>
      </c>
      <c r="W113" s="119">
        <v>1.5348125236508053E-05</v>
      </c>
      <c r="X113" s="119">
        <v>57.5</v>
      </c>
    </row>
    <row r="114" spans="1:24" s="119" customFormat="1" ht="12.75" hidden="1">
      <c r="A114" s="119">
        <v>11</v>
      </c>
      <c r="B114" s="119">
        <v>79.63999938964844</v>
      </c>
      <c r="C114" s="119">
        <v>93.33999633789062</v>
      </c>
      <c r="D114" s="119">
        <v>8.864202499389648</v>
      </c>
      <c r="E114" s="119">
        <v>9.34939193725586</v>
      </c>
      <c r="F114" s="119">
        <v>17.924820603764744</v>
      </c>
      <c r="G114" s="119" t="s">
        <v>58</v>
      </c>
      <c r="H114" s="119">
        <v>25.901709380791686</v>
      </c>
      <c r="I114" s="119">
        <v>48.04170877044013</v>
      </c>
      <c r="J114" s="119" t="s">
        <v>61</v>
      </c>
      <c r="K114" s="119">
        <v>0.8222397949486673</v>
      </c>
      <c r="L114" s="119">
        <v>-0.7290324198844113</v>
      </c>
      <c r="M114" s="119">
        <v>0.1956590786644961</v>
      </c>
      <c r="N114" s="119">
        <v>-0.0918022253049484</v>
      </c>
      <c r="O114" s="119">
        <v>0.03285702788782675</v>
      </c>
      <c r="P114" s="119">
        <v>-0.020909019716660874</v>
      </c>
      <c r="Q114" s="119">
        <v>0.004086243366073454</v>
      </c>
      <c r="R114" s="119">
        <v>-0.0014111005213036057</v>
      </c>
      <c r="S114" s="119">
        <v>0.0004163132119687112</v>
      </c>
      <c r="T114" s="119">
        <v>-0.00030602460380458745</v>
      </c>
      <c r="U114" s="119">
        <v>9.203517042592009E-05</v>
      </c>
      <c r="V114" s="119">
        <v>-5.211105817238668E-05</v>
      </c>
      <c r="W114" s="119">
        <v>2.5465802658862703E-05</v>
      </c>
      <c r="X114" s="119">
        <v>57.5</v>
      </c>
    </row>
    <row r="115" s="119" customFormat="1" ht="12.75" hidden="1">
      <c r="A115" s="119" t="s">
        <v>145</v>
      </c>
    </row>
    <row r="116" spans="1:24" s="119" customFormat="1" ht="12.75" hidden="1">
      <c r="A116" s="119">
        <v>23</v>
      </c>
      <c r="B116" s="119">
        <v>112.1</v>
      </c>
      <c r="C116" s="119">
        <v>101.2</v>
      </c>
      <c r="D116" s="119">
        <v>9.24917819004981</v>
      </c>
      <c r="E116" s="119">
        <v>9.927261914119095</v>
      </c>
      <c r="F116" s="119">
        <v>21.13076352164934</v>
      </c>
      <c r="G116" s="119" t="s">
        <v>59</v>
      </c>
      <c r="H116" s="119">
        <v>-0.24890340233755381</v>
      </c>
      <c r="I116" s="119">
        <v>54.35109659766245</v>
      </c>
      <c r="J116" s="119" t="s">
        <v>73</v>
      </c>
      <c r="K116" s="119">
        <v>0.2554672779432666</v>
      </c>
      <c r="M116" s="119" t="s">
        <v>68</v>
      </c>
      <c r="N116" s="119">
        <v>0.2292787332680332</v>
      </c>
      <c r="X116" s="119">
        <v>57.5</v>
      </c>
    </row>
    <row r="117" spans="1:24" s="119" customFormat="1" ht="12.75" hidden="1">
      <c r="A117" s="119">
        <v>24</v>
      </c>
      <c r="B117" s="119">
        <v>82.36000061035156</v>
      </c>
      <c r="C117" s="119">
        <v>90.86000061035156</v>
      </c>
      <c r="D117" s="119">
        <v>10.4221830368042</v>
      </c>
      <c r="E117" s="119">
        <v>11.142847061157227</v>
      </c>
      <c r="F117" s="119">
        <v>14.66483135506159</v>
      </c>
      <c r="G117" s="119" t="s">
        <v>56</v>
      </c>
      <c r="H117" s="119">
        <v>8.572694930883728</v>
      </c>
      <c r="I117" s="119">
        <v>33.4326955412353</v>
      </c>
      <c r="J117" s="119" t="s">
        <v>62</v>
      </c>
      <c r="K117" s="119">
        <v>0.17836969817087678</v>
      </c>
      <c r="L117" s="119">
        <v>0.46728012880936876</v>
      </c>
      <c r="M117" s="119">
        <v>0.042226596018019626</v>
      </c>
      <c r="N117" s="119">
        <v>0.057316037910049224</v>
      </c>
      <c r="O117" s="119">
        <v>0.00716371219646102</v>
      </c>
      <c r="P117" s="119">
        <v>0.013404836353163049</v>
      </c>
      <c r="Q117" s="119">
        <v>0.0008719566613128073</v>
      </c>
      <c r="R117" s="119">
        <v>0.0008822687490282492</v>
      </c>
      <c r="S117" s="119">
        <v>9.397746473036519E-05</v>
      </c>
      <c r="T117" s="119">
        <v>0.00019724582681951948</v>
      </c>
      <c r="U117" s="119">
        <v>1.906643416598103E-05</v>
      </c>
      <c r="V117" s="119">
        <v>3.2748161991414124E-05</v>
      </c>
      <c r="W117" s="119">
        <v>5.858052965936975E-06</v>
      </c>
      <c r="X117" s="119">
        <v>57.5</v>
      </c>
    </row>
    <row r="118" spans="1:24" s="119" customFormat="1" ht="12.75" hidden="1">
      <c r="A118" s="119">
        <v>441</v>
      </c>
      <c r="B118" s="119">
        <v>104.36000061035156</v>
      </c>
      <c r="C118" s="119">
        <v>121.66000366210938</v>
      </c>
      <c r="D118" s="119">
        <v>9.89782428741455</v>
      </c>
      <c r="E118" s="119">
        <v>9.84982967376709</v>
      </c>
      <c r="F118" s="119">
        <v>17.68560890163805</v>
      </c>
      <c r="G118" s="119" t="s">
        <v>57</v>
      </c>
      <c r="H118" s="119">
        <v>-4.365255753790457</v>
      </c>
      <c r="I118" s="119">
        <v>42.49474485656111</v>
      </c>
      <c r="J118" s="119" t="s">
        <v>60</v>
      </c>
      <c r="K118" s="119">
        <v>0.15864232400562941</v>
      </c>
      <c r="L118" s="119">
        <v>-0.0025418415420732604</v>
      </c>
      <c r="M118" s="119">
        <v>-0.037334513534994104</v>
      </c>
      <c r="N118" s="119">
        <v>-0.0005925268343790368</v>
      </c>
      <c r="O118" s="119">
        <v>0.006406401904845749</v>
      </c>
      <c r="P118" s="119">
        <v>-0.0002909003733922539</v>
      </c>
      <c r="Q118" s="119">
        <v>-0.000759993802216618</v>
      </c>
      <c r="R118" s="119">
        <v>-4.764437890411103E-05</v>
      </c>
      <c r="S118" s="119">
        <v>8.669681119392152E-05</v>
      </c>
      <c r="T118" s="119">
        <v>-2.0720908733489375E-05</v>
      </c>
      <c r="U118" s="119">
        <v>-1.5822717637186755E-05</v>
      </c>
      <c r="V118" s="119">
        <v>-3.7585245091547067E-06</v>
      </c>
      <c r="W118" s="119">
        <v>5.4757665453715114E-06</v>
      </c>
      <c r="X118" s="119">
        <v>57.5</v>
      </c>
    </row>
    <row r="119" spans="1:24" s="119" customFormat="1" ht="12.75" hidden="1">
      <c r="A119" s="119">
        <v>11</v>
      </c>
      <c r="B119" s="119">
        <v>105.5199966430664</v>
      </c>
      <c r="C119" s="119">
        <v>109.62000274658203</v>
      </c>
      <c r="D119" s="119">
        <v>8.958649635314941</v>
      </c>
      <c r="E119" s="119">
        <v>9.59826374053955</v>
      </c>
      <c r="F119" s="119">
        <v>22.12160017828292</v>
      </c>
      <c r="G119" s="119" t="s">
        <v>58</v>
      </c>
      <c r="H119" s="119">
        <v>10.708666896127639</v>
      </c>
      <c r="I119" s="119">
        <v>58.72866353919405</v>
      </c>
      <c r="J119" s="119" t="s">
        <v>61</v>
      </c>
      <c r="K119" s="119">
        <v>0.081537489902882</v>
      </c>
      <c r="L119" s="119">
        <v>-0.4672732153908195</v>
      </c>
      <c r="M119" s="119">
        <v>0.019728646947380173</v>
      </c>
      <c r="N119" s="119">
        <v>-0.05731297508991084</v>
      </c>
      <c r="O119" s="119">
        <v>0.003205742826134551</v>
      </c>
      <c r="P119" s="119">
        <v>-0.013401679545036207</v>
      </c>
      <c r="Q119" s="119">
        <v>0.0004274550734288992</v>
      </c>
      <c r="R119" s="119">
        <v>-0.0008809813611369501</v>
      </c>
      <c r="S119" s="119">
        <v>3.626881313129171E-05</v>
      </c>
      <c r="T119" s="119">
        <v>-0.00019615442931265732</v>
      </c>
      <c r="U119" s="119">
        <v>1.0638163299157798E-05</v>
      </c>
      <c r="V119" s="119">
        <v>-3.25317630528993E-05</v>
      </c>
      <c r="W119" s="119">
        <v>2.081529555954739E-06</v>
      </c>
      <c r="X119" s="119">
        <v>57.5</v>
      </c>
    </row>
    <row r="120" spans="1:14" s="119" customFormat="1" ht="12.75">
      <c r="A120" s="119" t="s">
        <v>151</v>
      </c>
      <c r="E120" s="120" t="s">
        <v>104</v>
      </c>
      <c r="F120" s="120">
        <f>MIN(F91:F119)</f>
        <v>3.627413435658107</v>
      </c>
      <c r="G120" s="120"/>
      <c r="H120" s="120"/>
      <c r="I120" s="121"/>
      <c r="J120" s="121" t="s">
        <v>156</v>
      </c>
      <c r="K120" s="120">
        <f>AVERAGE(K118,K113,K108,K103,K98,K93)</f>
        <v>0.2884482942560302</v>
      </c>
      <c r="L120" s="120">
        <f>AVERAGE(L118,L113,L108,L103,L98,L93)</f>
        <v>-0.003366118962177443</v>
      </c>
      <c r="M120" s="121" t="s">
        <v>106</v>
      </c>
      <c r="N120" s="120" t="e">
        <f>Mittelwert(K116,K111,K106,K101,K96,K91)</f>
        <v>#NAME?</v>
      </c>
    </row>
    <row r="121" spans="5:14" s="119" customFormat="1" ht="12.75">
      <c r="E121" s="120" t="s">
        <v>105</v>
      </c>
      <c r="F121" s="120">
        <f>MAX(F91:F119)</f>
        <v>22.12160017828292</v>
      </c>
      <c r="G121" s="120"/>
      <c r="H121" s="120"/>
      <c r="I121" s="121"/>
      <c r="J121" s="121" t="s">
        <v>157</v>
      </c>
      <c r="K121" s="120">
        <f>AVERAGE(K119,K114,K109,K104,K99,K94)</f>
        <v>0.33940634038667516</v>
      </c>
      <c r="L121" s="120">
        <f>AVERAGE(L119,L114,L109,L104,L99,L94)</f>
        <v>-0.618774647132068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110</v>
      </c>
      <c r="K122" s="120">
        <f>ABS(K120/$G$33)</f>
        <v>0.18028018391001885</v>
      </c>
      <c r="L122" s="120">
        <f>ABS(L120/$H$33)</f>
        <v>0.009350330450492899</v>
      </c>
      <c r="M122" s="121" t="s">
        <v>109</v>
      </c>
      <c r="N122" s="120">
        <f>K122+L122+L123+K123</f>
        <v>0.7692091804013923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0.19284451158333815</v>
      </c>
      <c r="L123" s="120">
        <f>ABS(L121/$H$34)</f>
        <v>0.38673415445754245</v>
      </c>
      <c r="M123" s="120"/>
      <c r="N123" s="120"/>
    </row>
    <row r="124" s="101" customFormat="1" ht="12.75"/>
    <row r="125" s="119" customFormat="1" ht="12.75" hidden="1">
      <c r="A125" s="119" t="s">
        <v>116</v>
      </c>
    </row>
    <row r="126" spans="1:24" s="119" customFormat="1" ht="12.75" hidden="1">
      <c r="A126" s="119">
        <v>23</v>
      </c>
      <c r="B126" s="119">
        <v>90.32</v>
      </c>
      <c r="C126" s="119">
        <v>77.72</v>
      </c>
      <c r="D126" s="119">
        <v>9.621270915232294</v>
      </c>
      <c r="E126" s="119">
        <v>10.352132124717778</v>
      </c>
      <c r="F126" s="119">
        <v>15.325628741107435</v>
      </c>
      <c r="G126" s="119" t="s">
        <v>59</v>
      </c>
      <c r="H126" s="119">
        <v>5.040325452756875</v>
      </c>
      <c r="I126" s="119">
        <v>37.860325452756875</v>
      </c>
      <c r="J126" s="119" t="s">
        <v>73</v>
      </c>
      <c r="K126" s="119">
        <v>0.5056955365762228</v>
      </c>
      <c r="M126" s="119" t="s">
        <v>68</v>
      </c>
      <c r="N126" s="119">
        <v>0.37067236127156683</v>
      </c>
      <c r="X126" s="119">
        <v>57.5</v>
      </c>
    </row>
    <row r="127" spans="1:24" s="119" customFormat="1" ht="12.75" hidden="1">
      <c r="A127" s="119">
        <v>11</v>
      </c>
      <c r="B127" s="119">
        <v>77.27999877929688</v>
      </c>
      <c r="C127" s="119">
        <v>88.58000183105469</v>
      </c>
      <c r="D127" s="119">
        <v>9.325078964233398</v>
      </c>
      <c r="E127" s="119">
        <v>9.815982818603516</v>
      </c>
      <c r="F127" s="119">
        <v>8.26066084809405</v>
      </c>
      <c r="G127" s="119" t="s">
        <v>56</v>
      </c>
      <c r="H127" s="119">
        <v>1.263717008428877</v>
      </c>
      <c r="I127" s="119">
        <v>21.043715787725763</v>
      </c>
      <c r="J127" s="119" t="s">
        <v>62</v>
      </c>
      <c r="K127" s="119">
        <v>0.4896179480343283</v>
      </c>
      <c r="L127" s="119">
        <v>0.4996613424888889</v>
      </c>
      <c r="M127" s="119">
        <v>0.11591077961196077</v>
      </c>
      <c r="N127" s="119">
        <v>0.04769203202515572</v>
      </c>
      <c r="O127" s="119">
        <v>0.019663900933404532</v>
      </c>
      <c r="P127" s="119">
        <v>0.014333652258458857</v>
      </c>
      <c r="Q127" s="119">
        <v>0.0023936118727348223</v>
      </c>
      <c r="R127" s="119">
        <v>0.0007340878617578447</v>
      </c>
      <c r="S127" s="119">
        <v>0.00025796320350290517</v>
      </c>
      <c r="T127" s="119">
        <v>0.0002108950501145935</v>
      </c>
      <c r="U127" s="119">
        <v>5.234941858209006E-05</v>
      </c>
      <c r="V127" s="119">
        <v>2.723319007934125E-05</v>
      </c>
      <c r="W127" s="119">
        <v>1.6078575833073113E-05</v>
      </c>
      <c r="X127" s="119">
        <v>57.5</v>
      </c>
    </row>
    <row r="128" spans="1:24" s="119" customFormat="1" ht="12.75" hidden="1">
      <c r="A128" s="119">
        <v>24</v>
      </c>
      <c r="B128" s="119">
        <v>59.20000076293945</v>
      </c>
      <c r="C128" s="119">
        <v>70.0999984741211</v>
      </c>
      <c r="D128" s="119">
        <v>10.87947940826416</v>
      </c>
      <c r="E128" s="119">
        <v>11.495802879333496</v>
      </c>
      <c r="F128" s="119">
        <v>7.12137377744373</v>
      </c>
      <c r="G128" s="119" t="s">
        <v>57</v>
      </c>
      <c r="H128" s="119">
        <v>13.837642840390025</v>
      </c>
      <c r="I128" s="119">
        <v>15.537643603329487</v>
      </c>
      <c r="J128" s="119" t="s">
        <v>60</v>
      </c>
      <c r="K128" s="119">
        <v>-0.3397376108500955</v>
      </c>
      <c r="L128" s="119">
        <v>0.00271920006608599</v>
      </c>
      <c r="M128" s="119">
        <v>0.07947465652348665</v>
      </c>
      <c r="N128" s="119">
        <v>-0.0004934593673829661</v>
      </c>
      <c r="O128" s="119">
        <v>-0.013796503417026248</v>
      </c>
      <c r="P128" s="119">
        <v>0.00031114457550539715</v>
      </c>
      <c r="Q128" s="119">
        <v>0.001594869100181032</v>
      </c>
      <c r="R128" s="119">
        <v>-3.96582440551763E-05</v>
      </c>
      <c r="S128" s="119">
        <v>-0.00019298437839396012</v>
      </c>
      <c r="T128" s="119">
        <v>2.2157471644700686E-05</v>
      </c>
      <c r="U128" s="119">
        <v>3.1658922348083354E-05</v>
      </c>
      <c r="V128" s="119">
        <v>-3.131815628002565E-06</v>
      </c>
      <c r="W128" s="119">
        <v>-1.23757546409334E-05</v>
      </c>
      <c r="X128" s="119">
        <v>57.5</v>
      </c>
    </row>
    <row r="129" spans="1:24" s="119" customFormat="1" ht="12.75" hidden="1">
      <c r="A129" s="119">
        <v>441</v>
      </c>
      <c r="B129" s="119">
        <v>88.66000366210938</v>
      </c>
      <c r="C129" s="119">
        <v>98.76000213623047</v>
      </c>
      <c r="D129" s="119">
        <v>10.174299240112305</v>
      </c>
      <c r="E129" s="119">
        <v>10.06065845489502</v>
      </c>
      <c r="F129" s="119">
        <v>9.941485927743315</v>
      </c>
      <c r="G129" s="119" t="s">
        <v>58</v>
      </c>
      <c r="H129" s="119">
        <v>-7.937184045762159</v>
      </c>
      <c r="I129" s="119">
        <v>23.222819616347227</v>
      </c>
      <c r="J129" s="119" t="s">
        <v>61</v>
      </c>
      <c r="K129" s="119">
        <v>-0.35256785277619296</v>
      </c>
      <c r="L129" s="119">
        <v>0.49965394337361063</v>
      </c>
      <c r="M129" s="119">
        <v>-0.08437468696668664</v>
      </c>
      <c r="N129" s="119">
        <v>-0.04768947909697925</v>
      </c>
      <c r="O129" s="119">
        <v>-0.014011619941417575</v>
      </c>
      <c r="P129" s="119">
        <v>0.0143302748096314</v>
      </c>
      <c r="Q129" s="119">
        <v>-0.0017848726426792612</v>
      </c>
      <c r="R129" s="119">
        <v>-0.0007330158337025637</v>
      </c>
      <c r="S129" s="119">
        <v>-0.00017117839833745988</v>
      </c>
      <c r="T129" s="119">
        <v>0.00020972784415320534</v>
      </c>
      <c r="U129" s="119">
        <v>-4.169141712200372E-05</v>
      </c>
      <c r="V129" s="119">
        <v>-2.705251139487293E-05</v>
      </c>
      <c r="W129" s="119">
        <v>-1.026456515821777E-05</v>
      </c>
      <c r="X129" s="119">
        <v>57.5</v>
      </c>
    </row>
    <row r="130" s="119" customFormat="1" ht="12.75" hidden="1">
      <c r="A130" s="119" t="s">
        <v>122</v>
      </c>
    </row>
    <row r="131" spans="1:24" s="119" customFormat="1" ht="12.75" hidden="1">
      <c r="A131" s="119">
        <v>23</v>
      </c>
      <c r="B131" s="119">
        <v>89.28</v>
      </c>
      <c r="C131" s="119">
        <v>81.68</v>
      </c>
      <c r="D131" s="119">
        <v>9.526522932904154</v>
      </c>
      <c r="E131" s="119">
        <v>10.296309067370162</v>
      </c>
      <c r="F131" s="119">
        <v>17.07335282189167</v>
      </c>
      <c r="G131" s="119" t="s">
        <v>59</v>
      </c>
      <c r="H131" s="119">
        <v>10.815515689687786</v>
      </c>
      <c r="I131" s="119">
        <v>42.595515689687794</v>
      </c>
      <c r="J131" s="119" t="s">
        <v>73</v>
      </c>
      <c r="K131" s="119">
        <v>0.2732949908502926</v>
      </c>
      <c r="M131" s="119" t="s">
        <v>68</v>
      </c>
      <c r="N131" s="119">
        <v>0.18952961417163133</v>
      </c>
      <c r="X131" s="119">
        <v>57.5</v>
      </c>
    </row>
    <row r="132" spans="1:24" s="119" customFormat="1" ht="12.75" hidden="1">
      <c r="A132" s="119">
        <v>11</v>
      </c>
      <c r="B132" s="119">
        <v>66.26000213623047</v>
      </c>
      <c r="C132" s="119">
        <v>84.45999908447266</v>
      </c>
      <c r="D132" s="119">
        <v>9.475711822509766</v>
      </c>
      <c r="E132" s="119">
        <v>9.98521614074707</v>
      </c>
      <c r="F132" s="119">
        <v>6.843404199955639</v>
      </c>
      <c r="G132" s="119" t="s">
        <v>56</v>
      </c>
      <c r="H132" s="119">
        <v>8.38821550346762</v>
      </c>
      <c r="I132" s="119">
        <v>17.148217639698096</v>
      </c>
      <c r="J132" s="119" t="s">
        <v>62</v>
      </c>
      <c r="K132" s="119">
        <v>0.41399767514121094</v>
      </c>
      <c r="L132" s="119">
        <v>0.28473599790400494</v>
      </c>
      <c r="M132" s="119">
        <v>0.0980082333401905</v>
      </c>
      <c r="N132" s="119">
        <v>0.10426316120811019</v>
      </c>
      <c r="O132" s="119">
        <v>0.016626776536891177</v>
      </c>
      <c r="P132" s="119">
        <v>0.008168059021182818</v>
      </c>
      <c r="Q132" s="119">
        <v>0.0020239724509770254</v>
      </c>
      <c r="R132" s="119">
        <v>0.0016048883809942705</v>
      </c>
      <c r="S132" s="119">
        <v>0.00021814075873945437</v>
      </c>
      <c r="T132" s="119">
        <v>0.00012017626616758882</v>
      </c>
      <c r="U132" s="119">
        <v>4.4285113342287494E-05</v>
      </c>
      <c r="V132" s="119">
        <v>5.9555413559526144E-05</v>
      </c>
      <c r="W132" s="119">
        <v>1.3597012342084034E-05</v>
      </c>
      <c r="X132" s="119">
        <v>57.5</v>
      </c>
    </row>
    <row r="133" spans="1:24" s="119" customFormat="1" ht="12.75" hidden="1">
      <c r="A133" s="119">
        <v>24</v>
      </c>
      <c r="B133" s="119">
        <v>63.52000045776367</v>
      </c>
      <c r="C133" s="119">
        <v>69.91999816894531</v>
      </c>
      <c r="D133" s="119">
        <v>10.814338684082031</v>
      </c>
      <c r="E133" s="119">
        <v>11.150140762329102</v>
      </c>
      <c r="F133" s="119">
        <v>7.2085250060445745</v>
      </c>
      <c r="G133" s="119" t="s">
        <v>57</v>
      </c>
      <c r="H133" s="119">
        <v>9.805409269482574</v>
      </c>
      <c r="I133" s="119">
        <v>15.82540972724625</v>
      </c>
      <c r="J133" s="119" t="s">
        <v>60</v>
      </c>
      <c r="K133" s="119">
        <v>0.03724715381601052</v>
      </c>
      <c r="L133" s="119">
        <v>0.0015504886109073946</v>
      </c>
      <c r="M133" s="119">
        <v>-0.00992623543078814</v>
      </c>
      <c r="N133" s="119">
        <v>-0.0010782573472268835</v>
      </c>
      <c r="O133" s="119">
        <v>0.0013171312549756676</v>
      </c>
      <c r="P133" s="119">
        <v>0.00017731738237637738</v>
      </c>
      <c r="Q133" s="119">
        <v>-0.00025772470634962145</v>
      </c>
      <c r="R133" s="119">
        <v>-8.667046418838461E-05</v>
      </c>
      <c r="S133" s="119">
        <v>2.583330768263081E-06</v>
      </c>
      <c r="T133" s="119">
        <v>1.2619646716363686E-05</v>
      </c>
      <c r="U133" s="119">
        <v>-9.116996949686332E-06</v>
      </c>
      <c r="V133" s="119">
        <v>-6.8382700207911215E-06</v>
      </c>
      <c r="W133" s="119">
        <v>-2.862626753848541E-07</v>
      </c>
      <c r="X133" s="119">
        <v>57.5</v>
      </c>
    </row>
    <row r="134" spans="1:24" s="119" customFormat="1" ht="12.75" hidden="1">
      <c r="A134" s="119">
        <v>441</v>
      </c>
      <c r="B134" s="119">
        <v>76.05999755859375</v>
      </c>
      <c r="C134" s="119">
        <v>110.86000061035156</v>
      </c>
      <c r="D134" s="119">
        <v>10.133392333984375</v>
      </c>
      <c r="E134" s="119">
        <v>9.546609878540039</v>
      </c>
      <c r="F134" s="119">
        <v>6.9245003183235445</v>
      </c>
      <c r="G134" s="119" t="s">
        <v>58</v>
      </c>
      <c r="H134" s="119">
        <v>-2.3280200930674866</v>
      </c>
      <c r="I134" s="119">
        <v>16.231977465526274</v>
      </c>
      <c r="J134" s="119" t="s">
        <v>61</v>
      </c>
      <c r="K134" s="119">
        <v>-0.41231871720179536</v>
      </c>
      <c r="L134" s="119">
        <v>0.28473177639219854</v>
      </c>
      <c r="M134" s="119">
        <v>-0.09750427504800901</v>
      </c>
      <c r="N134" s="119">
        <v>-0.10425758555712637</v>
      </c>
      <c r="O134" s="119">
        <v>-0.016574524526057486</v>
      </c>
      <c r="P134" s="119">
        <v>0.008166134135527851</v>
      </c>
      <c r="Q134" s="119">
        <v>-0.002007496564891444</v>
      </c>
      <c r="R134" s="119">
        <v>-0.0016025463943636017</v>
      </c>
      <c r="S134" s="119">
        <v>-0.00021812546166270132</v>
      </c>
      <c r="T134" s="119">
        <v>0.00011951183818658854</v>
      </c>
      <c r="U134" s="119">
        <v>-4.333649305560685E-05</v>
      </c>
      <c r="V134" s="119">
        <v>-5.916151914351879E-05</v>
      </c>
      <c r="W134" s="119">
        <v>-1.3593998613780533E-05</v>
      </c>
      <c r="X134" s="119">
        <v>57.5</v>
      </c>
    </row>
    <row r="135" s="119" customFormat="1" ht="12.75" hidden="1">
      <c r="A135" s="119" t="s">
        <v>128</v>
      </c>
    </row>
    <row r="136" spans="1:24" s="119" customFormat="1" ht="12.75" hidden="1">
      <c r="A136" s="119">
        <v>23</v>
      </c>
      <c r="B136" s="119">
        <v>81.3</v>
      </c>
      <c r="C136" s="119">
        <v>71.9</v>
      </c>
      <c r="D136" s="119">
        <v>9.396162674041648</v>
      </c>
      <c r="E136" s="119">
        <v>10.504008391126447</v>
      </c>
      <c r="F136" s="119">
        <v>15.173079299690263</v>
      </c>
      <c r="G136" s="119" t="s">
        <v>59</v>
      </c>
      <c r="H136" s="119">
        <v>14.56691163309386</v>
      </c>
      <c r="I136" s="119">
        <v>38.36691163309386</v>
      </c>
      <c r="J136" s="119" t="s">
        <v>73</v>
      </c>
      <c r="K136" s="119">
        <v>1.3669030196028664</v>
      </c>
      <c r="M136" s="119" t="s">
        <v>68</v>
      </c>
      <c r="N136" s="119">
        <v>0.9749447877203232</v>
      </c>
      <c r="X136" s="119">
        <v>57.5</v>
      </c>
    </row>
    <row r="137" spans="1:24" s="119" customFormat="1" ht="12.75" hidden="1">
      <c r="A137" s="119">
        <v>11</v>
      </c>
      <c r="B137" s="119">
        <v>66.95999908447266</v>
      </c>
      <c r="C137" s="119">
        <v>81.55999755859375</v>
      </c>
      <c r="D137" s="119">
        <v>9.38196849822998</v>
      </c>
      <c r="E137" s="119">
        <v>10.057827949523926</v>
      </c>
      <c r="F137" s="119">
        <v>4.9791872086590825</v>
      </c>
      <c r="G137" s="119" t="s">
        <v>56</v>
      </c>
      <c r="H137" s="119">
        <v>3.141897960893516</v>
      </c>
      <c r="I137" s="119">
        <v>12.601897045366181</v>
      </c>
      <c r="J137" s="119" t="s">
        <v>62</v>
      </c>
      <c r="K137" s="119">
        <v>0.8363058246991386</v>
      </c>
      <c r="L137" s="119">
        <v>0.7906029695235457</v>
      </c>
      <c r="M137" s="119">
        <v>0.19798385612873143</v>
      </c>
      <c r="N137" s="119">
        <v>0.03981240537049526</v>
      </c>
      <c r="O137" s="119">
        <v>0.033587472396683776</v>
      </c>
      <c r="P137" s="119">
        <v>0.02267978970156387</v>
      </c>
      <c r="Q137" s="119">
        <v>0.004088439146576419</v>
      </c>
      <c r="R137" s="119">
        <v>0.0006128160017449387</v>
      </c>
      <c r="S137" s="119">
        <v>0.00044064800047566885</v>
      </c>
      <c r="T137" s="119">
        <v>0.0003337143938437495</v>
      </c>
      <c r="U137" s="119">
        <v>8.944344980425309E-05</v>
      </c>
      <c r="V137" s="119">
        <v>2.2733832474273012E-05</v>
      </c>
      <c r="W137" s="119">
        <v>2.7473576262092473E-05</v>
      </c>
      <c r="X137" s="119">
        <v>57.5</v>
      </c>
    </row>
    <row r="138" spans="1:24" s="119" customFormat="1" ht="12.75" hidden="1">
      <c r="A138" s="119">
        <v>24</v>
      </c>
      <c r="B138" s="119">
        <v>59.5</v>
      </c>
      <c r="C138" s="119">
        <v>61.599998474121094</v>
      </c>
      <c r="D138" s="119">
        <v>10.502873420715332</v>
      </c>
      <c r="E138" s="119">
        <v>11.485589027404785</v>
      </c>
      <c r="F138" s="119">
        <v>5.63777423442862</v>
      </c>
      <c r="G138" s="119" t="s">
        <v>57</v>
      </c>
      <c r="H138" s="119">
        <v>10.74190981163273</v>
      </c>
      <c r="I138" s="119">
        <v>12.741909811632736</v>
      </c>
      <c r="J138" s="119" t="s">
        <v>60</v>
      </c>
      <c r="K138" s="119">
        <v>0.14391344624893593</v>
      </c>
      <c r="L138" s="119">
        <v>0.0043023646339506874</v>
      </c>
      <c r="M138" s="119">
        <v>-0.0362837314990102</v>
      </c>
      <c r="N138" s="119">
        <v>-0.0004117947528643607</v>
      </c>
      <c r="O138" s="119">
        <v>0.005422415632332473</v>
      </c>
      <c r="P138" s="119">
        <v>0.0004922154869040006</v>
      </c>
      <c r="Q138" s="119">
        <v>-0.0008544564443592019</v>
      </c>
      <c r="R138" s="119">
        <v>-3.307672435564658E-05</v>
      </c>
      <c r="S138" s="119">
        <v>4.163951005699586E-05</v>
      </c>
      <c r="T138" s="119">
        <v>3.5046237696652694E-05</v>
      </c>
      <c r="U138" s="119">
        <v>-2.558390307618574E-05</v>
      </c>
      <c r="V138" s="119">
        <v>-2.6082971354859788E-06</v>
      </c>
      <c r="W138" s="119">
        <v>1.692249091848275E-06</v>
      </c>
      <c r="X138" s="119">
        <v>57.5</v>
      </c>
    </row>
    <row r="139" spans="1:24" s="119" customFormat="1" ht="12.75" hidden="1">
      <c r="A139" s="119">
        <v>441</v>
      </c>
      <c r="B139" s="119">
        <v>101.30000305175781</v>
      </c>
      <c r="C139" s="119">
        <v>108.9000015258789</v>
      </c>
      <c r="D139" s="119">
        <v>10.074503898620605</v>
      </c>
      <c r="E139" s="119">
        <v>9.798811912536621</v>
      </c>
      <c r="F139" s="119">
        <v>10.81936347377713</v>
      </c>
      <c r="G139" s="119" t="s">
        <v>58</v>
      </c>
      <c r="H139" s="119">
        <v>-18.262577837178988</v>
      </c>
      <c r="I139" s="119">
        <v>25.537425214578832</v>
      </c>
      <c r="J139" s="119" t="s">
        <v>61</v>
      </c>
      <c r="K139" s="119">
        <v>-0.8238302934551879</v>
      </c>
      <c r="L139" s="119">
        <v>0.7905912629658925</v>
      </c>
      <c r="M139" s="119">
        <v>-0.19463067105703039</v>
      </c>
      <c r="N139" s="119">
        <v>-0.03981027563916323</v>
      </c>
      <c r="O139" s="119">
        <v>-0.033146880859414675</v>
      </c>
      <c r="P139" s="119">
        <v>0.022674447839398745</v>
      </c>
      <c r="Q139" s="119">
        <v>-0.003998154429227509</v>
      </c>
      <c r="R139" s="119">
        <v>-0.0006119226930753208</v>
      </c>
      <c r="S139" s="119">
        <v>-0.0004386762035093976</v>
      </c>
      <c r="T139" s="119">
        <v>0.00033186903724483074</v>
      </c>
      <c r="U139" s="119">
        <v>-8.570644442674236E-05</v>
      </c>
      <c r="V139" s="119">
        <v>-2.258370928393575E-05</v>
      </c>
      <c r="W139" s="119">
        <v>-2.7421409257004822E-05</v>
      </c>
      <c r="X139" s="119">
        <v>57.5</v>
      </c>
    </row>
    <row r="140" s="119" customFormat="1" ht="12.75" hidden="1">
      <c r="A140" s="119" t="s">
        <v>134</v>
      </c>
    </row>
    <row r="141" spans="1:24" s="119" customFormat="1" ht="12.75" hidden="1">
      <c r="A141" s="119">
        <v>23</v>
      </c>
      <c r="B141" s="119">
        <v>92.28</v>
      </c>
      <c r="C141" s="119">
        <v>92.78</v>
      </c>
      <c r="D141" s="119">
        <v>9.017964977916671</v>
      </c>
      <c r="E141" s="119">
        <v>10.014559541403496</v>
      </c>
      <c r="F141" s="119">
        <v>15.237970507039757</v>
      </c>
      <c r="G141" s="119" t="s">
        <v>59</v>
      </c>
      <c r="H141" s="119">
        <v>5.385472639455159</v>
      </c>
      <c r="I141" s="119">
        <v>40.16547263945517</v>
      </c>
      <c r="J141" s="119" t="s">
        <v>73</v>
      </c>
      <c r="K141" s="119">
        <v>0.16539905600244986</v>
      </c>
      <c r="M141" s="119" t="s">
        <v>68</v>
      </c>
      <c r="N141" s="119">
        <v>0.11791052493417578</v>
      </c>
      <c r="X141" s="119">
        <v>57.5</v>
      </c>
    </row>
    <row r="142" spans="1:24" s="119" customFormat="1" ht="12.75" hidden="1">
      <c r="A142" s="119">
        <v>11</v>
      </c>
      <c r="B142" s="119">
        <v>87.4800033569336</v>
      </c>
      <c r="C142" s="119">
        <v>91.87999725341797</v>
      </c>
      <c r="D142" s="119">
        <v>9.051034927368164</v>
      </c>
      <c r="E142" s="119">
        <v>9.753887176513672</v>
      </c>
      <c r="F142" s="119">
        <v>13.053719228718347</v>
      </c>
      <c r="G142" s="119" t="s">
        <v>56</v>
      </c>
      <c r="H142" s="119">
        <v>4.295403355009007</v>
      </c>
      <c r="I142" s="119">
        <v>34.27540671194261</v>
      </c>
      <c r="J142" s="119" t="s">
        <v>62</v>
      </c>
      <c r="K142" s="119">
        <v>0.30333831555782287</v>
      </c>
      <c r="L142" s="119">
        <v>0.2528315670518112</v>
      </c>
      <c r="M142" s="119">
        <v>0.07181145268392841</v>
      </c>
      <c r="N142" s="119">
        <v>0.06403130123017649</v>
      </c>
      <c r="O142" s="119">
        <v>0.012182550300573051</v>
      </c>
      <c r="P142" s="119">
        <v>0.007252873159545216</v>
      </c>
      <c r="Q142" s="119">
        <v>0.0014829727367510464</v>
      </c>
      <c r="R142" s="119">
        <v>0.000985605240315875</v>
      </c>
      <c r="S142" s="119">
        <v>0.00015982080877179617</v>
      </c>
      <c r="T142" s="119">
        <v>0.00010670958132491003</v>
      </c>
      <c r="U142" s="119">
        <v>3.243836656499985E-05</v>
      </c>
      <c r="V142" s="119">
        <v>3.6571906863203746E-05</v>
      </c>
      <c r="W142" s="119">
        <v>9.960549404017819E-06</v>
      </c>
      <c r="X142" s="119">
        <v>57.5</v>
      </c>
    </row>
    <row r="143" spans="1:24" s="119" customFormat="1" ht="12.75" hidden="1">
      <c r="A143" s="119">
        <v>24</v>
      </c>
      <c r="B143" s="119">
        <v>72.18000030517578</v>
      </c>
      <c r="C143" s="119">
        <v>76.27999877929688</v>
      </c>
      <c r="D143" s="119">
        <v>10.216179847717285</v>
      </c>
      <c r="E143" s="119">
        <v>11.053689956665039</v>
      </c>
      <c r="F143" s="119">
        <v>10.302985885153086</v>
      </c>
      <c r="G143" s="119" t="s">
        <v>57</v>
      </c>
      <c r="H143" s="119">
        <v>9.271983015445265</v>
      </c>
      <c r="I143" s="119">
        <v>23.951983320621054</v>
      </c>
      <c r="J143" s="119" t="s">
        <v>60</v>
      </c>
      <c r="K143" s="119">
        <v>-0.15050903934435586</v>
      </c>
      <c r="L143" s="119">
        <v>0.0013763870451682873</v>
      </c>
      <c r="M143" s="119">
        <v>0.03492027672985411</v>
      </c>
      <c r="N143" s="119">
        <v>-0.0006622870485345067</v>
      </c>
      <c r="O143" s="119">
        <v>-0.006158503898334615</v>
      </c>
      <c r="P143" s="119">
        <v>0.00015745904461684986</v>
      </c>
      <c r="Q143" s="119">
        <v>0.0006868607554721491</v>
      </c>
      <c r="R143" s="119">
        <v>-5.323489752641553E-05</v>
      </c>
      <c r="S143" s="119">
        <v>-8.990727143952355E-05</v>
      </c>
      <c r="T143" s="119">
        <v>1.12102569122705E-05</v>
      </c>
      <c r="U143" s="119">
        <v>1.2683109070536884E-05</v>
      </c>
      <c r="V143" s="119">
        <v>-4.201652312547564E-06</v>
      </c>
      <c r="W143" s="119">
        <v>-5.872914171177945E-06</v>
      </c>
      <c r="X143" s="119">
        <v>57.5</v>
      </c>
    </row>
    <row r="144" spans="1:24" s="119" customFormat="1" ht="12.75" hidden="1">
      <c r="A144" s="119">
        <v>441</v>
      </c>
      <c r="B144" s="119">
        <v>83.05999755859375</v>
      </c>
      <c r="C144" s="119">
        <v>99.95999908447266</v>
      </c>
      <c r="D144" s="119">
        <v>10.265446662902832</v>
      </c>
      <c r="E144" s="119">
        <v>9.77295970916748</v>
      </c>
      <c r="F144" s="119">
        <v>9.933562605359503</v>
      </c>
      <c r="G144" s="119" t="s">
        <v>58</v>
      </c>
      <c r="H144" s="119">
        <v>-2.567137646475018</v>
      </c>
      <c r="I144" s="119">
        <v>22.99285991211874</v>
      </c>
      <c r="J144" s="119" t="s">
        <v>61</v>
      </c>
      <c r="K144" s="119">
        <v>-0.26336507505950074</v>
      </c>
      <c r="L144" s="119">
        <v>0.25282782057474684</v>
      </c>
      <c r="M144" s="119">
        <v>-0.0627491753705696</v>
      </c>
      <c r="N144" s="119">
        <v>-0.06402787606265684</v>
      </c>
      <c r="O144" s="119">
        <v>-0.010511296854346274</v>
      </c>
      <c r="P144" s="119">
        <v>0.007251163749200521</v>
      </c>
      <c r="Q144" s="119">
        <v>-0.0013143174808770963</v>
      </c>
      <c r="R144" s="119">
        <v>-0.0009841665181377923</v>
      </c>
      <c r="S144" s="119">
        <v>-0.00013213392243769528</v>
      </c>
      <c r="T144" s="119">
        <v>0.00010611910707548607</v>
      </c>
      <c r="U144" s="119">
        <v>-2.9856094347890933E-05</v>
      </c>
      <c r="V144" s="119">
        <v>-3.6329746619751054E-05</v>
      </c>
      <c r="W144" s="119">
        <v>-8.04496262066251E-06</v>
      </c>
      <c r="X144" s="119">
        <v>57.5</v>
      </c>
    </row>
    <row r="145" s="119" customFormat="1" ht="12.75" hidden="1">
      <c r="A145" s="119" t="s">
        <v>140</v>
      </c>
    </row>
    <row r="146" spans="1:24" s="119" customFormat="1" ht="12.75" hidden="1">
      <c r="A146" s="119">
        <v>23</v>
      </c>
      <c r="B146" s="119">
        <v>90.5</v>
      </c>
      <c r="C146" s="119">
        <v>88.4</v>
      </c>
      <c r="D146" s="119">
        <v>9.345205359489015</v>
      </c>
      <c r="E146" s="119">
        <v>10.203493777337489</v>
      </c>
      <c r="F146" s="119">
        <v>20.615299833373484</v>
      </c>
      <c r="G146" s="119" t="s">
        <v>59</v>
      </c>
      <c r="H146" s="119">
        <v>19.432743341696877</v>
      </c>
      <c r="I146" s="119">
        <v>52.432743341696884</v>
      </c>
      <c r="J146" s="119" t="s">
        <v>73</v>
      </c>
      <c r="K146" s="119">
        <v>0.9187569356757849</v>
      </c>
      <c r="M146" s="119" t="s">
        <v>68</v>
      </c>
      <c r="N146" s="119">
        <v>0.6055799999643997</v>
      </c>
      <c r="X146" s="119">
        <v>57.5</v>
      </c>
    </row>
    <row r="147" spans="1:24" s="119" customFormat="1" ht="12.75" hidden="1">
      <c r="A147" s="119">
        <v>11</v>
      </c>
      <c r="B147" s="119">
        <v>79.63999938964844</v>
      </c>
      <c r="C147" s="119">
        <v>93.33999633789062</v>
      </c>
      <c r="D147" s="119">
        <v>8.864202499389648</v>
      </c>
      <c r="E147" s="119">
        <v>9.34939193725586</v>
      </c>
      <c r="F147" s="119">
        <v>10.588053408925276</v>
      </c>
      <c r="G147" s="119" t="s">
        <v>56</v>
      </c>
      <c r="H147" s="119">
        <v>6.237867790267352</v>
      </c>
      <c r="I147" s="119">
        <v>28.377867179915793</v>
      </c>
      <c r="J147" s="119" t="s">
        <v>62</v>
      </c>
      <c r="K147" s="119">
        <v>0.770381670061845</v>
      </c>
      <c r="L147" s="119">
        <v>0.5316999696324854</v>
      </c>
      <c r="M147" s="119">
        <v>0.1823767514306145</v>
      </c>
      <c r="N147" s="119">
        <v>0.08998134175608236</v>
      </c>
      <c r="O147" s="119">
        <v>0.030939751786503256</v>
      </c>
      <c r="P147" s="119">
        <v>0.015252656044435351</v>
      </c>
      <c r="Q147" s="119">
        <v>0.0037661262719108856</v>
      </c>
      <c r="R147" s="119">
        <v>0.001385058103910937</v>
      </c>
      <c r="S147" s="119">
        <v>0.00040593220150505197</v>
      </c>
      <c r="T147" s="119">
        <v>0.00022443681663953044</v>
      </c>
      <c r="U147" s="119">
        <v>8.239669196904894E-05</v>
      </c>
      <c r="V147" s="119">
        <v>5.1400004088532195E-05</v>
      </c>
      <c r="W147" s="119">
        <v>2.5310727689292883E-05</v>
      </c>
      <c r="X147" s="119">
        <v>57.5</v>
      </c>
    </row>
    <row r="148" spans="1:24" s="119" customFormat="1" ht="12.75" hidden="1">
      <c r="A148" s="119">
        <v>24</v>
      </c>
      <c r="B148" s="119">
        <v>78.77999877929688</v>
      </c>
      <c r="C148" s="119">
        <v>81.4800033569336</v>
      </c>
      <c r="D148" s="119">
        <v>10.456070899963379</v>
      </c>
      <c r="E148" s="119">
        <v>10.998387336730957</v>
      </c>
      <c r="F148" s="119">
        <v>11.86388633369852</v>
      </c>
      <c r="G148" s="119" t="s">
        <v>57</v>
      </c>
      <c r="H148" s="119">
        <v>5.675416907602035</v>
      </c>
      <c r="I148" s="119">
        <v>26.955415686898913</v>
      </c>
      <c r="J148" s="119" t="s">
        <v>60</v>
      </c>
      <c r="K148" s="119">
        <v>0.5269533923316362</v>
      </c>
      <c r="L148" s="119">
        <v>0.0028941952862917043</v>
      </c>
      <c r="M148" s="119">
        <v>-0.12625268957289099</v>
      </c>
      <c r="N148" s="119">
        <v>-0.0009304226938145318</v>
      </c>
      <c r="O148" s="119">
        <v>0.020918547138045532</v>
      </c>
      <c r="P148" s="119">
        <v>0.0003309887860620485</v>
      </c>
      <c r="Q148" s="119">
        <v>-0.0026775120381219014</v>
      </c>
      <c r="R148" s="119">
        <v>-7.477155660495193E-05</v>
      </c>
      <c r="S148" s="119">
        <v>0.0002536518180412823</v>
      </c>
      <c r="T148" s="119">
        <v>2.355839753034692E-05</v>
      </c>
      <c r="U148" s="119">
        <v>-6.298753057654713E-05</v>
      </c>
      <c r="V148" s="119">
        <v>-5.894810542730798E-06</v>
      </c>
      <c r="W148" s="119">
        <v>1.5155865372696492E-05</v>
      </c>
      <c r="X148" s="119">
        <v>57.5</v>
      </c>
    </row>
    <row r="149" spans="1:24" s="119" customFormat="1" ht="12.75" hidden="1">
      <c r="A149" s="119">
        <v>441</v>
      </c>
      <c r="B149" s="119">
        <v>101.80000305175781</v>
      </c>
      <c r="C149" s="119">
        <v>126.5</v>
      </c>
      <c r="D149" s="119">
        <v>9.881691932678223</v>
      </c>
      <c r="E149" s="119">
        <v>9.90042495727539</v>
      </c>
      <c r="F149" s="119">
        <v>14.951652638949186</v>
      </c>
      <c r="G149" s="119" t="s">
        <v>58</v>
      </c>
      <c r="H149" s="119">
        <v>-8.319594849237667</v>
      </c>
      <c r="I149" s="119">
        <v>35.980408202520145</v>
      </c>
      <c r="J149" s="119" t="s">
        <v>61</v>
      </c>
      <c r="K149" s="119">
        <v>-0.5619680060977298</v>
      </c>
      <c r="L149" s="119">
        <v>0.5316920926070189</v>
      </c>
      <c r="M149" s="119">
        <v>-0.13161131348784333</v>
      </c>
      <c r="N149" s="119">
        <v>-0.0899765312614113</v>
      </c>
      <c r="O149" s="119">
        <v>-0.02279654855989824</v>
      </c>
      <c r="P149" s="119">
        <v>0.015249064326487425</v>
      </c>
      <c r="Q149" s="119">
        <v>-0.0026485158828464077</v>
      </c>
      <c r="R149" s="119">
        <v>-0.0013830383818000977</v>
      </c>
      <c r="S149" s="119">
        <v>-0.00031692539725160923</v>
      </c>
      <c r="T149" s="119">
        <v>0.00022319696810012532</v>
      </c>
      <c r="U149" s="119">
        <v>-5.3120484178053905E-05</v>
      </c>
      <c r="V149" s="119">
        <v>-5.1060862007671164E-05</v>
      </c>
      <c r="W149" s="119">
        <v>-2.0271474563194385E-05</v>
      </c>
      <c r="X149" s="119">
        <v>57.5</v>
      </c>
    </row>
    <row r="150" s="119" customFormat="1" ht="12.75" hidden="1">
      <c r="A150" s="119" t="s">
        <v>146</v>
      </c>
    </row>
    <row r="151" spans="1:24" s="119" customFormat="1" ht="12.75" hidden="1">
      <c r="A151" s="119">
        <v>23</v>
      </c>
      <c r="B151" s="119">
        <v>112.1</v>
      </c>
      <c r="C151" s="119">
        <v>101.2</v>
      </c>
      <c r="D151" s="119">
        <v>9.24917819004981</v>
      </c>
      <c r="E151" s="119">
        <v>9.927261914119095</v>
      </c>
      <c r="F151" s="119">
        <v>23.80731874596067</v>
      </c>
      <c r="G151" s="119" t="s">
        <v>59</v>
      </c>
      <c r="H151" s="119">
        <v>6.635547857385241</v>
      </c>
      <c r="I151" s="119">
        <v>61.23554785738524</v>
      </c>
      <c r="J151" s="119" t="s">
        <v>73</v>
      </c>
      <c r="K151" s="119">
        <v>0.2806435492890293</v>
      </c>
      <c r="M151" s="119" t="s">
        <v>68</v>
      </c>
      <c r="N151" s="119">
        <v>0.2340610709505092</v>
      </c>
      <c r="X151" s="119">
        <v>57.5</v>
      </c>
    </row>
    <row r="152" spans="1:24" s="119" customFormat="1" ht="12.75" hidden="1">
      <c r="A152" s="119">
        <v>11</v>
      </c>
      <c r="B152" s="119">
        <v>105.5199966430664</v>
      </c>
      <c r="C152" s="119">
        <v>109.62000274658203</v>
      </c>
      <c r="D152" s="119">
        <v>8.958649635314941</v>
      </c>
      <c r="E152" s="119">
        <v>9.59826374053955</v>
      </c>
      <c r="F152" s="119">
        <v>18.161821404279763</v>
      </c>
      <c r="G152" s="119" t="s">
        <v>56</v>
      </c>
      <c r="H152" s="119">
        <v>0.19620335669645073</v>
      </c>
      <c r="I152" s="119">
        <v>48.216199999762864</v>
      </c>
      <c r="J152" s="119" t="s">
        <v>62</v>
      </c>
      <c r="K152" s="119">
        <v>0.27153825850694974</v>
      </c>
      <c r="L152" s="119">
        <v>0.446414929071615</v>
      </c>
      <c r="M152" s="119">
        <v>0.06428329001877253</v>
      </c>
      <c r="N152" s="119">
        <v>0.056624961988080987</v>
      </c>
      <c r="O152" s="119">
        <v>0.01090543600499455</v>
      </c>
      <c r="P152" s="119">
        <v>0.012806188863008959</v>
      </c>
      <c r="Q152" s="119">
        <v>0.001327499608543188</v>
      </c>
      <c r="R152" s="119">
        <v>0.0008715869088078481</v>
      </c>
      <c r="S152" s="119">
        <v>0.00014305256934169506</v>
      </c>
      <c r="T152" s="119">
        <v>0.00018842402763308912</v>
      </c>
      <c r="U152" s="119">
        <v>2.9030309903980883E-05</v>
      </c>
      <c r="V152" s="119">
        <v>3.23384659602034E-05</v>
      </c>
      <c r="W152" s="119">
        <v>8.913278050241508E-06</v>
      </c>
      <c r="X152" s="119">
        <v>57.5</v>
      </c>
    </row>
    <row r="153" spans="1:24" s="119" customFormat="1" ht="12.75" hidden="1">
      <c r="A153" s="119">
        <v>24</v>
      </c>
      <c r="B153" s="119">
        <v>82.36000061035156</v>
      </c>
      <c r="C153" s="119">
        <v>90.86000061035156</v>
      </c>
      <c r="D153" s="119">
        <v>10.4221830368042</v>
      </c>
      <c r="E153" s="119">
        <v>11.142847061157227</v>
      </c>
      <c r="F153" s="119">
        <v>16.178684787413086</v>
      </c>
      <c r="G153" s="119" t="s">
        <v>57</v>
      </c>
      <c r="H153" s="119">
        <v>12.023958683766416</v>
      </c>
      <c r="I153" s="119">
        <v>36.883959294117986</v>
      </c>
      <c r="J153" s="119" t="s">
        <v>60</v>
      </c>
      <c r="K153" s="119">
        <v>-0.2079306448926493</v>
      </c>
      <c r="L153" s="119">
        <v>0.002429545685365567</v>
      </c>
      <c r="M153" s="119">
        <v>0.048751934489629944</v>
      </c>
      <c r="N153" s="119">
        <v>-0.00058579962802214</v>
      </c>
      <c r="O153" s="119">
        <v>-0.008426131864192131</v>
      </c>
      <c r="P153" s="119">
        <v>0.0002779707111217267</v>
      </c>
      <c r="Q153" s="119">
        <v>0.000983684469621757</v>
      </c>
      <c r="R153" s="119">
        <v>-4.7081507255008524E-05</v>
      </c>
      <c r="S153" s="119">
        <v>-0.00011640751335860226</v>
      </c>
      <c r="T153" s="119">
        <v>1.9793607176627693E-05</v>
      </c>
      <c r="U153" s="119">
        <v>1.9884053462013982E-05</v>
      </c>
      <c r="V153" s="119">
        <v>-3.7162183299015132E-06</v>
      </c>
      <c r="W153" s="119">
        <v>-7.42139009636392E-06</v>
      </c>
      <c r="X153" s="119">
        <v>57.5</v>
      </c>
    </row>
    <row r="154" spans="1:24" s="119" customFormat="1" ht="12.75" hidden="1">
      <c r="A154" s="119">
        <v>441</v>
      </c>
      <c r="B154" s="119">
        <v>104.36000061035156</v>
      </c>
      <c r="C154" s="119">
        <v>121.66000366210938</v>
      </c>
      <c r="D154" s="119">
        <v>9.89782428741455</v>
      </c>
      <c r="E154" s="119">
        <v>9.84982967376709</v>
      </c>
      <c r="F154" s="119">
        <v>17.68560890163805</v>
      </c>
      <c r="G154" s="119" t="s">
        <v>58</v>
      </c>
      <c r="H154" s="119">
        <v>-4.365255753790457</v>
      </c>
      <c r="I154" s="119">
        <v>42.49474485656111</v>
      </c>
      <c r="J154" s="119" t="s">
        <v>61</v>
      </c>
      <c r="K154" s="119">
        <v>-0.17463640155338186</v>
      </c>
      <c r="L154" s="119">
        <v>0.4464083178053225</v>
      </c>
      <c r="M154" s="119">
        <v>-0.041899764428412374</v>
      </c>
      <c r="N154" s="119">
        <v>-0.05662193178396006</v>
      </c>
      <c r="O154" s="119">
        <v>-0.006923065525204678</v>
      </c>
      <c r="P154" s="119">
        <v>0.01280317169606083</v>
      </c>
      <c r="Q154" s="119">
        <v>-0.0008914146481336731</v>
      </c>
      <c r="R154" s="119">
        <v>-0.0008703143519900248</v>
      </c>
      <c r="S154" s="119">
        <v>-8.31464276377964E-05</v>
      </c>
      <c r="T154" s="119">
        <v>0.0001873815020337186</v>
      </c>
      <c r="U154" s="119">
        <v>-2.1151437564405412E-05</v>
      </c>
      <c r="V154" s="119">
        <v>-3.2124229204507587E-05</v>
      </c>
      <c r="W154" s="119">
        <v>-4.936546833415905E-06</v>
      </c>
      <c r="X154" s="119">
        <v>57.5</v>
      </c>
    </row>
    <row r="155" spans="1:14" s="119" customFormat="1" ht="12.75">
      <c r="A155" s="119" t="s">
        <v>152</v>
      </c>
      <c r="E155" s="120" t="s">
        <v>104</v>
      </c>
      <c r="F155" s="120">
        <f>MIN(F126:F154)</f>
        <v>4.9791872086590825</v>
      </c>
      <c r="G155" s="120"/>
      <c r="H155" s="120"/>
      <c r="I155" s="121"/>
      <c r="J155" s="121" t="s">
        <v>156</v>
      </c>
      <c r="K155" s="120">
        <f>AVERAGE(K153,K148,K143,K138,K133,K128)</f>
        <v>0.001656116218246989</v>
      </c>
      <c r="L155" s="120">
        <f>AVERAGE(L153,L148,L143,L138,L133,L128)</f>
        <v>0.002545363554628272</v>
      </c>
      <c r="M155" s="121" t="s">
        <v>106</v>
      </c>
      <c r="N155" s="120" t="e">
        <f>Mittelwert(K151,K146,K141,K136,K131,K126)</f>
        <v>#NAME?</v>
      </c>
    </row>
    <row r="156" spans="5:14" s="119" customFormat="1" ht="12.75">
      <c r="E156" s="120" t="s">
        <v>105</v>
      </c>
      <c r="F156" s="120">
        <f>MAX(F126:F154)</f>
        <v>23.80731874596067</v>
      </c>
      <c r="G156" s="120"/>
      <c r="H156" s="120"/>
      <c r="I156" s="121"/>
      <c r="J156" s="121" t="s">
        <v>157</v>
      </c>
      <c r="K156" s="120">
        <f>AVERAGE(K154,K149,K144,K139,K134,K129)</f>
        <v>-0.43144772435729806</v>
      </c>
      <c r="L156" s="120">
        <f>AVERAGE(L154,L149,L144,L139,L134,L129)</f>
        <v>0.4676508689531316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110</v>
      </c>
      <c r="K157" s="120">
        <f>ABS(K155/$G$33)</f>
        <v>0.0010350726364043682</v>
      </c>
      <c r="L157" s="120">
        <f>ABS(L155/$H$33)</f>
        <v>0.007070454318411867</v>
      </c>
      <c r="M157" s="121" t="s">
        <v>109</v>
      </c>
      <c r="N157" s="120">
        <f>K157+L157+L158+K158</f>
        <v>0.545528072526261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0.24514075247573752</v>
      </c>
      <c r="L158" s="120">
        <f>ABS(L156/$H$34)</f>
        <v>0.29228179309570723</v>
      </c>
      <c r="M158" s="120"/>
      <c r="N158" s="120"/>
    </row>
    <row r="159" s="101" customFormat="1" ht="12.75"/>
    <row r="160" s="119" customFormat="1" ht="12.75" hidden="1">
      <c r="A160" s="119" t="s">
        <v>117</v>
      </c>
    </row>
    <row r="161" spans="1:24" s="119" customFormat="1" ht="12.75" hidden="1">
      <c r="A161" s="119">
        <v>23</v>
      </c>
      <c r="B161" s="119">
        <v>90.32</v>
      </c>
      <c r="C161" s="119">
        <v>77.72</v>
      </c>
      <c r="D161" s="119">
        <v>9.621270915232294</v>
      </c>
      <c r="E161" s="119">
        <v>10.352132124717778</v>
      </c>
      <c r="F161" s="119">
        <v>10.01278770109088</v>
      </c>
      <c r="G161" s="119" t="s">
        <v>59</v>
      </c>
      <c r="H161" s="119">
        <v>-8.084479685857964</v>
      </c>
      <c r="I161" s="119">
        <v>24.73552031414204</v>
      </c>
      <c r="J161" s="119" t="s">
        <v>73</v>
      </c>
      <c r="K161" s="119">
        <v>0.8965678542731642</v>
      </c>
      <c r="M161" s="119" t="s">
        <v>68</v>
      </c>
      <c r="N161" s="119">
        <v>0.601786474955845</v>
      </c>
      <c r="X161" s="119">
        <v>57.5</v>
      </c>
    </row>
    <row r="162" spans="1:24" s="119" customFormat="1" ht="12.75" hidden="1">
      <c r="A162" s="119">
        <v>11</v>
      </c>
      <c r="B162" s="119">
        <v>77.27999877929688</v>
      </c>
      <c r="C162" s="119">
        <v>88.58000183105469</v>
      </c>
      <c r="D162" s="119">
        <v>9.325078964233398</v>
      </c>
      <c r="E162" s="119">
        <v>9.815982818603516</v>
      </c>
      <c r="F162" s="119">
        <v>8.26066084809405</v>
      </c>
      <c r="G162" s="119" t="s">
        <v>56</v>
      </c>
      <c r="H162" s="119">
        <v>1.263717008428877</v>
      </c>
      <c r="I162" s="119">
        <v>21.043715787725763</v>
      </c>
      <c r="J162" s="119" t="s">
        <v>62</v>
      </c>
      <c r="K162" s="119">
        <v>0.7377062321256677</v>
      </c>
      <c r="L162" s="119">
        <v>0.5645201853210101</v>
      </c>
      <c r="M162" s="119">
        <v>0.17464171061223635</v>
      </c>
      <c r="N162" s="119">
        <v>0.044953875342628596</v>
      </c>
      <c r="O162" s="119">
        <v>0.029627654184306258</v>
      </c>
      <c r="P162" s="119">
        <v>0.01619425687992712</v>
      </c>
      <c r="Q162" s="119">
        <v>0.0036063473878758284</v>
      </c>
      <c r="R162" s="119">
        <v>0.0006919513614245785</v>
      </c>
      <c r="S162" s="119">
        <v>0.0003886972554196976</v>
      </c>
      <c r="T162" s="119">
        <v>0.0002382962522670601</v>
      </c>
      <c r="U162" s="119">
        <v>7.888617109152347E-05</v>
      </c>
      <c r="V162" s="119">
        <v>2.5683240605919585E-05</v>
      </c>
      <c r="W162" s="119">
        <v>2.423870256804233E-05</v>
      </c>
      <c r="X162" s="119">
        <v>57.5</v>
      </c>
    </row>
    <row r="163" spans="1:24" s="119" customFormat="1" ht="12.75" hidden="1">
      <c r="A163" s="119">
        <v>441</v>
      </c>
      <c r="B163" s="119">
        <v>88.66000366210938</v>
      </c>
      <c r="C163" s="119">
        <v>98.76000213623047</v>
      </c>
      <c r="D163" s="119">
        <v>10.174299240112305</v>
      </c>
      <c r="E163" s="119">
        <v>10.06065845489502</v>
      </c>
      <c r="F163" s="119">
        <v>13.083429159527707</v>
      </c>
      <c r="G163" s="119" t="s">
        <v>57</v>
      </c>
      <c r="H163" s="119">
        <v>-0.5977599951871682</v>
      </c>
      <c r="I163" s="119">
        <v>30.56224366692221</v>
      </c>
      <c r="J163" s="119" t="s">
        <v>60</v>
      </c>
      <c r="K163" s="119">
        <v>-0.285310163930882</v>
      </c>
      <c r="L163" s="119">
        <v>-0.0030713363828204676</v>
      </c>
      <c r="M163" s="119">
        <v>0.06936942067167617</v>
      </c>
      <c r="N163" s="119">
        <v>-0.0004649328677454151</v>
      </c>
      <c r="O163" s="119">
        <v>-0.011163062512202847</v>
      </c>
      <c r="P163" s="119">
        <v>-0.000351408131001304</v>
      </c>
      <c r="Q163" s="119">
        <v>0.0015188352225376138</v>
      </c>
      <c r="R163" s="119">
        <v>-3.739783230720817E-05</v>
      </c>
      <c r="S163" s="119">
        <v>-0.0001218139933006261</v>
      </c>
      <c r="T163" s="119">
        <v>-2.5022811161199413E-05</v>
      </c>
      <c r="U163" s="119">
        <v>3.879356305661159E-05</v>
      </c>
      <c r="V163" s="119">
        <v>-2.9534277754275916E-06</v>
      </c>
      <c r="W163" s="119">
        <v>-6.828498906869642E-06</v>
      </c>
      <c r="X163" s="119">
        <v>57.5</v>
      </c>
    </row>
    <row r="164" spans="1:24" s="119" customFormat="1" ht="12.75" hidden="1">
      <c r="A164" s="119">
        <v>24</v>
      </c>
      <c r="B164" s="119">
        <v>59.20000076293945</v>
      </c>
      <c r="C164" s="119">
        <v>70.0999984741211</v>
      </c>
      <c r="D164" s="119">
        <v>10.87947940826416</v>
      </c>
      <c r="E164" s="119">
        <v>11.495802879333496</v>
      </c>
      <c r="F164" s="119">
        <v>9.45178674373921</v>
      </c>
      <c r="G164" s="119" t="s">
        <v>58</v>
      </c>
      <c r="H164" s="119">
        <v>18.92221321269178</v>
      </c>
      <c r="I164" s="119">
        <v>20.622213975631244</v>
      </c>
      <c r="J164" s="119" t="s">
        <v>61</v>
      </c>
      <c r="K164" s="119">
        <v>0.680300371361638</v>
      </c>
      <c r="L164" s="119">
        <v>-0.564511830281431</v>
      </c>
      <c r="M164" s="119">
        <v>0.16027354916281142</v>
      </c>
      <c r="N164" s="119">
        <v>-0.044951471007622</v>
      </c>
      <c r="O164" s="119">
        <v>0.027444196614466444</v>
      </c>
      <c r="P164" s="119">
        <v>-0.01619044373136614</v>
      </c>
      <c r="Q164" s="119">
        <v>0.0032709144056086103</v>
      </c>
      <c r="R164" s="119">
        <v>-0.0006909400037022387</v>
      </c>
      <c r="S164" s="119">
        <v>0.00036911638734545596</v>
      </c>
      <c r="T164" s="119">
        <v>-0.0002369788234550026</v>
      </c>
      <c r="U164" s="119">
        <v>6.86883356535432E-05</v>
      </c>
      <c r="V164" s="119">
        <v>-2.5512861705361267E-05</v>
      </c>
      <c r="W164" s="119">
        <v>2.325696250289151E-05</v>
      </c>
      <c r="X164" s="119">
        <v>57.5</v>
      </c>
    </row>
    <row r="165" s="119" customFormat="1" ht="12.75" hidden="1">
      <c r="A165" s="119" t="s">
        <v>123</v>
      </c>
    </row>
    <row r="166" spans="1:24" s="119" customFormat="1" ht="12.75" hidden="1">
      <c r="A166" s="119">
        <v>23</v>
      </c>
      <c r="B166" s="119">
        <v>89.28</v>
      </c>
      <c r="C166" s="119">
        <v>81.68</v>
      </c>
      <c r="D166" s="119">
        <v>9.526522932904154</v>
      </c>
      <c r="E166" s="119">
        <v>10.296309067370162</v>
      </c>
      <c r="F166" s="119">
        <v>9.557407288960436</v>
      </c>
      <c r="G166" s="119" t="s">
        <v>59</v>
      </c>
      <c r="H166" s="119">
        <v>-7.935668053221612</v>
      </c>
      <c r="I166" s="119">
        <v>23.8443319467784</v>
      </c>
      <c r="J166" s="119" t="s">
        <v>73</v>
      </c>
      <c r="K166" s="119">
        <v>0.9603164729880287</v>
      </c>
      <c r="M166" s="119" t="s">
        <v>68</v>
      </c>
      <c r="N166" s="119">
        <v>0.6990641373411126</v>
      </c>
      <c r="X166" s="119">
        <v>57.5</v>
      </c>
    </row>
    <row r="167" spans="1:24" s="119" customFormat="1" ht="12.75" hidden="1">
      <c r="A167" s="119">
        <v>11</v>
      </c>
      <c r="B167" s="119">
        <v>66.26000213623047</v>
      </c>
      <c r="C167" s="119">
        <v>84.45999908447266</v>
      </c>
      <c r="D167" s="119">
        <v>9.475711822509766</v>
      </c>
      <c r="E167" s="119">
        <v>9.98521614074707</v>
      </c>
      <c r="F167" s="119">
        <v>6.843404199955639</v>
      </c>
      <c r="G167" s="119" t="s">
        <v>56</v>
      </c>
      <c r="H167" s="119">
        <v>8.38821550346762</v>
      </c>
      <c r="I167" s="119">
        <v>17.148217639698096</v>
      </c>
      <c r="J167" s="119" t="s">
        <v>62</v>
      </c>
      <c r="K167" s="119">
        <v>0.6910338094167771</v>
      </c>
      <c r="L167" s="119">
        <v>0.6665848671762886</v>
      </c>
      <c r="M167" s="119">
        <v>0.16359267260589452</v>
      </c>
      <c r="N167" s="119">
        <v>0.10266826155137951</v>
      </c>
      <c r="O167" s="119">
        <v>0.02775315491228471</v>
      </c>
      <c r="P167" s="119">
        <v>0.019122225599473318</v>
      </c>
      <c r="Q167" s="119">
        <v>0.00337814730017384</v>
      </c>
      <c r="R167" s="119">
        <v>0.0015803362596749336</v>
      </c>
      <c r="S167" s="119">
        <v>0.0003640938362330229</v>
      </c>
      <c r="T167" s="119">
        <v>0.0002813920694806243</v>
      </c>
      <c r="U167" s="119">
        <v>7.388922134767548E-05</v>
      </c>
      <c r="V167" s="119">
        <v>5.8650530690911194E-05</v>
      </c>
      <c r="W167" s="119">
        <v>2.270585804845619E-05</v>
      </c>
      <c r="X167" s="119">
        <v>57.5</v>
      </c>
    </row>
    <row r="168" spans="1:24" s="119" customFormat="1" ht="12.75" hidden="1">
      <c r="A168" s="119">
        <v>441</v>
      </c>
      <c r="B168" s="119">
        <v>76.05999755859375</v>
      </c>
      <c r="C168" s="119">
        <v>110.86000061035156</v>
      </c>
      <c r="D168" s="119">
        <v>10.133392333984375</v>
      </c>
      <c r="E168" s="119">
        <v>9.546609878540039</v>
      </c>
      <c r="F168" s="119">
        <v>9.636102563064993</v>
      </c>
      <c r="G168" s="119" t="s">
        <v>57</v>
      </c>
      <c r="H168" s="119">
        <v>4.028347082718831</v>
      </c>
      <c r="I168" s="119">
        <v>22.588344641312585</v>
      </c>
      <c r="J168" s="119" t="s">
        <v>60</v>
      </c>
      <c r="K168" s="119">
        <v>-0.4581515080469207</v>
      </c>
      <c r="L168" s="119">
        <v>-0.0036260285288310028</v>
      </c>
      <c r="M168" s="119">
        <v>0.10984625529064992</v>
      </c>
      <c r="N168" s="119">
        <v>-0.0010617965943114736</v>
      </c>
      <c r="O168" s="119">
        <v>-0.018174843760027155</v>
      </c>
      <c r="P168" s="119">
        <v>-0.0004148872582513959</v>
      </c>
      <c r="Q168" s="119">
        <v>0.0023332397888469803</v>
      </c>
      <c r="R168" s="119">
        <v>-8.538433217781985E-05</v>
      </c>
      <c r="S168" s="119">
        <v>-0.0002193202949462051</v>
      </c>
      <c r="T168" s="119">
        <v>-2.9545448679512007E-05</v>
      </c>
      <c r="U168" s="119">
        <v>5.510935001605712E-05</v>
      </c>
      <c r="V168" s="119">
        <v>-6.741621273110507E-06</v>
      </c>
      <c r="W168" s="119">
        <v>-1.3066643434847839E-05</v>
      </c>
      <c r="X168" s="119">
        <v>57.5</v>
      </c>
    </row>
    <row r="169" spans="1:24" s="119" customFormat="1" ht="12.75" hidden="1">
      <c r="A169" s="119">
        <v>24</v>
      </c>
      <c r="B169" s="119">
        <v>63.52000045776367</v>
      </c>
      <c r="C169" s="119">
        <v>69.91999816894531</v>
      </c>
      <c r="D169" s="119">
        <v>10.814338684082031</v>
      </c>
      <c r="E169" s="119">
        <v>11.150140762329102</v>
      </c>
      <c r="F169" s="119">
        <v>12.668439289711674</v>
      </c>
      <c r="G169" s="119" t="s">
        <v>58</v>
      </c>
      <c r="H169" s="119">
        <v>21.79196415307144</v>
      </c>
      <c r="I169" s="119">
        <v>27.811964610835116</v>
      </c>
      <c r="J169" s="119" t="s">
        <v>61</v>
      </c>
      <c r="K169" s="119">
        <v>0.5173247736493923</v>
      </c>
      <c r="L169" s="119">
        <v>-0.6665750048310681</v>
      </c>
      <c r="M169" s="119">
        <v>0.12122855574888597</v>
      </c>
      <c r="N169" s="119">
        <v>-0.10266277084695688</v>
      </c>
      <c r="O169" s="119">
        <v>0.020974095019425154</v>
      </c>
      <c r="P169" s="119">
        <v>-0.019117724248458375</v>
      </c>
      <c r="Q169" s="119">
        <v>0.002442922690019703</v>
      </c>
      <c r="R169" s="119">
        <v>-0.0015780279495186094</v>
      </c>
      <c r="S169" s="119">
        <v>0.0002906250674108978</v>
      </c>
      <c r="T169" s="119">
        <v>-0.0002798366724160985</v>
      </c>
      <c r="U169" s="119">
        <v>4.921967667684833E-05</v>
      </c>
      <c r="V169" s="119">
        <v>-5.8261782438708995E-05</v>
      </c>
      <c r="W169" s="119">
        <v>1.856929775363599E-05</v>
      </c>
      <c r="X169" s="119">
        <v>57.5</v>
      </c>
    </row>
    <row r="170" s="119" customFormat="1" ht="12.75" hidden="1">
      <c r="A170" s="119" t="s">
        <v>129</v>
      </c>
    </row>
    <row r="171" spans="1:24" s="119" customFormat="1" ht="12.75" hidden="1">
      <c r="A171" s="119">
        <v>23</v>
      </c>
      <c r="B171" s="119">
        <v>81.3</v>
      </c>
      <c r="C171" s="119">
        <v>71.9</v>
      </c>
      <c r="D171" s="119">
        <v>9.396162674041648</v>
      </c>
      <c r="E171" s="119">
        <v>10.504008391126447</v>
      </c>
      <c r="F171" s="119">
        <v>6.07112916239142</v>
      </c>
      <c r="G171" s="119" t="s">
        <v>59</v>
      </c>
      <c r="H171" s="119">
        <v>-8.448437440689723</v>
      </c>
      <c r="I171" s="119">
        <v>15.351562559310276</v>
      </c>
      <c r="J171" s="119" t="s">
        <v>73</v>
      </c>
      <c r="K171" s="119">
        <v>1.451235397381767</v>
      </c>
      <c r="M171" s="119" t="s">
        <v>68</v>
      </c>
      <c r="N171" s="119">
        <v>1.0848533161183487</v>
      </c>
      <c r="X171" s="119">
        <v>57.5</v>
      </c>
    </row>
    <row r="172" spans="1:24" s="119" customFormat="1" ht="12.75" hidden="1">
      <c r="A172" s="119">
        <v>11</v>
      </c>
      <c r="B172" s="119">
        <v>66.95999908447266</v>
      </c>
      <c r="C172" s="119">
        <v>81.55999755859375</v>
      </c>
      <c r="D172" s="119">
        <v>9.38196849822998</v>
      </c>
      <c r="E172" s="119">
        <v>10.057827949523926</v>
      </c>
      <c r="F172" s="119">
        <v>4.9791872086590825</v>
      </c>
      <c r="G172" s="119" t="s">
        <v>56</v>
      </c>
      <c r="H172" s="119">
        <v>3.141897960893516</v>
      </c>
      <c r="I172" s="119">
        <v>12.601897045366181</v>
      </c>
      <c r="J172" s="119" t="s">
        <v>62</v>
      </c>
      <c r="K172" s="119">
        <v>0.7944132434984716</v>
      </c>
      <c r="L172" s="119">
        <v>0.8842957518042476</v>
      </c>
      <c r="M172" s="119">
        <v>0.18806661883989048</v>
      </c>
      <c r="N172" s="119">
        <v>0.033434215149931217</v>
      </c>
      <c r="O172" s="119">
        <v>0.03190507911601038</v>
      </c>
      <c r="P172" s="119">
        <v>0.02536760436133829</v>
      </c>
      <c r="Q172" s="119">
        <v>0.003883598054743284</v>
      </c>
      <c r="R172" s="119">
        <v>0.0005146527592067829</v>
      </c>
      <c r="S172" s="119">
        <v>0.00041856442612036313</v>
      </c>
      <c r="T172" s="119">
        <v>0.0003732655912673354</v>
      </c>
      <c r="U172" s="119">
        <v>8.495266898335035E-05</v>
      </c>
      <c r="V172" s="119">
        <v>1.9110640361898685E-05</v>
      </c>
      <c r="W172" s="119">
        <v>2.6098017974165897E-05</v>
      </c>
      <c r="X172" s="119">
        <v>57.5</v>
      </c>
    </row>
    <row r="173" spans="1:24" s="119" customFormat="1" ht="12.75" hidden="1">
      <c r="A173" s="119">
        <v>441</v>
      </c>
      <c r="B173" s="119">
        <v>101.30000305175781</v>
      </c>
      <c r="C173" s="119">
        <v>108.9000015258789</v>
      </c>
      <c r="D173" s="119">
        <v>10.074503898620605</v>
      </c>
      <c r="E173" s="119">
        <v>9.798811912536621</v>
      </c>
      <c r="F173" s="119">
        <v>14.369082304817242</v>
      </c>
      <c r="G173" s="119" t="s">
        <v>57</v>
      </c>
      <c r="H173" s="119">
        <v>-9.88401846996863</v>
      </c>
      <c r="I173" s="119">
        <v>33.915984581789196</v>
      </c>
      <c r="J173" s="119" t="s">
        <v>60</v>
      </c>
      <c r="K173" s="119">
        <v>0.05829859667266943</v>
      </c>
      <c r="L173" s="119">
        <v>-0.004811319574660334</v>
      </c>
      <c r="M173" s="119">
        <v>-0.011668842737632508</v>
      </c>
      <c r="N173" s="119">
        <v>-0.0003455716221078835</v>
      </c>
      <c r="O173" s="119">
        <v>0.002684634403879971</v>
      </c>
      <c r="P173" s="119">
        <v>-0.0005505404549901939</v>
      </c>
      <c r="Q173" s="119">
        <v>-0.00013916218921378122</v>
      </c>
      <c r="R173" s="119">
        <v>-2.780716772577311E-05</v>
      </c>
      <c r="S173" s="119">
        <v>6.329016806147814E-05</v>
      </c>
      <c r="T173" s="119">
        <v>-3.920635662871492E-05</v>
      </c>
      <c r="U173" s="119">
        <v>3.713523907350296E-06</v>
      </c>
      <c r="V173" s="119">
        <v>-2.1940039202739198E-06</v>
      </c>
      <c r="W173" s="119">
        <v>4.7961596416910395E-06</v>
      </c>
      <c r="X173" s="119">
        <v>57.5</v>
      </c>
    </row>
    <row r="174" spans="1:24" s="119" customFormat="1" ht="12.75" hidden="1">
      <c r="A174" s="119">
        <v>24</v>
      </c>
      <c r="B174" s="119">
        <v>59.5</v>
      </c>
      <c r="C174" s="119">
        <v>61.599998474121094</v>
      </c>
      <c r="D174" s="119">
        <v>10.502873420715332</v>
      </c>
      <c r="E174" s="119">
        <v>11.485589027404785</v>
      </c>
      <c r="F174" s="119">
        <v>11.391697077788951</v>
      </c>
      <c r="G174" s="119" t="s">
        <v>58</v>
      </c>
      <c r="H174" s="119">
        <v>23.746326605314643</v>
      </c>
      <c r="I174" s="119">
        <v>25.74632660531465</v>
      </c>
      <c r="J174" s="119" t="s">
        <v>61</v>
      </c>
      <c r="K174" s="119">
        <v>0.792271213077794</v>
      </c>
      <c r="L174" s="119">
        <v>-0.884282662875955</v>
      </c>
      <c r="M174" s="119">
        <v>0.18770426535119827</v>
      </c>
      <c r="N174" s="119">
        <v>-0.033432429210960485</v>
      </c>
      <c r="O174" s="119">
        <v>0.031791929974702475</v>
      </c>
      <c r="P174" s="119">
        <v>-0.025361629605386335</v>
      </c>
      <c r="Q174" s="119">
        <v>0.0038811039326329625</v>
      </c>
      <c r="R174" s="119">
        <v>-0.0005139009865550226</v>
      </c>
      <c r="S174" s="119">
        <v>0.0004137517775674429</v>
      </c>
      <c r="T174" s="119">
        <v>-0.00037120083947110827</v>
      </c>
      <c r="U174" s="119">
        <v>8.487146580320286E-05</v>
      </c>
      <c r="V174" s="119">
        <v>-1.8984280914473788E-05</v>
      </c>
      <c r="W174" s="119">
        <v>2.565352597346611E-05</v>
      </c>
      <c r="X174" s="119">
        <v>57.5</v>
      </c>
    </row>
    <row r="175" s="119" customFormat="1" ht="12.75" hidden="1">
      <c r="A175" s="119" t="s">
        <v>135</v>
      </c>
    </row>
    <row r="176" spans="1:24" s="119" customFormat="1" ht="12.75" hidden="1">
      <c r="A176" s="119">
        <v>23</v>
      </c>
      <c r="B176" s="119">
        <v>92.28</v>
      </c>
      <c r="C176" s="119">
        <v>92.78</v>
      </c>
      <c r="D176" s="119">
        <v>9.017964977916671</v>
      </c>
      <c r="E176" s="119">
        <v>10.014559541403496</v>
      </c>
      <c r="F176" s="119">
        <v>11.193612321261181</v>
      </c>
      <c r="G176" s="119" t="s">
        <v>59</v>
      </c>
      <c r="H176" s="119">
        <v>-5.274973118724965</v>
      </c>
      <c r="I176" s="119">
        <v>29.50502688127504</v>
      </c>
      <c r="J176" s="119" t="s">
        <v>73</v>
      </c>
      <c r="K176" s="119">
        <v>0.394022124783383</v>
      </c>
      <c r="M176" s="119" t="s">
        <v>68</v>
      </c>
      <c r="N176" s="119">
        <v>0.26843508119402426</v>
      </c>
      <c r="X176" s="119">
        <v>57.5</v>
      </c>
    </row>
    <row r="177" spans="1:24" s="119" customFormat="1" ht="12.75" hidden="1">
      <c r="A177" s="119">
        <v>11</v>
      </c>
      <c r="B177" s="119">
        <v>87.4800033569336</v>
      </c>
      <c r="C177" s="119">
        <v>91.87999725341797</v>
      </c>
      <c r="D177" s="119">
        <v>9.051034927368164</v>
      </c>
      <c r="E177" s="119">
        <v>9.753887176513672</v>
      </c>
      <c r="F177" s="119">
        <v>13.053719228718347</v>
      </c>
      <c r="G177" s="119" t="s">
        <v>56</v>
      </c>
      <c r="H177" s="119">
        <v>4.295403355009007</v>
      </c>
      <c r="I177" s="119">
        <v>34.27540671194261</v>
      </c>
      <c r="J177" s="119" t="s">
        <v>62</v>
      </c>
      <c r="K177" s="119">
        <v>0.4856823602292373</v>
      </c>
      <c r="L177" s="119">
        <v>0.3749025022913048</v>
      </c>
      <c r="M177" s="119">
        <v>0.11497855896287709</v>
      </c>
      <c r="N177" s="119">
        <v>0.062129086945952</v>
      </c>
      <c r="O177" s="119">
        <v>0.019505883041789424</v>
      </c>
      <c r="P177" s="119">
        <v>0.010754769104566029</v>
      </c>
      <c r="Q177" s="119">
        <v>0.002374282881279886</v>
      </c>
      <c r="R177" s="119">
        <v>0.000956326748073801</v>
      </c>
      <c r="S177" s="119">
        <v>0.00025590066169811805</v>
      </c>
      <c r="T177" s="119">
        <v>0.00015826348285131236</v>
      </c>
      <c r="U177" s="119">
        <v>5.193077839185952E-05</v>
      </c>
      <c r="V177" s="119">
        <v>3.5490990804788326E-05</v>
      </c>
      <c r="W177" s="119">
        <v>1.5958207480495098E-05</v>
      </c>
      <c r="X177" s="119">
        <v>57.5</v>
      </c>
    </row>
    <row r="178" spans="1:24" s="119" customFormat="1" ht="12.75" hidden="1">
      <c r="A178" s="119">
        <v>441</v>
      </c>
      <c r="B178" s="119">
        <v>83.05999755859375</v>
      </c>
      <c r="C178" s="119">
        <v>99.95999908447266</v>
      </c>
      <c r="D178" s="119">
        <v>10.265446662902832</v>
      </c>
      <c r="E178" s="119">
        <v>9.77295970916748</v>
      </c>
      <c r="F178" s="119">
        <v>12.614620536689817</v>
      </c>
      <c r="G178" s="119" t="s">
        <v>57</v>
      </c>
      <c r="H178" s="119">
        <v>3.6386106716654396</v>
      </c>
      <c r="I178" s="119">
        <v>29.1986082302592</v>
      </c>
      <c r="J178" s="119" t="s">
        <v>60</v>
      </c>
      <c r="K178" s="119">
        <v>-0.34149388257846164</v>
      </c>
      <c r="L178" s="119">
        <v>-0.002039348163827585</v>
      </c>
      <c r="M178" s="119">
        <v>0.08176815245723494</v>
      </c>
      <c r="N178" s="119">
        <v>-0.0006425813265756894</v>
      </c>
      <c r="O178" s="119">
        <v>-0.013564503521978997</v>
      </c>
      <c r="P178" s="119">
        <v>-0.00023333079386823004</v>
      </c>
      <c r="Q178" s="119">
        <v>0.0017317348718456332</v>
      </c>
      <c r="R178" s="119">
        <v>-5.16733165151513E-05</v>
      </c>
      <c r="S178" s="119">
        <v>-0.00016513549433630638</v>
      </c>
      <c r="T178" s="119">
        <v>-1.661545966931749E-05</v>
      </c>
      <c r="U178" s="119">
        <v>4.057343017691428E-05</v>
      </c>
      <c r="V178" s="119">
        <v>-4.080416030468951E-06</v>
      </c>
      <c r="W178" s="119">
        <v>-9.88626340395437E-06</v>
      </c>
      <c r="X178" s="119">
        <v>57.5</v>
      </c>
    </row>
    <row r="179" spans="1:24" s="119" customFormat="1" ht="12.75" hidden="1">
      <c r="A179" s="119">
        <v>24</v>
      </c>
      <c r="B179" s="119">
        <v>72.18000030517578</v>
      </c>
      <c r="C179" s="119">
        <v>76.27999877929688</v>
      </c>
      <c r="D179" s="119">
        <v>10.216179847717285</v>
      </c>
      <c r="E179" s="119">
        <v>11.053689956665039</v>
      </c>
      <c r="F179" s="119">
        <v>12.009759704077132</v>
      </c>
      <c r="G179" s="119" t="s">
        <v>58</v>
      </c>
      <c r="H179" s="119">
        <v>13.239824813797298</v>
      </c>
      <c r="I179" s="119">
        <v>27.919825118973087</v>
      </c>
      <c r="J179" s="119" t="s">
        <v>61</v>
      </c>
      <c r="K179" s="119">
        <v>0.3453538521564954</v>
      </c>
      <c r="L179" s="119">
        <v>-0.3748969555535874</v>
      </c>
      <c r="M179" s="119">
        <v>0.08083339820216758</v>
      </c>
      <c r="N179" s="119">
        <v>-0.062125763850244924</v>
      </c>
      <c r="O179" s="119">
        <v>0.014017264977241017</v>
      </c>
      <c r="P179" s="119">
        <v>-0.010752237684926835</v>
      </c>
      <c r="Q179" s="119">
        <v>0.001624288623974356</v>
      </c>
      <c r="R179" s="119">
        <v>-0.0009549296924076328</v>
      </c>
      <c r="S179" s="119">
        <v>0.000195487639424692</v>
      </c>
      <c r="T179" s="119">
        <v>-0.00015738887033143393</v>
      </c>
      <c r="U179" s="119">
        <v>3.2412999059998834E-05</v>
      </c>
      <c r="V179" s="119">
        <v>-3.5255646828896245E-05</v>
      </c>
      <c r="W179" s="119">
        <v>1.2527018076867384E-05</v>
      </c>
      <c r="X179" s="119">
        <v>57.5</v>
      </c>
    </row>
    <row r="180" s="119" customFormat="1" ht="12.75" hidden="1">
      <c r="A180" s="119" t="s">
        <v>141</v>
      </c>
    </row>
    <row r="181" spans="1:24" s="119" customFormat="1" ht="12.75" hidden="1">
      <c r="A181" s="119">
        <v>23</v>
      </c>
      <c r="B181" s="119">
        <v>90.5</v>
      </c>
      <c r="C181" s="119">
        <v>88.4</v>
      </c>
      <c r="D181" s="119">
        <v>9.345205359489015</v>
      </c>
      <c r="E181" s="119">
        <v>10.203493777337489</v>
      </c>
      <c r="F181" s="119">
        <v>12.113973502628125</v>
      </c>
      <c r="G181" s="119" t="s">
        <v>59</v>
      </c>
      <c r="H181" s="119">
        <v>-2.189443343280338</v>
      </c>
      <c r="I181" s="119">
        <v>30.810556656719665</v>
      </c>
      <c r="J181" s="119" t="s">
        <v>73</v>
      </c>
      <c r="K181" s="119">
        <v>0.9458528853064344</v>
      </c>
      <c r="M181" s="119" t="s">
        <v>68</v>
      </c>
      <c r="N181" s="119">
        <v>0.7129199331562572</v>
      </c>
      <c r="X181" s="119">
        <v>57.5</v>
      </c>
    </row>
    <row r="182" spans="1:24" s="119" customFormat="1" ht="12.75" hidden="1">
      <c r="A182" s="119">
        <v>11</v>
      </c>
      <c r="B182" s="119">
        <v>79.63999938964844</v>
      </c>
      <c r="C182" s="119">
        <v>93.33999633789062</v>
      </c>
      <c r="D182" s="119">
        <v>8.864202499389648</v>
      </c>
      <c r="E182" s="119">
        <v>9.34939193725586</v>
      </c>
      <c r="F182" s="119">
        <v>10.588053408925276</v>
      </c>
      <c r="G182" s="119" t="s">
        <v>56</v>
      </c>
      <c r="H182" s="119">
        <v>6.237867790267352</v>
      </c>
      <c r="I182" s="119">
        <v>28.377867179915793</v>
      </c>
      <c r="J182" s="119" t="s">
        <v>62</v>
      </c>
      <c r="K182" s="119">
        <v>0.6401689272771727</v>
      </c>
      <c r="L182" s="119">
        <v>0.7106707890037282</v>
      </c>
      <c r="M182" s="119">
        <v>0.15155142280485567</v>
      </c>
      <c r="N182" s="119">
        <v>0.08323177065819519</v>
      </c>
      <c r="O182" s="119">
        <v>0.02571042217717635</v>
      </c>
      <c r="P182" s="119">
        <v>0.020386905985016072</v>
      </c>
      <c r="Q182" s="119">
        <v>0.003129509444838264</v>
      </c>
      <c r="R182" s="119">
        <v>0.001281167685174974</v>
      </c>
      <c r="S182" s="119">
        <v>0.0003372959630529267</v>
      </c>
      <c r="T182" s="119">
        <v>0.00029998137588095375</v>
      </c>
      <c r="U182" s="119">
        <v>6.845073008132879E-05</v>
      </c>
      <c r="V182" s="119">
        <v>4.755535018930788E-05</v>
      </c>
      <c r="W182" s="119">
        <v>2.103313349735184E-05</v>
      </c>
      <c r="X182" s="119">
        <v>57.5</v>
      </c>
    </row>
    <row r="183" spans="1:24" s="119" customFormat="1" ht="12.75" hidden="1">
      <c r="A183" s="119">
        <v>441</v>
      </c>
      <c r="B183" s="119">
        <v>101.80000305175781</v>
      </c>
      <c r="C183" s="119">
        <v>126.5</v>
      </c>
      <c r="D183" s="119">
        <v>9.881691932678223</v>
      </c>
      <c r="E183" s="119">
        <v>9.90042495727539</v>
      </c>
      <c r="F183" s="119">
        <v>16.193154169444206</v>
      </c>
      <c r="G183" s="119" t="s">
        <v>57</v>
      </c>
      <c r="H183" s="119">
        <v>-5.331983183160084</v>
      </c>
      <c r="I183" s="119">
        <v>38.968019868597736</v>
      </c>
      <c r="J183" s="119" t="s">
        <v>60</v>
      </c>
      <c r="K183" s="119">
        <v>0.12331397806879499</v>
      </c>
      <c r="L183" s="119">
        <v>-0.0038660385732145718</v>
      </c>
      <c r="M183" s="119">
        <v>-0.02750069045625447</v>
      </c>
      <c r="N183" s="119">
        <v>-0.0008605623042926949</v>
      </c>
      <c r="O183" s="119">
        <v>0.005224481222456778</v>
      </c>
      <c r="P183" s="119">
        <v>-0.00044243376730116634</v>
      </c>
      <c r="Q183" s="119">
        <v>-0.0004869214256062259</v>
      </c>
      <c r="R183" s="119">
        <v>-6.920048800327974E-05</v>
      </c>
      <c r="S183" s="119">
        <v>9.068654175092139E-05</v>
      </c>
      <c r="T183" s="119">
        <v>-3.1511808455988655E-05</v>
      </c>
      <c r="U183" s="119">
        <v>-5.2465008209902345E-06</v>
      </c>
      <c r="V183" s="119">
        <v>-5.459397517945732E-06</v>
      </c>
      <c r="W183" s="119">
        <v>6.321810378622513E-06</v>
      </c>
      <c r="X183" s="119">
        <v>57.5</v>
      </c>
    </row>
    <row r="184" spans="1:24" s="119" customFormat="1" ht="12.75" hidden="1">
      <c r="A184" s="119">
        <v>24</v>
      </c>
      <c r="B184" s="119">
        <v>78.77999877929688</v>
      </c>
      <c r="C184" s="119">
        <v>81.4800033569336</v>
      </c>
      <c r="D184" s="119">
        <v>10.456070899963379</v>
      </c>
      <c r="E184" s="119">
        <v>10.998387336730957</v>
      </c>
      <c r="F184" s="119">
        <v>19.305250746225912</v>
      </c>
      <c r="G184" s="119" t="s">
        <v>58</v>
      </c>
      <c r="H184" s="119">
        <v>22.58261454718364</v>
      </c>
      <c r="I184" s="119">
        <v>43.86261332648052</v>
      </c>
      <c r="J184" s="119" t="s">
        <v>61</v>
      </c>
      <c r="K184" s="119">
        <v>0.6281798454774354</v>
      </c>
      <c r="L184" s="119">
        <v>-0.7106602733296212</v>
      </c>
      <c r="M184" s="119">
        <v>0.1490353843173003</v>
      </c>
      <c r="N184" s="119">
        <v>-0.08322732171239702</v>
      </c>
      <c r="O184" s="119">
        <v>0.025174006524286873</v>
      </c>
      <c r="P184" s="119">
        <v>-0.020382104601915765</v>
      </c>
      <c r="Q184" s="119">
        <v>0.003091397239213605</v>
      </c>
      <c r="R184" s="119">
        <v>-0.0012792974360940107</v>
      </c>
      <c r="S184" s="119">
        <v>0.000324876157692527</v>
      </c>
      <c r="T184" s="119">
        <v>-0.00029832169180812705</v>
      </c>
      <c r="U184" s="119">
        <v>6.824937126305471E-05</v>
      </c>
      <c r="V184" s="119">
        <v>-4.724093892344597E-05</v>
      </c>
      <c r="W184" s="119">
        <v>2.006059366654349E-05</v>
      </c>
      <c r="X184" s="119">
        <v>57.5</v>
      </c>
    </row>
    <row r="185" s="119" customFormat="1" ht="12.75" hidden="1">
      <c r="A185" s="119" t="s">
        <v>147</v>
      </c>
    </row>
    <row r="186" spans="1:24" s="119" customFormat="1" ht="12.75" hidden="1">
      <c r="A186" s="119">
        <v>23</v>
      </c>
      <c r="B186" s="119">
        <v>112.1</v>
      </c>
      <c r="C186" s="119">
        <v>101.2</v>
      </c>
      <c r="D186" s="119">
        <v>9.24917819004981</v>
      </c>
      <c r="E186" s="119">
        <v>9.927261914119095</v>
      </c>
      <c r="F186" s="119">
        <v>18.694067869237585</v>
      </c>
      <c r="G186" s="119" t="s">
        <v>59</v>
      </c>
      <c r="H186" s="119">
        <v>-6.51640436829404</v>
      </c>
      <c r="I186" s="119">
        <v>48.08359563170596</v>
      </c>
      <c r="J186" s="119" t="s">
        <v>73</v>
      </c>
      <c r="K186" s="119">
        <v>0.8349534329057103</v>
      </c>
      <c r="M186" s="119" t="s">
        <v>68</v>
      </c>
      <c r="N186" s="119">
        <v>0.5230318459861331</v>
      </c>
      <c r="X186" s="119">
        <v>57.5</v>
      </c>
    </row>
    <row r="187" spans="1:24" s="119" customFormat="1" ht="12.75" hidden="1">
      <c r="A187" s="119">
        <v>11</v>
      </c>
      <c r="B187" s="119">
        <v>105.5199966430664</v>
      </c>
      <c r="C187" s="119">
        <v>109.62000274658203</v>
      </c>
      <c r="D187" s="119">
        <v>8.958649635314941</v>
      </c>
      <c r="E187" s="119">
        <v>9.59826374053955</v>
      </c>
      <c r="F187" s="119">
        <v>18.161821404279763</v>
      </c>
      <c r="G187" s="119" t="s">
        <v>56</v>
      </c>
      <c r="H187" s="119">
        <v>0.19620335669645073</v>
      </c>
      <c r="I187" s="119">
        <v>48.216199999762864</v>
      </c>
      <c r="J187" s="119" t="s">
        <v>62</v>
      </c>
      <c r="K187" s="119">
        <v>0.7692747527893927</v>
      </c>
      <c r="L187" s="119">
        <v>0.4537776740461594</v>
      </c>
      <c r="M187" s="119">
        <v>0.18211513342069843</v>
      </c>
      <c r="N187" s="119">
        <v>0.054319880578662175</v>
      </c>
      <c r="O187" s="119">
        <v>0.030895550152007033</v>
      </c>
      <c r="P187" s="119">
        <v>0.013017405508489899</v>
      </c>
      <c r="Q187" s="119">
        <v>0.00376066655114536</v>
      </c>
      <c r="R187" s="119">
        <v>0.0008361114081677893</v>
      </c>
      <c r="S187" s="119">
        <v>0.0004053342929007615</v>
      </c>
      <c r="T187" s="119">
        <v>0.0001915520040116622</v>
      </c>
      <c r="U187" s="119">
        <v>8.225790967422522E-05</v>
      </c>
      <c r="V187" s="119">
        <v>3.103183321665962E-05</v>
      </c>
      <c r="W187" s="119">
        <v>2.527660595234913E-05</v>
      </c>
      <c r="X187" s="119">
        <v>57.5</v>
      </c>
    </row>
    <row r="188" spans="1:24" s="119" customFormat="1" ht="12.75" hidden="1">
      <c r="A188" s="119">
        <v>441</v>
      </c>
      <c r="B188" s="119">
        <v>104.36000061035156</v>
      </c>
      <c r="C188" s="119">
        <v>121.66000366210938</v>
      </c>
      <c r="D188" s="119">
        <v>9.89782428741455</v>
      </c>
      <c r="E188" s="119">
        <v>9.84982967376709</v>
      </c>
      <c r="F188" s="119">
        <v>20.27816698401935</v>
      </c>
      <c r="G188" s="119" t="s">
        <v>57</v>
      </c>
      <c r="H188" s="119">
        <v>1.8641081798654895</v>
      </c>
      <c r="I188" s="119">
        <v>48.72410879021706</v>
      </c>
      <c r="J188" s="119" t="s">
        <v>60</v>
      </c>
      <c r="K188" s="119">
        <v>-0.319611989591688</v>
      </c>
      <c r="L188" s="119">
        <v>-0.0024687051722408104</v>
      </c>
      <c r="M188" s="119">
        <v>0.07754173180472669</v>
      </c>
      <c r="N188" s="119">
        <v>-0.0005618478136826769</v>
      </c>
      <c r="O188" s="119">
        <v>-0.012532212056155076</v>
      </c>
      <c r="P188" s="119">
        <v>-0.00028245986152237843</v>
      </c>
      <c r="Q188" s="119">
        <v>0.0016899806793602434</v>
      </c>
      <c r="R188" s="119">
        <v>-4.518605406461378E-05</v>
      </c>
      <c r="S188" s="119">
        <v>-0.00013902658045534454</v>
      </c>
      <c r="T188" s="119">
        <v>-2.011290643264963E-05</v>
      </c>
      <c r="U188" s="119">
        <v>4.267505782583057E-05</v>
      </c>
      <c r="V188" s="119">
        <v>-3.5680430436498847E-06</v>
      </c>
      <c r="W188" s="119">
        <v>-7.87586475167E-06</v>
      </c>
      <c r="X188" s="119">
        <v>57.5</v>
      </c>
    </row>
    <row r="189" spans="1:24" s="119" customFormat="1" ht="12.75" hidden="1">
      <c r="A189" s="119">
        <v>24</v>
      </c>
      <c r="B189" s="119">
        <v>82.36000061035156</v>
      </c>
      <c r="C189" s="119">
        <v>90.86000061035156</v>
      </c>
      <c r="D189" s="119">
        <v>10.4221830368042</v>
      </c>
      <c r="E189" s="119">
        <v>11.142847061157227</v>
      </c>
      <c r="F189" s="119">
        <v>18.956405606423655</v>
      </c>
      <c r="G189" s="119" t="s">
        <v>58</v>
      </c>
      <c r="H189" s="119">
        <v>18.356571189976933</v>
      </c>
      <c r="I189" s="119">
        <v>43.2165718003285</v>
      </c>
      <c r="J189" s="119" t="s">
        <v>61</v>
      </c>
      <c r="K189" s="119">
        <v>0.6997369658581887</v>
      </c>
      <c r="L189" s="119">
        <v>-0.45377095869779394</v>
      </c>
      <c r="M189" s="119">
        <v>0.16478228560607666</v>
      </c>
      <c r="N189" s="119">
        <v>-0.05431697481556185</v>
      </c>
      <c r="O189" s="119">
        <v>0.028239665015271392</v>
      </c>
      <c r="P189" s="119">
        <v>-0.01301434065172308</v>
      </c>
      <c r="Q189" s="119">
        <v>0.0033595502991163304</v>
      </c>
      <c r="R189" s="119">
        <v>-0.0008348895180719383</v>
      </c>
      <c r="S189" s="119">
        <v>0.00038074597690357007</v>
      </c>
      <c r="T189" s="119">
        <v>-0.0001904931527265884</v>
      </c>
      <c r="U189" s="119">
        <v>7.032213836008552E-05</v>
      </c>
      <c r="V189" s="119">
        <v>-3.0826023772540644E-05</v>
      </c>
      <c r="W189" s="119">
        <v>2.401827560179401E-05</v>
      </c>
      <c r="X189" s="119">
        <v>57.5</v>
      </c>
    </row>
    <row r="190" spans="1:14" s="119" customFormat="1" ht="12.75">
      <c r="A190" s="119" t="s">
        <v>153</v>
      </c>
      <c r="E190" s="120" t="s">
        <v>104</v>
      </c>
      <c r="F190" s="120">
        <f>MIN(F161:F189)</f>
        <v>4.9791872086590825</v>
      </c>
      <c r="G190" s="120"/>
      <c r="H190" s="120"/>
      <c r="I190" s="121"/>
      <c r="J190" s="121" t="s">
        <v>156</v>
      </c>
      <c r="K190" s="120">
        <f>AVERAGE(K188,K183,K178,K173,K168,K163)</f>
        <v>-0.20382582823441464</v>
      </c>
      <c r="L190" s="120">
        <f>AVERAGE(L188,L183,L178,L173,L168,L163)</f>
        <v>-0.0033137960659324617</v>
      </c>
      <c r="M190" s="121" t="s">
        <v>106</v>
      </c>
      <c r="N190" s="120" t="e">
        <f>Mittelwert(K186,K181,K176,K171,K166,K161)</f>
        <v>#NAME?</v>
      </c>
    </row>
    <row r="191" spans="5:14" s="119" customFormat="1" ht="12.75">
      <c r="E191" s="120" t="s">
        <v>105</v>
      </c>
      <c r="F191" s="120">
        <f>MAX(F161:F189)</f>
        <v>20.27816698401935</v>
      </c>
      <c r="G191" s="120"/>
      <c r="H191" s="120"/>
      <c r="I191" s="121"/>
      <c r="J191" s="121" t="s">
        <v>157</v>
      </c>
      <c r="K191" s="120">
        <f>AVERAGE(K189,K184,K179,K174,K169,K164)</f>
        <v>0.6105278369301573</v>
      </c>
      <c r="L191" s="120">
        <f>AVERAGE(L189,L184,L179,L174,L169,L164)</f>
        <v>-0.6091162809282428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110</v>
      </c>
      <c r="K192" s="120">
        <f>ABS(K190/$G$33)</f>
        <v>0.12739114264650914</v>
      </c>
      <c r="L192" s="120">
        <f>ABS(L190/$H$33)</f>
        <v>0.009204989072034616</v>
      </c>
      <c r="M192" s="121" t="s">
        <v>109</v>
      </c>
      <c r="N192" s="120">
        <f>K192+L192+L193+K193</f>
        <v>0.8641846237362849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0.3468908164375894</v>
      </c>
      <c r="L193" s="120">
        <f>ABS(L191/$H$34)</f>
        <v>0.3806976755801517</v>
      </c>
      <c r="M193" s="120"/>
      <c r="N193" s="120"/>
    </row>
    <row r="194" s="101" customFormat="1" ht="12.75"/>
    <row r="195" s="119" customFormat="1" ht="12.75" hidden="1">
      <c r="A195" s="119" t="s">
        <v>118</v>
      </c>
    </row>
    <row r="196" spans="1:24" s="119" customFormat="1" ht="12.75" hidden="1">
      <c r="A196" s="119">
        <v>23</v>
      </c>
      <c r="B196" s="119">
        <v>90.32</v>
      </c>
      <c r="C196" s="119">
        <v>77.72</v>
      </c>
      <c r="D196" s="119">
        <v>9.621270915232294</v>
      </c>
      <c r="E196" s="119">
        <v>10.352132124717778</v>
      </c>
      <c r="F196" s="119">
        <v>13.063196257898333</v>
      </c>
      <c r="G196" s="119" t="s">
        <v>59</v>
      </c>
      <c r="H196" s="119">
        <v>-0.5487718414658431</v>
      </c>
      <c r="I196" s="119">
        <v>32.27122815853416</v>
      </c>
      <c r="J196" s="119" t="s">
        <v>73</v>
      </c>
      <c r="K196" s="119">
        <v>0.8617436642284633</v>
      </c>
      <c r="M196" s="119" t="s">
        <v>68</v>
      </c>
      <c r="N196" s="119">
        <v>0.5539327370661985</v>
      </c>
      <c r="X196" s="119">
        <v>57.5</v>
      </c>
    </row>
    <row r="197" spans="1:24" s="119" customFormat="1" ht="12.75" hidden="1">
      <c r="A197" s="119">
        <v>441</v>
      </c>
      <c r="B197" s="119">
        <v>88.66000366210938</v>
      </c>
      <c r="C197" s="119">
        <v>98.76000213623047</v>
      </c>
      <c r="D197" s="119">
        <v>10.174299240112305</v>
      </c>
      <c r="E197" s="119">
        <v>10.06065845489502</v>
      </c>
      <c r="F197" s="119">
        <v>11.095476021331537</v>
      </c>
      <c r="G197" s="119" t="s">
        <v>56</v>
      </c>
      <c r="H197" s="119">
        <v>-5.241520240851031</v>
      </c>
      <c r="I197" s="119">
        <v>25.91848342125835</v>
      </c>
      <c r="J197" s="119" t="s">
        <v>62</v>
      </c>
      <c r="K197" s="119">
        <v>0.7598456575205805</v>
      </c>
      <c r="L197" s="119">
        <v>0.49894195555863174</v>
      </c>
      <c r="M197" s="119">
        <v>0.17988323234542558</v>
      </c>
      <c r="N197" s="119">
        <v>0.043892785801887935</v>
      </c>
      <c r="O197" s="119">
        <v>0.030516890501291208</v>
      </c>
      <c r="P197" s="119">
        <v>0.014313086307401322</v>
      </c>
      <c r="Q197" s="119">
        <v>0.0037145801022210236</v>
      </c>
      <c r="R197" s="119">
        <v>0.0006755770919249327</v>
      </c>
      <c r="S197" s="119">
        <v>0.000400355656020654</v>
      </c>
      <c r="T197" s="119">
        <v>0.00021058605751643028</v>
      </c>
      <c r="U197" s="119">
        <v>8.122287685181624E-05</v>
      </c>
      <c r="V197" s="119">
        <v>2.5058871173352986E-05</v>
      </c>
      <c r="W197" s="119">
        <v>2.49584468802051E-05</v>
      </c>
      <c r="X197" s="119">
        <v>57.5</v>
      </c>
    </row>
    <row r="198" spans="1:24" s="119" customFormat="1" ht="12.75" hidden="1">
      <c r="A198" s="119">
        <v>24</v>
      </c>
      <c r="B198" s="119">
        <v>59.20000076293945</v>
      </c>
      <c r="C198" s="119">
        <v>70.0999984741211</v>
      </c>
      <c r="D198" s="119">
        <v>10.87947940826416</v>
      </c>
      <c r="E198" s="119">
        <v>11.495802879333496</v>
      </c>
      <c r="F198" s="119">
        <v>9.45178674373921</v>
      </c>
      <c r="G198" s="119" t="s">
        <v>57</v>
      </c>
      <c r="H198" s="119">
        <v>18.92221321269178</v>
      </c>
      <c r="I198" s="119">
        <v>20.622213975631244</v>
      </c>
      <c r="J198" s="119" t="s">
        <v>60</v>
      </c>
      <c r="K198" s="119">
        <v>-0.7483894135532206</v>
      </c>
      <c r="L198" s="119">
        <v>0.0027150061719901975</v>
      </c>
      <c r="M198" s="119">
        <v>0.177513473035573</v>
      </c>
      <c r="N198" s="119">
        <v>-0.00045441859546154124</v>
      </c>
      <c r="O198" s="119">
        <v>-0.029998044089316552</v>
      </c>
      <c r="P198" s="119">
        <v>0.00031072856165625733</v>
      </c>
      <c r="Q198" s="119">
        <v>0.003680159675065993</v>
      </c>
      <c r="R198" s="119">
        <v>-3.6526820680405505E-05</v>
      </c>
      <c r="S198" s="119">
        <v>-0.0003876814616606659</v>
      </c>
      <c r="T198" s="119">
        <v>2.2133714757639946E-05</v>
      </c>
      <c r="U198" s="119">
        <v>8.10918659334582E-05</v>
      </c>
      <c r="V198" s="119">
        <v>-2.887792338085896E-06</v>
      </c>
      <c r="W198" s="119">
        <v>-2.3946245941634396E-05</v>
      </c>
      <c r="X198" s="119">
        <v>57.5</v>
      </c>
    </row>
    <row r="199" spans="1:24" s="119" customFormat="1" ht="12.75" hidden="1">
      <c r="A199" s="119">
        <v>11</v>
      </c>
      <c r="B199" s="119">
        <v>77.27999877929688</v>
      </c>
      <c r="C199" s="119">
        <v>88.58000183105469</v>
      </c>
      <c r="D199" s="119">
        <v>9.325078964233398</v>
      </c>
      <c r="E199" s="119">
        <v>9.815982818603516</v>
      </c>
      <c r="F199" s="119">
        <v>7.018885445357278</v>
      </c>
      <c r="G199" s="119" t="s">
        <v>58</v>
      </c>
      <c r="H199" s="119">
        <v>-1.8996580686886517</v>
      </c>
      <c r="I199" s="119">
        <v>17.88034071060823</v>
      </c>
      <c r="J199" s="119" t="s">
        <v>61</v>
      </c>
      <c r="K199" s="119">
        <v>0.13144850297492838</v>
      </c>
      <c r="L199" s="119">
        <v>0.4989345686141197</v>
      </c>
      <c r="M199" s="119">
        <v>0.029102305233215962</v>
      </c>
      <c r="N199" s="119">
        <v>-0.04389043345867655</v>
      </c>
      <c r="O199" s="119">
        <v>0.005603387964724352</v>
      </c>
      <c r="P199" s="119">
        <v>0.014309713044086183</v>
      </c>
      <c r="Q199" s="119">
        <v>0.0005045097638644029</v>
      </c>
      <c r="R199" s="119">
        <v>-0.0006745889107484132</v>
      </c>
      <c r="S199" s="119">
        <v>9.993865914838895E-05</v>
      </c>
      <c r="T199" s="119">
        <v>0.00020941964160828066</v>
      </c>
      <c r="U199" s="119">
        <v>4.611399301226103E-06</v>
      </c>
      <c r="V199" s="119">
        <v>-2.4891919972047028E-05</v>
      </c>
      <c r="W199" s="119">
        <v>7.035721425325045E-06</v>
      </c>
      <c r="X199" s="119">
        <v>57.5</v>
      </c>
    </row>
    <row r="200" s="119" customFormat="1" ht="12.75" hidden="1">
      <c r="A200" s="119" t="s">
        <v>124</v>
      </c>
    </row>
    <row r="201" spans="1:24" s="119" customFormat="1" ht="12.75" hidden="1">
      <c r="A201" s="119">
        <v>23</v>
      </c>
      <c r="B201" s="119">
        <v>89.28</v>
      </c>
      <c r="C201" s="119">
        <v>81.68</v>
      </c>
      <c r="D201" s="119">
        <v>9.526522932904154</v>
      </c>
      <c r="E201" s="119">
        <v>10.296309067370162</v>
      </c>
      <c r="F201" s="119">
        <v>12.050175299883653</v>
      </c>
      <c r="G201" s="119" t="s">
        <v>59</v>
      </c>
      <c r="H201" s="119">
        <v>-1.7165768162686916</v>
      </c>
      <c r="I201" s="119">
        <v>30.063423183731313</v>
      </c>
      <c r="J201" s="119" t="s">
        <v>73</v>
      </c>
      <c r="K201" s="119">
        <v>0.9544210142884554</v>
      </c>
      <c r="M201" s="119" t="s">
        <v>68</v>
      </c>
      <c r="N201" s="119">
        <v>0.5398688213333787</v>
      </c>
      <c r="X201" s="119">
        <v>57.5</v>
      </c>
    </row>
    <row r="202" spans="1:24" s="119" customFormat="1" ht="12.75" hidden="1">
      <c r="A202" s="119">
        <v>441</v>
      </c>
      <c r="B202" s="119">
        <v>76.05999755859375</v>
      </c>
      <c r="C202" s="119">
        <v>110.86000061035156</v>
      </c>
      <c r="D202" s="119">
        <v>10.133392333984375</v>
      </c>
      <c r="E202" s="119">
        <v>9.546609878540039</v>
      </c>
      <c r="F202" s="119">
        <v>9.187981041449776</v>
      </c>
      <c r="G202" s="119" t="s">
        <v>56</v>
      </c>
      <c r="H202" s="119">
        <v>2.9778888393380853</v>
      </c>
      <c r="I202" s="119">
        <v>21.537886397931842</v>
      </c>
      <c r="J202" s="119" t="s">
        <v>62</v>
      </c>
      <c r="K202" s="119">
        <v>0.9042560855032983</v>
      </c>
      <c r="L202" s="119">
        <v>0.28176247640281304</v>
      </c>
      <c r="M202" s="119">
        <v>0.21407069237832402</v>
      </c>
      <c r="N202" s="119">
        <v>0.10059410152804504</v>
      </c>
      <c r="O202" s="119">
        <v>0.03631656114767936</v>
      </c>
      <c r="P202" s="119">
        <v>0.00808283852277344</v>
      </c>
      <c r="Q202" s="119">
        <v>0.004420566145014115</v>
      </c>
      <c r="R202" s="119">
        <v>0.0015483734927887267</v>
      </c>
      <c r="S202" s="119">
        <v>0.0004764359942884403</v>
      </c>
      <c r="T202" s="119">
        <v>0.0001188995675866901</v>
      </c>
      <c r="U202" s="119">
        <v>9.66637265793933E-05</v>
      </c>
      <c r="V202" s="119">
        <v>5.744897620352661E-05</v>
      </c>
      <c r="W202" s="119">
        <v>2.970139667224918E-05</v>
      </c>
      <c r="X202" s="119">
        <v>57.5</v>
      </c>
    </row>
    <row r="203" spans="1:24" s="119" customFormat="1" ht="12.75" hidden="1">
      <c r="A203" s="119">
        <v>24</v>
      </c>
      <c r="B203" s="119">
        <v>63.52000045776367</v>
      </c>
      <c r="C203" s="119">
        <v>69.91999816894531</v>
      </c>
      <c r="D203" s="119">
        <v>10.814338684082031</v>
      </c>
      <c r="E203" s="119">
        <v>11.150140762329102</v>
      </c>
      <c r="F203" s="119">
        <v>12.668439289711674</v>
      </c>
      <c r="G203" s="119" t="s">
        <v>57</v>
      </c>
      <c r="H203" s="119">
        <v>21.79196415307144</v>
      </c>
      <c r="I203" s="119">
        <v>27.811964610835116</v>
      </c>
      <c r="J203" s="119" t="s">
        <v>60</v>
      </c>
      <c r="K203" s="119">
        <v>-0.9042241742664769</v>
      </c>
      <c r="L203" s="119">
        <v>0.0015339639108292132</v>
      </c>
      <c r="M203" s="119">
        <v>0.2140288546642289</v>
      </c>
      <c r="N203" s="119">
        <v>-0.0010407630020142539</v>
      </c>
      <c r="O203" s="119">
        <v>-0.03631645712212922</v>
      </c>
      <c r="P203" s="119">
        <v>0.00017558280519258156</v>
      </c>
      <c r="Q203" s="119">
        <v>0.004415881991833076</v>
      </c>
      <c r="R203" s="119">
        <v>-8.367085913966794E-05</v>
      </c>
      <c r="S203" s="119">
        <v>-0.0004752699866147883</v>
      </c>
      <c r="T203" s="119">
        <v>1.2507391581889053E-05</v>
      </c>
      <c r="U203" s="119">
        <v>9.590313912262043E-05</v>
      </c>
      <c r="V203" s="119">
        <v>-6.60951938234715E-06</v>
      </c>
      <c r="W203" s="119">
        <v>-2.9542676016269154E-05</v>
      </c>
      <c r="X203" s="119">
        <v>57.5</v>
      </c>
    </row>
    <row r="204" spans="1:24" s="119" customFormat="1" ht="12.75" hidden="1">
      <c r="A204" s="119">
        <v>11</v>
      </c>
      <c r="B204" s="119">
        <v>66.26000213623047</v>
      </c>
      <c r="C204" s="119">
        <v>84.45999908447266</v>
      </c>
      <c r="D204" s="119">
        <v>9.475711822509766</v>
      </c>
      <c r="E204" s="119">
        <v>9.98521614074707</v>
      </c>
      <c r="F204" s="119">
        <v>4.568954725430986</v>
      </c>
      <c r="G204" s="119" t="s">
        <v>58</v>
      </c>
      <c r="H204" s="119">
        <v>2.6888948934269976</v>
      </c>
      <c r="I204" s="119">
        <v>11.448897029657477</v>
      </c>
      <c r="J204" s="119" t="s">
        <v>61</v>
      </c>
      <c r="K204" s="119">
        <v>-0.00759676522318032</v>
      </c>
      <c r="L204" s="119">
        <v>0.28175830078875413</v>
      </c>
      <c r="M204" s="119">
        <v>-0.004232104258333303</v>
      </c>
      <c r="N204" s="119">
        <v>-0.10058871743196784</v>
      </c>
      <c r="O204" s="119">
        <v>8.692347027077792E-05</v>
      </c>
      <c r="P204" s="119">
        <v>0.00808093121266052</v>
      </c>
      <c r="Q204" s="119">
        <v>-0.00020344846189956908</v>
      </c>
      <c r="R204" s="119">
        <v>-0.0015461111410573275</v>
      </c>
      <c r="S204" s="119">
        <v>3.331210706025173E-05</v>
      </c>
      <c r="T204" s="119">
        <v>0.00011823989313306732</v>
      </c>
      <c r="U204" s="119">
        <v>-1.2102228829559377E-05</v>
      </c>
      <c r="V204" s="119">
        <v>-5.7067496180993815E-05</v>
      </c>
      <c r="W204" s="119">
        <v>3.0664732315887194E-06</v>
      </c>
      <c r="X204" s="119">
        <v>57.5</v>
      </c>
    </row>
    <row r="205" s="119" customFormat="1" ht="12.75" hidden="1">
      <c r="A205" s="119" t="s">
        <v>130</v>
      </c>
    </row>
    <row r="206" spans="1:24" s="119" customFormat="1" ht="12.75" hidden="1">
      <c r="A206" s="119">
        <v>23</v>
      </c>
      <c r="B206" s="119">
        <v>81.3</v>
      </c>
      <c r="C206" s="119">
        <v>71.9</v>
      </c>
      <c r="D206" s="119">
        <v>9.396162674041648</v>
      </c>
      <c r="E206" s="119">
        <v>10.504008391126447</v>
      </c>
      <c r="F206" s="119">
        <v>9.785494169892601</v>
      </c>
      <c r="G206" s="119" t="s">
        <v>59</v>
      </c>
      <c r="H206" s="119">
        <v>0.9437703769259684</v>
      </c>
      <c r="I206" s="119">
        <v>24.743770376925973</v>
      </c>
      <c r="J206" s="119" t="s">
        <v>73</v>
      </c>
      <c r="K206" s="119">
        <v>1.6788324362821616</v>
      </c>
      <c r="M206" s="119" t="s">
        <v>68</v>
      </c>
      <c r="N206" s="119">
        <v>1.1399653752018941</v>
      </c>
      <c r="X206" s="119">
        <v>57.5</v>
      </c>
    </row>
    <row r="207" spans="1:24" s="119" customFormat="1" ht="12.75" hidden="1">
      <c r="A207" s="119">
        <v>441</v>
      </c>
      <c r="B207" s="119">
        <v>101.30000305175781</v>
      </c>
      <c r="C207" s="119">
        <v>108.9000015258789</v>
      </c>
      <c r="D207" s="119">
        <v>10.074503898620605</v>
      </c>
      <c r="E207" s="119">
        <v>9.798811912536621</v>
      </c>
      <c r="F207" s="119">
        <v>12.593650788631967</v>
      </c>
      <c r="G207" s="119" t="s">
        <v>56</v>
      </c>
      <c r="H207" s="119">
        <v>-14.07464850824011</v>
      </c>
      <c r="I207" s="119">
        <v>29.725354543517714</v>
      </c>
      <c r="J207" s="119" t="s">
        <v>62</v>
      </c>
      <c r="K207" s="119">
        <v>0.9924843185086896</v>
      </c>
      <c r="L207" s="119">
        <v>0.7970771918245162</v>
      </c>
      <c r="M207" s="119">
        <v>0.23495703445067245</v>
      </c>
      <c r="N207" s="119">
        <v>0.03368330438561841</v>
      </c>
      <c r="O207" s="119">
        <v>0.0398602854088265</v>
      </c>
      <c r="P207" s="119">
        <v>0.02286569893952795</v>
      </c>
      <c r="Q207" s="119">
        <v>0.004851846239775965</v>
      </c>
      <c r="R207" s="119">
        <v>0.0005183930620481334</v>
      </c>
      <c r="S207" s="119">
        <v>0.0005229507138857369</v>
      </c>
      <c r="T207" s="119">
        <v>0.00033643465789003703</v>
      </c>
      <c r="U207" s="119">
        <v>0.000106089871918237</v>
      </c>
      <c r="V207" s="119">
        <v>1.9222612997316684E-05</v>
      </c>
      <c r="W207" s="119">
        <v>3.260357473962576E-05</v>
      </c>
      <c r="X207" s="119">
        <v>57.5</v>
      </c>
    </row>
    <row r="208" spans="1:24" s="119" customFormat="1" ht="12.75" hidden="1">
      <c r="A208" s="119">
        <v>24</v>
      </c>
      <c r="B208" s="119">
        <v>59.5</v>
      </c>
      <c r="C208" s="119">
        <v>61.599998474121094</v>
      </c>
      <c r="D208" s="119">
        <v>10.502873420715332</v>
      </c>
      <c r="E208" s="119">
        <v>11.485589027404785</v>
      </c>
      <c r="F208" s="119">
        <v>11.391697077788951</v>
      </c>
      <c r="G208" s="119" t="s">
        <v>57</v>
      </c>
      <c r="H208" s="119">
        <v>23.746326605314643</v>
      </c>
      <c r="I208" s="119">
        <v>25.74632660531465</v>
      </c>
      <c r="J208" s="119" t="s">
        <v>60</v>
      </c>
      <c r="K208" s="119">
        <v>-0.8752205076280094</v>
      </c>
      <c r="L208" s="119">
        <v>0.004336899186165926</v>
      </c>
      <c r="M208" s="119">
        <v>0.20844261004319126</v>
      </c>
      <c r="N208" s="119">
        <v>-0.00034904997926103965</v>
      </c>
      <c r="O208" s="119">
        <v>-0.034945794783514755</v>
      </c>
      <c r="P208" s="119">
        <v>0.0004963217125915349</v>
      </c>
      <c r="Q208" s="119">
        <v>0.004361612779648229</v>
      </c>
      <c r="R208" s="119">
        <v>-2.8050226236954447E-05</v>
      </c>
      <c r="S208" s="119">
        <v>-0.0004404182722523025</v>
      </c>
      <c r="T208" s="119">
        <v>3.535332550855681E-05</v>
      </c>
      <c r="U208" s="119">
        <v>9.875354540821307E-05</v>
      </c>
      <c r="V208" s="119">
        <v>-2.2191918465395957E-06</v>
      </c>
      <c r="W208" s="119">
        <v>-2.6852986014475702E-05</v>
      </c>
      <c r="X208" s="119">
        <v>57.5</v>
      </c>
    </row>
    <row r="209" spans="1:24" s="119" customFormat="1" ht="12.75" hidden="1">
      <c r="A209" s="119">
        <v>11</v>
      </c>
      <c r="B209" s="119">
        <v>66.95999908447266</v>
      </c>
      <c r="C209" s="119">
        <v>81.55999755859375</v>
      </c>
      <c r="D209" s="119">
        <v>9.38196849822998</v>
      </c>
      <c r="E209" s="119">
        <v>10.057827949523926</v>
      </c>
      <c r="F209" s="119">
        <v>2.949224754512459</v>
      </c>
      <c r="G209" s="119" t="s">
        <v>58</v>
      </c>
      <c r="H209" s="119">
        <v>-1.9957634246087537</v>
      </c>
      <c r="I209" s="119">
        <v>7.464235659863908</v>
      </c>
      <c r="J209" s="119" t="s">
        <v>61</v>
      </c>
      <c r="K209" s="119">
        <v>0.46798951431952784</v>
      </c>
      <c r="L209" s="119">
        <v>0.797065393197011</v>
      </c>
      <c r="M209" s="119">
        <v>0.10842733214571211</v>
      </c>
      <c r="N209" s="119">
        <v>-0.03368149578694803</v>
      </c>
      <c r="O209" s="119">
        <v>0.019173778444051656</v>
      </c>
      <c r="P209" s="119">
        <v>0.022860311737829382</v>
      </c>
      <c r="Q209" s="119">
        <v>0.002125263723597007</v>
      </c>
      <c r="R209" s="119">
        <v>-0.0005176336074751093</v>
      </c>
      <c r="S209" s="119">
        <v>0.00028197374810414274</v>
      </c>
      <c r="T209" s="119">
        <v>0.0003345719973414874</v>
      </c>
      <c r="U209" s="119">
        <v>3.876594114601025E-05</v>
      </c>
      <c r="V209" s="119">
        <v>-1.909408384795826E-05</v>
      </c>
      <c r="W209" s="119">
        <v>1.8490814690238368E-05</v>
      </c>
      <c r="X209" s="119">
        <v>57.5</v>
      </c>
    </row>
    <row r="210" s="119" customFormat="1" ht="12.75" hidden="1">
      <c r="A210" s="119" t="s">
        <v>136</v>
      </c>
    </row>
    <row r="211" spans="1:24" s="119" customFormat="1" ht="12.75" hidden="1">
      <c r="A211" s="119">
        <v>23</v>
      </c>
      <c r="B211" s="119">
        <v>92.28</v>
      </c>
      <c r="C211" s="119">
        <v>92.78</v>
      </c>
      <c r="D211" s="119">
        <v>9.017964977916671</v>
      </c>
      <c r="E211" s="119">
        <v>10.014559541403496</v>
      </c>
      <c r="F211" s="119">
        <v>13.63337334265782</v>
      </c>
      <c r="G211" s="119" t="s">
        <v>59</v>
      </c>
      <c r="H211" s="119">
        <v>1.1559459138616717</v>
      </c>
      <c r="I211" s="119">
        <v>35.93594591386168</v>
      </c>
      <c r="J211" s="119" t="s">
        <v>73</v>
      </c>
      <c r="K211" s="119">
        <v>0.3891664681226417</v>
      </c>
      <c r="M211" s="119" t="s">
        <v>68</v>
      </c>
      <c r="N211" s="119">
        <v>0.23379127331056385</v>
      </c>
      <c r="X211" s="119">
        <v>57.5</v>
      </c>
    </row>
    <row r="212" spans="1:24" s="119" customFormat="1" ht="12.75" hidden="1">
      <c r="A212" s="119">
        <v>441</v>
      </c>
      <c r="B212" s="119">
        <v>83.05999755859375</v>
      </c>
      <c r="C212" s="119">
        <v>99.95999908447266</v>
      </c>
      <c r="D212" s="119">
        <v>10.265446662902832</v>
      </c>
      <c r="E212" s="119">
        <v>9.77295970916748</v>
      </c>
      <c r="F212" s="119">
        <v>12.977023129446073</v>
      </c>
      <c r="G212" s="119" t="s">
        <v>56</v>
      </c>
      <c r="H212" s="119">
        <v>4.477450912380043</v>
      </c>
      <c r="I212" s="119">
        <v>30.037448470973796</v>
      </c>
      <c r="J212" s="119" t="s">
        <v>62</v>
      </c>
      <c r="K212" s="119">
        <v>0.549940045725441</v>
      </c>
      <c r="L212" s="119">
        <v>0.25586157233998624</v>
      </c>
      <c r="M212" s="119">
        <v>0.13019125868240652</v>
      </c>
      <c r="N212" s="119">
        <v>0.06138075567165997</v>
      </c>
      <c r="O212" s="119">
        <v>0.022086534902834676</v>
      </c>
      <c r="P212" s="119">
        <v>0.007339804095655117</v>
      </c>
      <c r="Q212" s="119">
        <v>0.002688494161712629</v>
      </c>
      <c r="R212" s="119">
        <v>0.0009448005899950974</v>
      </c>
      <c r="S212" s="119">
        <v>0.00028975350453670047</v>
      </c>
      <c r="T212" s="119">
        <v>0.00010797950072679392</v>
      </c>
      <c r="U212" s="119">
        <v>5.8794978235686554E-05</v>
      </c>
      <c r="V212" s="119">
        <v>3.505396534430004E-05</v>
      </c>
      <c r="W212" s="119">
        <v>1.8061928415604133E-05</v>
      </c>
      <c r="X212" s="119">
        <v>57.5</v>
      </c>
    </row>
    <row r="213" spans="1:24" s="119" customFormat="1" ht="12.75" hidden="1">
      <c r="A213" s="119">
        <v>24</v>
      </c>
      <c r="B213" s="119">
        <v>72.18000030517578</v>
      </c>
      <c r="C213" s="119">
        <v>76.27999877929688</v>
      </c>
      <c r="D213" s="119">
        <v>10.216179847717285</v>
      </c>
      <c r="E213" s="119">
        <v>11.053689956665039</v>
      </c>
      <c r="F213" s="119">
        <v>12.009759704077132</v>
      </c>
      <c r="G213" s="119" t="s">
        <v>57</v>
      </c>
      <c r="H213" s="119">
        <v>13.239824813797298</v>
      </c>
      <c r="I213" s="119">
        <v>27.919825118973087</v>
      </c>
      <c r="J213" s="119" t="s">
        <v>60</v>
      </c>
      <c r="K213" s="119">
        <v>-0.4659114948814104</v>
      </c>
      <c r="L213" s="119">
        <v>0.0013927988412567218</v>
      </c>
      <c r="M213" s="119">
        <v>0.10950519633309254</v>
      </c>
      <c r="N213" s="119">
        <v>-0.0006349993561623134</v>
      </c>
      <c r="O213" s="119">
        <v>-0.018837345771162816</v>
      </c>
      <c r="P213" s="119">
        <v>0.0001593932798230947</v>
      </c>
      <c r="Q213" s="119">
        <v>0.0022223478910210932</v>
      </c>
      <c r="R213" s="119">
        <v>-5.104561709133251E-05</v>
      </c>
      <c r="S213" s="119">
        <v>-0.00025677380204278913</v>
      </c>
      <c r="T213" s="119">
        <v>1.135141038557932E-05</v>
      </c>
      <c r="U213" s="119">
        <v>4.5814464536261134E-05</v>
      </c>
      <c r="V213" s="119">
        <v>-4.031765734474983E-06</v>
      </c>
      <c r="W213" s="119">
        <v>-1.6275775793560936E-05</v>
      </c>
      <c r="X213" s="119">
        <v>57.5</v>
      </c>
    </row>
    <row r="214" spans="1:24" s="119" customFormat="1" ht="12.75" hidden="1">
      <c r="A214" s="119">
        <v>11</v>
      </c>
      <c r="B214" s="119">
        <v>87.4800033569336</v>
      </c>
      <c r="C214" s="119">
        <v>91.87999725341797</v>
      </c>
      <c r="D214" s="119">
        <v>9.051034927368164</v>
      </c>
      <c r="E214" s="119">
        <v>9.753887176513672</v>
      </c>
      <c r="F214" s="119">
        <v>10.212137701922135</v>
      </c>
      <c r="G214" s="119" t="s">
        <v>58</v>
      </c>
      <c r="H214" s="119">
        <v>-3.1657930158926817</v>
      </c>
      <c r="I214" s="119">
        <v>26.814210341040916</v>
      </c>
      <c r="J214" s="119" t="s">
        <v>61</v>
      </c>
      <c r="K214" s="119">
        <v>-0.2921652491824953</v>
      </c>
      <c r="L214" s="119">
        <v>0.2558577814170947</v>
      </c>
      <c r="M214" s="119">
        <v>-0.07041573555221978</v>
      </c>
      <c r="N214" s="119">
        <v>-0.06137747096974338</v>
      </c>
      <c r="O214" s="119">
        <v>-0.011531237067712587</v>
      </c>
      <c r="P214" s="119">
        <v>0.007338073176586812</v>
      </c>
      <c r="Q214" s="119">
        <v>-0.001513000564718001</v>
      </c>
      <c r="R214" s="119">
        <v>-0.0009434206378020619</v>
      </c>
      <c r="S214" s="119">
        <v>-0.00013425463856340394</v>
      </c>
      <c r="T214" s="119">
        <v>0.00010738118112344383</v>
      </c>
      <c r="U214" s="119">
        <v>-3.684948174656635E-05</v>
      </c>
      <c r="V214" s="119">
        <v>-3.482133471625838E-05</v>
      </c>
      <c r="W214" s="119">
        <v>-7.831499243959866E-06</v>
      </c>
      <c r="X214" s="119">
        <v>57.5</v>
      </c>
    </row>
    <row r="215" s="119" customFormat="1" ht="12.75" hidden="1">
      <c r="A215" s="119" t="s">
        <v>142</v>
      </c>
    </row>
    <row r="216" spans="1:24" s="119" customFormat="1" ht="12.75" hidden="1">
      <c r="A216" s="119">
        <v>23</v>
      </c>
      <c r="B216" s="119">
        <v>90.5</v>
      </c>
      <c r="C216" s="119">
        <v>88.4</v>
      </c>
      <c r="D216" s="119">
        <v>9.345205359489015</v>
      </c>
      <c r="E216" s="119">
        <v>10.203493777337489</v>
      </c>
      <c r="F216" s="119">
        <v>13.53534174936644</v>
      </c>
      <c r="G216" s="119" t="s">
        <v>59</v>
      </c>
      <c r="H216" s="119">
        <v>1.4256501590038013</v>
      </c>
      <c r="I216" s="119">
        <v>34.42565015900381</v>
      </c>
      <c r="J216" s="119" t="s">
        <v>73</v>
      </c>
      <c r="K216" s="119">
        <v>1.1208466407460986</v>
      </c>
      <c r="M216" s="119" t="s">
        <v>68</v>
      </c>
      <c r="N216" s="119">
        <v>0.7042429254602424</v>
      </c>
      <c r="X216" s="119">
        <v>57.5</v>
      </c>
    </row>
    <row r="217" spans="1:24" s="119" customFormat="1" ht="12.75" hidden="1">
      <c r="A217" s="119">
        <v>441</v>
      </c>
      <c r="B217" s="119">
        <v>101.80000305175781</v>
      </c>
      <c r="C217" s="119">
        <v>126.5</v>
      </c>
      <c r="D217" s="119">
        <v>9.881691932678223</v>
      </c>
      <c r="E217" s="119">
        <v>9.90042495727539</v>
      </c>
      <c r="F217" s="119">
        <v>15.879412943935762</v>
      </c>
      <c r="G217" s="119" t="s">
        <v>56</v>
      </c>
      <c r="H217" s="119">
        <v>-6.086985833124409</v>
      </c>
      <c r="I217" s="119">
        <v>38.21301721863341</v>
      </c>
      <c r="J217" s="119" t="s">
        <v>62</v>
      </c>
      <c r="K217" s="119">
        <v>0.891757899535414</v>
      </c>
      <c r="L217" s="119">
        <v>0.5220905764904786</v>
      </c>
      <c r="M217" s="119">
        <v>0.21111158399253527</v>
      </c>
      <c r="N217" s="119">
        <v>0.08330588152760264</v>
      </c>
      <c r="O217" s="119">
        <v>0.03581484685761751</v>
      </c>
      <c r="P217" s="119">
        <v>0.01497714789305311</v>
      </c>
      <c r="Q217" s="119">
        <v>0.004359430261656567</v>
      </c>
      <c r="R217" s="119">
        <v>0.0012822351441677136</v>
      </c>
      <c r="S217" s="119">
        <v>0.00046986397779410106</v>
      </c>
      <c r="T217" s="119">
        <v>0.0002203544271273012</v>
      </c>
      <c r="U217" s="119">
        <v>9.532089433595858E-05</v>
      </c>
      <c r="V217" s="119">
        <v>4.757241254519468E-05</v>
      </c>
      <c r="W217" s="119">
        <v>2.9294055732137304E-05</v>
      </c>
      <c r="X217" s="119">
        <v>57.5</v>
      </c>
    </row>
    <row r="218" spans="1:24" s="119" customFormat="1" ht="12.75" hidden="1">
      <c r="A218" s="119">
        <v>24</v>
      </c>
      <c r="B218" s="119">
        <v>78.77999877929688</v>
      </c>
      <c r="C218" s="119">
        <v>81.4800033569336</v>
      </c>
      <c r="D218" s="119">
        <v>10.456070899963379</v>
      </c>
      <c r="E218" s="119">
        <v>10.998387336730957</v>
      </c>
      <c r="F218" s="119">
        <v>19.305250746225912</v>
      </c>
      <c r="G218" s="119" t="s">
        <v>57</v>
      </c>
      <c r="H218" s="119">
        <v>22.58261454718364</v>
      </c>
      <c r="I218" s="119">
        <v>43.86261332648052</v>
      </c>
      <c r="J218" s="119" t="s">
        <v>60</v>
      </c>
      <c r="K218" s="119">
        <v>-0.8123161188447487</v>
      </c>
      <c r="L218" s="119">
        <v>0.002841281533438188</v>
      </c>
      <c r="M218" s="119">
        <v>0.19328269200449416</v>
      </c>
      <c r="N218" s="119">
        <v>-0.0008620876533633726</v>
      </c>
      <c r="O218" s="119">
        <v>-0.03246287561958186</v>
      </c>
      <c r="P218" s="119">
        <v>0.0003251513247763615</v>
      </c>
      <c r="Q218" s="119">
        <v>0.004035930722165504</v>
      </c>
      <c r="R218" s="119">
        <v>-6.929984292026981E-05</v>
      </c>
      <c r="S218" s="119">
        <v>-0.00041149936740423996</v>
      </c>
      <c r="T218" s="119">
        <v>2.3159781458411462E-05</v>
      </c>
      <c r="U218" s="119">
        <v>9.082682911221756E-05</v>
      </c>
      <c r="V218" s="119">
        <v>-5.473919674124689E-06</v>
      </c>
      <c r="W218" s="119">
        <v>-2.5166055909977924E-05</v>
      </c>
      <c r="X218" s="119">
        <v>57.5</v>
      </c>
    </row>
    <row r="219" spans="1:24" s="119" customFormat="1" ht="12.75" hidden="1">
      <c r="A219" s="119">
        <v>11</v>
      </c>
      <c r="B219" s="119">
        <v>79.63999938964844</v>
      </c>
      <c r="C219" s="119">
        <v>93.33999633789062</v>
      </c>
      <c r="D219" s="119">
        <v>8.864202499389648</v>
      </c>
      <c r="E219" s="119">
        <v>9.34939193725586</v>
      </c>
      <c r="F219" s="119">
        <v>9.528045480837449</v>
      </c>
      <c r="G219" s="119" t="s">
        <v>58</v>
      </c>
      <c r="H219" s="119">
        <v>3.3968579246033457</v>
      </c>
      <c r="I219" s="119">
        <v>25.53685731425179</v>
      </c>
      <c r="J219" s="119" t="s">
        <v>61</v>
      </c>
      <c r="K219" s="119">
        <v>0.36793297548441833</v>
      </c>
      <c r="L219" s="119">
        <v>0.5220828451303567</v>
      </c>
      <c r="M219" s="119">
        <v>0.08491114100831015</v>
      </c>
      <c r="N219" s="119">
        <v>-0.08330142076800903</v>
      </c>
      <c r="O219" s="119">
        <v>0.015128283509445234</v>
      </c>
      <c r="P219" s="119">
        <v>0.014973617987192721</v>
      </c>
      <c r="Q219" s="119">
        <v>0.0016479973944541532</v>
      </c>
      <c r="R219" s="119">
        <v>-0.0012803610805979784</v>
      </c>
      <c r="S219" s="119">
        <v>0.00022680482414271048</v>
      </c>
      <c r="T219" s="119">
        <v>0.00021913397289649022</v>
      </c>
      <c r="U219" s="119">
        <v>2.8923347151168533E-05</v>
      </c>
      <c r="V219" s="119">
        <v>-4.725643489273632E-05</v>
      </c>
      <c r="W219" s="119">
        <v>1.4993709720193724E-05</v>
      </c>
      <c r="X219" s="119">
        <v>57.5</v>
      </c>
    </row>
    <row r="220" s="119" customFormat="1" ht="12.75" hidden="1">
      <c r="A220" s="119" t="s">
        <v>148</v>
      </c>
    </row>
    <row r="221" spans="1:24" s="119" customFormat="1" ht="12.75" hidden="1">
      <c r="A221" s="119">
        <v>23</v>
      </c>
      <c r="B221" s="119">
        <v>112.1</v>
      </c>
      <c r="C221" s="119">
        <v>101.2</v>
      </c>
      <c r="D221" s="119">
        <v>9.24917819004981</v>
      </c>
      <c r="E221" s="119">
        <v>9.927261914119095</v>
      </c>
      <c r="F221" s="119">
        <v>21.13076352164934</v>
      </c>
      <c r="G221" s="119" t="s">
        <v>59</v>
      </c>
      <c r="H221" s="119">
        <v>-0.24890340233755381</v>
      </c>
      <c r="I221" s="119">
        <v>54.35109659766245</v>
      </c>
      <c r="J221" s="119" t="s">
        <v>73</v>
      </c>
      <c r="K221" s="119">
        <v>0.7414925955813585</v>
      </c>
      <c r="M221" s="119" t="s">
        <v>68</v>
      </c>
      <c r="N221" s="119">
        <v>0.46947182436731427</v>
      </c>
      <c r="X221" s="119">
        <v>57.5</v>
      </c>
    </row>
    <row r="222" spans="1:24" s="119" customFormat="1" ht="12.75" hidden="1">
      <c r="A222" s="119">
        <v>441</v>
      </c>
      <c r="B222" s="119">
        <v>104.36000061035156</v>
      </c>
      <c r="C222" s="119">
        <v>121.66000366210938</v>
      </c>
      <c r="D222" s="119">
        <v>9.89782428741455</v>
      </c>
      <c r="E222" s="119">
        <v>9.84982967376709</v>
      </c>
      <c r="F222" s="119">
        <v>18.874020142541852</v>
      </c>
      <c r="G222" s="119" t="s">
        <v>56</v>
      </c>
      <c r="H222" s="119">
        <v>-1.5097570967892366</v>
      </c>
      <c r="I222" s="119">
        <v>45.35024351356233</v>
      </c>
      <c r="J222" s="119" t="s">
        <v>62</v>
      </c>
      <c r="K222" s="119">
        <v>0.7175900517353948</v>
      </c>
      <c r="L222" s="119">
        <v>0.440258850448055</v>
      </c>
      <c r="M222" s="119">
        <v>0.16987997490765838</v>
      </c>
      <c r="N222" s="119">
        <v>0.053542472819696076</v>
      </c>
      <c r="O222" s="119">
        <v>0.028819747997131</v>
      </c>
      <c r="P222" s="119">
        <v>0.012629623982762723</v>
      </c>
      <c r="Q222" s="119">
        <v>0.0035080278770180367</v>
      </c>
      <c r="R222" s="119">
        <v>0.0008241229933285675</v>
      </c>
      <c r="S222" s="119">
        <v>0.000378084848320173</v>
      </c>
      <c r="T222" s="119">
        <v>0.0001858128000616178</v>
      </c>
      <c r="U222" s="119">
        <v>7.670787103602992E-05</v>
      </c>
      <c r="V222" s="119">
        <v>3.057184321258626E-05</v>
      </c>
      <c r="W222" s="119">
        <v>2.356887957217957E-05</v>
      </c>
      <c r="X222" s="119">
        <v>57.5</v>
      </c>
    </row>
    <row r="223" spans="1:24" s="119" customFormat="1" ht="12.75" hidden="1">
      <c r="A223" s="119">
        <v>24</v>
      </c>
      <c r="B223" s="119">
        <v>82.36000061035156</v>
      </c>
      <c r="C223" s="119">
        <v>90.86000061035156</v>
      </c>
      <c r="D223" s="119">
        <v>10.4221830368042</v>
      </c>
      <c r="E223" s="119">
        <v>11.142847061157227</v>
      </c>
      <c r="F223" s="119">
        <v>18.956405606423655</v>
      </c>
      <c r="G223" s="119" t="s">
        <v>57</v>
      </c>
      <c r="H223" s="119">
        <v>18.356571189976933</v>
      </c>
      <c r="I223" s="119">
        <v>43.2165718003285</v>
      </c>
      <c r="J223" s="119" t="s">
        <v>60</v>
      </c>
      <c r="K223" s="119">
        <v>-0.7158077778390757</v>
      </c>
      <c r="L223" s="119">
        <v>0.002395884922135687</v>
      </c>
      <c r="M223" s="119">
        <v>0.16931105057269227</v>
      </c>
      <c r="N223" s="119">
        <v>-0.0005541461975273993</v>
      </c>
      <c r="O223" s="119">
        <v>-0.028768406464614874</v>
      </c>
      <c r="P223" s="119">
        <v>0.0002742062371216969</v>
      </c>
      <c r="Q223" s="119">
        <v>0.003487540608943568</v>
      </c>
      <c r="R223" s="119">
        <v>-4.4544659994110076E-05</v>
      </c>
      <c r="S223" s="119">
        <v>-0.0003780730406125927</v>
      </c>
      <c r="T223" s="119">
        <v>1.9531412982136397E-05</v>
      </c>
      <c r="U223" s="119">
        <v>7.536138626170043E-05</v>
      </c>
      <c r="V223" s="119">
        <v>-3.5204548411200157E-06</v>
      </c>
      <c r="W223" s="119">
        <v>-2.354875843129213E-05</v>
      </c>
      <c r="X223" s="119">
        <v>57.5</v>
      </c>
    </row>
    <row r="224" spans="1:24" s="119" customFormat="1" ht="12.75" hidden="1">
      <c r="A224" s="119">
        <v>11</v>
      </c>
      <c r="B224" s="119">
        <v>105.5199966430664</v>
      </c>
      <c r="C224" s="119">
        <v>109.62000274658203</v>
      </c>
      <c r="D224" s="119">
        <v>8.958649635314941</v>
      </c>
      <c r="E224" s="119">
        <v>9.59826374053955</v>
      </c>
      <c r="F224" s="119">
        <v>16.99695745077321</v>
      </c>
      <c r="G224" s="119" t="s">
        <v>58</v>
      </c>
      <c r="H224" s="119">
        <v>-2.8962900724896414</v>
      </c>
      <c r="I224" s="119">
        <v>45.12370657057677</v>
      </c>
      <c r="J224" s="119" t="s">
        <v>61</v>
      </c>
      <c r="K224" s="119">
        <v>-0.0505441147384257</v>
      </c>
      <c r="L224" s="119">
        <v>0.4402523312070962</v>
      </c>
      <c r="M224" s="119">
        <v>-0.013891509226786121</v>
      </c>
      <c r="N224" s="119">
        <v>-0.05353960513152538</v>
      </c>
      <c r="O224" s="119">
        <v>-0.001719495305268746</v>
      </c>
      <c r="P224" s="119">
        <v>0.012626646937548341</v>
      </c>
      <c r="Q224" s="119">
        <v>-0.0003785763950713242</v>
      </c>
      <c r="R224" s="119">
        <v>-0.000822918271396891</v>
      </c>
      <c r="S224" s="119">
        <v>2.988058104694371E-06</v>
      </c>
      <c r="T224" s="119">
        <v>0.00018478344236879014</v>
      </c>
      <c r="U224" s="119">
        <v>-1.430940039257372E-05</v>
      </c>
      <c r="V224" s="119">
        <v>-3.0368470411375534E-05</v>
      </c>
      <c r="W224" s="119">
        <v>9.736840517084333E-07</v>
      </c>
      <c r="X224" s="119">
        <v>57.5</v>
      </c>
    </row>
    <row r="225" spans="1:14" s="119" customFormat="1" ht="12.75">
      <c r="A225" s="119" t="s">
        <v>154</v>
      </c>
      <c r="E225" s="120" t="s">
        <v>104</v>
      </c>
      <c r="F225" s="120">
        <f>MIN(F196:F224)</f>
        <v>2.949224754512459</v>
      </c>
      <c r="G225" s="120"/>
      <c r="H225" s="120"/>
      <c r="I225" s="121"/>
      <c r="J225" s="121" t="s">
        <v>156</v>
      </c>
      <c r="K225" s="120">
        <f>AVERAGE(K223,K218,K213,K208,K203,K198)</f>
        <v>-0.753644914502157</v>
      </c>
      <c r="L225" s="120">
        <f>AVERAGE(L223,L218,L213,L208,L203,L198)</f>
        <v>0.002535972427635989</v>
      </c>
      <c r="M225" s="121" t="s">
        <v>106</v>
      </c>
      <c r="N225" s="120" t="e">
        <f>Mittelwert(K221,K216,K211,K206,K201,K196)</f>
        <v>#NAME?</v>
      </c>
    </row>
    <row r="226" spans="5:14" s="119" customFormat="1" ht="12.75">
      <c r="E226" s="120" t="s">
        <v>105</v>
      </c>
      <c r="F226" s="120">
        <f>MAX(F196:F224)</f>
        <v>21.13076352164934</v>
      </c>
      <c r="G226" s="120"/>
      <c r="H226" s="120"/>
      <c r="I226" s="121"/>
      <c r="J226" s="121" t="s">
        <v>157</v>
      </c>
      <c r="K226" s="120">
        <f>AVERAGE(K224,K219,K214,K209,K204,K199)</f>
        <v>0.10284414393912888</v>
      </c>
      <c r="L226" s="120">
        <f>AVERAGE(L224,L219,L214,L209,L204,L199)</f>
        <v>0.4659918700590721</v>
      </c>
      <c r="M226" s="120"/>
      <c r="N226" s="120"/>
    </row>
    <row r="227" spans="5:14" s="119" customFormat="1" ht="12.75">
      <c r="E227" s="120"/>
      <c r="F227" s="120"/>
      <c r="G227" s="120"/>
      <c r="H227" s="120"/>
      <c r="I227" s="120"/>
      <c r="J227" s="121" t="s">
        <v>110</v>
      </c>
      <c r="K227" s="120">
        <f>ABS(K225/$G$33)</f>
        <v>0.47102807156384807</v>
      </c>
      <c r="L227" s="120">
        <f>ABS(L225/$H$33)</f>
        <v>0.0070443678545444146</v>
      </c>
      <c r="M227" s="121" t="s">
        <v>109</v>
      </c>
      <c r="N227" s="120">
        <f>K227+L227+L228+K228</f>
        <v>0.8277515308979995</v>
      </c>
    </row>
    <row r="228" spans="5:14" s="119" customFormat="1" ht="12.75">
      <c r="E228" s="120"/>
      <c r="F228" s="120"/>
      <c r="G228" s="120"/>
      <c r="H228" s="120"/>
      <c r="I228" s="120"/>
      <c r="J228" s="120"/>
      <c r="K228" s="120">
        <f>ABS(K226/$G$34)</f>
        <v>0.058434172692686866</v>
      </c>
      <c r="L228" s="120">
        <f>ABS(L226/$H$34)</f>
        <v>0.29124491878692005</v>
      </c>
      <c r="M228" s="120"/>
      <c r="N228" s="120"/>
    </row>
    <row r="229" s="101" customFormat="1" ht="12.75"/>
    <row r="230" s="116" customFormat="1" ht="12.75">
      <c r="A230" s="116" t="s">
        <v>119</v>
      </c>
    </row>
    <row r="231" spans="1:24" s="116" customFormat="1" ht="12.75">
      <c r="A231" s="116">
        <v>23</v>
      </c>
      <c r="B231" s="116">
        <v>90.32</v>
      </c>
      <c r="C231" s="116">
        <v>77.72</v>
      </c>
      <c r="D231" s="116">
        <v>9.621270915232294</v>
      </c>
      <c r="E231" s="116">
        <v>10.352132124717778</v>
      </c>
      <c r="F231" s="116">
        <v>10.01278770109088</v>
      </c>
      <c r="G231" s="116" t="s">
        <v>59</v>
      </c>
      <c r="H231" s="116">
        <v>-8.084479685857964</v>
      </c>
      <c r="I231" s="116">
        <v>24.73552031414204</v>
      </c>
      <c r="J231" s="116" t="s">
        <v>73</v>
      </c>
      <c r="K231" s="116">
        <v>1.204627505997164</v>
      </c>
      <c r="M231" s="116" t="s">
        <v>68</v>
      </c>
      <c r="N231" s="116">
        <v>0.629264012452065</v>
      </c>
      <c r="X231" s="116">
        <v>57.5</v>
      </c>
    </row>
    <row r="232" spans="1:24" s="116" customFormat="1" ht="12.75">
      <c r="A232" s="116">
        <v>441</v>
      </c>
      <c r="B232" s="116">
        <v>88.66000366210938</v>
      </c>
      <c r="C232" s="116">
        <v>98.76000213623047</v>
      </c>
      <c r="D232" s="116">
        <v>10.174299240112305</v>
      </c>
      <c r="E232" s="116">
        <v>10.06065845489502</v>
      </c>
      <c r="F232" s="116">
        <v>11.095476021331537</v>
      </c>
      <c r="G232" s="116" t="s">
        <v>56</v>
      </c>
      <c r="H232" s="116">
        <v>-5.241520240851031</v>
      </c>
      <c r="I232" s="116">
        <v>25.91848342125835</v>
      </c>
      <c r="J232" s="116" t="s">
        <v>62</v>
      </c>
      <c r="K232" s="116">
        <v>1.062256829666192</v>
      </c>
      <c r="L232" s="116">
        <v>0.09379169530593459</v>
      </c>
      <c r="M232" s="116">
        <v>0.25147448874245437</v>
      </c>
      <c r="N232" s="116">
        <v>0.04844037673396511</v>
      </c>
      <c r="O232" s="116">
        <v>0.04266230310418804</v>
      </c>
      <c r="P232" s="116">
        <v>0.002690514947771166</v>
      </c>
      <c r="Q232" s="116">
        <v>0.005192930793515262</v>
      </c>
      <c r="R232" s="116">
        <v>0.0007455801933538398</v>
      </c>
      <c r="S232" s="116">
        <v>0.0005597158326831304</v>
      </c>
      <c r="T232" s="116">
        <v>3.9608578206915E-05</v>
      </c>
      <c r="U232" s="116">
        <v>0.0001135736732703393</v>
      </c>
      <c r="V232" s="116">
        <v>2.7664003901225783E-05</v>
      </c>
      <c r="W232" s="116">
        <v>3.490141001799338E-05</v>
      </c>
      <c r="X232" s="116">
        <v>57.5</v>
      </c>
    </row>
    <row r="233" spans="1:24" s="116" customFormat="1" ht="12.75">
      <c r="A233" s="116">
        <v>11</v>
      </c>
      <c r="B233" s="116">
        <v>77.27999877929688</v>
      </c>
      <c r="C233" s="116">
        <v>88.58000183105469</v>
      </c>
      <c r="D233" s="116">
        <v>9.325078964233398</v>
      </c>
      <c r="E233" s="116">
        <v>9.815982818603516</v>
      </c>
      <c r="F233" s="116">
        <v>12.42974210696385</v>
      </c>
      <c r="G233" s="116" t="s">
        <v>57</v>
      </c>
      <c r="H233" s="116">
        <v>11.884291163562288</v>
      </c>
      <c r="I233" s="116">
        <v>31.66428994285917</v>
      </c>
      <c r="J233" s="116" t="s">
        <v>60</v>
      </c>
      <c r="K233" s="116">
        <v>-0.7651800817401079</v>
      </c>
      <c r="L233" s="116">
        <v>-0.0005101928997925864</v>
      </c>
      <c r="M233" s="116">
        <v>0.18311690273386572</v>
      </c>
      <c r="N233" s="116">
        <v>-0.0005013553863284983</v>
      </c>
      <c r="O233" s="116">
        <v>-0.03040997813524203</v>
      </c>
      <c r="P233" s="116">
        <v>-5.829584270394394E-05</v>
      </c>
      <c r="Q233" s="116">
        <v>0.0038734574180406705</v>
      </c>
      <c r="R233" s="116">
        <v>-4.0319057413806976E-05</v>
      </c>
      <c r="S233" s="116">
        <v>-0.0003715435511343653</v>
      </c>
      <c r="T233" s="116">
        <v>-4.144242468421827E-06</v>
      </c>
      <c r="U233" s="116">
        <v>9.044231450360507E-05</v>
      </c>
      <c r="V233" s="116">
        <v>-3.1873757870447116E-06</v>
      </c>
      <c r="W233" s="116">
        <v>-2.2284147699848265E-05</v>
      </c>
      <c r="X233" s="116">
        <v>57.5</v>
      </c>
    </row>
    <row r="234" spans="1:24" s="116" customFormat="1" ht="12.75">
      <c r="A234" s="116">
        <v>24</v>
      </c>
      <c r="B234" s="116">
        <v>59.20000076293945</v>
      </c>
      <c r="C234" s="116">
        <v>70.0999984741211</v>
      </c>
      <c r="D234" s="116">
        <v>10.87947940826416</v>
      </c>
      <c r="E234" s="116">
        <v>11.495802879333496</v>
      </c>
      <c r="F234" s="116">
        <v>7.12137377744373</v>
      </c>
      <c r="G234" s="116" t="s">
        <v>58</v>
      </c>
      <c r="H234" s="116">
        <v>13.837642840390025</v>
      </c>
      <c r="I234" s="116">
        <v>15.537643603329487</v>
      </c>
      <c r="J234" s="116" t="s">
        <v>61</v>
      </c>
      <c r="K234" s="116">
        <v>0.7368100261808815</v>
      </c>
      <c r="L234" s="116">
        <v>-0.09379030766324564</v>
      </c>
      <c r="M234" s="116">
        <v>0.17235898126130464</v>
      </c>
      <c r="N234" s="116">
        <v>-0.0484377821633595</v>
      </c>
      <c r="O234" s="116">
        <v>0.029921653296028174</v>
      </c>
      <c r="P234" s="116">
        <v>-0.0026898833206857723</v>
      </c>
      <c r="Q234" s="116">
        <v>0.003458736453802856</v>
      </c>
      <c r="R234" s="116">
        <v>-0.0007444892197545987</v>
      </c>
      <c r="S234" s="116">
        <v>0.00041861342903284324</v>
      </c>
      <c r="T234" s="116">
        <v>-3.9391175686138525E-05</v>
      </c>
      <c r="U234" s="116">
        <v>6.869619354337454E-05</v>
      </c>
      <c r="V234" s="116">
        <v>-2.7479769785047262E-05</v>
      </c>
      <c r="W234" s="116">
        <v>2.6861220793840245E-05</v>
      </c>
      <c r="X234" s="116">
        <v>57.5</v>
      </c>
    </row>
    <row r="235" s="116" customFormat="1" ht="12.75">
      <c r="A235" s="116" t="s">
        <v>125</v>
      </c>
    </row>
    <row r="236" spans="1:24" s="116" customFormat="1" ht="12.75">
      <c r="A236" s="116">
        <v>23</v>
      </c>
      <c r="B236" s="116">
        <v>89.28</v>
      </c>
      <c r="C236" s="116">
        <v>81.68</v>
      </c>
      <c r="D236" s="116">
        <v>9.526522932904154</v>
      </c>
      <c r="E236" s="116">
        <v>10.296309067370162</v>
      </c>
      <c r="F236" s="116">
        <v>9.557407288960436</v>
      </c>
      <c r="G236" s="116" t="s">
        <v>59</v>
      </c>
      <c r="H236" s="116">
        <v>-7.935668053221612</v>
      </c>
      <c r="I236" s="116">
        <v>23.8443319467784</v>
      </c>
      <c r="J236" s="116" t="s">
        <v>73</v>
      </c>
      <c r="K236" s="116">
        <v>1.5239464749702412</v>
      </c>
      <c r="M236" s="116" t="s">
        <v>68</v>
      </c>
      <c r="N236" s="116">
        <v>0.8023236458753853</v>
      </c>
      <c r="X236" s="116">
        <v>57.5</v>
      </c>
    </row>
    <row r="237" spans="1:24" s="116" customFormat="1" ht="12.75">
      <c r="A237" s="116">
        <v>441</v>
      </c>
      <c r="B237" s="116">
        <v>76.05999755859375</v>
      </c>
      <c r="C237" s="116">
        <v>110.86000061035156</v>
      </c>
      <c r="D237" s="116">
        <v>10.133392333984375</v>
      </c>
      <c r="E237" s="116">
        <v>9.546609878540039</v>
      </c>
      <c r="F237" s="116">
        <v>9.187981041449776</v>
      </c>
      <c r="G237" s="116" t="s">
        <v>56</v>
      </c>
      <c r="H237" s="116">
        <v>2.9778888393380853</v>
      </c>
      <c r="I237" s="116">
        <v>21.537886397931842</v>
      </c>
      <c r="J237" s="116" t="s">
        <v>62</v>
      </c>
      <c r="K237" s="116">
        <v>1.195457904240915</v>
      </c>
      <c r="L237" s="116">
        <v>0.03261210712302761</v>
      </c>
      <c r="M237" s="116">
        <v>0.2830084809442765</v>
      </c>
      <c r="N237" s="116">
        <v>0.10642492665227682</v>
      </c>
      <c r="O237" s="116">
        <v>0.04801175509765899</v>
      </c>
      <c r="P237" s="116">
        <v>0.0009355327740722209</v>
      </c>
      <c r="Q237" s="116">
        <v>0.0058441027331620505</v>
      </c>
      <c r="R237" s="116">
        <v>0.001638120324423708</v>
      </c>
      <c r="S237" s="116">
        <v>0.0006298777158836894</v>
      </c>
      <c r="T237" s="116">
        <v>1.3725072066277132E-05</v>
      </c>
      <c r="U237" s="116">
        <v>0.00012780053379677554</v>
      </c>
      <c r="V237" s="116">
        <v>6.077985277333592E-05</v>
      </c>
      <c r="W237" s="116">
        <v>3.927166454469492E-05</v>
      </c>
      <c r="X237" s="116">
        <v>57.5</v>
      </c>
    </row>
    <row r="238" spans="1:24" s="116" customFormat="1" ht="12.75">
      <c r="A238" s="116">
        <v>11</v>
      </c>
      <c r="B238" s="116">
        <v>66.26000213623047</v>
      </c>
      <c r="C238" s="116">
        <v>84.45999908447266</v>
      </c>
      <c r="D238" s="116">
        <v>9.475711822509766</v>
      </c>
      <c r="E238" s="116">
        <v>9.98521614074707</v>
      </c>
      <c r="F238" s="116">
        <v>12.429800461079639</v>
      </c>
      <c r="G238" s="116" t="s">
        <v>57</v>
      </c>
      <c r="H238" s="116">
        <v>22.38661982217951</v>
      </c>
      <c r="I238" s="116">
        <v>31.146621958409987</v>
      </c>
      <c r="J238" s="116" t="s">
        <v>60</v>
      </c>
      <c r="K238" s="116">
        <v>-1.1652282324723173</v>
      </c>
      <c r="L238" s="116">
        <v>0.00017826922480211588</v>
      </c>
      <c r="M238" s="116">
        <v>0.2765532125010747</v>
      </c>
      <c r="N238" s="116">
        <v>-0.0011011300088518909</v>
      </c>
      <c r="O238" s="116">
        <v>-0.046679150757376144</v>
      </c>
      <c r="P238" s="116">
        <v>2.0505236738808578E-05</v>
      </c>
      <c r="Q238" s="116">
        <v>0.005741421523752395</v>
      </c>
      <c r="R238" s="116">
        <v>-8.853539827179254E-05</v>
      </c>
      <c r="S238" s="116">
        <v>-0.000601045226632483</v>
      </c>
      <c r="T238" s="116">
        <v>1.4669350969496943E-06</v>
      </c>
      <c r="U238" s="116">
        <v>0.0001270511333481782</v>
      </c>
      <c r="V238" s="116">
        <v>-6.995746938683234E-06</v>
      </c>
      <c r="W238" s="116">
        <v>-3.706059426924234E-05</v>
      </c>
      <c r="X238" s="116">
        <v>57.5</v>
      </c>
    </row>
    <row r="239" spans="1:24" s="116" customFormat="1" ht="12.75">
      <c r="A239" s="116">
        <v>24</v>
      </c>
      <c r="B239" s="116">
        <v>63.52000045776367</v>
      </c>
      <c r="C239" s="116">
        <v>69.91999816894531</v>
      </c>
      <c r="D239" s="116">
        <v>10.814338684082031</v>
      </c>
      <c r="E239" s="116">
        <v>11.150140762329102</v>
      </c>
      <c r="F239" s="116">
        <v>7.2085250060445745</v>
      </c>
      <c r="G239" s="116" t="s">
        <v>58</v>
      </c>
      <c r="H239" s="116">
        <v>9.805409269482574</v>
      </c>
      <c r="I239" s="116">
        <v>15.82540972724625</v>
      </c>
      <c r="J239" s="116" t="s">
        <v>61</v>
      </c>
      <c r="K239" s="116">
        <v>0.26713810484751177</v>
      </c>
      <c r="L239" s="116">
        <v>0.03261161987830897</v>
      </c>
      <c r="M239" s="116">
        <v>0.060100922968972306</v>
      </c>
      <c r="N239" s="116">
        <v>-0.1064192300556911</v>
      </c>
      <c r="O239" s="116">
        <v>0.011233232487923241</v>
      </c>
      <c r="P239" s="116">
        <v>0.0009353080276729964</v>
      </c>
      <c r="Q239" s="116">
        <v>0.0010906950271936128</v>
      </c>
      <c r="R239" s="116">
        <v>-0.0016357260407974465</v>
      </c>
      <c r="S239" s="116">
        <v>0.00018838941718992832</v>
      </c>
      <c r="T239" s="116">
        <v>1.364645392202084E-05</v>
      </c>
      <c r="U239" s="116">
        <v>1.3819766773871874E-05</v>
      </c>
      <c r="V239" s="116">
        <v>-6.0375906021510716E-05</v>
      </c>
      <c r="W239" s="116">
        <v>1.2991381316921225E-05</v>
      </c>
      <c r="X239" s="116">
        <v>57.5</v>
      </c>
    </row>
    <row r="240" s="116" customFormat="1" ht="12.75">
      <c r="A240" s="116" t="s">
        <v>131</v>
      </c>
    </row>
    <row r="241" spans="1:24" s="116" customFormat="1" ht="12.75">
      <c r="A241" s="116">
        <v>23</v>
      </c>
      <c r="B241" s="116">
        <v>81.3</v>
      </c>
      <c r="C241" s="116">
        <v>71.9</v>
      </c>
      <c r="D241" s="116">
        <v>9.396162674041648</v>
      </c>
      <c r="E241" s="116">
        <v>10.504008391126447</v>
      </c>
      <c r="F241" s="116">
        <v>6.07112916239142</v>
      </c>
      <c r="G241" s="116" t="s">
        <v>59</v>
      </c>
      <c r="H241" s="116">
        <v>-8.448437440689723</v>
      </c>
      <c r="I241" s="116">
        <v>15.351562559310276</v>
      </c>
      <c r="J241" s="116" t="s">
        <v>73</v>
      </c>
      <c r="K241" s="116">
        <v>2.482320087795053</v>
      </c>
      <c r="M241" s="116" t="s">
        <v>68</v>
      </c>
      <c r="N241" s="116">
        <v>1.3290563126993629</v>
      </c>
      <c r="X241" s="116">
        <v>57.5</v>
      </c>
    </row>
    <row r="242" spans="1:24" s="116" customFormat="1" ht="12.75">
      <c r="A242" s="116">
        <v>441</v>
      </c>
      <c r="B242" s="116">
        <v>101.30000305175781</v>
      </c>
      <c r="C242" s="116">
        <v>108.9000015258789</v>
      </c>
      <c r="D242" s="116">
        <v>10.074503898620605</v>
      </c>
      <c r="E242" s="116">
        <v>9.798811912536621</v>
      </c>
      <c r="F242" s="116">
        <v>12.593650788631967</v>
      </c>
      <c r="G242" s="116" t="s">
        <v>56</v>
      </c>
      <c r="H242" s="116">
        <v>-14.07464850824011</v>
      </c>
      <c r="I242" s="116">
        <v>29.725354543517714</v>
      </c>
      <c r="J242" s="116" t="s">
        <v>62</v>
      </c>
      <c r="K242" s="116">
        <v>1.4990573020972218</v>
      </c>
      <c r="L242" s="116">
        <v>0.3224411792801416</v>
      </c>
      <c r="M242" s="116">
        <v>0.3548809274083478</v>
      </c>
      <c r="N242" s="116">
        <v>0.038386991697114126</v>
      </c>
      <c r="O242" s="116">
        <v>0.06020514792752678</v>
      </c>
      <c r="P242" s="116">
        <v>0.009249944014382084</v>
      </c>
      <c r="Q242" s="116">
        <v>0.00732827428613917</v>
      </c>
      <c r="R242" s="116">
        <v>0.0005907921097354385</v>
      </c>
      <c r="S242" s="116">
        <v>0.0007898789244424112</v>
      </c>
      <c r="T242" s="116">
        <v>0.00013608183238646257</v>
      </c>
      <c r="U242" s="116">
        <v>0.00016026646454086668</v>
      </c>
      <c r="V242" s="116">
        <v>2.1912301650572105E-05</v>
      </c>
      <c r="W242" s="116">
        <v>4.925115587184647E-05</v>
      </c>
      <c r="X242" s="116">
        <v>57.5</v>
      </c>
    </row>
    <row r="243" spans="1:24" s="116" customFormat="1" ht="12.75">
      <c r="A243" s="116">
        <v>11</v>
      </c>
      <c r="B243" s="116">
        <v>66.95999908447266</v>
      </c>
      <c r="C243" s="116">
        <v>81.55999755859375</v>
      </c>
      <c r="D243" s="116">
        <v>9.38196849822998</v>
      </c>
      <c r="E243" s="116">
        <v>10.057827949523926</v>
      </c>
      <c r="F243" s="116">
        <v>12.27401317746814</v>
      </c>
      <c r="G243" s="116" t="s">
        <v>57</v>
      </c>
      <c r="H243" s="116">
        <v>21.604478693533245</v>
      </c>
      <c r="I243" s="116">
        <v>31.06447777800591</v>
      </c>
      <c r="J243" s="116" t="s">
        <v>60</v>
      </c>
      <c r="K243" s="116">
        <v>-1.152176290148161</v>
      </c>
      <c r="L243" s="116">
        <v>0.0017542585049619397</v>
      </c>
      <c r="M243" s="116">
        <v>0.27532493043812256</v>
      </c>
      <c r="N243" s="116">
        <v>-0.0003977268066187316</v>
      </c>
      <c r="O243" s="116">
        <v>-0.045855364387091944</v>
      </c>
      <c r="P243" s="116">
        <v>0.00020086225981221672</v>
      </c>
      <c r="Q243" s="116">
        <v>0.005804830195620749</v>
      </c>
      <c r="R243" s="116">
        <v>-3.198234020042996E-05</v>
      </c>
      <c r="S243" s="116">
        <v>-0.0005656573792640066</v>
      </c>
      <c r="T243" s="116">
        <v>1.4316611056739775E-05</v>
      </c>
      <c r="U243" s="116">
        <v>0.0001342994375308999</v>
      </c>
      <c r="V243" s="116">
        <v>-2.5320901881388493E-06</v>
      </c>
      <c r="W243" s="116">
        <v>-3.410231089970261E-05</v>
      </c>
      <c r="X243" s="116">
        <v>57.5</v>
      </c>
    </row>
    <row r="244" spans="1:24" s="116" customFormat="1" ht="12.75">
      <c r="A244" s="116">
        <v>24</v>
      </c>
      <c r="B244" s="116">
        <v>59.5</v>
      </c>
      <c r="C244" s="116">
        <v>61.599998474121094</v>
      </c>
      <c r="D244" s="116">
        <v>10.502873420715332</v>
      </c>
      <c r="E244" s="116">
        <v>11.485589027404785</v>
      </c>
      <c r="F244" s="116">
        <v>5.63777423442862</v>
      </c>
      <c r="G244" s="116" t="s">
        <v>58</v>
      </c>
      <c r="H244" s="116">
        <v>10.74190981163273</v>
      </c>
      <c r="I244" s="116">
        <v>12.741909811632736</v>
      </c>
      <c r="J244" s="116" t="s">
        <v>61</v>
      </c>
      <c r="K244" s="116">
        <v>0.9589904021372798</v>
      </c>
      <c r="L244" s="116">
        <v>0.3224364071761534</v>
      </c>
      <c r="M244" s="116">
        <v>0.22391215982490095</v>
      </c>
      <c r="N244" s="116">
        <v>-0.038384931222311784</v>
      </c>
      <c r="O244" s="116">
        <v>0.03901211855183466</v>
      </c>
      <c r="P244" s="116">
        <v>0.009247762898224958</v>
      </c>
      <c r="Q244" s="116">
        <v>0.004472980037167407</v>
      </c>
      <c r="R244" s="116">
        <v>-0.0005899257977415079</v>
      </c>
      <c r="S244" s="116">
        <v>0.0005513079398688868</v>
      </c>
      <c r="T244" s="116">
        <v>0.00013532664095996518</v>
      </c>
      <c r="U244" s="116">
        <v>8.745856582012303E-05</v>
      </c>
      <c r="V244" s="116">
        <v>-2.1765511317329442E-05</v>
      </c>
      <c r="W244" s="116">
        <v>3.55346133511108E-05</v>
      </c>
      <c r="X244" s="116">
        <v>57.5</v>
      </c>
    </row>
    <row r="245" s="116" customFormat="1" ht="12.75">
      <c r="A245" s="116" t="s">
        <v>137</v>
      </c>
    </row>
    <row r="246" spans="1:24" s="116" customFormat="1" ht="12.75">
      <c r="A246" s="116">
        <v>23</v>
      </c>
      <c r="B246" s="116">
        <v>92.28</v>
      </c>
      <c r="C246" s="116">
        <v>92.78</v>
      </c>
      <c r="D246" s="116">
        <v>9.017964977916671</v>
      </c>
      <c r="E246" s="116">
        <v>10.014559541403496</v>
      </c>
      <c r="F246" s="116">
        <v>11.193612321261181</v>
      </c>
      <c r="G246" s="116" t="s">
        <v>59</v>
      </c>
      <c r="H246" s="116">
        <v>-5.274973118724965</v>
      </c>
      <c r="I246" s="116">
        <v>29.50502688127504</v>
      </c>
      <c r="J246" s="116" t="s">
        <v>73</v>
      </c>
      <c r="K246" s="116">
        <v>0.34986020011501157</v>
      </c>
      <c r="M246" s="116" t="s">
        <v>68</v>
      </c>
      <c r="N246" s="116">
        <v>0.2070089077369966</v>
      </c>
      <c r="X246" s="116">
        <v>57.5</v>
      </c>
    </row>
    <row r="247" spans="1:24" s="116" customFormat="1" ht="12.75">
      <c r="A247" s="116">
        <v>441</v>
      </c>
      <c r="B247" s="116">
        <v>83.05999755859375</v>
      </c>
      <c r="C247" s="116">
        <v>99.95999908447266</v>
      </c>
      <c r="D247" s="116">
        <v>10.265446662902832</v>
      </c>
      <c r="E247" s="116">
        <v>9.77295970916748</v>
      </c>
      <c r="F247" s="116">
        <v>12.977023129446073</v>
      </c>
      <c r="G247" s="116" t="s">
        <v>56</v>
      </c>
      <c r="H247" s="116">
        <v>4.477450912380043</v>
      </c>
      <c r="I247" s="116">
        <v>30.037448470973796</v>
      </c>
      <c r="J247" s="116" t="s">
        <v>62</v>
      </c>
      <c r="K247" s="116">
        <v>0.5291264047259839</v>
      </c>
      <c r="L247" s="116">
        <v>0.22302218975602303</v>
      </c>
      <c r="M247" s="116">
        <v>0.1252634573274598</v>
      </c>
      <c r="N247" s="116">
        <v>0.06289178020747857</v>
      </c>
      <c r="O247" s="116">
        <v>0.021250638405898005</v>
      </c>
      <c r="P247" s="116">
        <v>0.006397813102946724</v>
      </c>
      <c r="Q247" s="116">
        <v>0.002586673620878053</v>
      </c>
      <c r="R247" s="116">
        <v>0.0009680623614456999</v>
      </c>
      <c r="S247" s="116">
        <v>0.000278791664274406</v>
      </c>
      <c r="T247" s="116">
        <v>9.41591134467797E-05</v>
      </c>
      <c r="U247" s="116">
        <v>5.657035846192843E-05</v>
      </c>
      <c r="V247" s="116">
        <v>3.5922878182504275E-05</v>
      </c>
      <c r="W247" s="116">
        <v>1.7383780899029603E-05</v>
      </c>
      <c r="X247" s="116">
        <v>57.5</v>
      </c>
    </row>
    <row r="248" spans="1:24" s="116" customFormat="1" ht="12.75">
      <c r="A248" s="116">
        <v>11</v>
      </c>
      <c r="B248" s="116">
        <v>87.4800033569336</v>
      </c>
      <c r="C248" s="116">
        <v>91.87999725341797</v>
      </c>
      <c r="D248" s="116">
        <v>9.051034927368164</v>
      </c>
      <c r="E248" s="116">
        <v>9.753887176513672</v>
      </c>
      <c r="F248" s="116">
        <v>14.319728400500546</v>
      </c>
      <c r="G248" s="116" t="s">
        <v>57</v>
      </c>
      <c r="H248" s="116">
        <v>7.619588478312366</v>
      </c>
      <c r="I248" s="116">
        <v>37.59959183524597</v>
      </c>
      <c r="J248" s="116" t="s">
        <v>60</v>
      </c>
      <c r="K248" s="116">
        <v>-0.4952305155147548</v>
      </c>
      <c r="L248" s="116">
        <v>-0.0012129390828438363</v>
      </c>
      <c r="M248" s="116">
        <v>0.11773302886468465</v>
      </c>
      <c r="N248" s="116">
        <v>-0.0006505555057663683</v>
      </c>
      <c r="O248" s="116">
        <v>-0.019807389597787023</v>
      </c>
      <c r="P248" s="116">
        <v>-0.00013874831298401453</v>
      </c>
      <c r="Q248" s="116">
        <v>0.0024535293080176716</v>
      </c>
      <c r="R248" s="116">
        <v>-5.231173345471023E-05</v>
      </c>
      <c r="S248" s="116">
        <v>-0.0002524476965626422</v>
      </c>
      <c r="T248" s="116">
        <v>-9.878767367023603E-06</v>
      </c>
      <c r="U248" s="116">
        <v>5.490979699433645E-05</v>
      </c>
      <c r="V248" s="116">
        <v>-4.132114985329746E-06</v>
      </c>
      <c r="W248" s="116">
        <v>-1.5486072539739163E-05</v>
      </c>
      <c r="X248" s="116">
        <v>57.5</v>
      </c>
    </row>
    <row r="249" spans="1:24" s="116" customFormat="1" ht="12.75">
      <c r="A249" s="116">
        <v>24</v>
      </c>
      <c r="B249" s="116">
        <v>72.18000030517578</v>
      </c>
      <c r="C249" s="116">
        <v>76.27999877929688</v>
      </c>
      <c r="D249" s="116">
        <v>10.216179847717285</v>
      </c>
      <c r="E249" s="116">
        <v>11.053689956665039</v>
      </c>
      <c r="F249" s="116">
        <v>10.302985885153086</v>
      </c>
      <c r="G249" s="116" t="s">
        <v>58</v>
      </c>
      <c r="H249" s="116">
        <v>9.271983015445265</v>
      </c>
      <c r="I249" s="116">
        <v>23.951983320621054</v>
      </c>
      <c r="J249" s="116" t="s">
        <v>61</v>
      </c>
      <c r="K249" s="116">
        <v>0.18633702981757538</v>
      </c>
      <c r="L249" s="116">
        <v>-0.22301889135755484</v>
      </c>
      <c r="M249" s="116">
        <v>0.0427769523923301</v>
      </c>
      <c r="N249" s="116">
        <v>-0.06288841542923235</v>
      </c>
      <c r="O249" s="116">
        <v>0.0076978535956268804</v>
      </c>
      <c r="P249" s="116">
        <v>-0.006396308420165563</v>
      </c>
      <c r="Q249" s="116">
        <v>0.0008191912814750303</v>
      </c>
      <c r="R249" s="116">
        <v>-0.0009666479287676503</v>
      </c>
      <c r="S249" s="116">
        <v>0.00011830026445071567</v>
      </c>
      <c r="T249" s="116">
        <v>-9.363946070109417E-05</v>
      </c>
      <c r="U249" s="116">
        <v>1.3605868239544179E-05</v>
      </c>
      <c r="V249" s="116">
        <v>-3.568443361835879E-05</v>
      </c>
      <c r="W249" s="116">
        <v>7.897936163289946E-06</v>
      </c>
      <c r="X249" s="116">
        <v>57.5</v>
      </c>
    </row>
    <row r="250" s="116" customFormat="1" ht="12.75">
      <c r="A250" s="116" t="s">
        <v>143</v>
      </c>
    </row>
    <row r="251" spans="1:24" s="116" customFormat="1" ht="12.75">
      <c r="A251" s="116">
        <v>23</v>
      </c>
      <c r="B251" s="116">
        <v>90.5</v>
      </c>
      <c r="C251" s="116">
        <v>88.4</v>
      </c>
      <c r="D251" s="116">
        <v>9.345205359489015</v>
      </c>
      <c r="E251" s="116">
        <v>10.203493777337489</v>
      </c>
      <c r="F251" s="116">
        <v>12.113973502628125</v>
      </c>
      <c r="G251" s="116" t="s">
        <v>59</v>
      </c>
      <c r="H251" s="116">
        <v>-2.189443343280338</v>
      </c>
      <c r="I251" s="116">
        <v>30.810556656719665</v>
      </c>
      <c r="J251" s="116" t="s">
        <v>73</v>
      </c>
      <c r="K251" s="116">
        <v>1.6821947214116215</v>
      </c>
      <c r="M251" s="116" t="s">
        <v>68</v>
      </c>
      <c r="N251" s="116">
        <v>0.9747169848094714</v>
      </c>
      <c r="X251" s="116">
        <v>57.5</v>
      </c>
    </row>
    <row r="252" spans="1:24" s="116" customFormat="1" ht="12.75">
      <c r="A252" s="116">
        <v>441</v>
      </c>
      <c r="B252" s="116">
        <v>101.80000305175781</v>
      </c>
      <c r="C252" s="116">
        <v>126.5</v>
      </c>
      <c r="D252" s="116">
        <v>9.881691932678223</v>
      </c>
      <c r="E252" s="116">
        <v>9.90042495727539</v>
      </c>
      <c r="F252" s="116">
        <v>15.879412943935762</v>
      </c>
      <c r="G252" s="116" t="s">
        <v>56</v>
      </c>
      <c r="H252" s="116">
        <v>-6.086985833124409</v>
      </c>
      <c r="I252" s="116">
        <v>38.21301721863341</v>
      </c>
      <c r="J252" s="116" t="s">
        <v>62</v>
      </c>
      <c r="K252" s="116">
        <v>1.1713388381210987</v>
      </c>
      <c r="L252" s="116">
        <v>0.47174514026062137</v>
      </c>
      <c r="M252" s="116">
        <v>0.2772985041581041</v>
      </c>
      <c r="N252" s="116">
        <v>0.09105330439463184</v>
      </c>
      <c r="O252" s="116">
        <v>0.04704330265881218</v>
      </c>
      <c r="P252" s="116">
        <v>0.01353290907748249</v>
      </c>
      <c r="Q252" s="116">
        <v>0.005726185594729072</v>
      </c>
      <c r="R252" s="116">
        <v>0.0014014812111503834</v>
      </c>
      <c r="S252" s="116">
        <v>0.000617175802980479</v>
      </c>
      <c r="T252" s="116">
        <v>0.00019909560174340583</v>
      </c>
      <c r="U252" s="116">
        <v>0.00012521307796339423</v>
      </c>
      <c r="V252" s="116">
        <v>5.19955375668584E-05</v>
      </c>
      <c r="W252" s="116">
        <v>3.847907397772149E-05</v>
      </c>
      <c r="X252" s="116">
        <v>57.5</v>
      </c>
    </row>
    <row r="253" spans="1:24" s="116" customFormat="1" ht="12.75">
      <c r="A253" s="116">
        <v>11</v>
      </c>
      <c r="B253" s="116">
        <v>79.63999938964844</v>
      </c>
      <c r="C253" s="116">
        <v>93.33999633789062</v>
      </c>
      <c r="D253" s="116">
        <v>8.864202499389648</v>
      </c>
      <c r="E253" s="116">
        <v>9.34939193725586</v>
      </c>
      <c r="F253" s="116">
        <v>17.924820603764744</v>
      </c>
      <c r="G253" s="116" t="s">
        <v>57</v>
      </c>
      <c r="H253" s="116">
        <v>25.901709380791686</v>
      </c>
      <c r="I253" s="116">
        <v>48.04170877044013</v>
      </c>
      <c r="J253" s="116" t="s">
        <v>60</v>
      </c>
      <c r="K253" s="116">
        <v>-1.0786765685950919</v>
      </c>
      <c r="L253" s="116">
        <v>0.0025673585278557253</v>
      </c>
      <c r="M253" s="116">
        <v>0.2565744418539635</v>
      </c>
      <c r="N253" s="116">
        <v>-0.0009423137450032438</v>
      </c>
      <c r="O253" s="116">
        <v>-0.04312132283898379</v>
      </c>
      <c r="P253" s="116">
        <v>0.00029384790776248114</v>
      </c>
      <c r="Q253" s="116">
        <v>0.005353437856522719</v>
      </c>
      <c r="R253" s="116">
        <v>-7.575465707995641E-05</v>
      </c>
      <c r="S253" s="116">
        <v>-0.0005477581689934033</v>
      </c>
      <c r="T253" s="116">
        <v>2.0933148709713744E-05</v>
      </c>
      <c r="U253" s="116">
        <v>0.00012021699400802921</v>
      </c>
      <c r="V253" s="116">
        <v>-5.985579429355457E-06</v>
      </c>
      <c r="W253" s="116">
        <v>-3.353790289926695E-05</v>
      </c>
      <c r="X253" s="116">
        <v>57.5</v>
      </c>
    </row>
    <row r="254" spans="1:24" s="116" customFormat="1" ht="12.75">
      <c r="A254" s="116">
        <v>24</v>
      </c>
      <c r="B254" s="116">
        <v>78.77999877929688</v>
      </c>
      <c r="C254" s="116">
        <v>81.4800033569336</v>
      </c>
      <c r="D254" s="116">
        <v>10.456070899963379</v>
      </c>
      <c r="E254" s="116">
        <v>10.998387336730957</v>
      </c>
      <c r="F254" s="116">
        <v>11.86388633369852</v>
      </c>
      <c r="G254" s="116" t="s">
        <v>58</v>
      </c>
      <c r="H254" s="116">
        <v>5.675416907602035</v>
      </c>
      <c r="I254" s="116">
        <v>26.955415686898913</v>
      </c>
      <c r="J254" s="116" t="s">
        <v>61</v>
      </c>
      <c r="K254" s="116">
        <v>0.45660873190818824</v>
      </c>
      <c r="L254" s="116">
        <v>0.47173815409578945</v>
      </c>
      <c r="M254" s="116">
        <v>0.10518562732450265</v>
      </c>
      <c r="N254" s="116">
        <v>-0.09104842824556314</v>
      </c>
      <c r="O254" s="116">
        <v>0.018804888770336835</v>
      </c>
      <c r="P254" s="116">
        <v>0.01352971845629138</v>
      </c>
      <c r="Q254" s="116">
        <v>0.0020322166669998975</v>
      </c>
      <c r="R254" s="116">
        <v>-0.0013994323195990021</v>
      </c>
      <c r="S254" s="116">
        <v>0.000284371166058715</v>
      </c>
      <c r="T254" s="116">
        <v>0.00019799207539360225</v>
      </c>
      <c r="U254" s="116">
        <v>3.5016985089246406E-05</v>
      </c>
      <c r="V254" s="116">
        <v>-5.1649867044954334E-05</v>
      </c>
      <c r="W254" s="116">
        <v>1.8863939230773223E-05</v>
      </c>
      <c r="X254" s="116">
        <v>57.5</v>
      </c>
    </row>
    <row r="255" s="116" customFormat="1" ht="12.75">
      <c r="A255" s="116" t="s">
        <v>149</v>
      </c>
    </row>
    <row r="256" spans="1:24" s="116" customFormat="1" ht="12.75">
      <c r="A256" s="116">
        <v>23</v>
      </c>
      <c r="B256" s="116">
        <v>112.1</v>
      </c>
      <c r="C256" s="116">
        <v>101.2</v>
      </c>
      <c r="D256" s="116">
        <v>9.24917819004981</v>
      </c>
      <c r="E256" s="116">
        <v>9.927261914119095</v>
      </c>
      <c r="F256" s="116">
        <v>18.694067869237585</v>
      </c>
      <c r="G256" s="116" t="s">
        <v>59</v>
      </c>
      <c r="H256" s="116">
        <v>-6.51640436829404</v>
      </c>
      <c r="I256" s="116">
        <v>48.08359563170596</v>
      </c>
      <c r="J256" s="116" t="s">
        <v>73</v>
      </c>
      <c r="K256" s="116">
        <v>0.7694278429582285</v>
      </c>
      <c r="M256" s="116" t="s">
        <v>68</v>
      </c>
      <c r="N256" s="116">
        <v>0.408325565494327</v>
      </c>
      <c r="X256" s="116">
        <v>57.5</v>
      </c>
    </row>
    <row r="257" spans="1:24" s="116" customFormat="1" ht="12.75">
      <c r="A257" s="116">
        <v>441</v>
      </c>
      <c r="B257" s="116">
        <v>104.36000061035156</v>
      </c>
      <c r="C257" s="116">
        <v>121.66000366210938</v>
      </c>
      <c r="D257" s="116">
        <v>9.89782428741455</v>
      </c>
      <c r="E257" s="116">
        <v>9.84982967376709</v>
      </c>
      <c r="F257" s="116">
        <v>18.874020142541852</v>
      </c>
      <c r="G257" s="116" t="s">
        <v>56</v>
      </c>
      <c r="H257" s="116">
        <v>-1.5097570967892366</v>
      </c>
      <c r="I257" s="116">
        <v>45.35024351356233</v>
      </c>
      <c r="J257" s="116" t="s">
        <v>62</v>
      </c>
      <c r="K257" s="116">
        <v>0.8425447436400552</v>
      </c>
      <c r="L257" s="116">
        <v>0.12362569652988818</v>
      </c>
      <c r="M257" s="116">
        <v>0.19946076527942325</v>
      </c>
      <c r="N257" s="116">
        <v>0.05746938044696883</v>
      </c>
      <c r="O257" s="116">
        <v>0.03383821075657321</v>
      </c>
      <c r="P257" s="116">
        <v>0.0035463927136994986</v>
      </c>
      <c r="Q257" s="116">
        <v>0.004118842009367124</v>
      </c>
      <c r="R257" s="116">
        <v>0.0008845736262651167</v>
      </c>
      <c r="S257" s="116">
        <v>0.000443941140536523</v>
      </c>
      <c r="T257" s="116">
        <v>5.2202492084514486E-05</v>
      </c>
      <c r="U257" s="116">
        <v>9.008034542191024E-05</v>
      </c>
      <c r="V257" s="116">
        <v>3.282290904443382E-05</v>
      </c>
      <c r="W257" s="116">
        <v>2.768208842051134E-05</v>
      </c>
      <c r="X257" s="116">
        <v>57.5</v>
      </c>
    </row>
    <row r="258" spans="1:24" s="116" customFormat="1" ht="12.75">
      <c r="A258" s="116">
        <v>11</v>
      </c>
      <c r="B258" s="116">
        <v>105.5199966430664</v>
      </c>
      <c r="C258" s="116">
        <v>109.62000274658203</v>
      </c>
      <c r="D258" s="116">
        <v>8.958649635314941</v>
      </c>
      <c r="E258" s="116">
        <v>9.59826374053955</v>
      </c>
      <c r="F258" s="116">
        <v>22.12160017828292</v>
      </c>
      <c r="G258" s="116" t="s">
        <v>57</v>
      </c>
      <c r="H258" s="116">
        <v>10.708666896127639</v>
      </c>
      <c r="I258" s="116">
        <v>58.72866353919405</v>
      </c>
      <c r="J258" s="116" t="s">
        <v>60</v>
      </c>
      <c r="K258" s="116">
        <v>-0.66048216402812</v>
      </c>
      <c r="L258" s="116">
        <v>-0.0006723303567369576</v>
      </c>
      <c r="M258" s="116">
        <v>0.15775772623130357</v>
      </c>
      <c r="N258" s="116">
        <v>-0.000594639507045581</v>
      </c>
      <c r="O258" s="116">
        <v>-0.026297936805339664</v>
      </c>
      <c r="P258" s="116">
        <v>-7.686802487239539E-05</v>
      </c>
      <c r="Q258" s="116">
        <v>0.0033227127821300827</v>
      </c>
      <c r="R258" s="116">
        <v>-4.7816958134223095E-05</v>
      </c>
      <c r="S258" s="116">
        <v>-0.00032536039506920724</v>
      </c>
      <c r="T258" s="116">
        <v>-5.469063028256482E-06</v>
      </c>
      <c r="U258" s="116">
        <v>7.665798896493354E-05</v>
      </c>
      <c r="V258" s="116">
        <v>-3.778360456720992E-06</v>
      </c>
      <c r="W258" s="116">
        <v>-1.9647982710453807E-05</v>
      </c>
      <c r="X258" s="116">
        <v>57.5</v>
      </c>
    </row>
    <row r="259" spans="1:24" s="116" customFormat="1" ht="12.75">
      <c r="A259" s="116">
        <v>24</v>
      </c>
      <c r="B259" s="116">
        <v>82.36000061035156</v>
      </c>
      <c r="C259" s="116">
        <v>90.86000061035156</v>
      </c>
      <c r="D259" s="116">
        <v>10.4221830368042</v>
      </c>
      <c r="E259" s="116">
        <v>11.142847061157227</v>
      </c>
      <c r="F259" s="116">
        <v>16.178684787413086</v>
      </c>
      <c r="G259" s="116" t="s">
        <v>58</v>
      </c>
      <c r="H259" s="116">
        <v>12.023958683766416</v>
      </c>
      <c r="I259" s="116">
        <v>36.883959294117986</v>
      </c>
      <c r="J259" s="116" t="s">
        <v>61</v>
      </c>
      <c r="K259" s="116">
        <v>0.523110844884923</v>
      </c>
      <c r="L259" s="116">
        <v>-0.12362386830378436</v>
      </c>
      <c r="M259" s="116">
        <v>0.12205366319853841</v>
      </c>
      <c r="N259" s="116">
        <v>-0.05746630397733183</v>
      </c>
      <c r="O259" s="116">
        <v>0.021294201722267682</v>
      </c>
      <c r="P259" s="116">
        <v>-0.003545559559016476</v>
      </c>
      <c r="Q259" s="116">
        <v>0.002434017104622886</v>
      </c>
      <c r="R259" s="116">
        <v>-0.0008832802719401177</v>
      </c>
      <c r="S259" s="116">
        <v>0.00030203368948062445</v>
      </c>
      <c r="T259" s="116">
        <v>-5.191521481634026E-05</v>
      </c>
      <c r="U259" s="116">
        <v>4.730773043787656E-05</v>
      </c>
      <c r="V259" s="116">
        <v>-3.260471362239305E-05</v>
      </c>
      <c r="W259" s="116">
        <v>1.9500122941425686E-05</v>
      </c>
      <c r="X259" s="116">
        <v>57.5</v>
      </c>
    </row>
    <row r="260" spans="1:14" s="116" customFormat="1" ht="12.75">
      <c r="A260" s="116" t="s">
        <v>155</v>
      </c>
      <c r="E260" s="117" t="s">
        <v>104</v>
      </c>
      <c r="F260" s="117">
        <f>MIN(F231:F259)</f>
        <v>5.63777423442862</v>
      </c>
      <c r="G260" s="117"/>
      <c r="H260" s="117"/>
      <c r="I260" s="118"/>
      <c r="J260" s="118" t="s">
        <v>156</v>
      </c>
      <c r="K260" s="117">
        <f>AVERAGE(K258,K253,K248,K243,K238,K233)</f>
        <v>-0.8861623087497589</v>
      </c>
      <c r="L260" s="117">
        <f>AVERAGE(L258,L253,L248,L243,L238,L233)</f>
        <v>0.00035073731970773343</v>
      </c>
      <c r="M260" s="118" t="s">
        <v>106</v>
      </c>
      <c r="N260" s="117" t="e">
        <f>Mittelwert(K256,K251,K246,K241,K236,K231)</f>
        <v>#NAME?</v>
      </c>
    </row>
    <row r="261" spans="5:14" s="116" customFormat="1" ht="12.75">
      <c r="E261" s="117" t="s">
        <v>105</v>
      </c>
      <c r="F261" s="117">
        <f>MAX(F231:F259)</f>
        <v>22.12160017828292</v>
      </c>
      <c r="G261" s="117"/>
      <c r="H261" s="117"/>
      <c r="I261" s="118"/>
      <c r="J261" s="118" t="s">
        <v>157</v>
      </c>
      <c r="K261" s="117">
        <f>AVERAGE(K259,K254,K249,K244,K239,K234)</f>
        <v>0.5214991899627267</v>
      </c>
      <c r="L261" s="117">
        <f>AVERAGE(L259,L254,L249,L244,L239,L234)</f>
        <v>0.06439218563761116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110</v>
      </c>
      <c r="K262" s="117">
        <f>ABS(K260/$G$33)</f>
        <v>0.5538514429685992</v>
      </c>
      <c r="L262" s="117">
        <f>ABS(L260/$H$33)</f>
        <v>0.0009742703325214818</v>
      </c>
      <c r="M262" s="118" t="s">
        <v>109</v>
      </c>
      <c r="N262" s="117">
        <f>K262+L262+L263+K263</f>
        <v>0.8913771872579952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0.29630635793336746</v>
      </c>
      <c r="L263" s="117">
        <f>ABS(L261/$H$34)</f>
        <v>0.04024511602350697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3">
    <mergeCell ref="A9:B9"/>
    <mergeCell ref="A13:B13"/>
    <mergeCell ref="C13:F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2004-11-24T09:19:22Z</cp:lastPrinted>
  <dcterms:created xsi:type="dcterms:W3CDTF">2003-07-09T12:58:06Z</dcterms:created>
  <dcterms:modified xsi:type="dcterms:W3CDTF">2004-12-08T05:28:55Z</dcterms:modified>
  <cp:category/>
  <cp:version/>
  <cp:contentType/>
  <cp:contentStatus/>
</cp:coreProperties>
</file>