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975" tabRatio="228" firstSheet="2" activeTab="2"/>
  </bookViews>
  <sheets>
    <sheet name="calcul config" sheetId="1" state="hidden" r:id="rId1"/>
    <sheet name="param" sheetId="2" state="hidden" r:id="rId2"/>
    <sheet name="choix config" sheetId="3" r:id="rId3"/>
  </sheets>
  <definedNames>
    <definedName name="_xlnm.Print_Area" localSheetId="2">'choix config'!$A$1:$K$30</definedName>
  </definedNames>
  <calcPr fullCalcOnLoad="1"/>
</workbook>
</file>

<file path=xl/comments3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<sst xmlns="http://schemas.openxmlformats.org/spreadsheetml/2006/main" count="711" uniqueCount="166">
  <si>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</si>
  <si>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</si>
  <si>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</si>
  <si>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</si>
  <si>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</si>
  <si>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</si>
  <si>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</si>
  <si>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</si>
  <si>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</si>
  <si>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</si>
  <si>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</si>
  <si>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</si>
  <si>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</si>
  <si>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</si>
  <si>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</si>
  <si>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</si>
  <si>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</si>
  <si>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</si>
  <si>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</si>
  <si>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</si>
  <si>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</si>
  <si>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</si>
  <si>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</si>
  <si>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</si>
  <si>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</si>
  <si>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</si>
  <si>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</si>
  <si>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</si>
  <si>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</si>
  <si>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</si>
  <si>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</si>
  <si>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</si>
  <si>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</si>
  <si>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</si>
  <si>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</si>
  <si>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</si>
  <si>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</si>
  <si>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</si>
  <si>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</si>
  <si>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</si>
  <si>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</si>
  <si>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</si>
  <si>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</si>
  <si>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</si>
  <si>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</si>
  <si>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</si>
  <si>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</si>
  <si>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</si>
  <si>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</si>
  <si>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</si>
  <si>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</si>
  <si>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</si>
  <si>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</si>
  <si>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</si>
  <si>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</si>
  <si>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</si>
  <si>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</si>
  <si>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</si>
  <si>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</si>
  <si>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</si>
  <si>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</si>
  <si>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</si>
  <si>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</si>
  <si>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</si>
  <si>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</si>
  <si>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</si>
  <si>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</si>
  <si>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</si>
  <si>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</si>
  <si>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</si>
  <si>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</si>
  <si>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</si>
  <si>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</si>
  <si>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</si>
  <si>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</si>
  <si>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Protection sheets Thickness (mm)</t>
  </si>
  <si>
    <t>Déformation de la bobine (&lt;-&gt; calibre)</t>
  </si>
  <si>
    <t>Sur-contrainte réelle (MPa)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</si>
  <si>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</si>
  <si>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</si>
  <si>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</si>
  <si>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</si>
  <si>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</si>
  <si>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</si>
  <si>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</si>
  <si>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</si>
  <si>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</si>
  <si>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</si>
  <si>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</si>
  <si>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</si>
  <si>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</si>
  <si>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</si>
  <si>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</si>
  <si>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</si>
  <si>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</si>
  <si>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</si>
  <si>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</si>
  <si>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</si>
  <si>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</si>
  <si>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</si>
  <si>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</si>
  <si>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</si>
  <si>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</si>
  <si>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</si>
  <si>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Moyenne Normal</t>
  </si>
  <si>
    <t>Moyenne skew</t>
  </si>
  <si>
    <t>Mini_stress</t>
  </si>
  <si>
    <t>Maxi_stress</t>
  </si>
  <si>
    <t>Score/Norme</t>
  </si>
  <si>
    <t>Stdev_b</t>
  </si>
  <si>
    <t>Stdev_a</t>
  </si>
  <si>
    <t>Score/Rap</t>
  </si>
  <si>
    <t>Rap Moy/Stdev</t>
  </si>
  <si>
    <t>Lower Limit Stress</t>
  </si>
  <si>
    <t>Upper Limit stress</t>
  </si>
  <si>
    <t>Sorting Status</t>
  </si>
  <si>
    <t>cas 1 &amp; Meas_Pos=1</t>
  </si>
  <si>
    <t>cas 2 &amp; Meas_Pos=1</t>
  </si>
  <si>
    <t>cas 3 &amp; Meas_Pos=1</t>
  </si>
  <si>
    <t>cas 4 &amp; Meas_Pos=1</t>
  </si>
  <si>
    <t>cas 5 &amp; Meas_Pos=1</t>
  </si>
  <si>
    <t>cas 6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</si>
  <si>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</si>
  <si>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</si>
  <si>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</si>
  <si>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</si>
  <si>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</si>
  <si>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6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</si>
  <si>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</si>
  <si>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</si>
  <si>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</si>
  <si>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</si>
  <si>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</si>
  <si>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6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</si>
  <si>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</si>
  <si>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</si>
  <si>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</si>
  <si>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</si>
  <si>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</si>
  <si>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6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</si>
  <si>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</si>
  <si>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</si>
  <si>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</si>
  <si>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</si>
  <si>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</si>
  <si>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6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</si>
  <si>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</si>
  <si>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</si>
  <si>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</si>
  <si>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</si>
  <si>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</si>
  <si>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Meas_Pos=6</t>
  </si>
  <si>
    <t>cas 1</t>
  </si>
  <si>
    <t>cas 2</t>
  </si>
  <si>
    <t>cas 3</t>
  </si>
  <si>
    <t>cas 4</t>
  </si>
  <si>
    <t>cas 5</t>
  </si>
  <si>
    <t>cas 6</t>
  </si>
  <si>
    <t>Mittelwert Normal</t>
  </si>
  <si>
    <t>Mittelwert skew</t>
  </si>
  <si>
    <t>OK</t>
  </si>
  <si>
    <t>Macro date :10/11/2004</t>
  </si>
  <si>
    <t>Cas 5</t>
  </si>
  <si>
    <t xml:space="preserve"> </t>
  </si>
  <si>
    <t>AP 428</t>
  </si>
  <si>
    <t>4E14469A-1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</si>
</sst>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b/>
      <i/>
      <sz val="12"/>
      <color indexed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5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9" fontId="5" fillId="0" borderId="0" xfId="17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2" fontId="0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2" fontId="0" fillId="2" borderId="10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/>
      <protection locked="0"/>
    </xf>
    <xf numFmtId="173" fontId="0" fillId="0" borderId="5" xfId="0" applyNumberFormat="1" applyFont="1" applyBorder="1" applyAlignment="1" applyProtection="1">
      <alignment horizont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9" xfId="0" applyFont="1" applyBorder="1" applyAlignment="1" applyProtection="1">
      <alignment/>
      <protection locked="0"/>
    </xf>
    <xf numFmtId="173" fontId="0" fillId="0" borderId="10" xfId="0" applyNumberFormat="1" applyFont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3" fontId="0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/>
      <protection locked="0"/>
    </xf>
    <xf numFmtId="172" fontId="0" fillId="0" borderId="1" xfId="0" applyNumberFormat="1" applyFont="1" applyBorder="1" applyAlignment="1" applyProtection="1">
      <alignment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72" fontId="0" fillId="0" borderId="4" xfId="0" applyNumberFormat="1" applyFont="1" applyBorder="1" applyAlignment="1" applyProtection="1">
      <alignment/>
      <protection locked="0"/>
    </xf>
    <xf numFmtId="2" fontId="0" fillId="0" borderId="5" xfId="0" applyNumberFormat="1" applyFont="1" applyBorder="1" applyAlignment="1" applyProtection="1">
      <alignment horizontal="center"/>
      <protection locked="0"/>
    </xf>
    <xf numFmtId="2" fontId="0" fillId="0" borderId="6" xfId="0" applyNumberFormat="1" applyFont="1" applyBorder="1" applyAlignment="1" applyProtection="1">
      <alignment horizontal="center"/>
      <protection locked="0"/>
    </xf>
    <xf numFmtId="172" fontId="0" fillId="0" borderId="9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2" fontId="0" fillId="4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0" fillId="0" borderId="13" xfId="0" applyFont="1" applyBorder="1" applyAlignment="1" applyProtection="1">
      <alignment/>
      <protection locked="0"/>
    </xf>
    <xf numFmtId="2" fontId="0" fillId="0" borderId="14" xfId="0" applyNumberFormat="1" applyFont="1" applyBorder="1" applyAlignment="1" applyProtection="1">
      <alignment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175" fontId="10" fillId="0" borderId="15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114675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67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67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7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8" y="185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7" y="185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50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4"/>
            <a:ext cx="56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67"/>
            <a:ext cx="68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43225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164.0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4019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181.6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40100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154.2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162.8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431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158.7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142.3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432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168.7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76450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153.4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14" customWidth="1"/>
    <col min="2" max="2" width="16.28125" style="15" customWidth="1"/>
    <col min="3" max="3" width="12.421875" style="14" customWidth="1"/>
    <col min="4" max="4" width="13.57421875" style="14" customWidth="1"/>
    <col min="5" max="5" width="11.421875" style="14" customWidth="1"/>
    <col min="6" max="6" width="12.8515625" style="14" customWidth="1"/>
    <col min="7" max="7" width="10.8515625" style="14" customWidth="1"/>
    <col min="8" max="10" width="11.421875" style="14" customWidth="1"/>
    <col min="11" max="11" width="10.421875" style="14" customWidth="1"/>
    <col min="12" max="21" width="11.421875" style="14" customWidth="1"/>
    <col min="22" max="23" width="11.421875" style="1" customWidth="1"/>
    <col min="24" max="24" width="11.421875" style="14" customWidth="1"/>
    <col min="25" max="25" width="7.140625" style="14" customWidth="1"/>
    <col min="26" max="26" width="14.28125" style="14" customWidth="1"/>
    <col min="27" max="27" width="11.421875" style="14" customWidth="1"/>
    <col min="28" max="28" width="14.7109375" style="14" customWidth="1"/>
    <col min="29" max="16384" width="11.421875" style="14" customWidth="1"/>
  </cols>
  <sheetData>
    <row r="1" spans="2:23" s="3" customFormat="1" ht="12.75">
      <c r="B1" s="2"/>
      <c r="H1" s="3" t="s">
        <v>30</v>
      </c>
      <c r="J1" s="3" t="s">
        <v>31</v>
      </c>
      <c r="L1" s="3" t="s">
        <v>32</v>
      </c>
      <c r="N1" s="3" t="s">
        <v>33</v>
      </c>
      <c r="P1" s="3" t="s">
        <v>34</v>
      </c>
      <c r="R1" s="3" t="s">
        <v>35</v>
      </c>
      <c r="T1" s="3" t="s">
        <v>36</v>
      </c>
      <c r="V1" s="4"/>
      <c r="W1" s="4"/>
    </row>
    <row r="2" spans="2:23" s="3" customFormat="1" ht="12.75">
      <c r="B2" s="2"/>
      <c r="E2" s="3" t="s">
        <v>3</v>
      </c>
      <c r="V2" s="4"/>
      <c r="W2" s="4"/>
    </row>
    <row r="3" spans="2:23" s="3" customFormat="1" ht="12.75">
      <c r="B3" s="2"/>
      <c r="E3" s="3" t="s">
        <v>4</v>
      </c>
      <c r="H3" s="3" t="s">
        <v>5</v>
      </c>
      <c r="I3" s="3" t="s">
        <v>6</v>
      </c>
      <c r="J3" s="3" t="s">
        <v>5</v>
      </c>
      <c r="K3" s="3" t="s">
        <v>6</v>
      </c>
      <c r="L3" s="3" t="s">
        <v>5</v>
      </c>
      <c r="M3" s="3" t="s">
        <v>6</v>
      </c>
      <c r="N3" s="3" t="s">
        <v>5</v>
      </c>
      <c r="O3" s="3" t="s">
        <v>6</v>
      </c>
      <c r="P3" s="3" t="s">
        <v>5</v>
      </c>
      <c r="Q3" s="3" t="s">
        <v>6</v>
      </c>
      <c r="R3" s="3" t="s">
        <v>5</v>
      </c>
      <c r="S3" s="3" t="s">
        <v>6</v>
      </c>
      <c r="T3" s="3" t="s">
        <v>5</v>
      </c>
      <c r="U3" s="3" t="s">
        <v>6</v>
      </c>
      <c r="V3" s="4" t="s">
        <v>5</v>
      </c>
      <c r="W3" s="4" t="s">
        <v>6</v>
      </c>
    </row>
    <row r="4" spans="2:23" s="3" customFormat="1" ht="12.75">
      <c r="B4" s="2"/>
      <c r="E4" s="3">
        <v>1</v>
      </c>
      <c r="H4" s="3">
        <v>-8.96604E-11</v>
      </c>
      <c r="I4" s="3">
        <v>9.27348E-11</v>
      </c>
      <c r="J4" s="3">
        <v>-8.96604E-11</v>
      </c>
      <c r="K4" s="3" t="s">
        <v>23</v>
      </c>
      <c r="L4" s="3">
        <v>-8.96604E-11</v>
      </c>
      <c r="M4" s="3" t="s">
        <v>23</v>
      </c>
      <c r="N4" s="3">
        <v>-8.96604E-11</v>
      </c>
      <c r="O4" s="3">
        <v>9.27348E-11</v>
      </c>
      <c r="P4" s="3">
        <v>-8.96604E-11</v>
      </c>
      <c r="Q4" s="3">
        <v>9.27348E-11</v>
      </c>
      <c r="R4" s="3">
        <v>-8.96604E-11</v>
      </c>
      <c r="S4" s="3">
        <v>9.27348E-11</v>
      </c>
      <c r="T4" s="3">
        <v>-8.96604E-11</v>
      </c>
      <c r="U4" s="3">
        <v>9.27348E-11</v>
      </c>
      <c r="V4" s="3">
        <v>-8.96604E-11</v>
      </c>
      <c r="W4" s="3">
        <v>9.27348E-11</v>
      </c>
    </row>
    <row r="5" spans="2:23" s="3" customFormat="1" ht="12.75">
      <c r="B5" s="2"/>
      <c r="E5" s="3">
        <v>2</v>
      </c>
      <c r="H5" s="3">
        <v>0.000319438</v>
      </c>
      <c r="I5" s="3">
        <v>-2.7452E-10</v>
      </c>
      <c r="J5" s="3">
        <v>0.000319438</v>
      </c>
      <c r="K5" s="3" t="s">
        <v>24</v>
      </c>
      <c r="L5" s="3">
        <v>0.000319438</v>
      </c>
      <c r="M5" s="3" t="s">
        <v>24</v>
      </c>
      <c r="N5" s="3">
        <v>0.000319438</v>
      </c>
      <c r="O5" s="3">
        <v>-2.7452E-10</v>
      </c>
      <c r="P5" s="3">
        <v>0.000319438</v>
      </c>
      <c r="Q5" s="3">
        <v>-2.7452E-10</v>
      </c>
      <c r="R5" s="3">
        <v>0.000319438</v>
      </c>
      <c r="S5" s="3">
        <v>-2.7452E-10</v>
      </c>
      <c r="T5" s="3">
        <v>0.000319438</v>
      </c>
      <c r="U5" s="3">
        <v>-2.7452E-10</v>
      </c>
      <c r="V5" s="3">
        <v>0.000319438</v>
      </c>
      <c r="W5" s="3">
        <v>-2.7452E-10</v>
      </c>
    </row>
    <row r="6" spans="2:23" s="3" customFormat="1" ht="12.75">
      <c r="B6" s="2"/>
      <c r="E6" s="3">
        <v>3</v>
      </c>
      <c r="H6" s="3">
        <v>0.000879364</v>
      </c>
      <c r="I6" s="3">
        <v>0.000601288</v>
      </c>
      <c r="J6" s="3">
        <v>0.000879364</v>
      </c>
      <c r="K6" s="3">
        <v>0.000601288</v>
      </c>
      <c r="L6" s="3">
        <v>0.000879364</v>
      </c>
      <c r="M6" s="3">
        <v>0.000601288</v>
      </c>
      <c r="N6" s="3">
        <v>0.000879364</v>
      </c>
      <c r="O6" s="3">
        <v>0.000601288</v>
      </c>
      <c r="P6" s="3">
        <v>0.000879364</v>
      </c>
      <c r="Q6" s="3">
        <v>0.000601288</v>
      </c>
      <c r="R6" s="3">
        <v>0.000879364</v>
      </c>
      <c r="S6" s="3">
        <v>0.000601288</v>
      </c>
      <c r="T6" s="3">
        <v>0.000879364</v>
      </c>
      <c r="U6" s="3">
        <v>0.000601288</v>
      </c>
      <c r="V6" s="3">
        <v>0.000879364</v>
      </c>
      <c r="W6" s="3">
        <v>0.000601288</v>
      </c>
    </row>
    <row r="7" spans="2:23" s="3" customFormat="1" ht="12.75">
      <c r="B7" s="2"/>
      <c r="E7" s="3">
        <v>4</v>
      </c>
      <c r="H7" s="3">
        <v>9.24253E-05</v>
      </c>
      <c r="I7" s="3">
        <v>0.000325827</v>
      </c>
      <c r="J7" s="3">
        <v>9.24253E-05</v>
      </c>
      <c r="K7" s="3">
        <v>0.000325827</v>
      </c>
      <c r="L7" s="3">
        <v>9.24253E-05</v>
      </c>
      <c r="M7" s="3">
        <v>0.000325827</v>
      </c>
      <c r="N7" s="3">
        <v>9.24253E-05</v>
      </c>
      <c r="O7" s="3">
        <v>0.000325827</v>
      </c>
      <c r="P7" s="3">
        <v>9.24253E-05</v>
      </c>
      <c r="Q7" s="3">
        <v>0.000325827</v>
      </c>
      <c r="R7" s="3">
        <v>9.24253E-05</v>
      </c>
      <c r="S7" s="3">
        <v>0.000325827</v>
      </c>
      <c r="T7" s="3">
        <v>9.24253E-05</v>
      </c>
      <c r="U7" s="3">
        <v>0.000325827</v>
      </c>
      <c r="V7" s="3">
        <v>9.24253E-05</v>
      </c>
      <c r="W7" s="3">
        <v>0.000325827</v>
      </c>
    </row>
    <row r="8" spans="2:23" s="3" customFormat="1" ht="12.75">
      <c r="B8" s="2"/>
      <c r="E8" s="3">
        <v>5</v>
      </c>
      <c r="H8" s="3">
        <v>-3.91724E-05</v>
      </c>
      <c r="I8" s="3">
        <v>0.000161302</v>
      </c>
      <c r="J8" s="3">
        <v>-3.91724E-05</v>
      </c>
      <c r="K8" s="3">
        <v>0.000161302</v>
      </c>
      <c r="L8" s="3">
        <v>-3.91724E-05</v>
      </c>
      <c r="M8" s="3">
        <v>0.000161302</v>
      </c>
      <c r="N8" s="3">
        <v>-3.91724E-05</v>
      </c>
      <c r="O8" s="3">
        <v>0.000161302</v>
      </c>
      <c r="P8" s="3">
        <v>-3.91724E-05</v>
      </c>
      <c r="Q8" s="3">
        <v>0.000161302</v>
      </c>
      <c r="R8" s="3">
        <v>-3.91724E-05</v>
      </c>
      <c r="S8" s="3">
        <v>0.000161302</v>
      </c>
      <c r="T8" s="3">
        <v>-3.91724E-05</v>
      </c>
      <c r="U8" s="3">
        <v>0.000161302</v>
      </c>
      <c r="V8" s="3">
        <v>-3.91724E-05</v>
      </c>
      <c r="W8" s="3">
        <v>0.000161302</v>
      </c>
    </row>
    <row r="9" spans="2:23" s="3" customFormat="1" ht="12.75">
      <c r="B9" s="2"/>
      <c r="E9" s="3">
        <v>6</v>
      </c>
      <c r="H9" s="3">
        <v>3.92438</v>
      </c>
      <c r="I9" s="3">
        <v>-1.72103E-05</v>
      </c>
      <c r="J9" s="3">
        <v>3.92438</v>
      </c>
      <c r="K9" s="3">
        <v>-1.72103E-05</v>
      </c>
      <c r="L9" s="3">
        <v>3.92438</v>
      </c>
      <c r="M9" s="3">
        <v>-1.72103E-05</v>
      </c>
      <c r="N9" s="3">
        <v>3.92438</v>
      </c>
      <c r="O9" s="3">
        <v>-1.72103E-05</v>
      </c>
      <c r="P9" s="3">
        <v>3.92438</v>
      </c>
      <c r="Q9" s="3">
        <v>-1.72103E-05</v>
      </c>
      <c r="R9" s="3">
        <v>3.92438</v>
      </c>
      <c r="S9" s="3">
        <v>-1.72103E-05</v>
      </c>
      <c r="T9" s="3">
        <v>3.92438</v>
      </c>
      <c r="U9" s="3">
        <v>-1.72103E-05</v>
      </c>
      <c r="V9" s="3">
        <v>3.92438</v>
      </c>
      <c r="W9" s="3">
        <v>-1.72103E-05</v>
      </c>
    </row>
    <row r="10" spans="2:23" s="3" customFormat="1" ht="12.75">
      <c r="B10" s="2"/>
      <c r="E10" s="3">
        <v>7</v>
      </c>
      <c r="H10" s="3">
        <v>-2.33051E-05</v>
      </c>
      <c r="I10" s="3">
        <v>-3.89739E-05</v>
      </c>
      <c r="J10" s="3">
        <v>-2.33051E-05</v>
      </c>
      <c r="K10" s="3">
        <v>-3.89739E-05</v>
      </c>
      <c r="L10" s="3">
        <v>-2.33051E-05</v>
      </c>
      <c r="M10" s="3">
        <v>-3.89739E-05</v>
      </c>
      <c r="N10" s="3">
        <v>-2.33051E-05</v>
      </c>
      <c r="O10" s="3">
        <v>-3.89739E-05</v>
      </c>
      <c r="P10" s="3">
        <v>-2.33051E-05</v>
      </c>
      <c r="Q10" s="3">
        <v>-3.89739E-05</v>
      </c>
      <c r="R10" s="3">
        <v>-2.33051E-05</v>
      </c>
      <c r="S10" s="3">
        <v>-3.89739E-05</v>
      </c>
      <c r="T10" s="3">
        <v>-2.33051E-05</v>
      </c>
      <c r="U10" s="3">
        <v>-3.89739E-05</v>
      </c>
      <c r="V10" s="3">
        <v>-2.33051E-05</v>
      </c>
      <c r="W10" s="3">
        <v>-3.89739E-05</v>
      </c>
    </row>
    <row r="11" spans="2:23" s="3" customFormat="1" ht="12.75">
      <c r="B11" s="2"/>
      <c r="E11" s="3">
        <v>8</v>
      </c>
      <c r="H11" s="3">
        <v>4.70052E-06</v>
      </c>
      <c r="I11" s="3">
        <v>-2.96402E-06</v>
      </c>
      <c r="J11" s="3">
        <v>4.70052E-06</v>
      </c>
      <c r="K11" s="3">
        <v>-2.96402E-06</v>
      </c>
      <c r="L11" s="3">
        <v>4.70052E-06</v>
      </c>
      <c r="M11" s="3">
        <v>-2.96402E-06</v>
      </c>
      <c r="N11" s="3">
        <v>4.70052E-06</v>
      </c>
      <c r="O11" s="3">
        <v>-2.96402E-06</v>
      </c>
      <c r="P11" s="3">
        <v>4.70052E-06</v>
      </c>
      <c r="Q11" s="3">
        <v>-2.96402E-06</v>
      </c>
      <c r="R11" s="3">
        <v>4.70052E-06</v>
      </c>
      <c r="S11" s="3">
        <v>-2.96402E-06</v>
      </c>
      <c r="T11" s="3">
        <v>4.70052E-06</v>
      </c>
      <c r="U11" s="3">
        <v>-2.96402E-06</v>
      </c>
      <c r="V11" s="3">
        <v>4.70052E-06</v>
      </c>
      <c r="W11" s="3">
        <v>-2.96402E-06</v>
      </c>
    </row>
    <row r="12" spans="2:23" s="3" customFormat="1" ht="12.75">
      <c r="B12" s="2"/>
      <c r="E12" s="3">
        <v>9</v>
      </c>
      <c r="H12" s="3">
        <v>-3.68081E-06</v>
      </c>
      <c r="I12" s="3">
        <v>3.48646E-06</v>
      </c>
      <c r="J12" s="3">
        <v>-3.68081E-06</v>
      </c>
      <c r="K12" s="3">
        <v>3.48646E-06</v>
      </c>
      <c r="L12" s="3">
        <v>-3.68081E-06</v>
      </c>
      <c r="M12" s="3">
        <v>3.48646E-06</v>
      </c>
      <c r="N12" s="3">
        <v>-3.68081E-06</v>
      </c>
      <c r="O12" s="3">
        <v>3.48646E-06</v>
      </c>
      <c r="P12" s="3">
        <v>-3.68081E-06</v>
      </c>
      <c r="Q12" s="3">
        <v>3.48646E-06</v>
      </c>
      <c r="R12" s="3">
        <v>-3.68081E-06</v>
      </c>
      <c r="S12" s="3">
        <v>3.48646E-06</v>
      </c>
      <c r="T12" s="3">
        <v>-3.68081E-06</v>
      </c>
      <c r="U12" s="3">
        <v>3.48646E-06</v>
      </c>
      <c r="V12" s="3">
        <v>-3.68081E-06</v>
      </c>
      <c r="W12" s="3">
        <v>3.48646E-06</v>
      </c>
    </row>
    <row r="13" spans="2:23" s="3" customFormat="1" ht="12.75">
      <c r="B13" s="2"/>
      <c r="E13" s="3">
        <v>10</v>
      </c>
      <c r="H13" s="3">
        <v>-0.200959</v>
      </c>
      <c r="I13" s="3">
        <v>-5.06254E-06</v>
      </c>
      <c r="J13" s="3">
        <v>-0.200959</v>
      </c>
      <c r="K13" s="3">
        <v>-5.06254E-06</v>
      </c>
      <c r="L13" s="3">
        <v>-0.200959</v>
      </c>
      <c r="M13" s="3">
        <v>-5.06254E-06</v>
      </c>
      <c r="N13" s="3">
        <v>-0.200959</v>
      </c>
      <c r="O13" s="3">
        <v>-5.06254E-06</v>
      </c>
      <c r="P13" s="3">
        <v>-0.200959</v>
      </c>
      <c r="Q13" s="3">
        <v>-5.06254E-06</v>
      </c>
      <c r="R13" s="3">
        <v>-0.200959</v>
      </c>
      <c r="S13" s="3">
        <v>-5.06254E-06</v>
      </c>
      <c r="T13" s="3">
        <v>-0.200959</v>
      </c>
      <c r="U13" s="3">
        <v>-5.06254E-06</v>
      </c>
      <c r="V13" s="3">
        <v>-0.200959</v>
      </c>
      <c r="W13" s="3">
        <v>-5.06254E-06</v>
      </c>
    </row>
    <row r="14" spans="2:23" s="3" customFormat="1" ht="12.75">
      <c r="B14" s="2"/>
      <c r="E14" s="3">
        <v>11</v>
      </c>
      <c r="H14" s="3">
        <v>1.59338E-06</v>
      </c>
      <c r="I14" s="3">
        <v>1.18763E-06</v>
      </c>
      <c r="J14" s="3">
        <v>1.59338E-06</v>
      </c>
      <c r="K14" s="3">
        <v>1.18763E-06</v>
      </c>
      <c r="L14" s="3">
        <v>1.59338E-06</v>
      </c>
      <c r="M14" s="3">
        <v>1.18763E-06</v>
      </c>
      <c r="N14" s="3">
        <v>1.59338E-06</v>
      </c>
      <c r="O14" s="3">
        <v>1.18763E-06</v>
      </c>
      <c r="P14" s="3">
        <v>1.59338E-06</v>
      </c>
      <c r="Q14" s="3">
        <v>1.18763E-06</v>
      </c>
      <c r="R14" s="3">
        <v>1.59338E-06</v>
      </c>
      <c r="S14" s="3">
        <v>1.18763E-06</v>
      </c>
      <c r="T14" s="3">
        <v>1.59338E-06</v>
      </c>
      <c r="U14" s="3">
        <v>1.18763E-06</v>
      </c>
      <c r="V14" s="3">
        <v>1.59338E-06</v>
      </c>
      <c r="W14" s="3">
        <v>1.18763E-06</v>
      </c>
    </row>
    <row r="15" spans="2:23" s="3" customFormat="1" ht="12.75">
      <c r="B15" s="2"/>
      <c r="E15" s="3">
        <v>12</v>
      </c>
      <c r="H15" s="3">
        <v>2.14477E-08</v>
      </c>
      <c r="I15" s="3">
        <v>1.33651E-06</v>
      </c>
      <c r="J15" s="3">
        <v>2.14477E-08</v>
      </c>
      <c r="K15" s="3">
        <v>1.33651E-06</v>
      </c>
      <c r="L15" s="3">
        <v>2.14477E-08</v>
      </c>
      <c r="M15" s="3">
        <v>1.33651E-06</v>
      </c>
      <c r="N15" s="3">
        <v>2.14477E-08</v>
      </c>
      <c r="O15" s="3">
        <v>1.33651E-06</v>
      </c>
      <c r="P15" s="3">
        <v>2.14477E-08</v>
      </c>
      <c r="Q15" s="3">
        <v>1.33651E-06</v>
      </c>
      <c r="R15" s="3">
        <v>2.14477E-08</v>
      </c>
      <c r="S15" s="3">
        <v>1.33651E-06</v>
      </c>
      <c r="T15" s="3">
        <v>2.14477E-08</v>
      </c>
      <c r="U15" s="3">
        <v>1.33651E-06</v>
      </c>
      <c r="V15" s="3">
        <v>2.14477E-08</v>
      </c>
      <c r="W15" s="3">
        <v>1.33651E-06</v>
      </c>
    </row>
    <row r="16" spans="2:23" s="3" customFormat="1" ht="12.75">
      <c r="B16" s="2"/>
      <c r="E16" s="3">
        <v>13</v>
      </c>
      <c r="H16" s="3">
        <v>-6.04268E-07</v>
      </c>
      <c r="I16" s="3">
        <v>8.7592E-07</v>
      </c>
      <c r="J16" s="3">
        <v>-6.04268E-07</v>
      </c>
      <c r="K16" s="3">
        <v>8.7592E-07</v>
      </c>
      <c r="L16" s="3">
        <v>-6.04268E-07</v>
      </c>
      <c r="M16" s="3">
        <v>8.7592E-07</v>
      </c>
      <c r="N16" s="3">
        <v>-6.04268E-07</v>
      </c>
      <c r="O16" s="3">
        <v>8.7592E-07</v>
      </c>
      <c r="P16" s="3">
        <v>-6.04268E-07</v>
      </c>
      <c r="Q16" s="3">
        <v>8.7592E-07</v>
      </c>
      <c r="R16" s="3">
        <v>-6.04268E-07</v>
      </c>
      <c r="S16" s="3">
        <v>8.7592E-07</v>
      </c>
      <c r="T16" s="3">
        <v>-6.04268E-07</v>
      </c>
      <c r="U16" s="3">
        <v>8.7592E-07</v>
      </c>
      <c r="V16" s="3">
        <v>-6.04268E-07</v>
      </c>
      <c r="W16" s="3">
        <v>8.7592E-07</v>
      </c>
    </row>
    <row r="17" spans="2:23" s="3" customFormat="1" ht="12.75">
      <c r="B17" s="2"/>
      <c r="E17" s="3">
        <v>14</v>
      </c>
      <c r="H17" s="3">
        <v>-0.149992</v>
      </c>
      <c r="I17" s="3">
        <v>6.74043E-07</v>
      </c>
      <c r="J17" s="3">
        <v>-0.149992</v>
      </c>
      <c r="K17" s="3">
        <v>6.74043E-07</v>
      </c>
      <c r="L17" s="3">
        <v>-0.149992</v>
      </c>
      <c r="M17" s="3">
        <v>6.74043E-07</v>
      </c>
      <c r="N17" s="3">
        <v>-0.149992</v>
      </c>
      <c r="O17" s="3">
        <v>6.74043E-07</v>
      </c>
      <c r="P17" s="3">
        <v>-0.149992</v>
      </c>
      <c r="Q17" s="3">
        <v>6.74043E-07</v>
      </c>
      <c r="R17" s="3">
        <v>-0.149992</v>
      </c>
      <c r="S17" s="3">
        <v>6.74043E-07</v>
      </c>
      <c r="T17" s="3">
        <v>-0.149992</v>
      </c>
      <c r="U17" s="3">
        <v>6.74043E-07</v>
      </c>
      <c r="V17" s="3">
        <v>-0.149992</v>
      </c>
      <c r="W17" s="3">
        <v>6.74043E-07</v>
      </c>
    </row>
    <row r="18" spans="2:23" s="3" customFormat="1" ht="12.75">
      <c r="B18" s="2"/>
      <c r="E18" s="3">
        <v>15</v>
      </c>
      <c r="H18" s="3">
        <v>-2.04212E-08</v>
      </c>
      <c r="I18" s="3">
        <v>-4.6634E-07</v>
      </c>
      <c r="J18" s="3">
        <v>-2.04212E-08</v>
      </c>
      <c r="K18" s="3">
        <v>-4.6634E-07</v>
      </c>
      <c r="L18" s="3">
        <v>-2.04212E-08</v>
      </c>
      <c r="M18" s="3">
        <v>-4.6634E-07</v>
      </c>
      <c r="N18" s="3">
        <v>-2.04212E-08</v>
      </c>
      <c r="O18" s="3">
        <v>-4.6634E-07</v>
      </c>
      <c r="P18" s="3">
        <v>-2.04212E-08</v>
      </c>
      <c r="Q18" s="3">
        <v>-4.6634E-07</v>
      </c>
      <c r="R18" s="3">
        <v>-2.04212E-08</v>
      </c>
      <c r="S18" s="3">
        <v>-4.6634E-07</v>
      </c>
      <c r="T18" s="3">
        <v>-2.04212E-08</v>
      </c>
      <c r="U18" s="3">
        <v>-4.6634E-07</v>
      </c>
      <c r="V18" s="3">
        <v>-2.04212E-08</v>
      </c>
      <c r="W18" s="3">
        <v>-4.6634E-07</v>
      </c>
    </row>
    <row r="20" spans="2:23" s="3" customFormat="1" ht="12.75">
      <c r="B20" s="2"/>
      <c r="E20" s="3" t="s">
        <v>0</v>
      </c>
      <c r="H20" s="3" t="s">
        <v>1</v>
      </c>
      <c r="I20" s="3" t="s">
        <v>2</v>
      </c>
      <c r="J20" s="3" t="s">
        <v>1</v>
      </c>
      <c r="K20" s="3" t="s">
        <v>22</v>
      </c>
      <c r="L20" s="3" t="s">
        <v>1</v>
      </c>
      <c r="M20" s="3" t="s">
        <v>22</v>
      </c>
      <c r="N20" s="3" t="s">
        <v>1</v>
      </c>
      <c r="O20" s="3" t="s">
        <v>29</v>
      </c>
      <c r="P20" s="3" t="s">
        <v>1</v>
      </c>
      <c r="Q20" s="3" t="s">
        <v>1</v>
      </c>
      <c r="R20" s="3" t="s">
        <v>1</v>
      </c>
      <c r="S20" s="3" t="s">
        <v>1</v>
      </c>
      <c r="T20" s="3" t="s">
        <v>1</v>
      </c>
      <c r="U20" s="3" t="s">
        <v>1</v>
      </c>
      <c r="V20" s="4" t="s">
        <v>1</v>
      </c>
      <c r="W20" s="4" t="s">
        <v>1</v>
      </c>
    </row>
    <row r="21" spans="2:23" s="3" customFormat="1" ht="12.75">
      <c r="B21" s="2"/>
      <c r="E21" s="3" t="s">
        <v>7</v>
      </c>
      <c r="V21" s="4"/>
      <c r="W21" s="4"/>
    </row>
    <row r="22" spans="2:23" s="3" customFormat="1" ht="12.75">
      <c r="B22" s="2"/>
      <c r="E22" s="3" t="s">
        <v>4</v>
      </c>
      <c r="H22" s="3" t="s">
        <v>5</v>
      </c>
      <c r="I22" s="3" t="s">
        <v>6</v>
      </c>
      <c r="J22" s="3" t="s">
        <v>5</v>
      </c>
      <c r="K22" s="3" t="s">
        <v>6</v>
      </c>
      <c r="L22" s="3" t="s">
        <v>5</v>
      </c>
      <c r="M22" s="3" t="s">
        <v>6</v>
      </c>
      <c r="N22" s="3" t="s">
        <v>5</v>
      </c>
      <c r="O22" s="3" t="s">
        <v>6</v>
      </c>
      <c r="P22" s="3" t="s">
        <v>5</v>
      </c>
      <c r="Q22" s="3" t="s">
        <v>6</v>
      </c>
      <c r="R22" s="3" t="s">
        <v>5</v>
      </c>
      <c r="S22" s="3" t="s">
        <v>6</v>
      </c>
      <c r="T22" s="3" t="s">
        <v>5</v>
      </c>
      <c r="U22" s="3" t="s">
        <v>6</v>
      </c>
      <c r="V22" s="4" t="s">
        <v>5</v>
      </c>
      <c r="W22" s="4" t="s">
        <v>6</v>
      </c>
    </row>
    <row r="23" spans="2:23" s="3" customFormat="1" ht="12.75">
      <c r="B23" s="2"/>
      <c r="E23" s="3">
        <v>1</v>
      </c>
      <c r="H23" s="3">
        <v>-3.91218E-10</v>
      </c>
      <c r="I23" s="3">
        <v>-1.80545E-07</v>
      </c>
      <c r="J23" s="3">
        <v>1.80548E-07</v>
      </c>
      <c r="K23" s="3" t="s">
        <v>25</v>
      </c>
      <c r="L23" s="3">
        <v>2.114E-10</v>
      </c>
      <c r="M23" s="3" t="s">
        <v>27</v>
      </c>
      <c r="N23" s="3">
        <v>-1.80727E-07</v>
      </c>
      <c r="O23" s="3">
        <v>3.94193E-10</v>
      </c>
      <c r="P23" s="3">
        <v>-2.27757E-10</v>
      </c>
      <c r="Q23" s="3">
        <v>-1.38536E-07</v>
      </c>
      <c r="R23" s="3">
        <v>1.38539E-07</v>
      </c>
      <c r="S23" s="3">
        <v>-4.59163E-11</v>
      </c>
      <c r="T23" s="3">
        <v>4.89339E-11</v>
      </c>
      <c r="U23" s="3">
        <v>1.38721E-07</v>
      </c>
      <c r="V23" s="3">
        <v>-1.38718E-07</v>
      </c>
      <c r="W23" s="3">
        <v>2.31528E-10</v>
      </c>
    </row>
    <row r="24" spans="2:23" s="3" customFormat="1" ht="12.75">
      <c r="B24" s="2"/>
      <c r="E24" s="3">
        <v>2</v>
      </c>
      <c r="H24" s="3">
        <v>0.000319438</v>
      </c>
      <c r="I24" s="3">
        <v>-1.45093E-07</v>
      </c>
      <c r="J24" s="3">
        <v>0.000319438</v>
      </c>
      <c r="K24" s="3" t="s">
        <v>26</v>
      </c>
      <c r="L24" s="3">
        <v>0.000319438</v>
      </c>
      <c r="M24" s="3" t="s">
        <v>28</v>
      </c>
      <c r="N24" s="3">
        <v>0.000319438</v>
      </c>
      <c r="O24" s="3">
        <v>-1.45093E-07</v>
      </c>
      <c r="P24" s="3">
        <v>0.000319438</v>
      </c>
      <c r="Q24" s="3">
        <v>-7.24391E-08</v>
      </c>
      <c r="R24" s="3">
        <v>0.000319438</v>
      </c>
      <c r="S24" s="3">
        <v>-7.24392E-08</v>
      </c>
      <c r="T24" s="3">
        <v>0.000319438</v>
      </c>
      <c r="U24" s="3">
        <v>-7.24392E-08</v>
      </c>
      <c r="V24" s="3">
        <v>0.000319438</v>
      </c>
      <c r="W24" s="3">
        <v>-7.24392E-08</v>
      </c>
    </row>
    <row r="25" spans="2:23" s="3" customFormat="1" ht="12.75">
      <c r="B25" s="2"/>
      <c r="E25" s="3">
        <v>3</v>
      </c>
      <c r="H25" s="3">
        <v>-0.011403</v>
      </c>
      <c r="I25" s="3">
        <v>-2.89764</v>
      </c>
      <c r="J25" s="3">
        <v>-2.89736</v>
      </c>
      <c r="K25" s="3">
        <v>0.0128857</v>
      </c>
      <c r="L25" s="3">
        <v>0.0131617</v>
      </c>
      <c r="M25" s="3">
        <v>2.89884</v>
      </c>
      <c r="N25" s="3">
        <v>2.89911</v>
      </c>
      <c r="O25" s="3">
        <v>-0.0116923</v>
      </c>
      <c r="P25" s="3">
        <v>-0.00179958</v>
      </c>
      <c r="Q25" s="3">
        <v>-0.947348</v>
      </c>
      <c r="R25" s="3">
        <v>-0.947072</v>
      </c>
      <c r="S25" s="3">
        <v>0.00328323</v>
      </c>
      <c r="T25" s="3">
        <v>0.00356199</v>
      </c>
      <c r="U25" s="3">
        <v>0.948552</v>
      </c>
      <c r="V25" s="3">
        <v>0.948831</v>
      </c>
      <c r="W25" s="3">
        <v>-0.00207858</v>
      </c>
    </row>
    <row r="26" spans="2:23" s="3" customFormat="1" ht="12.75">
      <c r="B26" s="2"/>
      <c r="E26" s="3">
        <v>4</v>
      </c>
      <c r="H26" s="3">
        <v>-0.00917767</v>
      </c>
      <c r="I26" s="3">
        <v>-1.60206</v>
      </c>
      <c r="J26" s="3">
        <v>0.00937032</v>
      </c>
      <c r="K26" s="3">
        <v>1.60271</v>
      </c>
      <c r="L26" s="3">
        <v>-0.00917927</v>
      </c>
      <c r="M26" s="3">
        <v>-1.60206</v>
      </c>
      <c r="N26" s="3">
        <v>0.00937181</v>
      </c>
      <c r="O26" s="3">
        <v>1.60271</v>
      </c>
      <c r="P26" s="3">
        <v>-0.00127186</v>
      </c>
      <c r="Q26" s="3">
        <v>-0.352768</v>
      </c>
      <c r="R26" s="3">
        <v>0.00145785</v>
      </c>
      <c r="S26" s="3">
        <v>0.353421</v>
      </c>
      <c r="T26" s="3">
        <v>-0.00127293</v>
      </c>
      <c r="U26" s="3">
        <v>-0.352769</v>
      </c>
      <c r="V26" s="3">
        <v>0.00145766</v>
      </c>
      <c r="W26" s="3">
        <v>0.35342</v>
      </c>
    </row>
    <row r="27" spans="2:23" s="3" customFormat="1" ht="12.75">
      <c r="B27" s="2"/>
      <c r="E27" s="3">
        <v>5</v>
      </c>
      <c r="H27" s="3">
        <v>-0.00622924</v>
      </c>
      <c r="I27" s="3">
        <v>-0.791332</v>
      </c>
      <c r="J27" s="3">
        <v>0.791452</v>
      </c>
      <c r="K27" s="3">
        <v>-0.00603168</v>
      </c>
      <c r="L27" s="3">
        <v>0.00615134</v>
      </c>
      <c r="M27" s="3">
        <v>0.791655</v>
      </c>
      <c r="N27" s="3">
        <v>-0.791528</v>
      </c>
      <c r="O27" s="3">
        <v>0.00635333</v>
      </c>
      <c r="P27" s="3">
        <v>-0.000655436</v>
      </c>
      <c r="Q27" s="3">
        <v>-0.118861</v>
      </c>
      <c r="R27" s="3">
        <v>0.118984</v>
      </c>
      <c r="S27" s="3">
        <v>-0.000455118</v>
      </c>
      <c r="T27" s="3">
        <v>0.00057737</v>
      </c>
      <c r="U27" s="3">
        <v>0.119184</v>
      </c>
      <c r="V27" s="3">
        <v>-0.119061</v>
      </c>
      <c r="W27" s="3">
        <v>0.00077752</v>
      </c>
    </row>
    <row r="28" spans="2:23" s="3" customFormat="1" ht="12.75">
      <c r="B28" s="2"/>
      <c r="E28" s="3">
        <v>6</v>
      </c>
      <c r="H28" s="3">
        <v>3.9206</v>
      </c>
      <c r="I28" s="3">
        <v>-0.354214</v>
      </c>
      <c r="J28" s="3">
        <v>3.9206</v>
      </c>
      <c r="K28" s="3">
        <v>-0.354213</v>
      </c>
      <c r="L28" s="3">
        <v>3.9206</v>
      </c>
      <c r="M28" s="3">
        <v>-0.354213</v>
      </c>
      <c r="N28" s="3">
        <v>3.9206</v>
      </c>
      <c r="O28" s="3">
        <v>-0.354211</v>
      </c>
      <c r="P28" s="3">
        <v>3.92413</v>
      </c>
      <c r="Q28" s="3">
        <v>-0.0365762</v>
      </c>
      <c r="R28" s="3">
        <v>3.92413</v>
      </c>
      <c r="S28" s="3">
        <v>-0.0365764</v>
      </c>
      <c r="T28" s="3">
        <v>3.92413</v>
      </c>
      <c r="U28" s="3">
        <v>-0.0365764</v>
      </c>
      <c r="V28" s="3">
        <v>3.92413</v>
      </c>
      <c r="W28" s="3">
        <v>-0.0365761</v>
      </c>
    </row>
    <row r="29" spans="2:23" s="3" customFormat="1" ht="12.75">
      <c r="B29" s="2"/>
      <c r="E29" s="3">
        <v>7</v>
      </c>
      <c r="H29" s="3">
        <v>-0.00219096</v>
      </c>
      <c r="I29" s="3">
        <v>-0.14424</v>
      </c>
      <c r="J29" s="3">
        <v>-0.144224</v>
      </c>
      <c r="K29" s="3">
        <v>0.00213079</v>
      </c>
      <c r="L29" s="3">
        <v>0.00214534</v>
      </c>
      <c r="M29" s="3">
        <v>0.144162</v>
      </c>
      <c r="N29" s="3">
        <v>0.144176</v>
      </c>
      <c r="O29" s="3">
        <v>-0.00220722</v>
      </c>
      <c r="P29" s="3">
        <v>-0.00012212</v>
      </c>
      <c r="Q29" s="3">
        <v>-0.0102932</v>
      </c>
      <c r="R29" s="3">
        <v>-0.0102776</v>
      </c>
      <c r="S29" s="3">
        <v>5.98668E-05</v>
      </c>
      <c r="T29" s="3">
        <v>7.54898E-05</v>
      </c>
      <c r="U29" s="3">
        <v>0.0102154</v>
      </c>
      <c r="V29" s="3">
        <v>0.0102309</v>
      </c>
      <c r="W29" s="3">
        <v>-0.000137705</v>
      </c>
    </row>
    <row r="30" spans="2:23" s="3" customFormat="1" ht="12.75">
      <c r="B30" s="2"/>
      <c r="E30" s="3">
        <v>8</v>
      </c>
      <c r="H30" s="3">
        <v>-0.00117594</v>
      </c>
      <c r="I30" s="3">
        <v>-0.053453</v>
      </c>
      <c r="J30" s="3">
        <v>0.00118647</v>
      </c>
      <c r="K30" s="3">
        <v>0.0534462</v>
      </c>
      <c r="L30" s="3">
        <v>-0.00117641</v>
      </c>
      <c r="M30" s="3">
        <v>-0.0534521</v>
      </c>
      <c r="N30" s="3">
        <v>0.00118535</v>
      </c>
      <c r="O30" s="3">
        <v>0.0534457</v>
      </c>
      <c r="P30" s="3">
        <v>-3.16374E-05</v>
      </c>
      <c r="Q30" s="3">
        <v>-0.00263789</v>
      </c>
      <c r="R30" s="3">
        <v>4.10315E-05</v>
      </c>
      <c r="S30" s="3">
        <v>0.00263202</v>
      </c>
      <c r="T30" s="3">
        <v>-3.16177E-05</v>
      </c>
      <c r="U30" s="3">
        <v>-0.00263795</v>
      </c>
      <c r="V30" s="3">
        <v>4.09906E-05</v>
      </c>
      <c r="W30" s="3">
        <v>0.00263195</v>
      </c>
    </row>
    <row r="31" spans="2:23" s="3" customFormat="1" ht="12.75">
      <c r="B31" s="2"/>
      <c r="E31" s="3">
        <v>9</v>
      </c>
      <c r="H31" s="3">
        <v>-0.000624689</v>
      </c>
      <c r="I31" s="3">
        <v>-0.018155</v>
      </c>
      <c r="J31" s="3">
        <v>0.0181543</v>
      </c>
      <c r="K31" s="3">
        <v>-0.000618031</v>
      </c>
      <c r="L31" s="3">
        <v>0.000617433</v>
      </c>
      <c r="M31" s="3">
        <v>0.0181614</v>
      </c>
      <c r="N31" s="3">
        <v>-0.0181615</v>
      </c>
      <c r="O31" s="3">
        <v>0.000624315</v>
      </c>
      <c r="P31" s="3">
        <v>-1.65541E-05</v>
      </c>
      <c r="Q31" s="3">
        <v>-0.000630447</v>
      </c>
      <c r="R31" s="3">
        <v>0.000630277</v>
      </c>
      <c r="S31" s="3">
        <v>-9.38798E-06</v>
      </c>
      <c r="T31" s="3">
        <v>9.18397E-06</v>
      </c>
      <c r="U31" s="3">
        <v>0.000637445</v>
      </c>
      <c r="V31" s="3">
        <v>-0.000637612</v>
      </c>
      <c r="W31" s="3">
        <v>1.63418E-05</v>
      </c>
    </row>
    <row r="32" spans="2:23" s="3" customFormat="1" ht="12.75">
      <c r="B32" s="2"/>
      <c r="E32" s="3">
        <v>10</v>
      </c>
      <c r="H32" s="3">
        <v>-0.20128</v>
      </c>
      <c r="I32" s="3">
        <v>-0.00585594</v>
      </c>
      <c r="J32" s="3">
        <v>-0.20128</v>
      </c>
      <c r="K32" s="3">
        <v>-0.00585543</v>
      </c>
      <c r="L32" s="3">
        <v>-0.20128</v>
      </c>
      <c r="M32" s="3">
        <v>-0.00585557</v>
      </c>
      <c r="N32" s="3">
        <v>-0.201279</v>
      </c>
      <c r="O32" s="3">
        <v>-0.0058556</v>
      </c>
      <c r="P32" s="3">
        <v>-0.200964</v>
      </c>
      <c r="Q32" s="3">
        <v>-0.000160772</v>
      </c>
      <c r="R32" s="3">
        <v>-0.200964</v>
      </c>
      <c r="S32" s="3">
        <v>-0.000160782</v>
      </c>
      <c r="T32" s="3">
        <v>-0.200964</v>
      </c>
      <c r="U32" s="3">
        <v>-0.000160782</v>
      </c>
      <c r="V32" s="3">
        <v>-0.200964</v>
      </c>
      <c r="W32" s="3">
        <v>-0.000160772</v>
      </c>
    </row>
    <row r="33" spans="2:23" s="3" customFormat="1" ht="12.75">
      <c r="B33" s="2"/>
      <c r="E33" s="3">
        <v>11</v>
      </c>
      <c r="H33" s="3">
        <v>-0.000163346</v>
      </c>
      <c r="I33" s="3">
        <v>-0.00197166</v>
      </c>
      <c r="J33" s="3">
        <v>-0.00197094</v>
      </c>
      <c r="K33" s="3">
        <v>0.000166212</v>
      </c>
      <c r="L33" s="3">
        <v>0.000166592</v>
      </c>
      <c r="M33" s="3">
        <v>0.00197385</v>
      </c>
      <c r="N33" s="3">
        <v>0.00197435</v>
      </c>
      <c r="O33" s="3">
        <v>-0.000163698</v>
      </c>
      <c r="P33" s="3">
        <v>5.33693E-08</v>
      </c>
      <c r="Q33" s="3">
        <v>-4.59129E-05</v>
      </c>
      <c r="R33" s="3">
        <v>-4.55107E-05</v>
      </c>
      <c r="S33" s="3">
        <v>2.72804E-06</v>
      </c>
      <c r="T33" s="3">
        <v>3.13287E-06</v>
      </c>
      <c r="U33" s="3">
        <v>4.82915E-05</v>
      </c>
      <c r="V33" s="3">
        <v>4.8695E-05</v>
      </c>
      <c r="W33" s="3">
        <v>-3.50899E-07</v>
      </c>
    </row>
    <row r="34" spans="2:23" s="3" customFormat="1" ht="12.75">
      <c r="B34" s="2"/>
      <c r="E34" s="3">
        <v>12</v>
      </c>
      <c r="H34" s="3">
        <v>-8.61391E-05</v>
      </c>
      <c r="I34" s="3">
        <v>-0.000800223</v>
      </c>
      <c r="J34" s="3">
        <v>8.62453E-05</v>
      </c>
      <c r="K34" s="3">
        <v>0.000802649</v>
      </c>
      <c r="L34" s="3">
        <v>-8.61505E-05</v>
      </c>
      <c r="M34" s="3">
        <v>-0.000800125</v>
      </c>
      <c r="N34" s="3">
        <v>8.60821E-05</v>
      </c>
      <c r="O34" s="3">
        <v>0.000802883</v>
      </c>
      <c r="P34" s="3">
        <v>-5.16927E-07</v>
      </c>
      <c r="Q34" s="3">
        <v>-1.80765E-05</v>
      </c>
      <c r="R34" s="3">
        <v>5.60128E-07</v>
      </c>
      <c r="S34" s="3">
        <v>2.07509E-05</v>
      </c>
      <c r="T34" s="3">
        <v>-5.16829E-07</v>
      </c>
      <c r="U34" s="3">
        <v>-1.80778E-05</v>
      </c>
      <c r="V34" s="3">
        <v>5.59445E-07</v>
      </c>
      <c r="W34" s="3">
        <v>2.07501E-05</v>
      </c>
    </row>
    <row r="35" spans="2:23" s="3" customFormat="1" ht="12.75">
      <c r="B35" s="2"/>
      <c r="E35" s="3">
        <v>13</v>
      </c>
      <c r="H35" s="3">
        <v>-4.68159E-05</v>
      </c>
      <c r="I35" s="3">
        <v>-0.000398469</v>
      </c>
      <c r="J35" s="3">
        <v>0.000398591</v>
      </c>
      <c r="K35" s="3">
        <v>-4.53929E-05</v>
      </c>
      <c r="L35" s="3">
        <v>4.56192E-05</v>
      </c>
      <c r="M35" s="3">
        <v>0.000400188</v>
      </c>
      <c r="N35" s="3">
        <v>-0.000399962</v>
      </c>
      <c r="O35" s="3">
        <v>4.70152E-05</v>
      </c>
      <c r="P35" s="3">
        <v>-7.97397E-07</v>
      </c>
      <c r="Q35" s="3">
        <v>-8.43508E-06</v>
      </c>
      <c r="R35" s="3">
        <v>8.70718E-06</v>
      </c>
      <c r="S35" s="3">
        <v>6.82503E-07</v>
      </c>
      <c r="T35" s="3">
        <v>-4.10962E-07</v>
      </c>
      <c r="U35" s="3">
        <v>1.01874E-05</v>
      </c>
      <c r="V35" s="3">
        <v>-9.91567E-06</v>
      </c>
      <c r="W35" s="3">
        <v>1.06912E-06</v>
      </c>
    </row>
    <row r="36" spans="2:23" s="3" customFormat="1" ht="12.75">
      <c r="B36" s="2"/>
      <c r="E36" s="3">
        <v>14</v>
      </c>
      <c r="H36" s="3">
        <v>-0.150018</v>
      </c>
      <c r="I36" s="3">
        <v>-0.000216706</v>
      </c>
      <c r="J36" s="3">
        <v>-0.150018</v>
      </c>
      <c r="K36" s="3">
        <v>-0.000216617</v>
      </c>
      <c r="L36" s="3">
        <v>-0.150018</v>
      </c>
      <c r="M36" s="3">
        <v>-0.000216719</v>
      </c>
      <c r="N36" s="3">
        <v>-0.150018</v>
      </c>
      <c r="O36" s="3">
        <v>-0.00021672</v>
      </c>
      <c r="P36" s="3">
        <v>-0.149992</v>
      </c>
      <c r="Q36" s="3">
        <v>-3.70954E-06</v>
      </c>
      <c r="R36" s="3">
        <v>-0.149992</v>
      </c>
      <c r="S36" s="3">
        <v>-3.70964E-06</v>
      </c>
      <c r="T36" s="3">
        <v>-0.149992</v>
      </c>
      <c r="U36" s="3">
        <v>-3.70965E-06</v>
      </c>
      <c r="V36" s="3">
        <v>-0.149992</v>
      </c>
      <c r="W36" s="3">
        <v>-3.70972E-06</v>
      </c>
    </row>
    <row r="37" spans="2:23" s="3" customFormat="1" ht="12.75">
      <c r="B37" s="2"/>
      <c r="E37" s="3">
        <v>15</v>
      </c>
      <c r="H37" s="3">
        <v>-1.45617E-05</v>
      </c>
      <c r="I37" s="3">
        <v>-0.000124111</v>
      </c>
      <c r="J37" s="3">
        <v>-0.000123613</v>
      </c>
      <c r="K37" s="3">
        <v>1.40975E-05</v>
      </c>
      <c r="L37" s="3">
        <v>1.45155E-05</v>
      </c>
      <c r="M37" s="3">
        <v>0.000123186</v>
      </c>
      <c r="N37" s="3">
        <v>0.000123638</v>
      </c>
      <c r="O37" s="3">
        <v>-1.49716E-05</v>
      </c>
      <c r="P37" s="3">
        <v>-4.72185E-08</v>
      </c>
      <c r="Q37" s="3">
        <v>-2.35757E-06</v>
      </c>
      <c r="R37" s="3">
        <v>-1.91167E-06</v>
      </c>
      <c r="S37" s="3">
        <v>-4.39469E-07</v>
      </c>
      <c r="T37" s="3">
        <v>6.45537E-09</v>
      </c>
      <c r="U37" s="3">
        <v>1.42492E-06</v>
      </c>
      <c r="V37" s="3">
        <v>1.87087E-06</v>
      </c>
      <c r="W37" s="3">
        <v>-4.93203E-07</v>
      </c>
    </row>
    <row r="39" spans="2:23" s="3" customFormat="1" ht="12.75">
      <c r="B39" s="2"/>
      <c r="E39" s="3" t="s">
        <v>0</v>
      </c>
      <c r="H39" s="3" t="s">
        <v>1</v>
      </c>
      <c r="I39" s="3" t="s">
        <v>2</v>
      </c>
      <c r="J39" s="3" t="s">
        <v>1</v>
      </c>
      <c r="K39" s="3" t="s">
        <v>22</v>
      </c>
      <c r="L39" s="3" t="s">
        <v>1</v>
      </c>
      <c r="M39" s="3" t="s">
        <v>22</v>
      </c>
      <c r="N39" s="3" t="s">
        <v>1</v>
      </c>
      <c r="O39" s="3" t="s">
        <v>29</v>
      </c>
      <c r="P39" s="3" t="s">
        <v>1</v>
      </c>
      <c r="Q39" s="3" t="s">
        <v>1</v>
      </c>
      <c r="R39" s="3" t="s">
        <v>1</v>
      </c>
      <c r="S39" s="3" t="s">
        <v>1</v>
      </c>
      <c r="T39" s="3" t="s">
        <v>1</v>
      </c>
      <c r="U39" s="3" t="s">
        <v>1</v>
      </c>
      <c r="V39" s="4" t="s">
        <v>1</v>
      </c>
      <c r="W39" s="4" t="s">
        <v>1</v>
      </c>
    </row>
    <row r="40" spans="1:23" s="6" customFormat="1" ht="38.25">
      <c r="A40" s="5" t="s">
        <v>37</v>
      </c>
      <c r="B40" s="5" t="s">
        <v>50</v>
      </c>
      <c r="C40" s="5" t="s">
        <v>46</v>
      </c>
      <c r="D40" s="5" t="s">
        <v>47</v>
      </c>
      <c r="E40" s="5" t="s">
        <v>4</v>
      </c>
      <c r="F40" s="6" t="s">
        <v>48</v>
      </c>
      <c r="G40" s="6" t="s">
        <v>65</v>
      </c>
      <c r="H40" s="6" t="s">
        <v>5</v>
      </c>
      <c r="I40" s="6" t="s">
        <v>6</v>
      </c>
      <c r="J40" s="6" t="s">
        <v>5</v>
      </c>
      <c r="K40" s="6" t="s">
        <v>6</v>
      </c>
      <c r="L40" s="6" t="s">
        <v>5</v>
      </c>
      <c r="M40" s="6" t="s">
        <v>6</v>
      </c>
      <c r="N40" s="6" t="s">
        <v>5</v>
      </c>
      <c r="O40" s="6" t="s">
        <v>6</v>
      </c>
      <c r="P40" s="6" t="s">
        <v>5</v>
      </c>
      <c r="Q40" s="6" t="s">
        <v>6</v>
      </c>
      <c r="R40" s="6" t="s">
        <v>5</v>
      </c>
      <c r="S40" s="6" t="s">
        <v>6</v>
      </c>
      <c r="T40" s="6" t="s">
        <v>5</v>
      </c>
      <c r="U40" s="6" t="s">
        <v>6</v>
      </c>
      <c r="V40" s="7" t="s">
        <v>5</v>
      </c>
      <c r="W40" s="7" t="s">
        <v>6</v>
      </c>
    </row>
    <row r="41" spans="1:23" s="3" customFormat="1" ht="12.75">
      <c r="A41" s="2" t="s">
        <v>38</v>
      </c>
      <c r="B41" s="8">
        <f>'choix config'!H40</f>
        <v>5.5419224034979635</v>
      </c>
      <c r="C41" s="2">
        <f aca="true" t="shared" si="0" ref="C41:C55">($B$41*H41+$B$42*J41+$B$43*L41+$B$44*N41+$B$45*P41+$B$46*R41+$B$47*T41+$B$48*V41)/100</f>
        <v>-2.1839777824446272E-08</v>
      </c>
      <c r="D41" s="2">
        <f aca="true" t="shared" si="1" ref="D41:D55">($B$41*I41+$B$42*K41+$B$43*M41+$B$44*O41+$B$45*Q41+$B$46*S41+$B$47*U41+$B$48*W41)/100</f>
        <v>-2.019722644033899E-08</v>
      </c>
      <c r="E41" s="9">
        <v>1</v>
      </c>
      <c r="F41" s="10" t="s">
        <v>49</v>
      </c>
      <c r="G41" s="10"/>
      <c r="H41" s="3">
        <v>-3.01558E-10</v>
      </c>
      <c r="I41" s="3">
        <v>-1.80638E-07</v>
      </c>
      <c r="J41" s="3">
        <v>1.80637E-07</v>
      </c>
      <c r="K41" s="3">
        <v>-3.00989E-10</v>
      </c>
      <c r="L41" s="3">
        <v>3.0106E-10</v>
      </c>
      <c r="M41" s="3">
        <v>1.80638E-07</v>
      </c>
      <c r="N41" s="3">
        <v>-1.80638E-07</v>
      </c>
      <c r="O41" s="3">
        <v>3.01458E-10</v>
      </c>
      <c r="P41" s="3">
        <v>-1.38097E-10</v>
      </c>
      <c r="Q41" s="3">
        <v>-1.38628E-07</v>
      </c>
      <c r="R41" s="3">
        <v>1.38629E-07</v>
      </c>
      <c r="S41" s="3">
        <v>-1.38651E-10</v>
      </c>
      <c r="T41" s="3">
        <v>1.38594E-10</v>
      </c>
      <c r="U41" s="3">
        <v>1.38628E-07</v>
      </c>
      <c r="V41" s="3">
        <v>-1.38628E-07</v>
      </c>
      <c r="W41" s="3">
        <v>1.38793E-10</v>
      </c>
    </row>
    <row r="42" spans="1:23" s="3" customFormat="1" ht="12.75">
      <c r="A42" s="2" t="s">
        <v>39</v>
      </c>
      <c r="B42" s="8">
        <f>'choix config'!H41</f>
        <v>8.925115596950505</v>
      </c>
      <c r="C42" s="2">
        <f t="shared" si="0"/>
        <v>-1.7132960912010644E-10</v>
      </c>
      <c r="D42" s="2">
        <f t="shared" si="1"/>
        <v>-6.385914630925189E-08</v>
      </c>
      <c r="E42" s="9">
        <v>2</v>
      </c>
      <c r="F42" s="10" t="s">
        <v>64</v>
      </c>
      <c r="G42" s="10"/>
      <c r="H42" s="3">
        <v>-4.36608E-10</v>
      </c>
      <c r="I42" s="3">
        <v>-1.44819E-07</v>
      </c>
      <c r="J42" s="3">
        <v>-4.36608E-10</v>
      </c>
      <c r="K42" s="3">
        <v>-1.44819E-07</v>
      </c>
      <c r="L42" s="3">
        <v>-4.36608E-10</v>
      </c>
      <c r="M42" s="3">
        <v>-1.44819E-07</v>
      </c>
      <c r="N42" s="3">
        <v>-4.36608E-10</v>
      </c>
      <c r="O42" s="3">
        <v>-1.44819E-07</v>
      </c>
      <c r="P42" s="3">
        <v>-1.45544E-10</v>
      </c>
      <c r="Q42" s="3">
        <v>-7.21646E-08</v>
      </c>
      <c r="R42" s="3">
        <v>-1.45544E-10</v>
      </c>
      <c r="S42" s="3">
        <v>-7.21647E-08</v>
      </c>
      <c r="T42" s="3">
        <v>-1.45544E-10</v>
      </c>
      <c r="U42" s="3">
        <v>-7.21646E-08</v>
      </c>
      <c r="V42" s="3">
        <v>-1.45544E-10</v>
      </c>
      <c r="W42" s="3">
        <v>-7.21647E-08</v>
      </c>
    </row>
    <row r="43" spans="1:23" s="3" customFormat="1" ht="12.75">
      <c r="A43" s="2" t="s">
        <v>40</v>
      </c>
      <c r="B43" s="8">
        <f>'choix config'!H42</f>
        <v>-0.7936593578161109</v>
      </c>
      <c r="C43" s="2">
        <f t="shared" si="0"/>
        <v>0.2618191997528557</v>
      </c>
      <c r="D43" s="2">
        <f t="shared" si="1"/>
        <v>-0.2447021038507003</v>
      </c>
      <c r="E43" s="9">
        <v>3</v>
      </c>
      <c r="F43" s="3" t="s">
        <v>48</v>
      </c>
      <c r="H43" s="3">
        <v>-0.0122823</v>
      </c>
      <c r="I43" s="3">
        <v>-2.89824</v>
      </c>
      <c r="J43" s="3">
        <v>-2.89823</v>
      </c>
      <c r="K43" s="3">
        <v>0.0122844</v>
      </c>
      <c r="L43" s="3">
        <v>0.0122823</v>
      </c>
      <c r="M43" s="3">
        <v>2.89824</v>
      </c>
      <c r="N43" s="3">
        <v>2.89823</v>
      </c>
      <c r="O43" s="3">
        <v>-0.0122935</v>
      </c>
      <c r="P43" s="3">
        <v>-0.00267894</v>
      </c>
      <c r="Q43" s="3">
        <v>-0.94795</v>
      </c>
      <c r="R43" s="3">
        <v>-0.947951</v>
      </c>
      <c r="S43" s="3">
        <v>0.00268195</v>
      </c>
      <c r="T43" s="3">
        <v>0.00268262</v>
      </c>
      <c r="U43" s="3">
        <v>0.94795</v>
      </c>
      <c r="V43" s="3">
        <v>0.947951</v>
      </c>
      <c r="W43" s="3">
        <v>-0.00267987</v>
      </c>
    </row>
    <row r="44" spans="1:23" s="3" customFormat="1" ht="12.75">
      <c r="A44" s="2" t="s">
        <v>41</v>
      </c>
      <c r="B44" s="8">
        <f>'choix config'!H39</f>
        <v>15.757012238118108</v>
      </c>
      <c r="C44" s="2">
        <f t="shared" si="0"/>
        <v>0.00212227559411348</v>
      </c>
      <c r="D44" s="2">
        <f t="shared" si="1"/>
        <v>0.38980205802461754</v>
      </c>
      <c r="E44" s="9">
        <v>4</v>
      </c>
      <c r="F44" s="3" t="s">
        <v>48</v>
      </c>
      <c r="H44" s="3">
        <v>-0.0092701</v>
      </c>
      <c r="I44" s="3">
        <v>-1.60239</v>
      </c>
      <c r="J44" s="3">
        <v>0.00927789</v>
      </c>
      <c r="K44" s="3">
        <v>1.60239</v>
      </c>
      <c r="L44" s="3">
        <v>-0.00927169</v>
      </c>
      <c r="M44" s="3">
        <v>-1.60239</v>
      </c>
      <c r="N44" s="3">
        <v>0.00927939</v>
      </c>
      <c r="O44" s="3">
        <v>1.60238</v>
      </c>
      <c r="P44" s="3">
        <v>-0.00136429</v>
      </c>
      <c r="Q44" s="3">
        <v>-0.353094</v>
      </c>
      <c r="R44" s="3">
        <v>0.00136542</v>
      </c>
      <c r="S44" s="3">
        <v>0.353095</v>
      </c>
      <c r="T44" s="3">
        <v>-0.00136535</v>
      </c>
      <c r="U44" s="3">
        <v>-0.353095</v>
      </c>
      <c r="V44" s="3">
        <v>0.00136524</v>
      </c>
      <c r="W44" s="3">
        <v>0.353094</v>
      </c>
    </row>
    <row r="45" spans="1:23" s="3" customFormat="1" ht="12.75">
      <c r="A45" s="2" t="s">
        <v>42</v>
      </c>
      <c r="B45" s="8">
        <f>B41</f>
        <v>5.5419224034979635</v>
      </c>
      <c r="C45" s="2">
        <f t="shared" si="0"/>
        <v>-0.06263612923492257</v>
      </c>
      <c r="D45" s="2">
        <f t="shared" si="1"/>
        <v>-0.05722139271417731</v>
      </c>
      <c r="E45" s="9">
        <v>5</v>
      </c>
      <c r="F45" s="3" t="s">
        <v>48</v>
      </c>
      <c r="H45" s="3">
        <v>-0.00619007</v>
      </c>
      <c r="I45" s="3">
        <v>-0.791493</v>
      </c>
      <c r="J45" s="3">
        <v>0.791491</v>
      </c>
      <c r="K45" s="3">
        <v>-0.00619298</v>
      </c>
      <c r="L45" s="3">
        <v>0.00619051</v>
      </c>
      <c r="M45" s="3">
        <v>0.791493</v>
      </c>
      <c r="N45" s="3">
        <v>-0.791489</v>
      </c>
      <c r="O45" s="3">
        <v>0.00619203</v>
      </c>
      <c r="P45" s="3">
        <v>-0.000616264</v>
      </c>
      <c r="Q45" s="3">
        <v>-0.119022</v>
      </c>
      <c r="R45" s="3">
        <v>0.119023</v>
      </c>
      <c r="S45" s="3">
        <v>-0.000616421</v>
      </c>
      <c r="T45" s="3">
        <v>0.000616543</v>
      </c>
      <c r="U45" s="3">
        <v>0.119022</v>
      </c>
      <c r="V45" s="3">
        <v>-0.119022</v>
      </c>
      <c r="W45" s="3">
        <v>0.000616218</v>
      </c>
    </row>
    <row r="46" spans="1:23" s="3" customFormat="1" ht="12.75">
      <c r="A46" s="2" t="s">
        <v>43</v>
      </c>
      <c r="B46" s="8">
        <f>B42</f>
        <v>8.925115596950505</v>
      </c>
      <c r="C46" s="2">
        <f t="shared" si="0"/>
        <v>-0.0011893360477067134</v>
      </c>
      <c r="D46" s="2">
        <f t="shared" si="1"/>
        <v>-0.11500037541980003</v>
      </c>
      <c r="E46" s="9">
        <v>6</v>
      </c>
      <c r="F46" s="3" t="s">
        <v>48</v>
      </c>
      <c r="H46" s="3">
        <v>-0.00378499</v>
      </c>
      <c r="I46" s="3">
        <v>-0.354197</v>
      </c>
      <c r="J46" s="3">
        <v>-0.00378855</v>
      </c>
      <c r="K46" s="3">
        <v>-0.354195</v>
      </c>
      <c r="L46" s="3">
        <v>-0.00378632</v>
      </c>
      <c r="M46" s="3">
        <v>-0.354196</v>
      </c>
      <c r="N46" s="3">
        <v>-0.00378543</v>
      </c>
      <c r="O46" s="3">
        <v>-0.354194</v>
      </c>
      <c r="P46" s="3">
        <v>-0.000254914</v>
      </c>
      <c r="Q46" s="3">
        <v>-0.036559</v>
      </c>
      <c r="R46" s="3">
        <v>-0.000254914</v>
      </c>
      <c r="S46" s="3">
        <v>-0.0365592</v>
      </c>
      <c r="T46" s="3">
        <v>-0.000254914</v>
      </c>
      <c r="U46" s="3">
        <v>-0.0365592</v>
      </c>
      <c r="V46" s="3">
        <v>-0.000254914</v>
      </c>
      <c r="W46" s="3">
        <v>-0.0365589</v>
      </c>
    </row>
    <row r="47" spans="1:23" s="3" customFormat="1" ht="12.75">
      <c r="A47" s="2" t="s">
        <v>44</v>
      </c>
      <c r="B47" s="8">
        <f>B43</f>
        <v>-0.7936593578161109</v>
      </c>
      <c r="C47" s="2">
        <f t="shared" si="0"/>
        <v>0.010408383264302008</v>
      </c>
      <c r="D47" s="2">
        <f t="shared" si="1"/>
        <v>-0.009940368016041956</v>
      </c>
      <c r="E47" s="9">
        <v>7</v>
      </c>
      <c r="F47" s="3" t="s">
        <v>48</v>
      </c>
      <c r="H47" s="3">
        <v>-0.00216765</v>
      </c>
      <c r="I47" s="3">
        <v>-0.144201</v>
      </c>
      <c r="J47" s="3">
        <v>-0.1442</v>
      </c>
      <c r="K47" s="3">
        <v>0.00216976</v>
      </c>
      <c r="L47" s="3">
        <v>0.00216865</v>
      </c>
      <c r="M47" s="3">
        <v>0.144201</v>
      </c>
      <c r="N47" s="3">
        <v>0.144199</v>
      </c>
      <c r="O47" s="3">
        <v>-0.00216824</v>
      </c>
      <c r="P47" s="3">
        <v>-9.88154E-05</v>
      </c>
      <c r="Q47" s="3">
        <v>-0.0102542</v>
      </c>
      <c r="R47" s="3">
        <v>-0.0102543</v>
      </c>
      <c r="S47" s="3">
        <v>9.88407E-05</v>
      </c>
      <c r="T47" s="3">
        <v>9.87949E-05</v>
      </c>
      <c r="U47" s="3">
        <v>0.0102543</v>
      </c>
      <c r="V47" s="3">
        <v>0.0102542</v>
      </c>
      <c r="W47" s="3">
        <v>-9.87315E-05</v>
      </c>
    </row>
    <row r="48" spans="1:23" s="3" customFormat="1" ht="12.75">
      <c r="A48" s="2" t="s">
        <v>45</v>
      </c>
      <c r="B48" s="8">
        <f>B44</f>
        <v>15.757012238118108</v>
      </c>
      <c r="C48" s="2">
        <f t="shared" si="0"/>
        <v>0.0002426885855671094</v>
      </c>
      <c r="D48" s="2">
        <f t="shared" si="1"/>
        <v>0.011179609343193264</v>
      </c>
      <c r="E48" s="9">
        <v>8</v>
      </c>
      <c r="F48" s="3" t="s">
        <v>48</v>
      </c>
      <c r="H48" s="3">
        <v>-0.00118064</v>
      </c>
      <c r="I48" s="3">
        <v>-0.0534501</v>
      </c>
      <c r="J48" s="3">
        <v>0.00118177</v>
      </c>
      <c r="K48" s="3">
        <v>0.0534492</v>
      </c>
      <c r="L48" s="3">
        <v>-0.00118111</v>
      </c>
      <c r="M48" s="3">
        <v>-0.0534492</v>
      </c>
      <c r="N48" s="3">
        <v>0.00118065</v>
      </c>
      <c r="O48" s="3">
        <v>0.0534487</v>
      </c>
      <c r="P48" s="3">
        <v>-3.63379E-05</v>
      </c>
      <c r="Q48" s="3">
        <v>-0.00263493</v>
      </c>
      <c r="R48" s="3">
        <v>3.6331E-05</v>
      </c>
      <c r="S48" s="3">
        <v>0.00263498</v>
      </c>
      <c r="T48" s="3">
        <v>-3.63183E-05</v>
      </c>
      <c r="U48" s="3">
        <v>-0.00263499</v>
      </c>
      <c r="V48" s="3">
        <v>3.62901E-05</v>
      </c>
      <c r="W48" s="3">
        <v>0.00263492</v>
      </c>
    </row>
    <row r="49" spans="2:23" s="3" customFormat="1" ht="12.75">
      <c r="B49" s="2"/>
      <c r="C49" s="2">
        <f t="shared" si="0"/>
        <v>-0.0013239722208429005</v>
      </c>
      <c r="D49" s="2">
        <f t="shared" si="1"/>
        <v>-0.001147376004769062</v>
      </c>
      <c r="E49" s="9">
        <v>9</v>
      </c>
      <c r="F49" s="3" t="s">
        <v>48</v>
      </c>
      <c r="H49" s="3">
        <v>-0.000621008</v>
      </c>
      <c r="I49" s="3">
        <v>-0.0181585</v>
      </c>
      <c r="J49" s="3">
        <v>0.018158</v>
      </c>
      <c r="K49" s="3">
        <v>-0.000621517</v>
      </c>
      <c r="L49" s="3">
        <v>0.000621114</v>
      </c>
      <c r="M49" s="3">
        <v>0.0181579</v>
      </c>
      <c r="N49" s="3">
        <v>-0.0181578</v>
      </c>
      <c r="O49" s="3">
        <v>0.000620828</v>
      </c>
      <c r="P49" s="3">
        <v>-1.28733E-05</v>
      </c>
      <c r="Q49" s="3">
        <v>-0.000633933</v>
      </c>
      <c r="R49" s="3">
        <v>0.000633958</v>
      </c>
      <c r="S49" s="3">
        <v>-1.28744E-05</v>
      </c>
      <c r="T49" s="3">
        <v>1.28648E-05</v>
      </c>
      <c r="U49" s="3">
        <v>0.000633958</v>
      </c>
      <c r="V49" s="3">
        <v>-0.000633931</v>
      </c>
      <c r="W49" s="3">
        <v>1.28553E-05</v>
      </c>
    </row>
    <row r="50" spans="2:23" s="3" customFormat="1" ht="12.75">
      <c r="B50" s="2"/>
      <c r="C50" s="2">
        <f t="shared" si="0"/>
        <v>-9.559411635088405E-05</v>
      </c>
      <c r="D50" s="2">
        <f t="shared" si="1"/>
        <v>-0.0017676660484501764</v>
      </c>
      <c r="E50" s="9">
        <v>10</v>
      </c>
      <c r="F50" s="3" t="s">
        <v>48</v>
      </c>
      <c r="H50" s="3">
        <v>-0.00032035</v>
      </c>
      <c r="I50" s="3">
        <v>-0.00585087</v>
      </c>
      <c r="J50" s="3">
        <v>-0.000320586</v>
      </c>
      <c r="K50" s="3">
        <v>-0.00585036</v>
      </c>
      <c r="L50" s="3">
        <v>-0.000320475</v>
      </c>
      <c r="M50" s="3">
        <v>-0.0058505</v>
      </c>
      <c r="N50" s="3">
        <v>-0.000320225</v>
      </c>
      <c r="O50" s="3">
        <v>-0.00585054</v>
      </c>
      <c r="P50" s="3">
        <v>-4.46302E-06</v>
      </c>
      <c r="Q50" s="3">
        <v>-0.00015571</v>
      </c>
      <c r="R50" s="3">
        <v>-4.46302E-06</v>
      </c>
      <c r="S50" s="3">
        <v>-0.00015572</v>
      </c>
      <c r="T50" s="3">
        <v>-4.46302E-06</v>
      </c>
      <c r="U50" s="3">
        <v>-0.00015572</v>
      </c>
      <c r="V50" s="3">
        <v>-4.46302E-06</v>
      </c>
      <c r="W50" s="3">
        <v>-0.000155709</v>
      </c>
    </row>
    <row r="51" spans="2:23" s="3" customFormat="1" ht="12.75">
      <c r="B51" s="2"/>
      <c r="C51" s="2">
        <f t="shared" si="0"/>
        <v>0.00012746722809942453</v>
      </c>
      <c r="D51" s="2">
        <f t="shared" si="1"/>
        <v>-0.00013933136064130677</v>
      </c>
      <c r="E51" s="9">
        <v>11</v>
      </c>
      <c r="F51" s="3" t="s">
        <v>48</v>
      </c>
      <c r="H51" s="3">
        <v>-0.00016494</v>
      </c>
      <c r="I51" s="3">
        <v>-0.00197285</v>
      </c>
      <c r="J51" s="3">
        <v>-0.00197253</v>
      </c>
      <c r="K51" s="3">
        <v>0.000165025</v>
      </c>
      <c r="L51" s="3">
        <v>0.000164998</v>
      </c>
      <c r="M51" s="3">
        <v>0.00197266</v>
      </c>
      <c r="N51" s="3">
        <v>0.00197276</v>
      </c>
      <c r="O51" s="3">
        <v>-0.000164885</v>
      </c>
      <c r="P51" s="3">
        <v>-1.54001E-06</v>
      </c>
      <c r="Q51" s="3">
        <v>-4.71006E-05</v>
      </c>
      <c r="R51" s="3">
        <v>-4.71041E-05</v>
      </c>
      <c r="S51" s="3">
        <v>1.54041E-06</v>
      </c>
      <c r="T51" s="3">
        <v>1.53949E-06</v>
      </c>
      <c r="U51" s="3">
        <v>4.71039E-05</v>
      </c>
      <c r="V51" s="3">
        <v>4.71016E-05</v>
      </c>
      <c r="W51" s="3">
        <v>-1.53853E-06</v>
      </c>
    </row>
    <row r="52" spans="2:23" s="3" customFormat="1" ht="12.75">
      <c r="B52" s="2"/>
      <c r="C52" s="2">
        <f t="shared" si="0"/>
        <v>1.727240639569591E-05</v>
      </c>
      <c r="D52" s="2">
        <f t="shared" si="1"/>
        <v>0.00016362680701670156</v>
      </c>
      <c r="E52" s="9">
        <v>12</v>
      </c>
      <c r="F52" s="3" t="s">
        <v>48</v>
      </c>
      <c r="H52" s="3">
        <v>-8.61606E-05</v>
      </c>
      <c r="I52" s="3">
        <v>-0.000801559</v>
      </c>
      <c r="J52" s="3">
        <v>8.62239E-05</v>
      </c>
      <c r="K52" s="3">
        <v>0.000801312</v>
      </c>
      <c r="L52" s="3">
        <v>-8.6172E-05</v>
      </c>
      <c r="M52" s="3">
        <v>-0.000801461</v>
      </c>
      <c r="N52" s="3">
        <v>8.60606E-05</v>
      </c>
      <c r="O52" s="3">
        <v>0.000801546</v>
      </c>
      <c r="P52" s="3">
        <v>-5.38375E-07</v>
      </c>
      <c r="Q52" s="3">
        <v>-1.9413E-05</v>
      </c>
      <c r="R52" s="3">
        <v>5.3868E-07</v>
      </c>
      <c r="S52" s="3">
        <v>1.94144E-05</v>
      </c>
      <c r="T52" s="3">
        <v>-5.38277E-07</v>
      </c>
      <c r="U52" s="3">
        <v>-1.94143E-05</v>
      </c>
      <c r="V52" s="3">
        <v>5.37997E-07</v>
      </c>
      <c r="W52" s="3">
        <v>1.94136E-05</v>
      </c>
    </row>
    <row r="53" spans="2:23" s="3" customFormat="1" ht="12.75">
      <c r="B53" s="2"/>
      <c r="C53" s="2">
        <f t="shared" si="0"/>
        <v>-3.0874430633940924E-05</v>
      </c>
      <c r="D53" s="2">
        <f t="shared" si="1"/>
        <v>-2.2736664670222826E-05</v>
      </c>
      <c r="E53" s="9">
        <v>13</v>
      </c>
      <c r="F53" s="3" t="s">
        <v>48</v>
      </c>
      <c r="H53" s="3">
        <v>-4.62116E-05</v>
      </c>
      <c r="I53" s="3">
        <v>-0.000399345</v>
      </c>
      <c r="J53" s="3">
        <v>0.000399196</v>
      </c>
      <c r="K53" s="3">
        <v>-4.62688E-05</v>
      </c>
      <c r="L53" s="3">
        <v>4.62235E-05</v>
      </c>
      <c r="M53" s="3">
        <v>0.000399312</v>
      </c>
      <c r="N53" s="3">
        <v>-0.000399358</v>
      </c>
      <c r="O53" s="3">
        <v>4.61393E-05</v>
      </c>
      <c r="P53" s="3">
        <v>-1.93129E-07</v>
      </c>
      <c r="Q53" s="3">
        <v>-9.311E-06</v>
      </c>
      <c r="R53" s="3">
        <v>9.31145E-06</v>
      </c>
      <c r="S53" s="3">
        <v>-1.93416E-07</v>
      </c>
      <c r="T53" s="3">
        <v>1.93306E-07</v>
      </c>
      <c r="U53" s="3">
        <v>9.31145E-06</v>
      </c>
      <c r="V53" s="3">
        <v>-9.3114E-06</v>
      </c>
      <c r="W53" s="3">
        <v>1.93205E-07</v>
      </c>
    </row>
    <row r="54" spans="2:23" s="3" customFormat="1" ht="12.75">
      <c r="B54" s="2"/>
      <c r="C54" s="2">
        <f t="shared" si="0"/>
        <v>-7.5399813889094504E-06</v>
      </c>
      <c r="D54" s="2">
        <f t="shared" si="1"/>
        <v>-6.526008429297364E-05</v>
      </c>
      <c r="E54" s="9">
        <v>14</v>
      </c>
      <c r="F54" s="3" t="s">
        <v>48</v>
      </c>
      <c r="H54" s="3">
        <v>-2.55673E-05</v>
      </c>
      <c r="I54" s="3">
        <v>-0.00021738</v>
      </c>
      <c r="J54" s="3">
        <v>-2.5609E-05</v>
      </c>
      <c r="K54" s="3">
        <v>-0.000217291</v>
      </c>
      <c r="L54" s="3">
        <v>-2.55673E-05</v>
      </c>
      <c r="M54" s="3">
        <v>-0.000217393</v>
      </c>
      <c r="N54" s="3">
        <v>-2.55117E-05</v>
      </c>
      <c r="O54" s="3">
        <v>-0.000217394</v>
      </c>
      <c r="P54" s="3">
        <v>-6.95342E-08</v>
      </c>
      <c r="Q54" s="3">
        <v>-4.38358E-06</v>
      </c>
      <c r="R54" s="3">
        <v>-6.95342E-08</v>
      </c>
      <c r="S54" s="3">
        <v>-4.38368E-06</v>
      </c>
      <c r="T54" s="3">
        <v>-6.95342E-08</v>
      </c>
      <c r="U54" s="3">
        <v>-4.38369E-06</v>
      </c>
      <c r="V54" s="3">
        <v>-6.95342E-08</v>
      </c>
      <c r="W54" s="3">
        <v>-4.38376E-06</v>
      </c>
    </row>
    <row r="55" spans="2:23" s="3" customFormat="1" ht="12.75">
      <c r="B55" s="2"/>
      <c r="C55" s="2">
        <f t="shared" si="0"/>
        <v>7.660517955706541E-06</v>
      </c>
      <c r="D55" s="2">
        <f t="shared" si="1"/>
        <v>-8.94111485142705E-06</v>
      </c>
      <c r="E55" s="9">
        <v>15</v>
      </c>
      <c r="F55" s="3" t="s">
        <v>48</v>
      </c>
      <c r="H55" s="3">
        <v>-1.45413E-05</v>
      </c>
      <c r="I55" s="3">
        <v>-0.000123645</v>
      </c>
      <c r="J55" s="3">
        <v>-0.000123592</v>
      </c>
      <c r="K55" s="3">
        <v>1.45638E-05</v>
      </c>
      <c r="L55" s="3">
        <v>1.45359E-05</v>
      </c>
      <c r="M55" s="3">
        <v>0.000123653</v>
      </c>
      <c r="N55" s="3">
        <v>0.000123659</v>
      </c>
      <c r="O55" s="3">
        <v>-1.45053E-05</v>
      </c>
      <c r="P55" s="3">
        <v>-2.67973E-08</v>
      </c>
      <c r="Q55" s="3">
        <v>-1.89123E-06</v>
      </c>
      <c r="R55" s="3">
        <v>-1.89125E-06</v>
      </c>
      <c r="S55" s="3">
        <v>2.68704E-08</v>
      </c>
      <c r="T55" s="3">
        <v>2.68766E-08</v>
      </c>
      <c r="U55" s="3">
        <v>1.89126E-06</v>
      </c>
      <c r="V55" s="3">
        <v>1.89129E-06</v>
      </c>
      <c r="W55" s="3">
        <v>-2.68638E-08</v>
      </c>
    </row>
    <row r="56" spans="2:23" s="3" customFormat="1" ht="12.75">
      <c r="B56" s="2"/>
      <c r="V56" s="4"/>
      <c r="W56" s="4"/>
    </row>
    <row r="57" spans="2:23" s="3" customFormat="1" ht="12.75">
      <c r="B57" s="2"/>
      <c r="E57" s="3" t="s">
        <v>0</v>
      </c>
      <c r="H57" s="3" t="s">
        <v>1</v>
      </c>
      <c r="I57" s="3" t="s">
        <v>2</v>
      </c>
      <c r="J57" s="3" t="s">
        <v>1</v>
      </c>
      <c r="K57" s="3" t="s">
        <v>22</v>
      </c>
      <c r="L57" s="3" t="s">
        <v>1</v>
      </c>
      <c r="M57" s="3" t="s">
        <v>22</v>
      </c>
      <c r="N57" s="3" t="s">
        <v>1</v>
      </c>
      <c r="O57" s="3" t="s">
        <v>29</v>
      </c>
      <c r="P57" s="3" t="s">
        <v>1</v>
      </c>
      <c r="Q57" s="3" t="s">
        <v>1</v>
      </c>
      <c r="R57" s="3" t="s">
        <v>1</v>
      </c>
      <c r="S57" s="3" t="s">
        <v>1</v>
      </c>
      <c r="T57" s="3" t="s">
        <v>1</v>
      </c>
      <c r="U57" s="3" t="s">
        <v>1</v>
      </c>
      <c r="V57" s="4" t="s">
        <v>1</v>
      </c>
      <c r="W57" s="4" t="s">
        <v>1</v>
      </c>
    </row>
    <row r="58" spans="2:23" s="3" customFormat="1" ht="12.75">
      <c r="B58" s="2"/>
      <c r="E58" s="3" t="s">
        <v>8</v>
      </c>
      <c r="V58" s="4"/>
      <c r="W58" s="4"/>
    </row>
    <row r="59" spans="2:23" s="3" customFormat="1" ht="12.75">
      <c r="B59" s="2"/>
      <c r="E59" s="3" t="s">
        <v>4</v>
      </c>
      <c r="H59" s="3" t="s">
        <v>9</v>
      </c>
      <c r="I59" s="3" t="s">
        <v>6</v>
      </c>
      <c r="J59" s="3" t="s">
        <v>9</v>
      </c>
      <c r="K59" s="3" t="s">
        <v>6</v>
      </c>
      <c r="L59" s="3" t="s">
        <v>9</v>
      </c>
      <c r="M59" s="3" t="s">
        <v>6</v>
      </c>
      <c r="N59" s="3" t="s">
        <v>9</v>
      </c>
      <c r="O59" s="3" t="s">
        <v>6</v>
      </c>
      <c r="P59" s="3" t="s">
        <v>9</v>
      </c>
      <c r="Q59" s="3" t="s">
        <v>6</v>
      </c>
      <c r="R59" s="3" t="s">
        <v>9</v>
      </c>
      <c r="S59" s="3" t="s">
        <v>6</v>
      </c>
      <c r="T59" s="3" t="s">
        <v>9</v>
      </c>
      <c r="U59" s="3" t="s">
        <v>6</v>
      </c>
      <c r="V59" s="4" t="s">
        <v>9</v>
      </c>
      <c r="W59" s="4" t="s">
        <v>6</v>
      </c>
    </row>
    <row r="60" spans="2:23" s="3" customFormat="1" ht="12.75">
      <c r="B60" s="2"/>
      <c r="E60" s="3">
        <v>1</v>
      </c>
      <c r="H60" s="3">
        <v>-3.91218E-10</v>
      </c>
      <c r="I60" s="3">
        <v>-1.80545E-07</v>
      </c>
      <c r="J60" s="3">
        <v>1.80548E-07</v>
      </c>
      <c r="K60" s="3" t="s">
        <v>25</v>
      </c>
      <c r="L60" s="3">
        <v>2.114E-10</v>
      </c>
      <c r="M60" s="3" t="s">
        <v>27</v>
      </c>
      <c r="N60" s="3">
        <v>-1.80727E-07</v>
      </c>
      <c r="O60" s="3">
        <v>3.94193E-10</v>
      </c>
      <c r="P60" s="3">
        <v>-2.27757E-10</v>
      </c>
      <c r="Q60" s="3">
        <v>-1.38536E-07</v>
      </c>
      <c r="R60" s="3">
        <v>1.38539E-07</v>
      </c>
      <c r="S60" s="3">
        <v>-4.59163E-11</v>
      </c>
      <c r="T60" s="3">
        <v>4.89339E-11</v>
      </c>
      <c r="U60" s="3">
        <v>1.38721E-07</v>
      </c>
      <c r="V60" s="3">
        <v>-1.38718E-07</v>
      </c>
      <c r="W60" s="3">
        <v>2.31528E-10</v>
      </c>
    </row>
    <row r="61" spans="2:23" s="3" customFormat="1" ht="12.75">
      <c r="B61" s="2"/>
      <c r="E61" s="3">
        <v>2</v>
      </c>
      <c r="H61" s="3">
        <v>0.000319438</v>
      </c>
      <c r="I61" s="3">
        <v>-1.45093E-07</v>
      </c>
      <c r="J61" s="3">
        <v>0.000319438</v>
      </c>
      <c r="K61" s="3" t="s">
        <v>26</v>
      </c>
      <c r="L61" s="3">
        <v>0.000319438</v>
      </c>
      <c r="M61" s="3" t="s">
        <v>28</v>
      </c>
      <c r="N61" s="3">
        <v>0.000319438</v>
      </c>
      <c r="O61" s="3">
        <v>-1.45093E-07</v>
      </c>
      <c r="P61" s="3">
        <v>0.000319438</v>
      </c>
      <c r="Q61" s="3">
        <v>-7.24391E-08</v>
      </c>
      <c r="R61" s="3">
        <v>0.000319438</v>
      </c>
      <c r="S61" s="3">
        <v>-7.24392E-08</v>
      </c>
      <c r="T61" s="3">
        <v>0.000319438</v>
      </c>
      <c r="U61" s="3">
        <v>-7.24392E-08</v>
      </c>
      <c r="V61" s="3">
        <v>0.000319438</v>
      </c>
      <c r="W61" s="3">
        <v>-7.24392E-08</v>
      </c>
    </row>
    <row r="62" spans="2:23" s="3" customFormat="1" ht="12.75">
      <c r="B62" s="2"/>
      <c r="E62" s="3">
        <v>3</v>
      </c>
      <c r="H62" s="3">
        <v>-0.011403</v>
      </c>
      <c r="I62" s="3">
        <v>-2.89764</v>
      </c>
      <c r="J62" s="3">
        <v>-2.89736</v>
      </c>
      <c r="K62" s="3">
        <v>0.0128857</v>
      </c>
      <c r="L62" s="3">
        <v>0.0131617</v>
      </c>
      <c r="M62" s="3">
        <v>2.89884</v>
      </c>
      <c r="N62" s="3">
        <v>2.89911</v>
      </c>
      <c r="O62" s="3">
        <v>-0.0116923</v>
      </c>
      <c r="P62" s="3">
        <v>-0.00179958</v>
      </c>
      <c r="Q62" s="3">
        <v>-0.947348</v>
      </c>
      <c r="R62" s="3">
        <v>-0.947072</v>
      </c>
      <c r="S62" s="3">
        <v>0.00328323</v>
      </c>
      <c r="T62" s="3">
        <v>0.00356199</v>
      </c>
      <c r="U62" s="3">
        <v>0.948552</v>
      </c>
      <c r="V62" s="3">
        <v>0.948831</v>
      </c>
      <c r="W62" s="3">
        <v>-0.00207858</v>
      </c>
    </row>
    <row r="63" spans="2:23" s="3" customFormat="1" ht="12.75">
      <c r="B63" s="2"/>
      <c r="E63" s="3">
        <v>4</v>
      </c>
      <c r="H63" s="3">
        <v>-0.00917767</v>
      </c>
      <c r="I63" s="3">
        <v>-1.60206</v>
      </c>
      <c r="J63" s="3">
        <v>0.00937032</v>
      </c>
      <c r="K63" s="3">
        <v>1.60271</v>
      </c>
      <c r="L63" s="3">
        <v>-0.00917927</v>
      </c>
      <c r="M63" s="3">
        <v>-1.60206</v>
      </c>
      <c r="N63" s="3">
        <v>0.00937181</v>
      </c>
      <c r="O63" s="3">
        <v>1.60271</v>
      </c>
      <c r="P63" s="3">
        <v>-0.00127186</v>
      </c>
      <c r="Q63" s="3">
        <v>-0.352768</v>
      </c>
      <c r="R63" s="3">
        <v>0.00145785</v>
      </c>
      <c r="S63" s="3">
        <v>0.353421</v>
      </c>
      <c r="T63" s="3">
        <v>-0.00127293</v>
      </c>
      <c r="U63" s="3">
        <v>-0.352769</v>
      </c>
      <c r="V63" s="3">
        <v>0.00145766</v>
      </c>
      <c r="W63" s="3">
        <v>0.35342</v>
      </c>
    </row>
    <row r="64" spans="2:23" s="3" customFormat="1" ht="12.75">
      <c r="B64" s="2"/>
      <c r="E64" s="3">
        <v>5</v>
      </c>
      <c r="H64" s="3">
        <v>-0.00622924</v>
      </c>
      <c r="I64" s="3">
        <v>-0.791332</v>
      </c>
      <c r="J64" s="3">
        <v>0.791452</v>
      </c>
      <c r="K64" s="3">
        <v>-0.00603168</v>
      </c>
      <c r="L64" s="3">
        <v>0.00615134</v>
      </c>
      <c r="M64" s="3">
        <v>0.791655</v>
      </c>
      <c r="N64" s="3">
        <v>-0.791528</v>
      </c>
      <c r="O64" s="3">
        <v>0.00635333</v>
      </c>
      <c r="P64" s="3">
        <v>-0.000655436</v>
      </c>
      <c r="Q64" s="3">
        <v>-0.118861</v>
      </c>
      <c r="R64" s="3">
        <v>0.118984</v>
      </c>
      <c r="S64" s="3">
        <v>-0.000455118</v>
      </c>
      <c r="T64" s="3">
        <v>0.00057737</v>
      </c>
      <c r="U64" s="3">
        <v>0.119184</v>
      </c>
      <c r="V64" s="3">
        <v>-0.119061</v>
      </c>
      <c r="W64" s="3">
        <v>0.00077752</v>
      </c>
    </row>
    <row r="65" spans="2:23" s="3" customFormat="1" ht="12.75">
      <c r="B65" s="2"/>
      <c r="E65" s="3">
        <v>6</v>
      </c>
      <c r="H65" s="3">
        <v>3.9206</v>
      </c>
      <c r="I65" s="3">
        <v>-0.354214</v>
      </c>
      <c r="J65" s="3">
        <v>3.9206</v>
      </c>
      <c r="K65" s="3">
        <v>-0.354213</v>
      </c>
      <c r="L65" s="3">
        <v>3.9206</v>
      </c>
      <c r="M65" s="3">
        <v>-0.354213</v>
      </c>
      <c r="N65" s="3">
        <v>3.9206</v>
      </c>
      <c r="O65" s="3">
        <v>-0.354211</v>
      </c>
      <c r="P65" s="3">
        <v>3.92413</v>
      </c>
      <c r="Q65" s="3">
        <v>-0.0365762</v>
      </c>
      <c r="R65" s="3">
        <v>3.92413</v>
      </c>
      <c r="S65" s="3">
        <v>-0.0365764</v>
      </c>
      <c r="T65" s="3">
        <v>3.92413</v>
      </c>
      <c r="U65" s="3">
        <v>-0.0365764</v>
      </c>
      <c r="V65" s="3">
        <v>3.92413</v>
      </c>
      <c r="W65" s="3">
        <v>-0.0365761</v>
      </c>
    </row>
    <row r="66" spans="2:23" s="3" customFormat="1" ht="12.75">
      <c r="B66" s="2"/>
      <c r="E66" s="3">
        <v>7</v>
      </c>
      <c r="H66" s="3">
        <v>-0.00219096</v>
      </c>
      <c r="I66" s="3">
        <v>-0.14424</v>
      </c>
      <c r="J66" s="3">
        <v>-0.144224</v>
      </c>
      <c r="K66" s="3">
        <v>0.00213079</v>
      </c>
      <c r="L66" s="3">
        <v>0.00214534</v>
      </c>
      <c r="M66" s="3">
        <v>0.144162</v>
      </c>
      <c r="N66" s="3">
        <v>0.144176</v>
      </c>
      <c r="O66" s="3">
        <v>-0.00220722</v>
      </c>
      <c r="P66" s="3">
        <v>-0.00012212</v>
      </c>
      <c r="Q66" s="3">
        <v>-0.0102932</v>
      </c>
      <c r="R66" s="3">
        <v>-0.0102776</v>
      </c>
      <c r="S66" s="3">
        <v>5.98668E-05</v>
      </c>
      <c r="T66" s="3">
        <v>7.54898E-05</v>
      </c>
      <c r="U66" s="3">
        <v>0.0102154</v>
      </c>
      <c r="V66" s="3">
        <v>0.0102309</v>
      </c>
      <c r="W66" s="3">
        <v>-0.000137705</v>
      </c>
    </row>
    <row r="67" spans="2:23" s="3" customFormat="1" ht="12.75">
      <c r="B67" s="2"/>
      <c r="E67" s="3">
        <v>8</v>
      </c>
      <c r="H67" s="3">
        <v>-0.00117594</v>
      </c>
      <c r="I67" s="3">
        <v>-0.053453</v>
      </c>
      <c r="J67" s="3">
        <v>0.00118647</v>
      </c>
      <c r="K67" s="3">
        <v>0.0534462</v>
      </c>
      <c r="L67" s="3">
        <v>-0.00117641</v>
      </c>
      <c r="M67" s="3">
        <v>-0.0534521</v>
      </c>
      <c r="N67" s="3">
        <v>0.00118535</v>
      </c>
      <c r="O67" s="3">
        <v>0.0534457</v>
      </c>
      <c r="P67" s="3">
        <v>-3.16374E-05</v>
      </c>
      <c r="Q67" s="3">
        <v>-0.00263789</v>
      </c>
      <c r="R67" s="3">
        <v>4.10315E-05</v>
      </c>
      <c r="S67" s="3">
        <v>0.00263202</v>
      </c>
      <c r="T67" s="3">
        <v>-3.16177E-05</v>
      </c>
      <c r="U67" s="3">
        <v>-0.00263795</v>
      </c>
      <c r="V67" s="3">
        <v>4.09906E-05</v>
      </c>
      <c r="W67" s="3">
        <v>0.00263195</v>
      </c>
    </row>
    <row r="68" spans="2:23" s="3" customFormat="1" ht="12.75">
      <c r="B68" s="2"/>
      <c r="E68" s="3">
        <v>9</v>
      </c>
      <c r="H68" s="3">
        <v>-0.000624689</v>
      </c>
      <c r="I68" s="3">
        <v>-0.018155</v>
      </c>
      <c r="J68" s="3">
        <v>0.0181543</v>
      </c>
      <c r="K68" s="3">
        <v>-0.000618031</v>
      </c>
      <c r="L68" s="3">
        <v>0.000617433</v>
      </c>
      <c r="M68" s="3">
        <v>0.0181614</v>
      </c>
      <c r="N68" s="3">
        <v>-0.0181615</v>
      </c>
      <c r="O68" s="3">
        <v>0.000624315</v>
      </c>
      <c r="P68" s="3">
        <v>-1.65541E-05</v>
      </c>
      <c r="Q68" s="3">
        <v>-0.000630447</v>
      </c>
      <c r="R68" s="3">
        <v>0.000630277</v>
      </c>
      <c r="S68" s="3">
        <v>-9.38798E-06</v>
      </c>
      <c r="T68" s="3">
        <v>9.18397E-06</v>
      </c>
      <c r="U68" s="3">
        <v>0.000637445</v>
      </c>
      <c r="V68" s="3">
        <v>-0.000637612</v>
      </c>
      <c r="W68" s="3">
        <v>1.63418E-05</v>
      </c>
    </row>
    <row r="69" spans="2:23" s="3" customFormat="1" ht="12.75">
      <c r="B69" s="2"/>
      <c r="E69" s="3">
        <v>10</v>
      </c>
      <c r="H69" s="3">
        <v>-0.20128</v>
      </c>
      <c r="I69" s="3">
        <v>-0.00585594</v>
      </c>
      <c r="J69" s="3">
        <v>-0.20128</v>
      </c>
      <c r="K69" s="3">
        <v>-0.00585543</v>
      </c>
      <c r="L69" s="3">
        <v>-0.20128</v>
      </c>
      <c r="M69" s="3">
        <v>-0.00585557</v>
      </c>
      <c r="N69" s="3">
        <v>-0.201279</v>
      </c>
      <c r="O69" s="3">
        <v>-0.0058556</v>
      </c>
      <c r="P69" s="3">
        <v>-0.200964</v>
      </c>
      <c r="Q69" s="3">
        <v>-0.000160772</v>
      </c>
      <c r="R69" s="3">
        <v>-0.200964</v>
      </c>
      <c r="S69" s="3">
        <v>-0.000160782</v>
      </c>
      <c r="T69" s="3">
        <v>-0.200964</v>
      </c>
      <c r="U69" s="3">
        <v>-0.000160782</v>
      </c>
      <c r="V69" s="3">
        <v>-0.200964</v>
      </c>
      <c r="W69" s="3">
        <v>-0.000160772</v>
      </c>
    </row>
    <row r="70" spans="2:23" s="3" customFormat="1" ht="12.75">
      <c r="B70" s="2"/>
      <c r="E70" s="3">
        <v>11</v>
      </c>
      <c r="H70" s="3">
        <v>-0.000163346</v>
      </c>
      <c r="I70" s="3">
        <v>-0.00197166</v>
      </c>
      <c r="J70" s="3">
        <v>-0.00197094</v>
      </c>
      <c r="K70" s="3">
        <v>0.000166212</v>
      </c>
      <c r="L70" s="3">
        <v>0.000166592</v>
      </c>
      <c r="M70" s="3">
        <v>0.00197385</v>
      </c>
      <c r="N70" s="3">
        <v>0.00197435</v>
      </c>
      <c r="O70" s="3">
        <v>-0.000163698</v>
      </c>
      <c r="P70" s="3">
        <v>5.33693E-08</v>
      </c>
      <c r="Q70" s="3">
        <v>-4.59129E-05</v>
      </c>
      <c r="R70" s="3">
        <v>-4.55107E-05</v>
      </c>
      <c r="S70" s="3">
        <v>2.72804E-06</v>
      </c>
      <c r="T70" s="3">
        <v>3.13287E-06</v>
      </c>
      <c r="U70" s="3">
        <v>4.82915E-05</v>
      </c>
      <c r="V70" s="3">
        <v>4.8695E-05</v>
      </c>
      <c r="W70" s="3">
        <v>-3.50899E-07</v>
      </c>
    </row>
    <row r="71" spans="2:23" s="3" customFormat="1" ht="12.75">
      <c r="B71" s="2"/>
      <c r="E71" s="3">
        <v>12</v>
      </c>
      <c r="H71" s="3">
        <v>-8.61391E-05</v>
      </c>
      <c r="I71" s="3">
        <v>-0.000800223</v>
      </c>
      <c r="J71" s="3">
        <v>8.62453E-05</v>
      </c>
      <c r="K71" s="3">
        <v>0.000802649</v>
      </c>
      <c r="L71" s="3">
        <v>-8.61505E-05</v>
      </c>
      <c r="M71" s="3">
        <v>-0.000800125</v>
      </c>
      <c r="N71" s="3">
        <v>8.60821E-05</v>
      </c>
      <c r="O71" s="3">
        <v>0.000802883</v>
      </c>
      <c r="P71" s="3">
        <v>-5.16927E-07</v>
      </c>
      <c r="Q71" s="3">
        <v>-1.80765E-05</v>
      </c>
      <c r="R71" s="3">
        <v>5.60128E-07</v>
      </c>
      <c r="S71" s="3">
        <v>2.07509E-05</v>
      </c>
      <c r="T71" s="3">
        <v>-5.16829E-07</v>
      </c>
      <c r="U71" s="3">
        <v>-1.80778E-05</v>
      </c>
      <c r="V71" s="3">
        <v>5.59445E-07</v>
      </c>
      <c r="W71" s="3">
        <v>2.07501E-05</v>
      </c>
    </row>
    <row r="72" spans="2:23" s="3" customFormat="1" ht="12.75">
      <c r="B72" s="2"/>
      <c r="E72" s="3">
        <v>13</v>
      </c>
      <c r="H72" s="3">
        <v>-4.68159E-05</v>
      </c>
      <c r="I72" s="3">
        <v>-0.000398469</v>
      </c>
      <c r="J72" s="3">
        <v>0.000398591</v>
      </c>
      <c r="K72" s="3">
        <v>-4.53929E-05</v>
      </c>
      <c r="L72" s="3">
        <v>4.56192E-05</v>
      </c>
      <c r="M72" s="3">
        <v>0.000400188</v>
      </c>
      <c r="N72" s="3">
        <v>-0.000399962</v>
      </c>
      <c r="O72" s="3">
        <v>4.70152E-05</v>
      </c>
      <c r="P72" s="3">
        <v>-7.97397E-07</v>
      </c>
      <c r="Q72" s="3">
        <v>-8.43508E-06</v>
      </c>
      <c r="R72" s="3">
        <v>8.70718E-06</v>
      </c>
      <c r="S72" s="3">
        <v>6.82503E-07</v>
      </c>
      <c r="T72" s="3">
        <v>-4.10962E-07</v>
      </c>
      <c r="U72" s="3">
        <v>1.01874E-05</v>
      </c>
      <c r="V72" s="3">
        <v>-9.91567E-06</v>
      </c>
      <c r="W72" s="3">
        <v>1.06912E-06</v>
      </c>
    </row>
    <row r="73" spans="2:23" s="3" customFormat="1" ht="12.75">
      <c r="B73" s="2"/>
      <c r="E73" s="3">
        <v>14</v>
      </c>
      <c r="H73" s="3">
        <v>-0.150018</v>
      </c>
      <c r="I73" s="3">
        <v>-0.000216706</v>
      </c>
      <c r="J73" s="3">
        <v>-0.150018</v>
      </c>
      <c r="K73" s="3">
        <v>-0.000216617</v>
      </c>
      <c r="L73" s="3">
        <v>-0.150018</v>
      </c>
      <c r="M73" s="3">
        <v>-0.000216719</v>
      </c>
      <c r="N73" s="3">
        <v>-0.150018</v>
      </c>
      <c r="O73" s="3">
        <v>-0.00021672</v>
      </c>
      <c r="P73" s="3">
        <v>-0.149992</v>
      </c>
      <c r="Q73" s="3">
        <v>-3.70954E-06</v>
      </c>
      <c r="R73" s="3">
        <v>-0.149992</v>
      </c>
      <c r="S73" s="3">
        <v>-3.70964E-06</v>
      </c>
      <c r="T73" s="3">
        <v>-0.149992</v>
      </c>
      <c r="U73" s="3">
        <v>-3.70965E-06</v>
      </c>
      <c r="V73" s="3">
        <v>-0.149992</v>
      </c>
      <c r="W73" s="3">
        <v>-3.70972E-06</v>
      </c>
    </row>
    <row r="74" spans="2:23" s="3" customFormat="1" ht="12.75">
      <c r="B74" s="2"/>
      <c r="E74" s="3">
        <v>15</v>
      </c>
      <c r="H74" s="3">
        <v>-1.45617E-05</v>
      </c>
      <c r="I74" s="3">
        <v>-0.000124111</v>
      </c>
      <c r="J74" s="3">
        <v>-0.000123613</v>
      </c>
      <c r="K74" s="3">
        <v>1.40975E-05</v>
      </c>
      <c r="L74" s="3">
        <v>1.45155E-05</v>
      </c>
      <c r="M74" s="3">
        <v>0.000123186</v>
      </c>
      <c r="N74" s="3">
        <v>0.000123638</v>
      </c>
      <c r="O74" s="3">
        <v>-1.49716E-05</v>
      </c>
      <c r="P74" s="3">
        <v>-4.72185E-08</v>
      </c>
      <c r="Q74" s="3">
        <v>-2.35757E-06</v>
      </c>
      <c r="R74" s="3">
        <v>-1.91167E-06</v>
      </c>
      <c r="S74" s="3">
        <v>-4.39469E-07</v>
      </c>
      <c r="T74" s="3">
        <v>6.45537E-09</v>
      </c>
      <c r="U74" s="3">
        <v>1.42492E-06</v>
      </c>
      <c r="V74" s="3">
        <v>1.87087E-06</v>
      </c>
      <c r="W74" s="3">
        <v>-4.93203E-07</v>
      </c>
    </row>
    <row r="75" spans="2:23" s="3" customFormat="1" ht="12.75">
      <c r="B75" s="2"/>
      <c r="V75" s="4"/>
      <c r="W75" s="4"/>
    </row>
    <row r="76" spans="2:23" s="3" customFormat="1" ht="12.75">
      <c r="B76" s="2"/>
      <c r="E76" s="3" t="s">
        <v>10</v>
      </c>
      <c r="H76" s="3" t="s">
        <v>11</v>
      </c>
      <c r="I76" s="3">
        <v>4195300000</v>
      </c>
      <c r="V76" s="4"/>
      <c r="W76" s="4"/>
    </row>
    <row r="77" spans="2:23" s="3" customFormat="1" ht="12.75">
      <c r="B77" s="2"/>
      <c r="E77" s="3">
        <v>2</v>
      </c>
      <c r="H77" s="3">
        <v>543315</v>
      </c>
      <c r="I77" s="3" t="s">
        <v>12</v>
      </c>
      <c r="V77" s="4"/>
      <c r="W77" s="4"/>
    </row>
    <row r="78" spans="2:23" s="3" customFormat="1" ht="12.75">
      <c r="B78" s="2"/>
      <c r="E78" s="3">
        <v>3</v>
      </c>
      <c r="H78" s="3">
        <v>351526</v>
      </c>
      <c r="I78" s="3" t="s">
        <v>13</v>
      </c>
      <c r="V78" s="4"/>
      <c r="W78" s="4"/>
    </row>
    <row r="79" spans="2:23" s="3" customFormat="1" ht="12.75">
      <c r="B79" s="2"/>
      <c r="E79" s="3">
        <v>4</v>
      </c>
      <c r="H79" s="3">
        <v>389511</v>
      </c>
      <c r="I79" s="3" t="s">
        <v>14</v>
      </c>
      <c r="V79" s="4"/>
      <c r="W79" s="4"/>
    </row>
    <row r="80" spans="2:23" s="3" customFormat="1" ht="12.75">
      <c r="B80" s="2"/>
      <c r="E80" s="3">
        <v>5</v>
      </c>
      <c r="H80" s="3">
        <v>269083</v>
      </c>
      <c r="I80" s="3" t="s">
        <v>15</v>
      </c>
      <c r="V80" s="4"/>
      <c r="W80" s="4"/>
    </row>
    <row r="81" spans="2:23" s="3" customFormat="1" ht="12.75">
      <c r="B81" s="2"/>
      <c r="E81" s="3">
        <v>6</v>
      </c>
      <c r="H81" s="3">
        <v>184730</v>
      </c>
      <c r="I81" s="3" t="s">
        <v>16</v>
      </c>
      <c r="V81" s="4"/>
      <c r="W81" s="4"/>
    </row>
    <row r="82" spans="2:23" s="3" customFormat="1" ht="12.75">
      <c r="B82" s="2"/>
      <c r="E82" s="3">
        <v>7</v>
      </c>
      <c r="H82" s="3">
        <v>49612.3</v>
      </c>
      <c r="I82" s="3" t="s">
        <v>17</v>
      </c>
      <c r="V82" s="4"/>
      <c r="W82" s="4"/>
    </row>
    <row r="83" spans="2:23" s="3" customFormat="1" ht="12.75">
      <c r="B83" s="2"/>
      <c r="E83" s="3">
        <v>8</v>
      </c>
      <c r="H83" s="3">
        <v>543315</v>
      </c>
      <c r="I83" s="3" t="s">
        <v>12</v>
      </c>
      <c r="V83" s="4"/>
      <c r="W83" s="4"/>
    </row>
    <row r="84" spans="2:23" s="3" customFormat="1" ht="12.75">
      <c r="B84" s="2"/>
      <c r="E84" s="3">
        <v>9</v>
      </c>
      <c r="H84" s="3">
        <v>351526</v>
      </c>
      <c r="I84" s="3" t="s">
        <v>13</v>
      </c>
      <c r="V84" s="4"/>
      <c r="W84" s="4"/>
    </row>
    <row r="85" spans="2:23" s="3" customFormat="1" ht="12.75">
      <c r="B85" s="2"/>
      <c r="E85" s="3">
        <v>10</v>
      </c>
      <c r="H85" s="3">
        <v>389511</v>
      </c>
      <c r="I85" s="3" t="s">
        <v>14</v>
      </c>
      <c r="V85" s="4"/>
      <c r="W85" s="4"/>
    </row>
    <row r="86" spans="2:23" s="3" customFormat="1" ht="12.75">
      <c r="B86" s="2"/>
      <c r="E86" s="3">
        <v>11</v>
      </c>
      <c r="H86" s="3">
        <v>269083</v>
      </c>
      <c r="I86" s="3" t="s">
        <v>15</v>
      </c>
      <c r="V86" s="4"/>
      <c r="W86" s="4"/>
    </row>
    <row r="87" spans="2:23" s="3" customFormat="1" ht="12.75">
      <c r="B87" s="2"/>
      <c r="E87" s="3">
        <v>12</v>
      </c>
      <c r="H87" s="3">
        <v>184730</v>
      </c>
      <c r="I87" s="3" t="s">
        <v>18</v>
      </c>
      <c r="V87" s="4"/>
      <c r="W87" s="4"/>
    </row>
    <row r="88" spans="2:23" s="3" customFormat="1" ht="12.75">
      <c r="B88" s="2"/>
      <c r="E88" s="3">
        <v>13</v>
      </c>
      <c r="H88" s="3">
        <v>-49612.2</v>
      </c>
      <c r="I88" s="3" t="s">
        <v>17</v>
      </c>
      <c r="V88" s="4"/>
      <c r="W88" s="4"/>
    </row>
    <row r="89" spans="2:23" s="3" customFormat="1" ht="12.75">
      <c r="B89" s="2"/>
      <c r="E89" s="3">
        <v>14</v>
      </c>
      <c r="H89" s="3">
        <v>-543315</v>
      </c>
      <c r="I89" s="3" t="s">
        <v>19</v>
      </c>
      <c r="V89" s="4"/>
      <c r="W89" s="4"/>
    </row>
    <row r="90" spans="2:23" s="3" customFormat="1" ht="12.75">
      <c r="B90" s="2"/>
      <c r="E90" s="3">
        <v>15</v>
      </c>
      <c r="H90" s="3">
        <v>-351526</v>
      </c>
      <c r="I90" s="3" t="s">
        <v>13</v>
      </c>
      <c r="V90" s="4"/>
      <c r="W90" s="4"/>
    </row>
    <row r="91" spans="2:23" s="3" customFormat="1" ht="12.75">
      <c r="B91" s="2"/>
      <c r="E91" s="3">
        <v>16</v>
      </c>
      <c r="H91" s="3">
        <v>-389511</v>
      </c>
      <c r="I91" s="3" t="s">
        <v>14</v>
      </c>
      <c r="V91" s="4"/>
      <c r="W91" s="4"/>
    </row>
    <row r="92" spans="2:23" s="3" customFormat="1" ht="12.75">
      <c r="B92" s="2"/>
      <c r="E92" s="3">
        <v>17</v>
      </c>
      <c r="H92" s="3">
        <v>-269082</v>
      </c>
      <c r="I92" s="3" t="s">
        <v>15</v>
      </c>
      <c r="V92" s="4"/>
      <c r="W92" s="4"/>
    </row>
    <row r="93" spans="2:23" s="3" customFormat="1" ht="12.75">
      <c r="B93" s="2"/>
      <c r="E93" s="3">
        <v>18</v>
      </c>
      <c r="H93" s="3">
        <v>-184730</v>
      </c>
      <c r="I93" s="3" t="s">
        <v>16</v>
      </c>
      <c r="V93" s="4"/>
      <c r="W93" s="4"/>
    </row>
    <row r="94" spans="2:23" s="3" customFormat="1" ht="12.75">
      <c r="B94" s="2"/>
      <c r="E94" s="3">
        <v>19</v>
      </c>
      <c r="H94" s="3">
        <v>-49612.2</v>
      </c>
      <c r="I94" s="3" t="s">
        <v>17</v>
      </c>
      <c r="V94" s="4"/>
      <c r="W94" s="4"/>
    </row>
    <row r="95" spans="2:23" s="3" customFormat="1" ht="12.75">
      <c r="B95" s="2"/>
      <c r="E95" s="3">
        <v>20</v>
      </c>
      <c r="H95" s="3">
        <v>-543315</v>
      </c>
      <c r="I95" s="3" t="s">
        <v>19</v>
      </c>
      <c r="V95" s="4"/>
      <c r="W95" s="4"/>
    </row>
    <row r="96" spans="2:23" s="3" customFormat="1" ht="12.75">
      <c r="B96" s="2"/>
      <c r="E96" s="3">
        <v>21</v>
      </c>
      <c r="H96" s="3">
        <v>-351526</v>
      </c>
      <c r="I96" s="3" t="s">
        <v>13</v>
      </c>
      <c r="V96" s="4"/>
      <c r="W96" s="4"/>
    </row>
    <row r="97" spans="2:23" s="3" customFormat="1" ht="12.75">
      <c r="B97" s="2"/>
      <c r="E97" s="3">
        <v>22</v>
      </c>
      <c r="H97" s="3">
        <v>-389511</v>
      </c>
      <c r="I97" s="3" t="s">
        <v>20</v>
      </c>
      <c r="V97" s="4"/>
      <c r="W97" s="4"/>
    </row>
    <row r="98" spans="2:23" s="3" customFormat="1" ht="12.75">
      <c r="B98" s="2"/>
      <c r="E98" s="3">
        <v>23</v>
      </c>
      <c r="H98" s="3">
        <v>-269082</v>
      </c>
      <c r="I98" s="3" t="s">
        <v>21</v>
      </c>
      <c r="V98" s="4"/>
      <c r="W98" s="4"/>
    </row>
    <row r="99" spans="2:23" s="3" customFormat="1" ht="12.75">
      <c r="B99" s="2"/>
      <c r="E99" s="3">
        <v>24</v>
      </c>
      <c r="H99" s="3">
        <v>-184730</v>
      </c>
      <c r="I99" s="3" t="s">
        <v>16</v>
      </c>
      <c r="V99" s="4"/>
      <c r="W99" s="4"/>
    </row>
    <row r="100" spans="2:23" s="3" customFormat="1" ht="12.75">
      <c r="B100" s="2"/>
      <c r="V100" s="4"/>
      <c r="W100" s="4"/>
    </row>
    <row r="101" spans="2:23" s="3" customFormat="1" ht="12.75">
      <c r="B101" s="2"/>
      <c r="V101" s="4"/>
      <c r="W101" s="4"/>
    </row>
    <row r="102" spans="2:23" s="3" customFormat="1" ht="12.75">
      <c r="B102" s="2"/>
      <c r="V102" s="4"/>
      <c r="W102" s="4"/>
    </row>
    <row r="103" spans="2:23" s="3" customFormat="1" ht="12.75">
      <c r="B103" s="2"/>
      <c r="M103" s="6"/>
      <c r="O103" s="6"/>
      <c r="P103" s="6"/>
      <c r="Q103" s="5"/>
      <c r="V103" s="4"/>
      <c r="W103" s="4"/>
    </row>
    <row r="104" spans="2:17" ht="12.75"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11"/>
      <c r="N104" s="3"/>
      <c r="O104" s="12"/>
      <c r="P104" s="12"/>
      <c r="Q104" s="13"/>
    </row>
    <row r="105" spans="13:17" ht="12.75">
      <c r="M105" s="16"/>
      <c r="O105" s="12"/>
      <c r="P105" s="17"/>
      <c r="Q105" s="13"/>
    </row>
    <row r="106" spans="13:17" ht="12.75">
      <c r="M106" s="16"/>
      <c r="O106" s="18"/>
      <c r="P106" s="18"/>
      <c r="Q106" s="19"/>
    </row>
    <row r="107" spans="13:17" ht="12.75">
      <c r="M107" s="16"/>
      <c r="O107" s="18"/>
      <c r="P107" s="18"/>
      <c r="Q107" s="19"/>
    </row>
    <row r="108" spans="13:17" ht="12.75">
      <c r="M108" s="16"/>
      <c r="O108" s="18"/>
      <c r="P108" s="18"/>
      <c r="Q108" s="19"/>
    </row>
    <row r="109" spans="13:17" ht="12.75">
      <c r="M109" s="16"/>
      <c r="O109" s="12"/>
      <c r="P109" s="12"/>
      <c r="Q109" s="13"/>
    </row>
    <row r="110" spans="13:17" ht="12.75">
      <c r="M110" s="16"/>
      <c r="O110" s="18"/>
      <c r="P110" s="18"/>
      <c r="Q110" s="19"/>
    </row>
    <row r="111" spans="13:17" ht="12.75">
      <c r="M111" s="16"/>
      <c r="O111" s="18"/>
      <c r="P111" s="18"/>
      <c r="Q111" s="19"/>
    </row>
    <row r="112" spans="15:17" ht="12.75">
      <c r="O112" s="18"/>
      <c r="P112" s="18"/>
      <c r="Q112" s="19"/>
    </row>
    <row r="113" spans="15:17" ht="12.75">
      <c r="O113" s="12"/>
      <c r="P113" s="12"/>
      <c r="Q113" s="13"/>
    </row>
    <row r="114" spans="15:17" ht="12.75">
      <c r="O114" s="18"/>
      <c r="P114" s="18"/>
      <c r="Q114" s="19"/>
    </row>
    <row r="115" spans="15:17" ht="12.75">
      <c r="O115" s="18"/>
      <c r="P115" s="18"/>
      <c r="Q115" s="19"/>
    </row>
    <row r="116" spans="15:17" ht="12.75">
      <c r="O116" s="18"/>
      <c r="P116" s="18"/>
      <c r="Q116" s="19"/>
    </row>
    <row r="117" spans="15:17" ht="12.75">
      <c r="O117" s="12"/>
      <c r="P117" s="12"/>
      <c r="Q117" s="13"/>
    </row>
    <row r="118" spans="15:17" ht="12.75">
      <c r="O118" s="18"/>
      <c r="P118" s="18"/>
      <c r="Q118" s="1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30:V35"/>
  <sheetViews>
    <sheetView workbookViewId="0" topLeftCell="A1">
      <selection activeCell="E7" sqref="E7"/>
    </sheetView>
  </sheetViews>
  <sheetFormatPr defaultColWidth="11.421875" defaultRowHeight="12.75"/>
  <sheetData>
    <row r="30" s="28" customFormat="1" ht="12.75">
      <c r="J30" s="102" t="s">
        <v>161</v>
      </c>
    </row>
    <row r="31" s="28" customFormat="1" ht="12.75"/>
    <row r="32" spans="1:22" s="28" customFormat="1" ht="12.75">
      <c r="A32" s="113"/>
      <c r="B32" s="114"/>
      <c r="C32" s="114"/>
      <c r="D32" s="114"/>
      <c r="E32" s="114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102" t="s">
        <v>106</v>
      </c>
      <c r="N32" s="102">
        <f>MIN(N3:N31)</f>
        <v>0</v>
      </c>
      <c r="O32" s="102"/>
      <c r="P32" s="102"/>
      <c r="Q32" s="115"/>
      <c r="R32" s="115" t="s">
        <v>104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AVERAGE(S28,S23,S18,S13,S8,S3)</f>
        <v>#DIV/0!</v>
      </c>
    </row>
    <row r="33" spans="1:22" s="28" customFormat="1" ht="12.75">
      <c r="A33" s="113"/>
      <c r="B33" s="114"/>
      <c r="C33" s="114"/>
      <c r="D33" s="114"/>
      <c r="E33" s="114"/>
      <c r="F33" s="106" t="s">
        <v>109</v>
      </c>
      <c r="G33" s="107">
        <v>1.6</v>
      </c>
      <c r="H33" s="108">
        <v>0.36</v>
      </c>
      <c r="I33" s="107" t="s">
        <v>85</v>
      </c>
      <c r="J33" s="108">
        <v>-0.106</v>
      </c>
      <c r="K33" s="109">
        <v>45</v>
      </c>
      <c r="L33" s="108"/>
      <c r="M33" s="102" t="s">
        <v>107</v>
      </c>
      <c r="N33" s="102">
        <f>MAX(N3:N31)</f>
        <v>0</v>
      </c>
      <c r="O33" s="102"/>
      <c r="P33" s="102"/>
      <c r="Q33" s="115"/>
      <c r="R33" s="115" t="s">
        <v>105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s="28" customFormat="1" ht="12.75">
      <c r="A34" s="113"/>
      <c r="B34" s="114"/>
      <c r="C34" s="114"/>
      <c r="D34" s="114"/>
      <c r="E34" s="114"/>
      <c r="F34" s="110" t="s">
        <v>110</v>
      </c>
      <c r="G34" s="111">
        <v>1.76</v>
      </c>
      <c r="H34" s="112">
        <v>1.6</v>
      </c>
      <c r="I34" s="107" t="s">
        <v>84</v>
      </c>
      <c r="J34" s="108">
        <v>0.82</v>
      </c>
      <c r="K34" s="106" t="s">
        <v>113</v>
      </c>
      <c r="L34" s="108"/>
      <c r="M34" s="102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s="28" customFormat="1" ht="12.75">
      <c r="A35" s="113"/>
      <c r="B35" s="114"/>
      <c r="C35" s="114"/>
      <c r="D35" s="114"/>
      <c r="E35" s="114"/>
      <c r="F35" s="102"/>
      <c r="G35" s="102"/>
      <c r="H35" s="102"/>
      <c r="I35" s="110" t="s">
        <v>86</v>
      </c>
      <c r="J35" s="112">
        <v>333</v>
      </c>
      <c r="K35" s="110">
        <v>5</v>
      </c>
      <c r="L35" s="112"/>
      <c r="M35" s="102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</sheetData>
  <sheetProtection password="AD47"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Y263"/>
  <sheetViews>
    <sheetView tabSelected="1" zoomScale="75" zoomScaleNormal="75" workbookViewId="0" topLeftCell="A1">
      <selection activeCell="L11" sqref="K11:L11"/>
    </sheetView>
  </sheetViews>
  <sheetFormatPr defaultColWidth="11.421875" defaultRowHeight="12.75"/>
  <cols>
    <col min="1" max="1" width="8.7109375" style="39" customWidth="1"/>
    <col min="2" max="2" width="12.00390625" style="39" customWidth="1"/>
    <col min="3" max="4" width="12.57421875" style="39" bestFit="1" customWidth="1"/>
    <col min="5" max="5" width="11.140625" style="39" customWidth="1"/>
    <col min="6" max="6" width="13.140625" style="39" customWidth="1"/>
    <col min="7" max="7" width="9.8515625" style="39" customWidth="1"/>
    <col min="8" max="8" width="13.140625" style="39" customWidth="1"/>
    <col min="9" max="9" width="12.57421875" style="39" bestFit="1" customWidth="1"/>
    <col min="10" max="10" width="11.421875" style="39" customWidth="1"/>
    <col min="11" max="11" width="10.421875" style="39" customWidth="1"/>
    <col min="12" max="12" width="9.28125" style="39" customWidth="1"/>
    <col min="13" max="13" width="12.57421875" style="39" bestFit="1" customWidth="1"/>
    <col min="14" max="14" width="13.00390625" style="39" bestFit="1" customWidth="1"/>
    <col min="15" max="15" width="12.57421875" style="39" bestFit="1" customWidth="1"/>
    <col min="16" max="16" width="13.28125" style="39" bestFit="1" customWidth="1"/>
    <col min="17" max="17" width="13.140625" style="39" bestFit="1" customWidth="1"/>
    <col min="18" max="18" width="13.8515625" style="39" bestFit="1" customWidth="1"/>
    <col min="19" max="19" width="13.7109375" style="39" bestFit="1" customWidth="1"/>
    <col min="20" max="22" width="13.8515625" style="39" bestFit="1" customWidth="1"/>
    <col min="23" max="23" width="13.7109375" style="39" bestFit="1" customWidth="1"/>
    <col min="24" max="24" width="12.57421875" style="39" bestFit="1" customWidth="1"/>
    <col min="25" max="16384" width="11.421875" style="39" customWidth="1"/>
  </cols>
  <sheetData>
    <row r="1" spans="1:9" s="22" customFormat="1" ht="12.75">
      <c r="A1" s="20" t="s">
        <v>79</v>
      </c>
      <c r="B1" s="21"/>
      <c r="C1" s="21"/>
      <c r="D1" s="21"/>
      <c r="E1" s="21"/>
      <c r="F1" s="21"/>
      <c r="H1" s="23" t="s">
        <v>75</v>
      </c>
      <c r="I1" s="24"/>
    </row>
    <row r="2" spans="1:9" s="29" customFormat="1" ht="13.5" thickBot="1">
      <c r="A2" s="21" t="s">
        <v>52</v>
      </c>
      <c r="B2" s="25" t="s">
        <v>53</v>
      </c>
      <c r="C2" s="25" t="s">
        <v>54</v>
      </c>
      <c r="D2" s="25" t="s">
        <v>55</v>
      </c>
      <c r="E2" s="25" t="s">
        <v>78</v>
      </c>
      <c r="F2" s="26" t="s">
        <v>91</v>
      </c>
      <c r="G2" s="22"/>
      <c r="H2" s="27">
        <v>0.9325</v>
      </c>
      <c r="I2" s="28" t="s">
        <v>101</v>
      </c>
    </row>
    <row r="3" spans="1:9" s="33" customFormat="1" ht="13.5" thickBot="1">
      <c r="A3" s="30">
        <v>1533</v>
      </c>
      <c r="B3" s="31">
        <v>154.20333333333335</v>
      </c>
      <c r="C3" s="31">
        <v>164.00333333333333</v>
      </c>
      <c r="D3" s="31">
        <v>8.275766279242953</v>
      </c>
      <c r="E3" s="31">
        <v>8.389575690789316</v>
      </c>
      <c r="F3" s="32" t="s">
        <v>69</v>
      </c>
      <c r="H3" s="34">
        <v>0.0625</v>
      </c>
      <c r="I3" s="33" t="s">
        <v>163</v>
      </c>
    </row>
    <row r="4" spans="1:9" ht="16.5" customHeight="1">
      <c r="A4" s="35">
        <v>1534</v>
      </c>
      <c r="B4" s="36">
        <v>153.4</v>
      </c>
      <c r="C4" s="36">
        <v>162.8166666666667</v>
      </c>
      <c r="D4" s="36">
        <v>8.34177840531432</v>
      </c>
      <c r="E4" s="36">
        <v>8.828000869326916</v>
      </c>
      <c r="F4" s="37" t="s">
        <v>70</v>
      </c>
      <c r="G4" s="33"/>
      <c r="H4" s="33"/>
      <c r="I4" s="38" t="s">
        <v>89</v>
      </c>
    </row>
    <row r="5" spans="1:9" s="33" customFormat="1" ht="13.5" thickBot="1">
      <c r="A5" s="40">
        <v>1537</v>
      </c>
      <c r="B5" s="41">
        <v>142.39333333333335</v>
      </c>
      <c r="C5" s="41">
        <v>158.74333333333334</v>
      </c>
      <c r="D5" s="41">
        <v>9.09121270841308</v>
      </c>
      <c r="E5" s="41">
        <v>9.07879669363118</v>
      </c>
      <c r="F5" s="37" t="s">
        <v>71</v>
      </c>
      <c r="I5" s="42">
        <v>2826</v>
      </c>
    </row>
    <row r="6" spans="1:6" s="33" customFormat="1" ht="13.5" thickBot="1">
      <c r="A6" s="43">
        <v>1538</v>
      </c>
      <c r="B6" s="44">
        <v>168.77333333333334</v>
      </c>
      <c r="C6" s="44">
        <v>181.69</v>
      </c>
      <c r="D6" s="44">
        <v>8.319461125895831</v>
      </c>
      <c r="E6" s="44">
        <v>8.624302218109449</v>
      </c>
      <c r="F6" s="45" t="s">
        <v>72</v>
      </c>
    </row>
    <row r="7" spans="1:6" s="33" customFormat="1" ht="12.75">
      <c r="A7" s="46" t="s">
        <v>162</v>
      </c>
      <c r="B7" s="46"/>
      <c r="C7" s="46"/>
      <c r="D7" s="46"/>
      <c r="E7" s="46"/>
      <c r="F7" s="46"/>
    </row>
    <row r="8" ht="12.75"/>
    <row r="9" spans="1:3" ht="24" customHeight="1">
      <c r="A9" s="119" t="s">
        <v>115</v>
      </c>
      <c r="B9" s="120"/>
      <c r="C9" s="47" t="s">
        <v>160</v>
      </c>
    </row>
    <row r="10" spans="1:6" ht="15">
      <c r="A10" s="48"/>
      <c r="B10" s="48"/>
      <c r="C10" s="100"/>
      <c r="D10" s="48"/>
      <c r="E10" s="48"/>
      <c r="F10" s="48"/>
    </row>
    <row r="11" spans="1:5" s="33" customFormat="1" ht="12.75">
      <c r="A11" s="49"/>
      <c r="B11" s="50"/>
      <c r="C11" s="50"/>
      <c r="D11" s="51" t="s">
        <v>102</v>
      </c>
      <c r="E11" s="51" t="s">
        <v>165</v>
      </c>
    </row>
    <row r="12" spans="1:5" s="33" customFormat="1" ht="12.75">
      <c r="A12" s="52"/>
      <c r="B12" s="53"/>
      <c r="C12" s="53"/>
      <c r="D12" s="53"/>
      <c r="E12" s="53"/>
    </row>
    <row r="13" spans="1:5" s="33" customFormat="1" ht="27" thickBot="1">
      <c r="A13" s="121" t="s">
        <v>164</v>
      </c>
      <c r="B13" s="121"/>
      <c r="C13" s="53"/>
      <c r="D13" s="53"/>
      <c r="E13" s="53"/>
    </row>
    <row r="14" spans="1:11" s="33" customFormat="1" ht="12.75">
      <c r="A14" s="52"/>
      <c r="B14" s="53"/>
      <c r="C14" s="53"/>
      <c r="D14" s="53"/>
      <c r="E14" s="53"/>
      <c r="F14" s="38" t="s">
        <v>89</v>
      </c>
      <c r="K14" s="38" t="s">
        <v>89</v>
      </c>
    </row>
    <row r="15" spans="1:11" s="33" customFormat="1" ht="13.5" thickBot="1">
      <c r="A15" s="54" t="s">
        <v>100</v>
      </c>
      <c r="B15" s="55"/>
      <c r="C15" s="55"/>
      <c r="D15" s="55"/>
      <c r="E15" s="55"/>
      <c r="F15" s="42">
        <v>2840</v>
      </c>
      <c r="K15" s="42">
        <v>2816</v>
      </c>
    </row>
    <row r="16" ht="12.75">
      <c r="A16" s="56" t="s">
        <v>103</v>
      </c>
    </row>
    <row r="17" s="33" customFormat="1" ht="13.5" thickBot="1"/>
    <row r="18" spans="1:6" ht="51">
      <c r="A18" s="57"/>
      <c r="B18" s="58" t="s">
        <v>63</v>
      </c>
      <c r="C18" s="58" t="s">
        <v>76</v>
      </c>
      <c r="D18" s="59" t="s">
        <v>77</v>
      </c>
      <c r="E18" s="33"/>
      <c r="F18" s="60"/>
    </row>
    <row r="19" spans="1:11" ht="12.75">
      <c r="A19" s="61" t="s">
        <v>56</v>
      </c>
      <c r="B19" s="62">
        <v>5.5419224034979635</v>
      </c>
      <c r="C19" s="62">
        <v>91.44192240349797</v>
      </c>
      <c r="D19" s="63">
        <v>32.007697980224705</v>
      </c>
      <c r="K19" s="64" t="s">
        <v>93</v>
      </c>
    </row>
    <row r="20" spans="1:11" ht="12.75">
      <c r="A20" s="61" t="s">
        <v>57</v>
      </c>
      <c r="B20" s="62">
        <v>8.925115596950505</v>
      </c>
      <c r="C20" s="62">
        <v>83.81844893028385</v>
      </c>
      <c r="D20" s="63">
        <v>31.989872604166454</v>
      </c>
      <c r="F20" s="65" t="s">
        <v>95</v>
      </c>
      <c r="K20" s="66" t="s">
        <v>92</v>
      </c>
    </row>
    <row r="21" spans="1:6" ht="13.5" thickBot="1">
      <c r="A21" s="61" t="s">
        <v>58</v>
      </c>
      <c r="B21" s="62">
        <v>-0.7936593578161109</v>
      </c>
      <c r="C21" s="62">
        <v>100.47967397551723</v>
      </c>
      <c r="D21" s="63">
        <v>35.05450108059354</v>
      </c>
      <c r="F21" s="39" t="s">
        <v>96</v>
      </c>
    </row>
    <row r="22" spans="1:11" ht="16.5" thickBot="1">
      <c r="A22" s="67" t="s">
        <v>59</v>
      </c>
      <c r="B22" s="68">
        <v>15.757012238118108</v>
      </c>
      <c r="C22" s="68">
        <v>102.46034557145146</v>
      </c>
      <c r="D22" s="69">
        <v>35.57949976256768</v>
      </c>
      <c r="F22" s="39" t="s">
        <v>94</v>
      </c>
      <c r="I22" s="38" t="s">
        <v>89</v>
      </c>
      <c r="K22" s="70" t="s">
        <v>98</v>
      </c>
    </row>
    <row r="23" spans="1:11" ht="16.5" thickBot="1">
      <c r="A23" s="71" t="s">
        <v>97</v>
      </c>
      <c r="B23" s="72"/>
      <c r="C23" s="72"/>
      <c r="D23" s="73">
        <v>27.712804819993448</v>
      </c>
      <c r="I23" s="42">
        <v>2948</v>
      </c>
      <c r="K23" s="70" t="s">
        <v>99</v>
      </c>
    </row>
    <row r="24" ht="12.75"/>
    <row r="25" ht="13.5" thickBot="1"/>
    <row r="26" spans="1:9" ht="12.75">
      <c r="A26" s="74" t="s">
        <v>51</v>
      </c>
      <c r="B26" s="75">
        <v>3</v>
      </c>
      <c r="C26" s="75">
        <v>4</v>
      </c>
      <c r="D26" s="75">
        <v>5</v>
      </c>
      <c r="E26" s="75">
        <v>6</v>
      </c>
      <c r="F26" s="75">
        <v>7</v>
      </c>
      <c r="G26" s="75">
        <v>8</v>
      </c>
      <c r="H26" s="75">
        <v>9</v>
      </c>
      <c r="I26" s="76">
        <v>10</v>
      </c>
    </row>
    <row r="27" spans="1:9" ht="12.75">
      <c r="A27" s="77" t="s">
        <v>60</v>
      </c>
      <c r="B27" s="78">
        <v>0.2618191997528557</v>
      </c>
      <c r="C27" s="78">
        <v>0.00212227559411348</v>
      </c>
      <c r="D27" s="78">
        <v>-0.06263612923492257</v>
      </c>
      <c r="E27" s="78">
        <v>-0.0011893360477067134</v>
      </c>
      <c r="F27" s="78">
        <v>0.010408383264302008</v>
      </c>
      <c r="G27" s="78">
        <v>0.0002426885855671094</v>
      </c>
      <c r="H27" s="78">
        <v>-0.0013239722208429005</v>
      </c>
      <c r="I27" s="79">
        <v>-9.559411635088405E-05</v>
      </c>
    </row>
    <row r="28" spans="1:9" ht="13.5" thickBot="1">
      <c r="A28" s="80" t="s">
        <v>61</v>
      </c>
      <c r="B28" s="81">
        <v>-0.2447021038507003</v>
      </c>
      <c r="C28" s="81">
        <v>0.38980205802461754</v>
      </c>
      <c r="D28" s="81">
        <v>-0.05722139271417731</v>
      </c>
      <c r="E28" s="81">
        <v>-0.11500037541980003</v>
      </c>
      <c r="F28" s="81">
        <v>-0.009940368016041956</v>
      </c>
      <c r="G28" s="81">
        <v>0.011179609343193264</v>
      </c>
      <c r="H28" s="81">
        <v>-0.001147376004769062</v>
      </c>
      <c r="I28" s="82">
        <v>-0.0017676660484501764</v>
      </c>
    </row>
    <row r="29" ht="12.75">
      <c r="A29" s="83" t="s">
        <v>90</v>
      </c>
    </row>
    <row r="30" spans="6:12" ht="12.75">
      <c r="F30" s="28"/>
      <c r="G30" s="28"/>
      <c r="H30" s="28"/>
      <c r="I30" s="28"/>
      <c r="J30" s="102" t="str">
        <f>param!J30</f>
        <v>Macro date :10/11/2004</v>
      </c>
      <c r="K30" s="28"/>
      <c r="L30" s="28"/>
    </row>
    <row r="31" spans="6:12" ht="12.75">
      <c r="F31" s="28"/>
      <c r="G31" s="28"/>
      <c r="H31" s="28"/>
      <c r="I31" s="28"/>
      <c r="J31" s="28"/>
      <c r="K31" s="28"/>
      <c r="L31" s="28"/>
    </row>
    <row r="32" spans="1:22" ht="12.75">
      <c r="A32" s="84"/>
      <c r="B32" s="85"/>
      <c r="C32" s="85"/>
      <c r="D32" s="85"/>
      <c r="E32" s="85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99" t="s">
        <v>106</v>
      </c>
      <c r="N32" s="102">
        <f>MIN(N3:N31)</f>
        <v>0</v>
      </c>
      <c r="O32" s="102"/>
      <c r="P32" s="102"/>
      <c r="Q32" s="115"/>
      <c r="R32" s="115" t="s">
        <v>158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Mittelwert(S28,S23,S18,S13,S8,S3)</f>
        <v>#NAME?</v>
      </c>
    </row>
    <row r="33" spans="1:22" ht="12.75">
      <c r="A33" s="84"/>
      <c r="B33" s="85"/>
      <c r="C33" s="85"/>
      <c r="D33" s="85"/>
      <c r="E33" s="85"/>
      <c r="F33" s="106" t="s">
        <v>109</v>
      </c>
      <c r="G33" s="107">
        <f>param!G33</f>
        <v>1.6</v>
      </c>
      <c r="H33" s="108">
        <f>param!H33</f>
        <v>0.36</v>
      </c>
      <c r="I33" s="107" t="s">
        <v>85</v>
      </c>
      <c r="J33" s="108">
        <f>param!J33</f>
        <v>-0.106</v>
      </c>
      <c r="K33" s="107">
        <f>param!K33</f>
        <v>45</v>
      </c>
      <c r="L33" s="108"/>
      <c r="M33" s="99" t="s">
        <v>107</v>
      </c>
      <c r="N33" s="102">
        <f>MAX(N3:N31)</f>
        <v>0</v>
      </c>
      <c r="O33" s="102"/>
      <c r="P33" s="102"/>
      <c r="Q33" s="115"/>
      <c r="R33" s="115" t="s">
        <v>159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ht="12.75">
      <c r="A34" s="84"/>
      <c r="B34" s="85"/>
      <c r="C34" s="85"/>
      <c r="D34" s="85"/>
      <c r="E34" s="85"/>
      <c r="F34" s="110" t="s">
        <v>110</v>
      </c>
      <c r="G34" s="111">
        <f>param!G34</f>
        <v>1.76</v>
      </c>
      <c r="H34" s="112">
        <f>param!H34</f>
        <v>1.6</v>
      </c>
      <c r="I34" s="107" t="s">
        <v>84</v>
      </c>
      <c r="J34" s="108">
        <f>param!J34</f>
        <v>0.82</v>
      </c>
      <c r="K34" s="107" t="s">
        <v>113</v>
      </c>
      <c r="L34" s="108"/>
      <c r="M34" s="99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ht="12.75">
      <c r="A35" s="84"/>
      <c r="B35" s="85"/>
      <c r="C35" s="85"/>
      <c r="D35" s="85"/>
      <c r="E35" s="85"/>
      <c r="F35" s="102"/>
      <c r="G35" s="102"/>
      <c r="H35" s="102"/>
      <c r="I35" s="110" t="s">
        <v>86</v>
      </c>
      <c r="J35" s="112">
        <f>param!J35</f>
        <v>333</v>
      </c>
      <c r="K35" s="111">
        <f>param!K35</f>
        <v>5</v>
      </c>
      <c r="L35" s="112"/>
      <c r="M35" s="99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  <row r="36" ht="12.75"/>
    <row r="37" ht="12.75">
      <c r="A37" s="39" t="s">
        <v>74</v>
      </c>
    </row>
    <row r="38" spans="1:24" ht="51">
      <c r="A38" s="86" t="s">
        <v>52</v>
      </c>
      <c r="B38" s="86" t="s">
        <v>53</v>
      </c>
      <c r="C38" s="86" t="s">
        <v>54</v>
      </c>
      <c r="D38" s="86"/>
      <c r="E38" s="86"/>
      <c r="F38" s="87" t="s">
        <v>81</v>
      </c>
      <c r="H38" s="88" t="s">
        <v>63</v>
      </c>
      <c r="I38" s="88" t="s">
        <v>82</v>
      </c>
      <c r="J38" s="39" t="s">
        <v>51</v>
      </c>
      <c r="K38" s="39">
        <v>3</v>
      </c>
      <c r="L38" s="39">
        <v>4</v>
      </c>
      <c r="M38" s="39">
        <v>5</v>
      </c>
      <c r="N38" s="39">
        <v>6</v>
      </c>
      <c r="O38" s="39">
        <v>7</v>
      </c>
      <c r="P38" s="39">
        <v>8</v>
      </c>
      <c r="Q38" s="39">
        <v>9</v>
      </c>
      <c r="R38" s="39">
        <v>10</v>
      </c>
      <c r="S38" s="39">
        <v>11</v>
      </c>
      <c r="T38" s="39">
        <v>12</v>
      </c>
      <c r="U38" s="39">
        <v>13</v>
      </c>
      <c r="V38" s="39">
        <v>14</v>
      </c>
      <c r="W38" s="39">
        <v>15</v>
      </c>
      <c r="X38" s="28" t="s">
        <v>80</v>
      </c>
    </row>
    <row r="39" spans="1:24" ht="12.75">
      <c r="A39" s="86">
        <v>1533</v>
      </c>
      <c r="B39" s="89">
        <v>154.20333333333335</v>
      </c>
      <c r="C39" s="89">
        <v>164.00333333333333</v>
      </c>
      <c r="D39" s="89">
        <v>8.275766279242953</v>
      </c>
      <c r="E39" s="89">
        <v>8.389575690789316</v>
      </c>
      <c r="F39" s="90">
        <f>I39*D39/(23678+B39)*1000</f>
        <v>35.57949976256768</v>
      </c>
      <c r="G39" s="91" t="s">
        <v>59</v>
      </c>
      <c r="H39" s="92">
        <f>I39-B39+X39</f>
        <v>15.757012238118108</v>
      </c>
      <c r="I39" s="92">
        <f>(B39+C42-2*X39)*(23678+B39)*E42/((23678+C42)*D39+E42*(23678+B39))</f>
        <v>102.46034557145146</v>
      </c>
      <c r="J39" s="39" t="s">
        <v>73</v>
      </c>
      <c r="K39" s="39">
        <f>(K40*K40+L40*L40+M40*M40+N40*N40+O40*O40+P40*P40+Q40*Q40+R40*R40+S40*S40+T40*T40+U40*U40+V40*V40+W40*W40)</f>
        <v>0.30114109455337507</v>
      </c>
      <c r="M39" s="39" t="s">
        <v>68</v>
      </c>
      <c r="N39" s="39">
        <f>(K44*K44+L44*L44+M44*M44+N44*N44+O44*O44+P44*P44+Q44*Q44+R44*R44+S44*S44+T44*T44+U44*U44+V44*V44+W44*W44)</f>
        <v>0.23711553517378092</v>
      </c>
      <c r="X39" s="28">
        <f>(1-$H$2)*1000</f>
        <v>67.5</v>
      </c>
    </row>
    <row r="40" spans="1:24" ht="12.75">
      <c r="A40" s="86">
        <v>1534</v>
      </c>
      <c r="B40" s="89">
        <v>153.4</v>
      </c>
      <c r="C40" s="89">
        <v>162.8166666666667</v>
      </c>
      <c r="D40" s="89">
        <v>8.34177840531432</v>
      </c>
      <c r="E40" s="89">
        <v>8.828000869326916</v>
      </c>
      <c r="F40" s="90">
        <f>I40*D40/(23678+B40)*1000</f>
        <v>32.007697980224705</v>
      </c>
      <c r="G40" s="91" t="s">
        <v>56</v>
      </c>
      <c r="H40" s="92">
        <f>I40-B40+X40</f>
        <v>5.5419224034979635</v>
      </c>
      <c r="I40" s="92">
        <f>(B40+C39-2*X40)*(23678+B40)*E39/((23678+C39)*D40+E39*(23678+B40))</f>
        <v>91.44192240349797</v>
      </c>
      <c r="J40" s="39" t="s">
        <v>62</v>
      </c>
      <c r="K40" s="73">
        <f aca="true" t="shared" si="0" ref="K40:W40">SQRT(K41*K41+K42*K42)</f>
        <v>0.35836910160919944</v>
      </c>
      <c r="L40" s="73">
        <f t="shared" si="0"/>
        <v>0.3898078353418831</v>
      </c>
      <c r="M40" s="73">
        <f t="shared" si="0"/>
        <v>0.08483850817691237</v>
      </c>
      <c r="N40" s="73">
        <f t="shared" si="0"/>
        <v>0.1150065253232586</v>
      </c>
      <c r="O40" s="73">
        <f t="shared" si="0"/>
        <v>0.014392545239496452</v>
      </c>
      <c r="P40" s="73">
        <f t="shared" si="0"/>
        <v>0.011182243192489541</v>
      </c>
      <c r="Q40" s="73">
        <f t="shared" si="0"/>
        <v>0.0017519629385016958</v>
      </c>
      <c r="R40" s="73">
        <f t="shared" si="0"/>
        <v>0.0017702489920698634</v>
      </c>
      <c r="S40" s="73">
        <f t="shared" si="0"/>
        <v>0.00018884152694126526</v>
      </c>
      <c r="T40" s="73">
        <f t="shared" si="0"/>
        <v>0.0001645359170429939</v>
      </c>
      <c r="U40" s="73">
        <f t="shared" si="0"/>
        <v>3.834300962752127E-05</v>
      </c>
      <c r="V40" s="73">
        <f t="shared" si="0"/>
        <v>6.569421528012284E-05</v>
      </c>
      <c r="W40" s="73">
        <f t="shared" si="0"/>
        <v>1.177399975098147E-05</v>
      </c>
      <c r="X40" s="28">
        <f>(1-$H$2)*1000</f>
        <v>67.5</v>
      </c>
    </row>
    <row r="41" spans="1:24" ht="12.75">
      <c r="A41" s="86">
        <v>153</v>
      </c>
      <c r="B41" s="89">
        <v>142.39333333333335</v>
      </c>
      <c r="C41" s="89">
        <v>158.74333333333334</v>
      </c>
      <c r="D41" s="89">
        <v>9.09121270841308</v>
      </c>
      <c r="E41" s="89">
        <v>9.07879669363118</v>
      </c>
      <c r="F41" s="90">
        <f>I41*D41/(23678+B41)*1000</f>
        <v>31.989872604166454</v>
      </c>
      <c r="G41" s="91" t="s">
        <v>57</v>
      </c>
      <c r="H41" s="92">
        <f>I41-B41+X41</f>
        <v>8.925115596950505</v>
      </c>
      <c r="I41" s="92">
        <f>(B41+C40-2*X41)*(23678+B41)*E40/((23678+C40)*D41+E40*(23678+B41))</f>
        <v>83.81844893028385</v>
      </c>
      <c r="J41" s="39" t="s">
        <v>60</v>
      </c>
      <c r="K41" s="73">
        <f>'calcul config'!C43</f>
        <v>0.2618191997528557</v>
      </c>
      <c r="L41" s="73">
        <f>'calcul config'!C44</f>
        <v>0.00212227559411348</v>
      </c>
      <c r="M41" s="73">
        <f>'calcul config'!C45</f>
        <v>-0.06263612923492257</v>
      </c>
      <c r="N41" s="73">
        <f>'calcul config'!C46</f>
        <v>-0.0011893360477067134</v>
      </c>
      <c r="O41" s="73">
        <f>'calcul config'!C47</f>
        <v>0.010408383264302008</v>
      </c>
      <c r="P41" s="73">
        <f>'calcul config'!C48</f>
        <v>0.0002426885855671094</v>
      </c>
      <c r="Q41" s="73">
        <f>'calcul config'!C49</f>
        <v>-0.0013239722208429005</v>
      </c>
      <c r="R41" s="73">
        <f>'calcul config'!C50</f>
        <v>-9.559411635088405E-05</v>
      </c>
      <c r="S41" s="73">
        <f>'calcul config'!C51</f>
        <v>0.00012746722809942453</v>
      </c>
      <c r="T41" s="73">
        <f>'calcul config'!C52</f>
        <v>1.727240639569591E-05</v>
      </c>
      <c r="U41" s="73">
        <f>'calcul config'!C53</f>
        <v>-3.0874430633940924E-05</v>
      </c>
      <c r="V41" s="73">
        <f>'calcul config'!C54</f>
        <v>-7.5399813889094504E-06</v>
      </c>
      <c r="W41" s="73">
        <f>'calcul config'!C55</f>
        <v>7.660517955706541E-06</v>
      </c>
      <c r="X41" s="28">
        <f>(1-$H$2)*1000</f>
        <v>67.5</v>
      </c>
    </row>
    <row r="42" spans="1:24" ht="12.75">
      <c r="A42" s="86">
        <v>1538</v>
      </c>
      <c r="B42" s="89">
        <v>168.77333333333334</v>
      </c>
      <c r="C42" s="89">
        <v>181.69</v>
      </c>
      <c r="D42" s="89">
        <v>8.319461125895831</v>
      </c>
      <c r="E42" s="89">
        <v>8.624302218109449</v>
      </c>
      <c r="F42" s="90">
        <f>I42*D42/(23678+B42)*1000</f>
        <v>35.05450108059354</v>
      </c>
      <c r="G42" s="91" t="s">
        <v>58</v>
      </c>
      <c r="H42" s="92">
        <f>I42-B42+X42</f>
        <v>-0.7936593578161109</v>
      </c>
      <c r="I42" s="92">
        <f>(B42+C41-2*X42)*(23678+B42)*E41/((23678+C41)*D42+E41*(23678+B42))</f>
        <v>100.47967397551723</v>
      </c>
      <c r="J42" s="39" t="s">
        <v>61</v>
      </c>
      <c r="K42" s="73">
        <f>'calcul config'!D43</f>
        <v>-0.2447021038507003</v>
      </c>
      <c r="L42" s="73">
        <f>'calcul config'!D44</f>
        <v>0.38980205802461754</v>
      </c>
      <c r="M42" s="73">
        <f>'calcul config'!D45</f>
        <v>-0.05722139271417731</v>
      </c>
      <c r="N42" s="73">
        <f>'calcul config'!D46</f>
        <v>-0.11500037541980003</v>
      </c>
      <c r="O42" s="73">
        <f>'calcul config'!D47</f>
        <v>-0.009940368016041956</v>
      </c>
      <c r="P42" s="73">
        <f>'calcul config'!D48</f>
        <v>0.011179609343193264</v>
      </c>
      <c r="Q42" s="73">
        <f>'calcul config'!D49</f>
        <v>-0.001147376004769062</v>
      </c>
      <c r="R42" s="73">
        <f>'calcul config'!D50</f>
        <v>-0.0017676660484501764</v>
      </c>
      <c r="S42" s="73">
        <f>'calcul config'!D51</f>
        <v>-0.00013933136064130677</v>
      </c>
      <c r="T42" s="73">
        <f>'calcul config'!D52</f>
        <v>0.00016362680701670156</v>
      </c>
      <c r="U42" s="73">
        <f>'calcul config'!D53</f>
        <v>-2.2736664670222826E-05</v>
      </c>
      <c r="V42" s="73">
        <f>'calcul config'!D54</f>
        <v>-6.526008429297364E-05</v>
      </c>
      <c r="W42" s="73">
        <f>'calcul config'!D55</f>
        <v>-8.94111485142705E-06</v>
      </c>
      <c r="X42" s="28">
        <f>(1-$H$2)*1000</f>
        <v>67.5</v>
      </c>
    </row>
    <row r="43" spans="1:23" ht="12.75">
      <c r="A43" s="84"/>
      <c r="B43" s="85"/>
      <c r="C43" s="85"/>
      <c r="D43" s="85"/>
      <c r="E43" s="85"/>
      <c r="F43" s="93"/>
      <c r="J43" s="39" t="s">
        <v>66</v>
      </c>
      <c r="K43" s="39">
        <v>1</v>
      </c>
      <c r="L43" s="39">
        <v>0.7</v>
      </c>
      <c r="M43" s="39">
        <v>0.6</v>
      </c>
      <c r="N43" s="39">
        <v>0.5</v>
      </c>
      <c r="O43" s="39">
        <v>0.15</v>
      </c>
      <c r="P43" s="39">
        <v>0.1</v>
      </c>
      <c r="Q43" s="39">
        <v>0.1</v>
      </c>
      <c r="R43" s="39">
        <v>0.3</v>
      </c>
      <c r="S43" s="39">
        <v>0.05</v>
      </c>
      <c r="T43" s="39">
        <v>0.05</v>
      </c>
      <c r="U43" s="39">
        <v>0.05</v>
      </c>
      <c r="V43" s="39">
        <v>0.05</v>
      </c>
      <c r="W43" s="39">
        <v>0.05</v>
      </c>
    </row>
    <row r="44" spans="1:25" ht="15" customHeight="1">
      <c r="A44" s="94" t="s">
        <v>87</v>
      </c>
      <c r="B44" s="95"/>
      <c r="C44" s="95"/>
      <c r="D44" s="95"/>
      <c r="E44" s="95"/>
      <c r="F44" s="96"/>
      <c r="G44" s="97"/>
      <c r="H44" s="97"/>
      <c r="I44" s="98">
        <v>270</v>
      </c>
      <c r="J44" s="39" t="s">
        <v>67</v>
      </c>
      <c r="K44" s="73">
        <f>K40/(K43*1.5)</f>
        <v>0.23891273440613295</v>
      </c>
      <c r="L44" s="73">
        <f>L40/(L43*1.5)</f>
        <v>0.37124555746846016</v>
      </c>
      <c r="M44" s="73">
        <f aca="true" t="shared" si="1" ref="M44:W44">M40/(M43*1.5)</f>
        <v>0.09426500908545819</v>
      </c>
      <c r="N44" s="73">
        <f t="shared" si="1"/>
        <v>0.1533420337643448</v>
      </c>
      <c r="O44" s="73">
        <f t="shared" si="1"/>
        <v>0.06396686773109535</v>
      </c>
      <c r="P44" s="73">
        <f t="shared" si="1"/>
        <v>0.07454828794993026</v>
      </c>
      <c r="Q44" s="73">
        <f t="shared" si="1"/>
        <v>0.011679752923344637</v>
      </c>
      <c r="R44" s="73">
        <f t="shared" si="1"/>
        <v>0.0039338866490441415</v>
      </c>
      <c r="S44" s="73">
        <f t="shared" si="1"/>
        <v>0.0025178870258835365</v>
      </c>
      <c r="T44" s="73">
        <f t="shared" si="1"/>
        <v>0.002193812227239918</v>
      </c>
      <c r="U44" s="73">
        <f t="shared" si="1"/>
        <v>0.0005112401283669501</v>
      </c>
      <c r="V44" s="73">
        <f t="shared" si="1"/>
        <v>0.0008759228704016377</v>
      </c>
      <c r="W44" s="73">
        <f t="shared" si="1"/>
        <v>0.00015698666334641956</v>
      </c>
      <c r="X44" s="73"/>
      <c r="Y44" s="73"/>
    </row>
    <row r="45" s="101" customFormat="1" ht="12.75"/>
    <row r="46" spans="1:24" s="101" customFormat="1" ht="12.75">
      <c r="A46" s="101">
        <v>1538</v>
      </c>
      <c r="B46" s="101">
        <v>193.9</v>
      </c>
      <c r="C46" s="101">
        <v>197.7</v>
      </c>
      <c r="D46" s="101">
        <v>7.824523825052657</v>
      </c>
      <c r="E46" s="101">
        <v>8.271697618298665</v>
      </c>
      <c r="F46" s="101">
        <v>38.75889919744649</v>
      </c>
      <c r="G46" s="101" t="s">
        <v>59</v>
      </c>
      <c r="H46" s="101">
        <v>-8.150175929038582</v>
      </c>
      <c r="I46" s="101">
        <v>118.24982407096142</v>
      </c>
      <c r="J46" s="101" t="s">
        <v>73</v>
      </c>
      <c r="K46" s="101">
        <v>0.5395896628322517</v>
      </c>
      <c r="M46" s="101" t="s">
        <v>68</v>
      </c>
      <c r="N46" s="101">
        <v>0.31569182144297125</v>
      </c>
      <c r="X46" s="101">
        <v>67.5</v>
      </c>
    </row>
    <row r="47" spans="1:24" s="101" customFormat="1" ht="12.75">
      <c r="A47" s="101">
        <v>1533</v>
      </c>
      <c r="B47" s="101">
        <v>184.5800018310547</v>
      </c>
      <c r="C47" s="101">
        <v>181.47999572753906</v>
      </c>
      <c r="D47" s="101">
        <v>8.082911491394043</v>
      </c>
      <c r="E47" s="101">
        <v>8.114224433898926</v>
      </c>
      <c r="F47" s="101">
        <v>42.352193277369885</v>
      </c>
      <c r="G47" s="101" t="s">
        <v>56</v>
      </c>
      <c r="H47" s="101">
        <v>7.953236675921531</v>
      </c>
      <c r="I47" s="101">
        <v>125.03323850697622</v>
      </c>
      <c r="J47" s="101" t="s">
        <v>62</v>
      </c>
      <c r="K47" s="101">
        <v>0.6598408754481093</v>
      </c>
      <c r="L47" s="101">
        <v>0.27435479377994254</v>
      </c>
      <c r="M47" s="101">
        <v>0.1562085263503925</v>
      </c>
      <c r="N47" s="101">
        <v>0.06125669065845925</v>
      </c>
      <c r="O47" s="101">
        <v>0.026500278335303155</v>
      </c>
      <c r="P47" s="101">
        <v>0.007870402488208226</v>
      </c>
      <c r="Q47" s="101">
        <v>0.003225705901637236</v>
      </c>
      <c r="R47" s="101">
        <v>0.0009429030860591662</v>
      </c>
      <c r="S47" s="101">
        <v>0.00034767020707183636</v>
      </c>
      <c r="T47" s="101">
        <v>0.00011583457891452449</v>
      </c>
      <c r="U47" s="101">
        <v>7.05470621520613E-05</v>
      </c>
      <c r="V47" s="101">
        <v>3.4987086489980246E-05</v>
      </c>
      <c r="W47" s="101">
        <v>2.1677794189958022E-05</v>
      </c>
      <c r="X47" s="101">
        <v>67.5</v>
      </c>
    </row>
    <row r="48" spans="1:24" s="101" customFormat="1" ht="12.75">
      <c r="A48" s="101">
        <v>153</v>
      </c>
      <c r="B48" s="101">
        <v>153.1999969482422</v>
      </c>
      <c r="C48" s="101">
        <v>165.6999969482422</v>
      </c>
      <c r="D48" s="101">
        <v>8.989253044128418</v>
      </c>
      <c r="E48" s="101">
        <v>8.835565567016602</v>
      </c>
      <c r="F48" s="101">
        <v>35.711168354211736</v>
      </c>
      <c r="G48" s="101" t="s">
        <v>57</v>
      </c>
      <c r="H48" s="101">
        <v>8.973052191228803</v>
      </c>
      <c r="I48" s="101">
        <v>94.67304913947099</v>
      </c>
      <c r="J48" s="101" t="s">
        <v>60</v>
      </c>
      <c r="K48" s="101">
        <v>-0.6587477455167989</v>
      </c>
      <c r="L48" s="101">
        <v>-0.0014922065248800381</v>
      </c>
      <c r="M48" s="101">
        <v>0.15583747318894145</v>
      </c>
      <c r="N48" s="101">
        <v>-0.0006336548421270662</v>
      </c>
      <c r="O48" s="101">
        <v>-0.026471287595945324</v>
      </c>
      <c r="P48" s="101">
        <v>-0.00017066745403348138</v>
      </c>
      <c r="Q48" s="101">
        <v>0.0032110985892151787</v>
      </c>
      <c r="R48" s="101">
        <v>-5.095640298112045E-05</v>
      </c>
      <c r="S48" s="101">
        <v>-0.00034759539974784157</v>
      </c>
      <c r="T48" s="101">
        <v>-1.2150632042881842E-05</v>
      </c>
      <c r="U48" s="101">
        <v>6.947470889353166E-05</v>
      </c>
      <c r="V48" s="101">
        <v>-4.027002794053985E-06</v>
      </c>
      <c r="W48" s="101">
        <v>-2.16461242896475E-05</v>
      </c>
      <c r="X48" s="101">
        <v>67.5</v>
      </c>
    </row>
    <row r="49" spans="1:24" s="101" customFormat="1" ht="12.75">
      <c r="A49" s="101">
        <v>1534</v>
      </c>
      <c r="B49" s="101">
        <v>159.25999450683594</v>
      </c>
      <c r="C49" s="101">
        <v>166.05999755859375</v>
      </c>
      <c r="D49" s="101">
        <v>8.174314498901367</v>
      </c>
      <c r="E49" s="101">
        <v>8.66055679321289</v>
      </c>
      <c r="F49" s="101">
        <v>33.83248297222889</v>
      </c>
      <c r="G49" s="101" t="s">
        <v>58</v>
      </c>
      <c r="H49" s="101">
        <v>6.899494674444782</v>
      </c>
      <c r="I49" s="101">
        <v>98.65948918128072</v>
      </c>
      <c r="J49" s="101" t="s">
        <v>61</v>
      </c>
      <c r="K49" s="101">
        <v>-0.03796562509247068</v>
      </c>
      <c r="L49" s="101">
        <v>-0.2743507357193013</v>
      </c>
      <c r="M49" s="101">
        <v>-0.010760374280071327</v>
      </c>
      <c r="N49" s="101">
        <v>-0.061253413227078356</v>
      </c>
      <c r="O49" s="101">
        <v>-0.0012392275260374955</v>
      </c>
      <c r="P49" s="101">
        <v>-0.007868551832867847</v>
      </c>
      <c r="Q49" s="101">
        <v>-0.00030663400691635965</v>
      </c>
      <c r="R49" s="101">
        <v>-0.0009415251853748391</v>
      </c>
      <c r="S49" s="101">
        <v>7.211862416311765E-06</v>
      </c>
      <c r="T49" s="101">
        <v>-0.00011519553729751728</v>
      </c>
      <c r="U49" s="101">
        <v>-1.2253685259783416E-05</v>
      </c>
      <c r="V49" s="101">
        <v>-3.4754560413764974E-05</v>
      </c>
      <c r="W49" s="101">
        <v>1.1713514328801322E-06</v>
      </c>
      <c r="X49" s="101">
        <v>67.5</v>
      </c>
    </row>
    <row r="50" s="101" customFormat="1" ht="12.75"/>
    <row r="51" s="101" customFormat="1" ht="12.75"/>
    <row r="52" s="101" customFormat="1" ht="12.75"/>
    <row r="53" s="101" customFormat="1" ht="12.75"/>
    <row r="54" s="101" customFormat="1" ht="12.75"/>
    <row r="55" s="101" customFormat="1" ht="12.75" hidden="1">
      <c r="A55" s="101" t="s">
        <v>116</v>
      </c>
    </row>
    <row r="56" spans="1:24" s="101" customFormat="1" ht="12.75" hidden="1">
      <c r="A56" s="101">
        <v>1538</v>
      </c>
      <c r="B56" s="101">
        <v>161.3</v>
      </c>
      <c r="C56" s="101">
        <v>166.5</v>
      </c>
      <c r="D56" s="101">
        <v>8.41122859763471</v>
      </c>
      <c r="E56" s="101">
        <v>8.786706143324947</v>
      </c>
      <c r="F56" s="101">
        <v>30.355190154303564</v>
      </c>
      <c r="G56" s="101" t="s">
        <v>59</v>
      </c>
      <c r="H56" s="101">
        <v>-7.766613052344951</v>
      </c>
      <c r="I56" s="101">
        <v>86.03338694765506</v>
      </c>
      <c r="J56" s="101" t="s">
        <v>73</v>
      </c>
      <c r="K56" s="101">
        <v>1.002214337078301</v>
      </c>
      <c r="M56" s="101" t="s">
        <v>68</v>
      </c>
      <c r="N56" s="101">
        <v>0.5582273748786033</v>
      </c>
      <c r="X56" s="101">
        <v>67.5</v>
      </c>
    </row>
    <row r="57" spans="1:24" s="101" customFormat="1" ht="12.75" hidden="1">
      <c r="A57" s="101">
        <v>1534</v>
      </c>
      <c r="B57" s="101">
        <v>178.55999755859375</v>
      </c>
      <c r="C57" s="101">
        <v>176.75999450683594</v>
      </c>
      <c r="D57" s="101">
        <v>8.38713550567627</v>
      </c>
      <c r="E57" s="101">
        <v>8.996367454528809</v>
      </c>
      <c r="F57" s="101">
        <v>37.79332264776721</v>
      </c>
      <c r="G57" s="101" t="s">
        <v>56</v>
      </c>
      <c r="H57" s="101">
        <v>-3.5598065048843495</v>
      </c>
      <c r="I57" s="101">
        <v>107.5001910537094</v>
      </c>
      <c r="J57" s="101" t="s">
        <v>62</v>
      </c>
      <c r="K57" s="101">
        <v>0.928146887494178</v>
      </c>
      <c r="L57" s="101">
        <v>0.29869774752548084</v>
      </c>
      <c r="M57" s="101">
        <v>0.21972583367677737</v>
      </c>
      <c r="N57" s="101">
        <v>0.042115284882012737</v>
      </c>
      <c r="O57" s="101">
        <v>0.03727617685882983</v>
      </c>
      <c r="P57" s="101">
        <v>0.008568625729637682</v>
      </c>
      <c r="Q57" s="101">
        <v>0.004537332325071352</v>
      </c>
      <c r="R57" s="101">
        <v>0.0006482349571980959</v>
      </c>
      <c r="S57" s="101">
        <v>0.0004890521026014042</v>
      </c>
      <c r="T57" s="101">
        <v>0.00012609378055433287</v>
      </c>
      <c r="U57" s="101">
        <v>9.92426347366044E-05</v>
      </c>
      <c r="V57" s="101">
        <v>2.405629837148499E-05</v>
      </c>
      <c r="W57" s="101">
        <v>3.0496341292784657E-05</v>
      </c>
      <c r="X57" s="101">
        <v>67.5</v>
      </c>
    </row>
    <row r="58" spans="1:24" s="101" customFormat="1" ht="12.75" hidden="1">
      <c r="A58" s="101">
        <v>153</v>
      </c>
      <c r="B58" s="101">
        <v>166.3000030517578</v>
      </c>
      <c r="C58" s="101">
        <v>171.60000610351562</v>
      </c>
      <c r="D58" s="101">
        <v>8.942781448364258</v>
      </c>
      <c r="E58" s="101">
        <v>9.000699996948242</v>
      </c>
      <c r="F58" s="101">
        <v>39.12433933224846</v>
      </c>
      <c r="G58" s="101" t="s">
        <v>57</v>
      </c>
      <c r="H58" s="101">
        <v>5.517930898195445</v>
      </c>
      <c r="I58" s="101">
        <v>104.31793394995326</v>
      </c>
      <c r="J58" s="101" t="s">
        <v>60</v>
      </c>
      <c r="K58" s="101">
        <v>-0.5079329612856974</v>
      </c>
      <c r="L58" s="101">
        <v>-0.0016251120443479602</v>
      </c>
      <c r="M58" s="101">
        <v>0.12232869656137345</v>
      </c>
      <c r="N58" s="101">
        <v>-0.00043577620714158993</v>
      </c>
      <c r="O58" s="101">
        <v>-0.020061708096418496</v>
      </c>
      <c r="P58" s="101">
        <v>-0.0001858993177696778</v>
      </c>
      <c r="Q58" s="101">
        <v>0.0026241237430395196</v>
      </c>
      <c r="R58" s="101">
        <v>-3.504959890818204E-05</v>
      </c>
      <c r="S58" s="101">
        <v>-0.00023476889431983452</v>
      </c>
      <c r="T58" s="101">
        <v>-1.3233562939164102E-05</v>
      </c>
      <c r="U58" s="101">
        <v>6.363145059909044E-05</v>
      </c>
      <c r="V58" s="101">
        <v>-2.769582676169027E-06</v>
      </c>
      <c r="W58" s="101">
        <v>-1.3741134008739467E-05</v>
      </c>
      <c r="X58" s="101">
        <v>67.5</v>
      </c>
    </row>
    <row r="59" spans="1:24" s="101" customFormat="1" ht="12.75" hidden="1">
      <c r="A59" s="101">
        <v>1533</v>
      </c>
      <c r="B59" s="101">
        <v>147.13999938964844</v>
      </c>
      <c r="C59" s="101">
        <v>145.33999633789062</v>
      </c>
      <c r="D59" s="101">
        <v>8.177444458007812</v>
      </c>
      <c r="E59" s="101">
        <v>8.447502136230469</v>
      </c>
      <c r="F59" s="101">
        <v>33.02734819045076</v>
      </c>
      <c r="G59" s="101" t="s">
        <v>58</v>
      </c>
      <c r="H59" s="101">
        <v>16.58580788875129</v>
      </c>
      <c r="I59" s="101">
        <v>96.22580727839973</v>
      </c>
      <c r="J59" s="101" t="s">
        <v>61</v>
      </c>
      <c r="K59" s="101">
        <v>0.7768273628063526</v>
      </c>
      <c r="L59" s="101">
        <v>-0.29869332665401016</v>
      </c>
      <c r="M59" s="101">
        <v>0.1825243325766465</v>
      </c>
      <c r="N59" s="101">
        <v>-0.04211303028505999</v>
      </c>
      <c r="O59" s="101">
        <v>0.03141721231212052</v>
      </c>
      <c r="P59" s="101">
        <v>-0.008566608917083916</v>
      </c>
      <c r="Q59" s="101">
        <v>0.003701534710002549</v>
      </c>
      <c r="R59" s="101">
        <v>-0.000647286710314674</v>
      </c>
      <c r="S59" s="101">
        <v>0.00042901692894185036</v>
      </c>
      <c r="T59" s="101">
        <v>-0.0001253974254377634</v>
      </c>
      <c r="U59" s="101">
        <v>7.615864392252919E-05</v>
      </c>
      <c r="V59" s="101">
        <v>-2.38963366049647E-05</v>
      </c>
      <c r="W59" s="101">
        <v>2.722513670121541E-05</v>
      </c>
      <c r="X59" s="101">
        <v>67.5</v>
      </c>
    </row>
    <row r="60" s="101" customFormat="1" ht="12.75" hidden="1">
      <c r="A60" s="101" t="s">
        <v>122</v>
      </c>
    </row>
    <row r="61" spans="1:24" s="101" customFormat="1" ht="12.75" hidden="1">
      <c r="A61" s="101">
        <v>1538</v>
      </c>
      <c r="B61" s="101">
        <v>152.56</v>
      </c>
      <c r="C61" s="101">
        <v>170.46</v>
      </c>
      <c r="D61" s="101">
        <v>8.658633383600522</v>
      </c>
      <c r="E61" s="101">
        <v>8.860184629470558</v>
      </c>
      <c r="F61" s="101">
        <v>31.8744865511865</v>
      </c>
      <c r="G61" s="101" t="s">
        <v>59</v>
      </c>
      <c r="H61" s="101">
        <v>2.6659528814215463</v>
      </c>
      <c r="I61" s="101">
        <v>87.72595288142155</v>
      </c>
      <c r="J61" s="101" t="s">
        <v>73</v>
      </c>
      <c r="K61" s="101">
        <v>0.14751498449350015</v>
      </c>
      <c r="M61" s="101" t="s">
        <v>68</v>
      </c>
      <c r="N61" s="101">
        <v>0.1369065648356675</v>
      </c>
      <c r="X61" s="101">
        <v>67.5</v>
      </c>
    </row>
    <row r="62" spans="1:24" s="101" customFormat="1" ht="12.75" hidden="1">
      <c r="A62" s="101">
        <v>1534</v>
      </c>
      <c r="B62" s="101">
        <v>150.36000061035156</v>
      </c>
      <c r="C62" s="101">
        <v>154.36000061035156</v>
      </c>
      <c r="D62" s="101">
        <v>8.370536804199219</v>
      </c>
      <c r="E62" s="101">
        <v>8.904926300048828</v>
      </c>
      <c r="F62" s="101">
        <v>33.551581496513116</v>
      </c>
      <c r="G62" s="101" t="s">
        <v>56</v>
      </c>
      <c r="H62" s="101">
        <v>12.651097565294634</v>
      </c>
      <c r="I62" s="101">
        <v>95.5110981756462</v>
      </c>
      <c r="J62" s="101" t="s">
        <v>62</v>
      </c>
      <c r="K62" s="101">
        <v>0.20410360763195243</v>
      </c>
      <c r="L62" s="101">
        <v>0.2890157076755426</v>
      </c>
      <c r="M62" s="101">
        <v>0.04831911289810387</v>
      </c>
      <c r="N62" s="101">
        <v>0.1408908072690105</v>
      </c>
      <c r="O62" s="101">
        <v>0.008197108575693259</v>
      </c>
      <c r="P62" s="101">
        <v>0.00829104610710919</v>
      </c>
      <c r="Q62" s="101">
        <v>0.0009978064756089823</v>
      </c>
      <c r="R62" s="101">
        <v>0.0021686902895707385</v>
      </c>
      <c r="S62" s="101">
        <v>0.00010752307435670353</v>
      </c>
      <c r="T62" s="101">
        <v>0.0001220178528108607</v>
      </c>
      <c r="U62" s="101">
        <v>2.1815587404047048E-05</v>
      </c>
      <c r="V62" s="101">
        <v>8.048259689439321E-05</v>
      </c>
      <c r="W62" s="101">
        <v>6.703084023872032E-06</v>
      </c>
      <c r="X62" s="101">
        <v>67.5</v>
      </c>
    </row>
    <row r="63" spans="1:24" s="101" customFormat="1" ht="12.75" hidden="1">
      <c r="A63" s="101">
        <v>153</v>
      </c>
      <c r="B63" s="101">
        <v>136.5</v>
      </c>
      <c r="C63" s="101">
        <v>157.89999389648438</v>
      </c>
      <c r="D63" s="101">
        <v>9.119903564453125</v>
      </c>
      <c r="E63" s="101">
        <v>9.105332374572754</v>
      </c>
      <c r="F63" s="101">
        <v>29.476630933180047</v>
      </c>
      <c r="G63" s="101" t="s">
        <v>57</v>
      </c>
      <c r="H63" s="101">
        <v>7.971343216205369</v>
      </c>
      <c r="I63" s="101">
        <v>76.97134321620537</v>
      </c>
      <c r="J63" s="101" t="s">
        <v>60</v>
      </c>
      <c r="K63" s="101">
        <v>-0.20403729673382176</v>
      </c>
      <c r="L63" s="101">
        <v>-0.0015710659103831464</v>
      </c>
      <c r="M63" s="101">
        <v>0.04831429491277007</v>
      </c>
      <c r="N63" s="101">
        <v>-0.0014570167613548429</v>
      </c>
      <c r="O63" s="101">
        <v>-0.008191709974559098</v>
      </c>
      <c r="P63" s="101">
        <v>-0.0001798324543939662</v>
      </c>
      <c r="Q63" s="101">
        <v>0.0009977317742275449</v>
      </c>
      <c r="R63" s="101">
        <v>-0.00011713988343469435</v>
      </c>
      <c r="S63" s="101">
        <v>-0.0001069452507669839</v>
      </c>
      <c r="T63" s="101">
        <v>-1.281273984184324E-05</v>
      </c>
      <c r="U63" s="101">
        <v>2.172332790948393E-05</v>
      </c>
      <c r="V63" s="101">
        <v>-9.244974407000152E-06</v>
      </c>
      <c r="W63" s="101">
        <v>-6.639570286664316E-06</v>
      </c>
      <c r="X63" s="101">
        <v>67.5</v>
      </c>
    </row>
    <row r="64" spans="1:24" s="101" customFormat="1" ht="12.75" hidden="1">
      <c r="A64" s="101">
        <v>1533</v>
      </c>
      <c r="B64" s="101">
        <v>138.05999755859375</v>
      </c>
      <c r="C64" s="101">
        <v>160.9600067138672</v>
      </c>
      <c r="D64" s="101">
        <v>8.47634506225586</v>
      </c>
      <c r="E64" s="101">
        <v>8.368990898132324</v>
      </c>
      <c r="F64" s="101">
        <v>29.656354199939233</v>
      </c>
      <c r="G64" s="101" t="s">
        <v>58</v>
      </c>
      <c r="H64" s="101">
        <v>12.765717209633323</v>
      </c>
      <c r="I64" s="101">
        <v>83.32571476822707</v>
      </c>
      <c r="J64" s="101" t="s">
        <v>61</v>
      </c>
      <c r="K64" s="101">
        <v>0.005202325435067877</v>
      </c>
      <c r="L64" s="101">
        <v>-0.2890114375506615</v>
      </c>
      <c r="M64" s="101">
        <v>0.0006823330137030116</v>
      </c>
      <c r="N64" s="101">
        <v>-0.14088327322670563</v>
      </c>
      <c r="O64" s="101">
        <v>0.0002974503225968011</v>
      </c>
      <c r="P64" s="101">
        <v>-0.008289095598348296</v>
      </c>
      <c r="Q64" s="101">
        <v>-1.2209400639422328E-05</v>
      </c>
      <c r="R64" s="101">
        <v>-0.002165524375246633</v>
      </c>
      <c r="S64" s="101">
        <v>1.113215421668802E-05</v>
      </c>
      <c r="T64" s="101">
        <v>-0.00012134327382396648</v>
      </c>
      <c r="U64" s="101">
        <v>-2.0042151383154383E-06</v>
      </c>
      <c r="V64" s="101">
        <v>-7.994985210167248E-05</v>
      </c>
      <c r="W64" s="101">
        <v>9.205660430044157E-07</v>
      </c>
      <c r="X64" s="101">
        <v>67.5</v>
      </c>
    </row>
    <row r="65" s="101" customFormat="1" ht="12.75" hidden="1">
      <c r="A65" s="101" t="s">
        <v>128</v>
      </c>
    </row>
    <row r="66" spans="1:24" s="101" customFormat="1" ht="12.75" hidden="1">
      <c r="A66" s="101">
        <v>1538</v>
      </c>
      <c r="B66" s="101">
        <v>154.8</v>
      </c>
      <c r="C66" s="101">
        <v>176.4</v>
      </c>
      <c r="D66" s="101">
        <v>8.187866504802422</v>
      </c>
      <c r="E66" s="101">
        <v>8.573402531330654</v>
      </c>
      <c r="F66" s="101">
        <v>30.459196908364866</v>
      </c>
      <c r="G66" s="101" t="s">
        <v>59</v>
      </c>
      <c r="H66" s="101">
        <v>1.3589867643665485</v>
      </c>
      <c r="I66" s="101">
        <v>88.65898676436656</v>
      </c>
      <c r="J66" s="101" t="s">
        <v>73</v>
      </c>
      <c r="K66" s="101">
        <v>0.6868485500203667</v>
      </c>
      <c r="M66" s="101" t="s">
        <v>68</v>
      </c>
      <c r="N66" s="101">
        <v>0.4022986550182055</v>
      </c>
      <c r="X66" s="101">
        <v>67.5</v>
      </c>
    </row>
    <row r="67" spans="1:24" s="101" customFormat="1" ht="12.75" hidden="1">
      <c r="A67" s="101">
        <v>1534</v>
      </c>
      <c r="B67" s="101">
        <v>136.4600067138672</v>
      </c>
      <c r="C67" s="101">
        <v>155.05999755859375</v>
      </c>
      <c r="D67" s="101">
        <v>8.44806957244873</v>
      </c>
      <c r="E67" s="101">
        <v>8.887195587158203</v>
      </c>
      <c r="F67" s="101">
        <v>31.75336770960703</v>
      </c>
      <c r="G67" s="101" t="s">
        <v>56</v>
      </c>
      <c r="H67" s="101">
        <v>20.550300808343408</v>
      </c>
      <c r="I67" s="101">
        <v>89.5103075222106</v>
      </c>
      <c r="J67" s="101" t="s">
        <v>62</v>
      </c>
      <c r="K67" s="101">
        <v>0.7656771552511642</v>
      </c>
      <c r="L67" s="101">
        <v>0.2100825370169831</v>
      </c>
      <c r="M67" s="101">
        <v>0.18126424916442943</v>
      </c>
      <c r="N67" s="101">
        <v>0.15031352105593446</v>
      </c>
      <c r="O67" s="101">
        <v>0.03075087484892428</v>
      </c>
      <c r="P67" s="101">
        <v>0.006026771668789427</v>
      </c>
      <c r="Q67" s="101">
        <v>0.0037432444013834176</v>
      </c>
      <c r="R67" s="101">
        <v>0.0023137498393167723</v>
      </c>
      <c r="S67" s="101">
        <v>0.0004034524625140957</v>
      </c>
      <c r="T67" s="101">
        <v>8.87143614093363E-05</v>
      </c>
      <c r="U67" s="101">
        <v>8.187514439502981E-05</v>
      </c>
      <c r="V67" s="101">
        <v>8.586050881556886E-05</v>
      </c>
      <c r="W67" s="101">
        <v>2.5151522315835965E-05</v>
      </c>
      <c r="X67" s="101">
        <v>67.5</v>
      </c>
    </row>
    <row r="68" spans="1:24" s="101" customFormat="1" ht="12.75" hidden="1">
      <c r="A68" s="101">
        <v>153</v>
      </c>
      <c r="B68" s="101">
        <v>127.4000015258789</v>
      </c>
      <c r="C68" s="101">
        <v>145.10000610351562</v>
      </c>
      <c r="D68" s="101">
        <v>9.202481269836426</v>
      </c>
      <c r="E68" s="101">
        <v>9.131134033203125</v>
      </c>
      <c r="F68" s="101">
        <v>27.98858774616593</v>
      </c>
      <c r="G68" s="101" t="s">
        <v>57</v>
      </c>
      <c r="H68" s="101">
        <v>12.502159069567625</v>
      </c>
      <c r="I68" s="101">
        <v>72.40216059544653</v>
      </c>
      <c r="J68" s="101" t="s">
        <v>60</v>
      </c>
      <c r="K68" s="101">
        <v>-0.4310544878494544</v>
      </c>
      <c r="L68" s="101">
        <v>-0.0011413150525605173</v>
      </c>
      <c r="M68" s="101">
        <v>0.10033741597532295</v>
      </c>
      <c r="N68" s="101">
        <v>-0.0015544694236015657</v>
      </c>
      <c r="O68" s="101">
        <v>-0.01758496846906507</v>
      </c>
      <c r="P68" s="101">
        <v>-0.00013061937906912115</v>
      </c>
      <c r="Q68" s="101">
        <v>0.0019894599123639516</v>
      </c>
      <c r="R68" s="101">
        <v>-0.00012497343819296567</v>
      </c>
      <c r="S68" s="101">
        <v>-0.0002525090389675085</v>
      </c>
      <c r="T68" s="101">
        <v>-9.308018297167436E-06</v>
      </c>
      <c r="U68" s="101">
        <v>3.7863883420347766E-05</v>
      </c>
      <c r="V68" s="101">
        <v>-9.86576365505373E-06</v>
      </c>
      <c r="W68" s="101">
        <v>-1.6385326166923087E-05</v>
      </c>
      <c r="X68" s="101">
        <v>67.5</v>
      </c>
    </row>
    <row r="69" spans="1:24" s="101" customFormat="1" ht="12.75" hidden="1">
      <c r="A69" s="101">
        <v>1533</v>
      </c>
      <c r="B69" s="101">
        <v>145.17999267578125</v>
      </c>
      <c r="C69" s="101">
        <v>155.3800048828125</v>
      </c>
      <c r="D69" s="101">
        <v>8.216432571411133</v>
      </c>
      <c r="E69" s="101">
        <v>8.390396118164062</v>
      </c>
      <c r="F69" s="101">
        <v>28.189406169485927</v>
      </c>
      <c r="G69" s="101" t="s">
        <v>58</v>
      </c>
      <c r="H69" s="101">
        <v>4.053933967636823</v>
      </c>
      <c r="I69" s="101">
        <v>81.73392664341807</v>
      </c>
      <c r="J69" s="101" t="s">
        <v>61</v>
      </c>
      <c r="K69" s="101">
        <v>-0.632813981023144</v>
      </c>
      <c r="L69" s="101">
        <v>-0.2100794367839053</v>
      </c>
      <c r="M69" s="101">
        <v>-0.15096069349515906</v>
      </c>
      <c r="N69" s="101">
        <v>-0.15030548305715244</v>
      </c>
      <c r="O69" s="101">
        <v>-0.025226676117082705</v>
      </c>
      <c r="P69" s="101">
        <v>-0.006025356033093354</v>
      </c>
      <c r="Q69" s="101">
        <v>-0.0031707929458709722</v>
      </c>
      <c r="R69" s="101">
        <v>-0.0023103722554351754</v>
      </c>
      <c r="S69" s="101">
        <v>-0.0003146634309041854</v>
      </c>
      <c r="T69" s="101">
        <v>-8.822470581218128E-05</v>
      </c>
      <c r="U69" s="101">
        <v>-7.259383997308101E-05</v>
      </c>
      <c r="V69" s="101">
        <v>-8.52918148568255E-05</v>
      </c>
      <c r="W69" s="101">
        <v>-1.90819328477893E-05</v>
      </c>
      <c r="X69" s="101">
        <v>67.5</v>
      </c>
    </row>
    <row r="70" s="101" customFormat="1" ht="12.75" hidden="1">
      <c r="A70" s="101" t="s">
        <v>134</v>
      </c>
    </row>
    <row r="71" spans="1:24" s="101" customFormat="1" ht="12.75" hidden="1">
      <c r="A71" s="101">
        <v>1538</v>
      </c>
      <c r="B71" s="101">
        <v>163.48</v>
      </c>
      <c r="C71" s="101">
        <v>180.68</v>
      </c>
      <c r="D71" s="101">
        <v>8.667063084442082</v>
      </c>
      <c r="E71" s="101">
        <v>8.795849611239937</v>
      </c>
      <c r="F71" s="101">
        <v>32.22843214696408</v>
      </c>
      <c r="G71" s="101" t="s">
        <v>59</v>
      </c>
      <c r="H71" s="101">
        <v>-7.325571968608429</v>
      </c>
      <c r="I71" s="101">
        <v>88.65442803139156</v>
      </c>
      <c r="J71" s="101" t="s">
        <v>73</v>
      </c>
      <c r="K71" s="101">
        <v>1.0958163898156539</v>
      </c>
      <c r="M71" s="101" t="s">
        <v>68</v>
      </c>
      <c r="N71" s="101">
        <v>0.6468261721409088</v>
      </c>
      <c r="X71" s="101">
        <v>67.5</v>
      </c>
    </row>
    <row r="72" spans="1:24" s="101" customFormat="1" ht="12.75" hidden="1">
      <c r="A72" s="101">
        <v>1534</v>
      </c>
      <c r="B72" s="101">
        <v>145.77999877929688</v>
      </c>
      <c r="C72" s="101">
        <v>157.67999267578125</v>
      </c>
      <c r="D72" s="101">
        <v>8.431211471557617</v>
      </c>
      <c r="E72" s="101">
        <v>8.851842880249023</v>
      </c>
      <c r="F72" s="101">
        <v>34.5710608680316</v>
      </c>
      <c r="G72" s="101" t="s">
        <v>56</v>
      </c>
      <c r="H72" s="101">
        <v>19.406241356278215</v>
      </c>
      <c r="I72" s="101">
        <v>97.68624013557509</v>
      </c>
      <c r="J72" s="101" t="s">
        <v>62</v>
      </c>
      <c r="K72" s="101">
        <v>0.9403680302460209</v>
      </c>
      <c r="L72" s="101">
        <v>0.38196394931833705</v>
      </c>
      <c r="M72" s="101">
        <v>0.22262002793772437</v>
      </c>
      <c r="N72" s="101">
        <v>0.12040338454332226</v>
      </c>
      <c r="O72" s="101">
        <v>0.03776671546621998</v>
      </c>
      <c r="P72" s="101">
        <v>0.010957463325069666</v>
      </c>
      <c r="Q72" s="101">
        <v>0.0045971790008650475</v>
      </c>
      <c r="R72" s="101">
        <v>0.0018533505563533184</v>
      </c>
      <c r="S72" s="101">
        <v>0.0004954941320689359</v>
      </c>
      <c r="T72" s="101">
        <v>0.00016127348132733175</v>
      </c>
      <c r="U72" s="101">
        <v>0.00010054454210651233</v>
      </c>
      <c r="V72" s="101">
        <v>6.877266381667957E-05</v>
      </c>
      <c r="W72" s="101">
        <v>3.089334233897505E-05</v>
      </c>
      <c r="X72" s="101">
        <v>67.5</v>
      </c>
    </row>
    <row r="73" spans="1:24" s="101" customFormat="1" ht="12.75" hidden="1">
      <c r="A73" s="101">
        <v>153</v>
      </c>
      <c r="B73" s="101">
        <v>128.77999877929688</v>
      </c>
      <c r="C73" s="101">
        <v>151.77999877929688</v>
      </c>
      <c r="D73" s="101">
        <v>9.19481086730957</v>
      </c>
      <c r="E73" s="101">
        <v>9.220243453979492</v>
      </c>
      <c r="F73" s="101">
        <v>28.675338308794927</v>
      </c>
      <c r="G73" s="101" t="s">
        <v>57</v>
      </c>
      <c r="H73" s="101">
        <v>12.964863932903683</v>
      </c>
      <c r="I73" s="101">
        <v>74.24486271220056</v>
      </c>
      <c r="J73" s="101" t="s">
        <v>60</v>
      </c>
      <c r="K73" s="101">
        <v>-0.78244746266697</v>
      </c>
      <c r="L73" s="101">
        <v>-0.0020769315048872815</v>
      </c>
      <c r="M73" s="101">
        <v>0.1838186648615473</v>
      </c>
      <c r="N73" s="101">
        <v>-0.0012452528797013693</v>
      </c>
      <c r="O73" s="101">
        <v>-0.03164847035582782</v>
      </c>
      <c r="P73" s="101">
        <v>-0.00023758641050426098</v>
      </c>
      <c r="Q73" s="101">
        <v>0.0037264947571455827</v>
      </c>
      <c r="R73" s="101">
        <v>-0.0001001260702350373</v>
      </c>
      <c r="S73" s="101">
        <v>-0.0004325145802126098</v>
      </c>
      <c r="T73" s="101">
        <v>-1.6919715359009058E-05</v>
      </c>
      <c r="U73" s="101">
        <v>7.657067636133319E-05</v>
      </c>
      <c r="V73" s="101">
        <v>-7.908520863831322E-06</v>
      </c>
      <c r="W73" s="101">
        <v>-2.7453474100340522E-05</v>
      </c>
      <c r="X73" s="101">
        <v>67.5</v>
      </c>
    </row>
    <row r="74" spans="1:24" s="101" customFormat="1" ht="12.75" hidden="1">
      <c r="A74" s="101">
        <v>1533</v>
      </c>
      <c r="B74" s="101">
        <v>149.47999572753906</v>
      </c>
      <c r="C74" s="101">
        <v>150.8800048828125</v>
      </c>
      <c r="D74" s="101">
        <v>8.249406814575195</v>
      </c>
      <c r="E74" s="101">
        <v>8.466595649719238</v>
      </c>
      <c r="F74" s="101">
        <v>30.378809578821663</v>
      </c>
      <c r="G74" s="101" t="s">
        <v>58</v>
      </c>
      <c r="H74" s="101">
        <v>5.7657651257719635</v>
      </c>
      <c r="I74" s="101">
        <v>87.74576085331103</v>
      </c>
      <c r="J74" s="101" t="s">
        <v>61</v>
      </c>
      <c r="K74" s="101">
        <v>-0.5216013808214103</v>
      </c>
      <c r="L74" s="101">
        <v>-0.38195830261218977</v>
      </c>
      <c r="M74" s="101">
        <v>-0.12558015483153115</v>
      </c>
      <c r="N74" s="101">
        <v>-0.12039694495606078</v>
      </c>
      <c r="O74" s="101">
        <v>-0.020608229454339523</v>
      </c>
      <c r="P74" s="101">
        <v>-0.01095488727544882</v>
      </c>
      <c r="Q74" s="101">
        <v>-0.0026920794176548816</v>
      </c>
      <c r="R74" s="101">
        <v>-0.0018506439567875944</v>
      </c>
      <c r="S74" s="101">
        <v>-0.00024175519191582646</v>
      </c>
      <c r="T74" s="101">
        <v>-0.00016038347487072144</v>
      </c>
      <c r="U74" s="101">
        <v>-6.516238538433197E-05</v>
      </c>
      <c r="V74" s="101">
        <v>-6.831642984076651E-05</v>
      </c>
      <c r="W74" s="101">
        <v>-1.4167051940860547E-05</v>
      </c>
      <c r="X74" s="101">
        <v>67.5</v>
      </c>
    </row>
    <row r="75" s="101" customFormat="1" ht="12.75" hidden="1">
      <c r="A75" s="101" t="s">
        <v>140</v>
      </c>
    </row>
    <row r="76" spans="1:24" s="101" customFormat="1" ht="12.75" hidden="1">
      <c r="A76" s="101">
        <v>1538</v>
      </c>
      <c r="B76" s="101">
        <v>186.6</v>
      </c>
      <c r="C76" s="101">
        <v>198.4</v>
      </c>
      <c r="D76" s="101">
        <v>8.167451359842593</v>
      </c>
      <c r="E76" s="101">
        <v>8.457972774991932</v>
      </c>
      <c r="F76" s="101">
        <v>42.28175684074208</v>
      </c>
      <c r="G76" s="101" t="s">
        <v>59</v>
      </c>
      <c r="H76" s="101">
        <v>4.4437065793582065</v>
      </c>
      <c r="I76" s="101">
        <v>123.5437065793582</v>
      </c>
      <c r="J76" s="101" t="s">
        <v>73</v>
      </c>
      <c r="K76" s="101">
        <v>0.9093156078767886</v>
      </c>
      <c r="M76" s="101" t="s">
        <v>68</v>
      </c>
      <c r="N76" s="101">
        <v>0.5410240615186481</v>
      </c>
      <c r="X76" s="101">
        <v>67.5</v>
      </c>
    </row>
    <row r="77" spans="1:24" s="101" customFormat="1" ht="12.75" hidden="1">
      <c r="A77" s="101">
        <v>1534</v>
      </c>
      <c r="B77" s="101">
        <v>149.97999572753906</v>
      </c>
      <c r="C77" s="101">
        <v>166.97999572753906</v>
      </c>
      <c r="D77" s="101">
        <v>8.239401817321777</v>
      </c>
      <c r="E77" s="101">
        <v>8.667116165161133</v>
      </c>
      <c r="F77" s="101">
        <v>37.337478693048965</v>
      </c>
      <c r="G77" s="101" t="s">
        <v>56</v>
      </c>
      <c r="H77" s="101">
        <v>25.498315697751252</v>
      </c>
      <c r="I77" s="101">
        <v>107.97831142529031</v>
      </c>
      <c r="J77" s="101" t="s">
        <v>62</v>
      </c>
      <c r="K77" s="101">
        <v>0.869702118467781</v>
      </c>
      <c r="L77" s="101">
        <v>0.2826657991600715</v>
      </c>
      <c r="M77" s="101">
        <v>0.2058905176422979</v>
      </c>
      <c r="N77" s="101">
        <v>0.1712656630509608</v>
      </c>
      <c r="O77" s="101">
        <v>0.0349287744967335</v>
      </c>
      <c r="P77" s="101">
        <v>0.00810900268879404</v>
      </c>
      <c r="Q77" s="101">
        <v>0.004251815017176077</v>
      </c>
      <c r="R77" s="101">
        <v>0.0026362758372342754</v>
      </c>
      <c r="S77" s="101">
        <v>0.00045828293553859073</v>
      </c>
      <c r="T77" s="101">
        <v>0.00011935162358831817</v>
      </c>
      <c r="U77" s="101">
        <v>9.300657477356313E-05</v>
      </c>
      <c r="V77" s="101">
        <v>9.783201610324315E-05</v>
      </c>
      <c r="W77" s="101">
        <v>2.8570539130286993E-05</v>
      </c>
      <c r="X77" s="101">
        <v>67.5</v>
      </c>
    </row>
    <row r="78" spans="1:24" s="101" customFormat="1" ht="12.75" hidden="1">
      <c r="A78" s="101">
        <v>153</v>
      </c>
      <c r="B78" s="101">
        <v>142.17999267578125</v>
      </c>
      <c r="C78" s="101">
        <v>160.3800048828125</v>
      </c>
      <c r="D78" s="101">
        <v>9.098045349121094</v>
      </c>
      <c r="E78" s="101">
        <v>9.179803848266602</v>
      </c>
      <c r="F78" s="101">
        <v>32.43585878530121</v>
      </c>
      <c r="G78" s="101" t="s">
        <v>57</v>
      </c>
      <c r="H78" s="101">
        <v>10.242423605373858</v>
      </c>
      <c r="I78" s="101">
        <v>84.92241628115511</v>
      </c>
      <c r="J78" s="101" t="s">
        <v>60</v>
      </c>
      <c r="K78" s="101">
        <v>-0.22629890276964013</v>
      </c>
      <c r="L78" s="101">
        <v>-0.0015359073855091012</v>
      </c>
      <c r="M78" s="101">
        <v>0.05131071763597887</v>
      </c>
      <c r="N78" s="101">
        <v>-0.0017710036842262062</v>
      </c>
      <c r="O78" s="101">
        <v>-0.009451732960511992</v>
      </c>
      <c r="P78" s="101">
        <v>-0.0001758147417233904</v>
      </c>
      <c r="Q78" s="101">
        <v>0.0009511668866020907</v>
      </c>
      <c r="R78" s="101">
        <v>-0.00014237916026648448</v>
      </c>
      <c r="S78" s="101">
        <v>-0.00015348604131042404</v>
      </c>
      <c r="T78" s="101">
        <v>-1.2530518574836957E-05</v>
      </c>
      <c r="U78" s="101">
        <v>1.353935420912621E-05</v>
      </c>
      <c r="V78" s="101">
        <v>-1.1237670493085333E-05</v>
      </c>
      <c r="W78" s="101">
        <v>-1.045759354892178E-05</v>
      </c>
      <c r="X78" s="101">
        <v>67.5</v>
      </c>
    </row>
    <row r="79" spans="1:24" s="101" customFormat="1" ht="12.75" hidden="1">
      <c r="A79" s="101">
        <v>1533</v>
      </c>
      <c r="B79" s="101">
        <v>160.77999877929688</v>
      </c>
      <c r="C79" s="101">
        <v>189.97999572753906</v>
      </c>
      <c r="D79" s="101">
        <v>8.452057838439941</v>
      </c>
      <c r="E79" s="101">
        <v>8.549744606018066</v>
      </c>
      <c r="F79" s="101">
        <v>34.36398633645131</v>
      </c>
      <c r="G79" s="101" t="s">
        <v>58</v>
      </c>
      <c r="H79" s="101">
        <v>3.6426117629572303</v>
      </c>
      <c r="I79" s="101">
        <v>96.9226105422541</v>
      </c>
      <c r="J79" s="101" t="s">
        <v>61</v>
      </c>
      <c r="K79" s="101">
        <v>-0.839744354832233</v>
      </c>
      <c r="L79" s="101">
        <v>-0.28266162633669434</v>
      </c>
      <c r="M79" s="101">
        <v>-0.1993943718129833</v>
      </c>
      <c r="N79" s="101">
        <v>-0.1712565061135947</v>
      </c>
      <c r="O79" s="101">
        <v>-0.033625645449371404</v>
      </c>
      <c r="P79" s="101">
        <v>-0.008107096507595163</v>
      </c>
      <c r="Q79" s="101">
        <v>-0.004144057491651834</v>
      </c>
      <c r="R79" s="101">
        <v>-0.0026324282449303516</v>
      </c>
      <c r="S79" s="101">
        <v>-0.0004318162620012393</v>
      </c>
      <c r="T79" s="101">
        <v>-0.00011869202229894498</v>
      </c>
      <c r="U79" s="101">
        <v>-9.201580754799801E-05</v>
      </c>
      <c r="V79" s="101">
        <v>-9.718445419260256E-05</v>
      </c>
      <c r="W79" s="101">
        <v>-2.6587862707649328E-05</v>
      </c>
      <c r="X79" s="101">
        <v>67.5</v>
      </c>
    </row>
    <row r="80" s="101" customFormat="1" ht="12.75" hidden="1">
      <c r="A80" s="101" t="s">
        <v>146</v>
      </c>
    </row>
    <row r="81" spans="1:24" s="101" customFormat="1" ht="12.75" hidden="1">
      <c r="A81" s="101">
        <v>1538</v>
      </c>
      <c r="B81" s="101">
        <v>193.9</v>
      </c>
      <c r="C81" s="101">
        <v>197.7</v>
      </c>
      <c r="D81" s="101">
        <v>7.824523825052657</v>
      </c>
      <c r="E81" s="101">
        <v>8.271697618298665</v>
      </c>
      <c r="F81" s="101">
        <v>40.12111517723192</v>
      </c>
      <c r="G81" s="101" t="s">
        <v>59</v>
      </c>
      <c r="H81" s="101">
        <v>-3.9941807049303577</v>
      </c>
      <c r="I81" s="101">
        <v>122.40581929506965</v>
      </c>
      <c r="J81" s="101" t="s">
        <v>73</v>
      </c>
      <c r="K81" s="101">
        <v>1.1334012204288164</v>
      </c>
      <c r="M81" s="101" t="s">
        <v>68</v>
      </c>
      <c r="N81" s="101">
        <v>0.6248046553411278</v>
      </c>
      <c r="X81" s="101">
        <v>67.5</v>
      </c>
    </row>
    <row r="82" spans="1:24" s="101" customFormat="1" ht="12.75" hidden="1">
      <c r="A82" s="101">
        <v>1534</v>
      </c>
      <c r="B82" s="101">
        <v>159.25999450683594</v>
      </c>
      <c r="C82" s="101">
        <v>166.05999755859375</v>
      </c>
      <c r="D82" s="101">
        <v>8.174314498901367</v>
      </c>
      <c r="E82" s="101">
        <v>8.66055679321289</v>
      </c>
      <c r="F82" s="101">
        <v>38.25214555715127</v>
      </c>
      <c r="G82" s="101" t="s">
        <v>56</v>
      </c>
      <c r="H82" s="101">
        <v>19.787749235600742</v>
      </c>
      <c r="I82" s="101">
        <v>111.54774374243668</v>
      </c>
      <c r="J82" s="101" t="s">
        <v>62</v>
      </c>
      <c r="K82" s="101">
        <v>0.996014590051814</v>
      </c>
      <c r="L82" s="101">
        <v>0.2832288166704288</v>
      </c>
      <c r="M82" s="101">
        <v>0.23579334553757839</v>
      </c>
      <c r="N82" s="101">
        <v>0.062032284472205275</v>
      </c>
      <c r="O82" s="101">
        <v>0.0400018322908864</v>
      </c>
      <c r="P82" s="101">
        <v>0.008125082536396272</v>
      </c>
      <c r="Q82" s="101">
        <v>0.004869222546476752</v>
      </c>
      <c r="R82" s="101">
        <v>0.0009548888956764927</v>
      </c>
      <c r="S82" s="101">
        <v>0.0005248433211156719</v>
      </c>
      <c r="T82" s="101">
        <v>0.00011958238697374804</v>
      </c>
      <c r="U82" s="101">
        <v>0.000106502280776672</v>
      </c>
      <c r="V82" s="101">
        <v>3.543253967948324E-05</v>
      </c>
      <c r="W82" s="101">
        <v>3.272669264263002E-05</v>
      </c>
      <c r="X82" s="101">
        <v>67.5</v>
      </c>
    </row>
    <row r="83" spans="1:24" s="101" customFormat="1" ht="12.75" hidden="1">
      <c r="A83" s="101">
        <v>153</v>
      </c>
      <c r="B83" s="101">
        <v>153.1999969482422</v>
      </c>
      <c r="C83" s="101">
        <v>165.6999969482422</v>
      </c>
      <c r="D83" s="101">
        <v>8.989253044128418</v>
      </c>
      <c r="E83" s="101">
        <v>8.835565567016602</v>
      </c>
      <c r="F83" s="101">
        <v>34.095352673074416</v>
      </c>
      <c r="G83" s="101" t="s">
        <v>57</v>
      </c>
      <c r="H83" s="101">
        <v>4.689400761420586</v>
      </c>
      <c r="I83" s="101">
        <v>90.38939770966277</v>
      </c>
      <c r="J83" s="101" t="s">
        <v>60</v>
      </c>
      <c r="K83" s="101">
        <v>-0.33763647079056</v>
      </c>
      <c r="L83" s="101">
        <v>-0.0015401145701483506</v>
      </c>
      <c r="M83" s="101">
        <v>0.0774045548026758</v>
      </c>
      <c r="N83" s="101">
        <v>-0.0006413853758506769</v>
      </c>
      <c r="O83" s="101">
        <v>-0.013965107708930525</v>
      </c>
      <c r="P83" s="101">
        <v>-0.00017618767516058834</v>
      </c>
      <c r="Q83" s="101">
        <v>0.0014771556471036395</v>
      </c>
      <c r="R83" s="101">
        <v>-5.157135416267269E-05</v>
      </c>
      <c r="S83" s="101">
        <v>-0.0002160038464372531</v>
      </c>
      <c r="T83" s="101">
        <v>-1.2549648296373288E-05</v>
      </c>
      <c r="U83" s="101">
        <v>2.4157791885761363E-05</v>
      </c>
      <c r="V83" s="101">
        <v>-4.073785993802271E-06</v>
      </c>
      <c r="W83" s="101">
        <v>-1.445299978708551E-05</v>
      </c>
      <c r="X83" s="101">
        <v>67.5</v>
      </c>
    </row>
    <row r="84" spans="1:24" s="101" customFormat="1" ht="12.75" hidden="1">
      <c r="A84" s="101">
        <v>1533</v>
      </c>
      <c r="B84" s="101">
        <v>184.5800018310547</v>
      </c>
      <c r="C84" s="101">
        <v>181.47999572753906</v>
      </c>
      <c r="D84" s="101">
        <v>8.082911491394043</v>
      </c>
      <c r="E84" s="101">
        <v>8.114224433898926</v>
      </c>
      <c r="F84" s="101">
        <v>38.09705365064321</v>
      </c>
      <c r="G84" s="101" t="s">
        <v>58</v>
      </c>
      <c r="H84" s="101">
        <v>-4.608896395786104</v>
      </c>
      <c r="I84" s="101">
        <v>112.47110543526858</v>
      </c>
      <c r="J84" s="101" t="s">
        <v>61</v>
      </c>
      <c r="K84" s="101">
        <v>-0.9370414490235629</v>
      </c>
      <c r="L84" s="101">
        <v>-0.2832246292956214</v>
      </c>
      <c r="M84" s="101">
        <v>-0.22272637180092392</v>
      </c>
      <c r="N84" s="101">
        <v>-0.06202896856824434</v>
      </c>
      <c r="O84" s="101">
        <v>-0.03748496169540755</v>
      </c>
      <c r="P84" s="101">
        <v>-0.008123172048305587</v>
      </c>
      <c r="Q84" s="101">
        <v>-0.004639756394612477</v>
      </c>
      <c r="R84" s="101">
        <v>-0.0009534952535362197</v>
      </c>
      <c r="S84" s="101">
        <v>-0.00047833340887297416</v>
      </c>
      <c r="T84" s="101">
        <v>-0.00011892204842659144</v>
      </c>
      <c r="U84" s="101">
        <v>-0.00010372625946132119</v>
      </c>
      <c r="V84" s="101">
        <v>-3.5197572868237014E-05</v>
      </c>
      <c r="W84" s="101">
        <v>-2.9362343375140887E-05</v>
      </c>
      <c r="X84" s="101">
        <v>67.5</v>
      </c>
    </row>
    <row r="85" spans="1:14" s="101" customFormat="1" ht="12.75">
      <c r="A85" s="101" t="s">
        <v>152</v>
      </c>
      <c r="E85" s="99" t="s">
        <v>106</v>
      </c>
      <c r="F85" s="102">
        <f>MIN(F56:F84)</f>
        <v>27.98858774616593</v>
      </c>
      <c r="G85" s="102"/>
      <c r="H85" s="102"/>
      <c r="I85" s="115"/>
      <c r="J85" s="115" t="s">
        <v>158</v>
      </c>
      <c r="K85" s="102">
        <f>AVERAGE(K83,K78,K73,K68,K63,K58)</f>
        <v>-0.4149012636826906</v>
      </c>
      <c r="L85" s="102">
        <f>AVERAGE(L83,L78,L73,L68,L63,L58)</f>
        <v>-0.001581741077972726</v>
      </c>
      <c r="M85" s="115" t="s">
        <v>108</v>
      </c>
      <c r="N85" s="102" t="e">
        <f>Mittelwert(K81,K76,K71,K66,K61,K56)</f>
        <v>#NAME?</v>
      </c>
    </row>
    <row r="86" spans="5:14" s="101" customFormat="1" ht="12.75">
      <c r="E86" s="99" t="s">
        <v>107</v>
      </c>
      <c r="F86" s="102">
        <f>MAX(F56:F84)</f>
        <v>42.28175684074208</v>
      </c>
      <c r="G86" s="102"/>
      <c r="H86" s="102"/>
      <c r="I86" s="115"/>
      <c r="J86" s="115" t="s">
        <v>159</v>
      </c>
      <c r="K86" s="102">
        <f>AVERAGE(K84,K79,K74,K69,K64,K59)</f>
        <v>-0.358195246243155</v>
      </c>
      <c r="L86" s="102">
        <f>AVERAGE(L84,L79,L74,L69,L64,L59)</f>
        <v>-0.2909381265388471</v>
      </c>
      <c r="M86" s="102"/>
      <c r="N86" s="102"/>
    </row>
    <row r="87" spans="5:14" s="101" customFormat="1" ht="12.75">
      <c r="E87" s="99"/>
      <c r="F87" s="102"/>
      <c r="G87" s="102"/>
      <c r="H87" s="102"/>
      <c r="I87" s="102"/>
      <c r="J87" s="115" t="s">
        <v>112</v>
      </c>
      <c r="K87" s="102">
        <f>ABS(K85/$G$33)</f>
        <v>0.2593132898016816</v>
      </c>
      <c r="L87" s="102">
        <f>ABS(L85/$H$33)</f>
        <v>0.004393725216590905</v>
      </c>
      <c r="M87" s="115" t="s">
        <v>111</v>
      </c>
      <c r="N87" s="102">
        <f>K87+L87+L88+K88</f>
        <v>0.6490633703795718</v>
      </c>
    </row>
    <row r="88" spans="5:14" s="101" customFormat="1" ht="29.25" customHeight="1">
      <c r="E88" s="99"/>
      <c r="F88" s="102"/>
      <c r="G88" s="102"/>
      <c r="H88" s="102"/>
      <c r="I88" s="102"/>
      <c r="J88" s="102"/>
      <c r="K88" s="102">
        <f>ABS(K86/$G$34)</f>
        <v>0.2035200262745199</v>
      </c>
      <c r="L88" s="102">
        <f>ABS(L86/$H$34)</f>
        <v>0.18183632908677944</v>
      </c>
      <c r="M88" s="102"/>
      <c r="N88" s="102"/>
    </row>
    <row r="89" s="101" customFormat="1" ht="12.75"/>
    <row r="90" s="101" customFormat="1" ht="12.75" hidden="1">
      <c r="A90" s="101" t="s">
        <v>117</v>
      </c>
    </row>
    <row r="91" spans="1:24" s="101" customFormat="1" ht="12.75" hidden="1">
      <c r="A91" s="101">
        <v>1538</v>
      </c>
      <c r="B91" s="101">
        <v>161.3</v>
      </c>
      <c r="C91" s="101">
        <v>166.5</v>
      </c>
      <c r="D91" s="101">
        <v>8.41122859763471</v>
      </c>
      <c r="E91" s="101">
        <v>8.786706143324947</v>
      </c>
      <c r="F91" s="101">
        <v>36.08697834198536</v>
      </c>
      <c r="G91" s="101" t="s">
        <v>59</v>
      </c>
      <c r="H91" s="101">
        <v>8.47855453007304</v>
      </c>
      <c r="I91" s="101">
        <v>102.27855453007305</v>
      </c>
      <c r="J91" s="101" t="s">
        <v>73</v>
      </c>
      <c r="K91" s="101">
        <v>1.0711877556832246</v>
      </c>
      <c r="M91" s="101" t="s">
        <v>68</v>
      </c>
      <c r="N91" s="101">
        <v>0.8753002087140437</v>
      </c>
      <c r="X91" s="101">
        <v>67.5</v>
      </c>
    </row>
    <row r="92" spans="1:24" s="101" customFormat="1" ht="12.75" hidden="1">
      <c r="A92" s="101">
        <v>1534</v>
      </c>
      <c r="B92" s="101">
        <v>178.55999755859375</v>
      </c>
      <c r="C92" s="101">
        <v>176.75999450683594</v>
      </c>
      <c r="D92" s="101">
        <v>8.38713550567627</v>
      </c>
      <c r="E92" s="101">
        <v>8.996367454528809</v>
      </c>
      <c r="F92" s="101">
        <v>37.79332264776721</v>
      </c>
      <c r="G92" s="101" t="s">
        <v>56</v>
      </c>
      <c r="H92" s="101">
        <v>-3.5598065048843495</v>
      </c>
      <c r="I92" s="101">
        <v>107.5001910537094</v>
      </c>
      <c r="J92" s="101" t="s">
        <v>62</v>
      </c>
      <c r="K92" s="101">
        <v>0.5499367773477601</v>
      </c>
      <c r="L92" s="101">
        <v>0.8653174851104793</v>
      </c>
      <c r="M92" s="101">
        <v>0.13019051195121295</v>
      </c>
      <c r="N92" s="101">
        <v>0.04383458886047596</v>
      </c>
      <c r="O92" s="101">
        <v>0.022086435802146465</v>
      </c>
      <c r="P92" s="101">
        <v>0.02482318281100509</v>
      </c>
      <c r="Q92" s="101">
        <v>0.0026884882744659935</v>
      </c>
      <c r="R92" s="101">
        <v>0.0006746912336868227</v>
      </c>
      <c r="S92" s="101">
        <v>0.0002897303350685041</v>
      </c>
      <c r="T92" s="101">
        <v>0.0003652417311892313</v>
      </c>
      <c r="U92" s="101">
        <v>5.879410889597159E-05</v>
      </c>
      <c r="V92" s="101">
        <v>2.502471371436554E-05</v>
      </c>
      <c r="W92" s="101">
        <v>1.8056223792065E-05</v>
      </c>
      <c r="X92" s="101">
        <v>67.5</v>
      </c>
    </row>
    <row r="93" spans="1:24" s="101" customFormat="1" ht="12.75" hidden="1">
      <c r="A93" s="101">
        <v>1533</v>
      </c>
      <c r="B93" s="101">
        <v>147.13999938964844</v>
      </c>
      <c r="C93" s="101">
        <v>145.33999633789062</v>
      </c>
      <c r="D93" s="101">
        <v>8.177444458007812</v>
      </c>
      <c r="E93" s="101">
        <v>8.447502136230469</v>
      </c>
      <c r="F93" s="101">
        <v>33.94357300463413</v>
      </c>
      <c r="G93" s="101" t="s">
        <v>57</v>
      </c>
      <c r="H93" s="101">
        <v>19.255246315502973</v>
      </c>
      <c r="I93" s="101">
        <v>98.89524570515141</v>
      </c>
      <c r="J93" s="101" t="s">
        <v>60</v>
      </c>
      <c r="K93" s="101">
        <v>-0.41589742149076797</v>
      </c>
      <c r="L93" s="101">
        <v>0.004708665890622343</v>
      </c>
      <c r="M93" s="101">
        <v>0.09748387331940955</v>
      </c>
      <c r="N93" s="101">
        <v>-0.00045372351761023756</v>
      </c>
      <c r="O93" s="101">
        <v>-0.016858258498670092</v>
      </c>
      <c r="P93" s="101">
        <v>0.0005387863245101997</v>
      </c>
      <c r="Q93" s="101">
        <v>0.001965593661237777</v>
      </c>
      <c r="R93" s="101">
        <v>-3.645429302699078E-05</v>
      </c>
      <c r="S93" s="101">
        <v>-0.0002332816389175109</v>
      </c>
      <c r="T93" s="101">
        <v>3.8369653972147355E-05</v>
      </c>
      <c r="U93" s="101">
        <v>3.964774892900155E-05</v>
      </c>
      <c r="V93" s="101">
        <v>-2.879107035120895E-06</v>
      </c>
      <c r="W93" s="101">
        <v>-1.488549979852831E-05</v>
      </c>
      <c r="X93" s="101">
        <v>67.5</v>
      </c>
    </row>
    <row r="94" spans="1:24" s="101" customFormat="1" ht="12.75" hidden="1">
      <c r="A94" s="101">
        <v>153</v>
      </c>
      <c r="B94" s="101">
        <v>166.3000030517578</v>
      </c>
      <c r="C94" s="101">
        <v>171.60000610351562</v>
      </c>
      <c r="D94" s="101">
        <v>8.942781448364258</v>
      </c>
      <c r="E94" s="101">
        <v>9.000699996948242</v>
      </c>
      <c r="F94" s="101">
        <v>32.195494619062366</v>
      </c>
      <c r="G94" s="101" t="s">
        <v>58</v>
      </c>
      <c r="H94" s="101">
        <v>-12.956573143943231</v>
      </c>
      <c r="I94" s="101">
        <v>85.84342990781458</v>
      </c>
      <c r="J94" s="101" t="s">
        <v>61</v>
      </c>
      <c r="K94" s="101">
        <v>-0.35980521657831815</v>
      </c>
      <c r="L94" s="101">
        <v>0.8653046738019247</v>
      </c>
      <c r="M94" s="101">
        <v>-0.08629289567956468</v>
      </c>
      <c r="N94" s="101">
        <v>-0.043832240594527346</v>
      </c>
      <c r="O94" s="101">
        <v>-0.01426918942457331</v>
      </c>
      <c r="P94" s="101">
        <v>0.024817334952913443</v>
      </c>
      <c r="Q94" s="101">
        <v>-0.0018342330170518161</v>
      </c>
      <c r="R94" s="101">
        <v>-0.0006737056815358982</v>
      </c>
      <c r="S94" s="101">
        <v>-0.000171823583954205</v>
      </c>
      <c r="T94" s="101">
        <v>0.0003632207205765723</v>
      </c>
      <c r="U94" s="101">
        <v>-4.3414320744821316E-05</v>
      </c>
      <c r="V94" s="101">
        <v>-2.4858540567906882E-05</v>
      </c>
      <c r="W94" s="101">
        <v>-1.0220034900975036E-05</v>
      </c>
      <c r="X94" s="101">
        <v>67.5</v>
      </c>
    </row>
    <row r="95" s="101" customFormat="1" ht="12.75" hidden="1">
      <c r="A95" s="101" t="s">
        <v>123</v>
      </c>
    </row>
    <row r="96" spans="1:24" s="101" customFormat="1" ht="12.75" hidden="1">
      <c r="A96" s="101">
        <v>1538</v>
      </c>
      <c r="B96" s="101">
        <v>152.56</v>
      </c>
      <c r="C96" s="101">
        <v>170.46</v>
      </c>
      <c r="D96" s="101">
        <v>8.658633383600522</v>
      </c>
      <c r="E96" s="101">
        <v>8.860184629470558</v>
      </c>
      <c r="F96" s="101">
        <v>32.67395127375768</v>
      </c>
      <c r="G96" s="101" t="s">
        <v>59</v>
      </c>
      <c r="H96" s="101">
        <v>4.866264546678082</v>
      </c>
      <c r="I96" s="101">
        <v>89.92626454667808</v>
      </c>
      <c r="J96" s="101" t="s">
        <v>73</v>
      </c>
      <c r="K96" s="101">
        <v>0.10257694136214643</v>
      </c>
      <c r="M96" s="101" t="s">
        <v>68</v>
      </c>
      <c r="N96" s="101">
        <v>0.08510613106767831</v>
      </c>
      <c r="X96" s="101">
        <v>67.5</v>
      </c>
    </row>
    <row r="97" spans="1:24" s="101" customFormat="1" ht="12.75" hidden="1">
      <c r="A97" s="101">
        <v>1534</v>
      </c>
      <c r="B97" s="101">
        <v>150.36000061035156</v>
      </c>
      <c r="C97" s="101">
        <v>154.36000061035156</v>
      </c>
      <c r="D97" s="101">
        <v>8.370536804199219</v>
      </c>
      <c r="E97" s="101">
        <v>8.904926300048828</v>
      </c>
      <c r="F97" s="101">
        <v>33.551581496513116</v>
      </c>
      <c r="G97" s="101" t="s">
        <v>56</v>
      </c>
      <c r="H97" s="101">
        <v>12.651097565294634</v>
      </c>
      <c r="I97" s="101">
        <v>95.5110981756462</v>
      </c>
      <c r="J97" s="101" t="s">
        <v>62</v>
      </c>
      <c r="K97" s="101">
        <v>0.25110006176520155</v>
      </c>
      <c r="L97" s="101">
        <v>0.12557546923381652</v>
      </c>
      <c r="M97" s="101">
        <v>0.059444942970135896</v>
      </c>
      <c r="N97" s="101">
        <v>0.14178091426811978</v>
      </c>
      <c r="O97" s="101">
        <v>0.010084521363618397</v>
      </c>
      <c r="P97" s="101">
        <v>0.003602477390154055</v>
      </c>
      <c r="Q97" s="101">
        <v>0.0012276289692099887</v>
      </c>
      <c r="R97" s="101">
        <v>0.0021823898577291497</v>
      </c>
      <c r="S97" s="101">
        <v>0.0001322949396032376</v>
      </c>
      <c r="T97" s="101">
        <v>5.302936618291173E-05</v>
      </c>
      <c r="U97" s="101">
        <v>2.684846262334455E-05</v>
      </c>
      <c r="V97" s="101">
        <v>8.098902554977888E-05</v>
      </c>
      <c r="W97" s="101">
        <v>8.243458442770693E-06</v>
      </c>
      <c r="X97" s="101">
        <v>67.5</v>
      </c>
    </row>
    <row r="98" spans="1:24" s="101" customFormat="1" ht="12.75" hidden="1">
      <c r="A98" s="101">
        <v>1533</v>
      </c>
      <c r="B98" s="101">
        <v>138.05999755859375</v>
      </c>
      <c r="C98" s="101">
        <v>160.9600067138672</v>
      </c>
      <c r="D98" s="101">
        <v>8.47634506225586</v>
      </c>
      <c r="E98" s="101">
        <v>8.368990898132324</v>
      </c>
      <c r="F98" s="101">
        <v>28.69475198069071</v>
      </c>
      <c r="G98" s="101" t="s">
        <v>57</v>
      </c>
      <c r="H98" s="101">
        <v>10.063895141371091</v>
      </c>
      <c r="I98" s="101">
        <v>80.62389269996484</v>
      </c>
      <c r="J98" s="101" t="s">
        <v>60</v>
      </c>
      <c r="K98" s="101">
        <v>-0.2005009959705513</v>
      </c>
      <c r="L98" s="101">
        <v>-0.0006817313822660887</v>
      </c>
      <c r="M98" s="101">
        <v>0.04705648220016445</v>
      </c>
      <c r="N98" s="101">
        <v>-0.0014662496732195471</v>
      </c>
      <c r="O98" s="101">
        <v>-0.008117467759099186</v>
      </c>
      <c r="P98" s="101">
        <v>-7.807731870373566E-05</v>
      </c>
      <c r="Q98" s="101">
        <v>0.0009517149467282801</v>
      </c>
      <c r="R98" s="101">
        <v>-0.00011787690613132092</v>
      </c>
      <c r="S98" s="101">
        <v>-0.0001115337516055945</v>
      </c>
      <c r="T98" s="101">
        <v>-5.566918719974189E-06</v>
      </c>
      <c r="U98" s="101">
        <v>1.9392684105555895E-05</v>
      </c>
      <c r="V98" s="101">
        <v>-9.30302369975439E-06</v>
      </c>
      <c r="W98" s="101">
        <v>-7.094861264500453E-06</v>
      </c>
      <c r="X98" s="101">
        <v>67.5</v>
      </c>
    </row>
    <row r="99" spans="1:24" s="101" customFormat="1" ht="12.75" hidden="1">
      <c r="A99" s="101">
        <v>153</v>
      </c>
      <c r="B99" s="101">
        <v>136.5</v>
      </c>
      <c r="C99" s="101">
        <v>157.89999389648438</v>
      </c>
      <c r="D99" s="101">
        <v>9.119903564453125</v>
      </c>
      <c r="E99" s="101">
        <v>9.105332374572754</v>
      </c>
      <c r="F99" s="101">
        <v>29.755923712969945</v>
      </c>
      <c r="G99" s="101" t="s">
        <v>58</v>
      </c>
      <c r="H99" s="101">
        <v>8.700651136766197</v>
      </c>
      <c r="I99" s="101">
        <v>77.7006511367662</v>
      </c>
      <c r="J99" s="101" t="s">
        <v>61</v>
      </c>
      <c r="K99" s="101">
        <v>-0.1511641215146802</v>
      </c>
      <c r="L99" s="101">
        <v>-0.12557361870877035</v>
      </c>
      <c r="M99" s="101">
        <v>-0.03632339091643724</v>
      </c>
      <c r="N99" s="101">
        <v>-0.14177333233933564</v>
      </c>
      <c r="O99" s="101">
        <v>-0.005983668466188704</v>
      </c>
      <c r="P99" s="101">
        <v>-0.0036016311969544034</v>
      </c>
      <c r="Q99" s="101">
        <v>-0.0007754428065418921</v>
      </c>
      <c r="R99" s="101">
        <v>-0.0021792041038232205</v>
      </c>
      <c r="S99" s="101">
        <v>-7.11489514849364E-05</v>
      </c>
      <c r="T99" s="101">
        <v>-5.2736354573733504E-05</v>
      </c>
      <c r="U99" s="101">
        <v>-1.8567814853106682E-05</v>
      </c>
      <c r="V99" s="101">
        <v>-8.045294282712438E-05</v>
      </c>
      <c r="W99" s="101">
        <v>-4.197326617643478E-06</v>
      </c>
      <c r="X99" s="101">
        <v>67.5</v>
      </c>
    </row>
    <row r="100" s="101" customFormat="1" ht="12.75" hidden="1">
      <c r="A100" s="101" t="s">
        <v>129</v>
      </c>
    </row>
    <row r="101" spans="1:24" s="101" customFormat="1" ht="12.75" hidden="1">
      <c r="A101" s="101">
        <v>1538</v>
      </c>
      <c r="B101" s="101">
        <v>154.8</v>
      </c>
      <c r="C101" s="101">
        <v>176.4</v>
      </c>
      <c r="D101" s="101">
        <v>8.187866504802422</v>
      </c>
      <c r="E101" s="101">
        <v>8.573402531330654</v>
      </c>
      <c r="F101" s="101">
        <v>29.874580964577437</v>
      </c>
      <c r="G101" s="101" t="s">
        <v>59</v>
      </c>
      <c r="H101" s="101">
        <v>-0.34268177858355386</v>
      </c>
      <c r="I101" s="101">
        <v>86.95731822141646</v>
      </c>
      <c r="J101" s="101" t="s">
        <v>73</v>
      </c>
      <c r="K101" s="101">
        <v>0.5004021317961724</v>
      </c>
      <c r="M101" s="101" t="s">
        <v>68</v>
      </c>
      <c r="N101" s="101">
        <v>0.37604657256497465</v>
      </c>
      <c r="X101" s="101">
        <v>67.5</v>
      </c>
    </row>
    <row r="102" spans="1:24" s="101" customFormat="1" ht="12.75" hidden="1">
      <c r="A102" s="101">
        <v>1534</v>
      </c>
      <c r="B102" s="101">
        <v>136.4600067138672</v>
      </c>
      <c r="C102" s="101">
        <v>155.05999755859375</v>
      </c>
      <c r="D102" s="101">
        <v>8.44806957244873</v>
      </c>
      <c r="E102" s="101">
        <v>8.887195587158203</v>
      </c>
      <c r="F102" s="101">
        <v>31.75336770960703</v>
      </c>
      <c r="G102" s="101" t="s">
        <v>56</v>
      </c>
      <c r="H102" s="101">
        <v>20.550300808343408</v>
      </c>
      <c r="I102" s="101">
        <v>89.5103075222106</v>
      </c>
      <c r="J102" s="101" t="s">
        <v>62</v>
      </c>
      <c r="K102" s="101">
        <v>0.505356010835175</v>
      </c>
      <c r="L102" s="101">
        <v>0.4549670589541658</v>
      </c>
      <c r="M102" s="101">
        <v>0.11963665667873803</v>
      </c>
      <c r="N102" s="101">
        <v>0.15203785690527588</v>
      </c>
      <c r="O102" s="101">
        <v>0.02029588789259513</v>
      </c>
      <c r="P102" s="101">
        <v>0.01305171620230065</v>
      </c>
      <c r="Q102" s="101">
        <v>0.002470614022369642</v>
      </c>
      <c r="R102" s="101">
        <v>0.002340295885457993</v>
      </c>
      <c r="S102" s="101">
        <v>0.00026628875659409927</v>
      </c>
      <c r="T102" s="101">
        <v>0.00019207771963590447</v>
      </c>
      <c r="U102" s="101">
        <v>5.4039153204630225E-05</v>
      </c>
      <c r="V102" s="101">
        <v>8.684986891810082E-05</v>
      </c>
      <c r="W102" s="101">
        <v>1.660050799165138E-05</v>
      </c>
      <c r="X102" s="101">
        <v>67.5</v>
      </c>
    </row>
    <row r="103" spans="1:24" s="101" customFormat="1" ht="12.75" hidden="1">
      <c r="A103" s="101">
        <v>1533</v>
      </c>
      <c r="B103" s="101">
        <v>145.17999267578125</v>
      </c>
      <c r="C103" s="101">
        <v>155.3800048828125</v>
      </c>
      <c r="D103" s="101">
        <v>8.216432571411133</v>
      </c>
      <c r="E103" s="101">
        <v>8.390396118164062</v>
      </c>
      <c r="F103" s="101">
        <v>29.606611213170925</v>
      </c>
      <c r="G103" s="101" t="s">
        <v>57</v>
      </c>
      <c r="H103" s="101">
        <v>8.163056819774724</v>
      </c>
      <c r="I103" s="101">
        <v>85.84304949555597</v>
      </c>
      <c r="J103" s="101" t="s">
        <v>60</v>
      </c>
      <c r="K103" s="101">
        <v>-0.3286439862402992</v>
      </c>
      <c r="L103" s="101">
        <v>-0.0024737693862896255</v>
      </c>
      <c r="M103" s="101">
        <v>0.07676439558445176</v>
      </c>
      <c r="N103" s="101">
        <v>-0.0015722192824121947</v>
      </c>
      <c r="O103" s="101">
        <v>-0.013364343994153548</v>
      </c>
      <c r="P103" s="101">
        <v>-0.0002830961280634679</v>
      </c>
      <c r="Q103" s="101">
        <v>0.0015349251791574254</v>
      </c>
      <c r="R103" s="101">
        <v>-0.0001264066272570562</v>
      </c>
      <c r="S103" s="101">
        <v>-0.00018845142435639685</v>
      </c>
      <c r="T103" s="101">
        <v>-2.016692456144358E-05</v>
      </c>
      <c r="U103" s="101">
        <v>3.0101267719728516E-05</v>
      </c>
      <c r="V103" s="101">
        <v>-9.978019932250122E-06</v>
      </c>
      <c r="W103" s="101">
        <v>-1.2132968916726825E-05</v>
      </c>
      <c r="X103" s="101">
        <v>67.5</v>
      </c>
    </row>
    <row r="104" spans="1:24" s="101" customFormat="1" ht="12.75" hidden="1">
      <c r="A104" s="101">
        <v>153</v>
      </c>
      <c r="B104" s="101">
        <v>127.4000015258789</v>
      </c>
      <c r="C104" s="101">
        <v>145.10000610351562</v>
      </c>
      <c r="D104" s="101">
        <v>9.202481269836426</v>
      </c>
      <c r="E104" s="101">
        <v>9.131134033203125</v>
      </c>
      <c r="F104" s="101">
        <v>27.22850536384269</v>
      </c>
      <c r="G104" s="101" t="s">
        <v>58</v>
      </c>
      <c r="H104" s="101">
        <v>10.535943152929406</v>
      </c>
      <c r="I104" s="101">
        <v>70.43594467880831</v>
      </c>
      <c r="J104" s="101" t="s">
        <v>61</v>
      </c>
      <c r="K104" s="101">
        <v>-0.38389820004179165</v>
      </c>
      <c r="L104" s="101">
        <v>-0.45496033365385474</v>
      </c>
      <c r="M104" s="101">
        <v>-0.09176141450424594</v>
      </c>
      <c r="N104" s="101">
        <v>-0.15202972754983532</v>
      </c>
      <c r="O104" s="101">
        <v>-0.015274729947030864</v>
      </c>
      <c r="P104" s="101">
        <v>-0.013048645615835873</v>
      </c>
      <c r="Q104" s="101">
        <v>-0.0019359592820919677</v>
      </c>
      <c r="R104" s="101">
        <v>-0.002336879585275439</v>
      </c>
      <c r="S104" s="101">
        <v>-0.00018813761597957136</v>
      </c>
      <c r="T104" s="101">
        <v>-0.00019101608710855262</v>
      </c>
      <c r="U104" s="101">
        <v>-4.4879213013807705E-05</v>
      </c>
      <c r="V104" s="101">
        <v>-8.627478686918279E-05</v>
      </c>
      <c r="W104" s="101">
        <v>-1.132995723057338E-05</v>
      </c>
      <c r="X104" s="101">
        <v>67.5</v>
      </c>
    </row>
    <row r="105" s="101" customFormat="1" ht="12.75" hidden="1">
      <c r="A105" s="101" t="s">
        <v>135</v>
      </c>
    </row>
    <row r="106" spans="1:24" s="101" customFormat="1" ht="12.75" hidden="1">
      <c r="A106" s="101">
        <v>1538</v>
      </c>
      <c r="B106" s="101">
        <v>163.48</v>
      </c>
      <c r="C106" s="101">
        <v>180.68</v>
      </c>
      <c r="D106" s="101">
        <v>8.667063084442082</v>
      </c>
      <c r="E106" s="101">
        <v>8.795849611239937</v>
      </c>
      <c r="F106" s="101">
        <v>33.78615955093319</v>
      </c>
      <c r="G106" s="101" t="s">
        <v>59</v>
      </c>
      <c r="H106" s="101">
        <v>-3.0405533428818643</v>
      </c>
      <c r="I106" s="101">
        <v>92.93944665711813</v>
      </c>
      <c r="J106" s="101" t="s">
        <v>73</v>
      </c>
      <c r="K106" s="101">
        <v>0.5878805634452122</v>
      </c>
      <c r="M106" s="101" t="s">
        <v>68</v>
      </c>
      <c r="N106" s="101">
        <v>0.41196776397123874</v>
      </c>
      <c r="X106" s="101">
        <v>67.5</v>
      </c>
    </row>
    <row r="107" spans="1:24" s="101" customFormat="1" ht="12.75" hidden="1">
      <c r="A107" s="101">
        <v>1534</v>
      </c>
      <c r="B107" s="101">
        <v>145.77999877929688</v>
      </c>
      <c r="C107" s="101">
        <v>157.67999267578125</v>
      </c>
      <c r="D107" s="101">
        <v>8.431211471557617</v>
      </c>
      <c r="E107" s="101">
        <v>8.851842880249023</v>
      </c>
      <c r="F107" s="101">
        <v>34.5710608680316</v>
      </c>
      <c r="G107" s="101" t="s">
        <v>56</v>
      </c>
      <c r="H107" s="101">
        <v>19.406241356278215</v>
      </c>
      <c r="I107" s="101">
        <v>97.68624013557509</v>
      </c>
      <c r="J107" s="101" t="s">
        <v>62</v>
      </c>
      <c r="K107" s="101">
        <v>0.5864828081555226</v>
      </c>
      <c r="L107" s="101">
        <v>0.4568737782645904</v>
      </c>
      <c r="M107" s="101">
        <v>0.1388423249228244</v>
      </c>
      <c r="N107" s="101">
        <v>0.12316293363788207</v>
      </c>
      <c r="O107" s="101">
        <v>0.023554106446323237</v>
      </c>
      <c r="P107" s="101">
        <v>0.013106396873632282</v>
      </c>
      <c r="Q107" s="101">
        <v>0.0028671901962736943</v>
      </c>
      <c r="R107" s="101">
        <v>0.001895835919060238</v>
      </c>
      <c r="S107" s="101">
        <v>0.00030903873784155546</v>
      </c>
      <c r="T107" s="101">
        <v>0.00019288205305981345</v>
      </c>
      <c r="U107" s="101">
        <v>6.271204894863607E-05</v>
      </c>
      <c r="V107" s="101">
        <v>7.035465707998795E-05</v>
      </c>
      <c r="W107" s="101">
        <v>1.926768982518774E-05</v>
      </c>
      <c r="X107" s="101">
        <v>67.5</v>
      </c>
    </row>
    <row r="108" spans="1:24" s="101" customFormat="1" ht="12.75" hidden="1">
      <c r="A108" s="101">
        <v>1533</v>
      </c>
      <c r="B108" s="101">
        <v>149.47999572753906</v>
      </c>
      <c r="C108" s="101">
        <v>150.8800048828125</v>
      </c>
      <c r="D108" s="101">
        <v>8.249406814575195</v>
      </c>
      <c r="E108" s="101">
        <v>8.466595649719238</v>
      </c>
      <c r="F108" s="101">
        <v>30.846833554945885</v>
      </c>
      <c r="G108" s="101" t="s">
        <v>57</v>
      </c>
      <c r="H108" s="101">
        <v>7.117599527842842</v>
      </c>
      <c r="I108" s="101">
        <v>89.0975952553819</v>
      </c>
      <c r="J108" s="101" t="s">
        <v>60</v>
      </c>
      <c r="K108" s="101">
        <v>-0.39240204945048984</v>
      </c>
      <c r="L108" s="101">
        <v>-0.002484443186720505</v>
      </c>
      <c r="M108" s="101">
        <v>0.09171735098640847</v>
      </c>
      <c r="N108" s="101">
        <v>-0.001273622820898468</v>
      </c>
      <c r="O108" s="101">
        <v>-0.015947335309140376</v>
      </c>
      <c r="P108" s="101">
        <v>-0.00028428236993463307</v>
      </c>
      <c r="Q108" s="101">
        <v>0.0018368314645142675</v>
      </c>
      <c r="R108" s="101">
        <v>-0.00010240352141717367</v>
      </c>
      <c r="S108" s="101">
        <v>-0.00022409200571407188</v>
      </c>
      <c r="T108" s="101">
        <v>-2.0249146918615368E-05</v>
      </c>
      <c r="U108" s="101">
        <v>3.622553751422444E-05</v>
      </c>
      <c r="V108" s="101">
        <v>-8.084742822989172E-06</v>
      </c>
      <c r="W108" s="101">
        <v>-1.4405937290585982E-05</v>
      </c>
      <c r="X108" s="101">
        <v>67.5</v>
      </c>
    </row>
    <row r="109" spans="1:24" s="101" customFormat="1" ht="12.75" hidden="1">
      <c r="A109" s="101">
        <v>153</v>
      </c>
      <c r="B109" s="101">
        <v>128.77999877929688</v>
      </c>
      <c r="C109" s="101">
        <v>151.77999877929688</v>
      </c>
      <c r="D109" s="101">
        <v>9.19481086730957</v>
      </c>
      <c r="E109" s="101">
        <v>9.220243453979492</v>
      </c>
      <c r="F109" s="101">
        <v>26.770982219234774</v>
      </c>
      <c r="G109" s="101" t="s">
        <v>58</v>
      </c>
      <c r="H109" s="101">
        <v>8.034193023219188</v>
      </c>
      <c r="I109" s="101">
        <v>69.31419180251606</v>
      </c>
      <c r="J109" s="101" t="s">
        <v>61</v>
      </c>
      <c r="K109" s="101">
        <v>-0.4358700676222707</v>
      </c>
      <c r="L109" s="101">
        <v>-0.4568670231126494</v>
      </c>
      <c r="M109" s="101">
        <v>-0.10423588018533302</v>
      </c>
      <c r="N109" s="101">
        <v>-0.1231563482212729</v>
      </c>
      <c r="O109" s="101">
        <v>-0.01733431357229269</v>
      </c>
      <c r="P109" s="101">
        <v>-0.013103313418494668</v>
      </c>
      <c r="Q109" s="101">
        <v>-0.0022015516783801276</v>
      </c>
      <c r="R109" s="101">
        <v>-0.0018930682372276864</v>
      </c>
      <c r="S109" s="101">
        <v>-0.0002128091033338236</v>
      </c>
      <c r="T109" s="101">
        <v>-0.00019181621005962197</v>
      </c>
      <c r="U109" s="101">
        <v>-5.1190931962034485E-05</v>
      </c>
      <c r="V109" s="101">
        <v>-6.988858781180819E-05</v>
      </c>
      <c r="W109" s="101">
        <v>-1.279503192568691E-05</v>
      </c>
      <c r="X109" s="101">
        <v>67.5</v>
      </c>
    </row>
    <row r="110" s="101" customFormat="1" ht="12.75" hidden="1">
      <c r="A110" s="101" t="s">
        <v>141</v>
      </c>
    </row>
    <row r="111" spans="1:24" s="101" customFormat="1" ht="12.75" hidden="1">
      <c r="A111" s="101">
        <v>1538</v>
      </c>
      <c r="B111" s="101">
        <v>186.6</v>
      </c>
      <c r="C111" s="101">
        <v>198.4</v>
      </c>
      <c r="D111" s="101">
        <v>8.167451359842593</v>
      </c>
      <c r="E111" s="101">
        <v>8.457972774991932</v>
      </c>
      <c r="F111" s="101">
        <v>38.41091415238469</v>
      </c>
      <c r="G111" s="101" t="s">
        <v>59</v>
      </c>
      <c r="H111" s="101">
        <v>-6.866567378900669</v>
      </c>
      <c r="I111" s="101">
        <v>112.23343262109933</v>
      </c>
      <c r="J111" s="101" t="s">
        <v>73</v>
      </c>
      <c r="K111" s="101">
        <v>1.1712255014772217</v>
      </c>
      <c r="M111" s="101" t="s">
        <v>68</v>
      </c>
      <c r="N111" s="101">
        <v>1.030442525847485</v>
      </c>
      <c r="X111" s="101">
        <v>67.5</v>
      </c>
    </row>
    <row r="112" spans="1:24" s="101" customFormat="1" ht="12.75" hidden="1">
      <c r="A112" s="101">
        <v>1534</v>
      </c>
      <c r="B112" s="101">
        <v>149.97999572753906</v>
      </c>
      <c r="C112" s="101">
        <v>166.97999572753906</v>
      </c>
      <c r="D112" s="101">
        <v>8.239401817321777</v>
      </c>
      <c r="E112" s="101">
        <v>8.667116165161133</v>
      </c>
      <c r="F112" s="101">
        <v>37.337478693048965</v>
      </c>
      <c r="G112" s="101" t="s">
        <v>56</v>
      </c>
      <c r="H112" s="101">
        <v>25.498315697751252</v>
      </c>
      <c r="I112" s="101">
        <v>107.97831142529031</v>
      </c>
      <c r="J112" s="101" t="s">
        <v>62</v>
      </c>
      <c r="K112" s="101">
        <v>0.4668166001834315</v>
      </c>
      <c r="L112" s="101">
        <v>0.9543904185112329</v>
      </c>
      <c r="M112" s="101">
        <v>0.11051296004226413</v>
      </c>
      <c r="N112" s="101">
        <v>0.17064630568942377</v>
      </c>
      <c r="O112" s="101">
        <v>0.018747960633656875</v>
      </c>
      <c r="P112" s="101">
        <v>0.027378590553553413</v>
      </c>
      <c r="Q112" s="101">
        <v>0.00228215964539544</v>
      </c>
      <c r="R112" s="101">
        <v>0.002626743699002232</v>
      </c>
      <c r="S112" s="101">
        <v>0.0002459764995711646</v>
      </c>
      <c r="T112" s="101">
        <v>0.0004028936003109221</v>
      </c>
      <c r="U112" s="101">
        <v>4.991718419243861E-05</v>
      </c>
      <c r="V112" s="101">
        <v>9.748433082599659E-05</v>
      </c>
      <c r="W112" s="101">
        <v>1.5338434168722277E-05</v>
      </c>
      <c r="X112" s="101">
        <v>67.5</v>
      </c>
    </row>
    <row r="113" spans="1:24" s="101" customFormat="1" ht="12.75" hidden="1">
      <c r="A113" s="101">
        <v>1533</v>
      </c>
      <c r="B113" s="101">
        <v>160.77999877929688</v>
      </c>
      <c r="C113" s="101">
        <v>189.97999572753906</v>
      </c>
      <c r="D113" s="101">
        <v>8.452057838439941</v>
      </c>
      <c r="E113" s="101">
        <v>8.549744606018066</v>
      </c>
      <c r="F113" s="101">
        <v>34.596438134306275</v>
      </c>
      <c r="G113" s="101" t="s">
        <v>57</v>
      </c>
      <c r="H113" s="101">
        <v>4.298235207011672</v>
      </c>
      <c r="I113" s="101">
        <v>97.57823398630855</v>
      </c>
      <c r="J113" s="101" t="s">
        <v>60</v>
      </c>
      <c r="K113" s="101">
        <v>-0.4301298802820186</v>
      </c>
      <c r="L113" s="101">
        <v>-0.005190998882579961</v>
      </c>
      <c r="M113" s="101">
        <v>0.10133306465660658</v>
      </c>
      <c r="N113" s="101">
        <v>-0.0017645633683153767</v>
      </c>
      <c r="O113" s="101">
        <v>-0.017352118630172438</v>
      </c>
      <c r="P113" s="101">
        <v>-0.0005939903794956056</v>
      </c>
      <c r="Q113" s="101">
        <v>0.00206791805294145</v>
      </c>
      <c r="R113" s="101">
        <v>-0.00014188556461220984</v>
      </c>
      <c r="S113" s="101">
        <v>-0.00023341600573737023</v>
      </c>
      <c r="T113" s="101">
        <v>-4.230627888274765E-05</v>
      </c>
      <c r="U113" s="101">
        <v>4.341389494813284E-05</v>
      </c>
      <c r="V113" s="101">
        <v>-1.1200826446138763E-05</v>
      </c>
      <c r="W113" s="101">
        <v>-1.4709078757990888E-05</v>
      </c>
      <c r="X113" s="101">
        <v>67.5</v>
      </c>
    </row>
    <row r="114" spans="1:24" s="101" customFormat="1" ht="12.75" hidden="1">
      <c r="A114" s="101">
        <v>153</v>
      </c>
      <c r="B114" s="101">
        <v>142.17999267578125</v>
      </c>
      <c r="C114" s="101">
        <v>160.3800048828125</v>
      </c>
      <c r="D114" s="101">
        <v>9.098045349121094</v>
      </c>
      <c r="E114" s="101">
        <v>9.179803848266602</v>
      </c>
      <c r="F114" s="101">
        <v>36.44480259412429</v>
      </c>
      <c r="G114" s="101" t="s">
        <v>58</v>
      </c>
      <c r="H114" s="101">
        <v>20.738498250233064</v>
      </c>
      <c r="I114" s="101">
        <v>95.41849092601431</v>
      </c>
      <c r="J114" s="101" t="s">
        <v>61</v>
      </c>
      <c r="K114" s="101">
        <v>-0.18140017721985305</v>
      </c>
      <c r="L114" s="101">
        <v>-0.954376301296636</v>
      </c>
      <c r="M114" s="101">
        <v>-0.04409902883968148</v>
      </c>
      <c r="N114" s="101">
        <v>-0.170637182236368</v>
      </c>
      <c r="O114" s="101">
        <v>-0.007098591900198971</v>
      </c>
      <c r="P114" s="101">
        <v>-0.027372146355888697</v>
      </c>
      <c r="Q114" s="101">
        <v>-0.0009653846763805002</v>
      </c>
      <c r="R114" s="101">
        <v>-0.0026229088712348744</v>
      </c>
      <c r="S114" s="101">
        <v>-7.759772294916322E-05</v>
      </c>
      <c r="T114" s="101">
        <v>-0.00040066623508675176</v>
      </c>
      <c r="U114" s="101">
        <v>-2.4636537969737726E-05</v>
      </c>
      <c r="V114" s="101">
        <v>-9.683871252508383E-05</v>
      </c>
      <c r="W114" s="101">
        <v>-4.348627926076026E-06</v>
      </c>
      <c r="X114" s="101">
        <v>67.5</v>
      </c>
    </row>
    <row r="115" s="101" customFormat="1" ht="12.75" hidden="1">
      <c r="A115" s="101" t="s">
        <v>147</v>
      </c>
    </row>
    <row r="116" spans="1:24" s="101" customFormat="1" ht="12.75" hidden="1">
      <c r="A116" s="101">
        <v>1538</v>
      </c>
      <c r="B116" s="101">
        <v>193.9</v>
      </c>
      <c r="C116" s="101">
        <v>197.7</v>
      </c>
      <c r="D116" s="101">
        <v>7.824523825052657</v>
      </c>
      <c r="E116" s="101">
        <v>8.271697618298665</v>
      </c>
      <c r="F116" s="101">
        <v>39.06418071918942</v>
      </c>
      <c r="G116" s="101" t="s">
        <v>59</v>
      </c>
      <c r="H116" s="101">
        <v>-7.218790183165922</v>
      </c>
      <c r="I116" s="101">
        <v>119.18120981683408</v>
      </c>
      <c r="J116" s="101" t="s">
        <v>73</v>
      </c>
      <c r="K116" s="101">
        <v>0.8499990962712478</v>
      </c>
      <c r="M116" s="101" t="s">
        <v>68</v>
      </c>
      <c r="N116" s="101">
        <v>0.7247743137993294</v>
      </c>
      <c r="X116" s="101">
        <v>67.5</v>
      </c>
    </row>
    <row r="117" spans="1:24" s="101" customFormat="1" ht="12.75" hidden="1">
      <c r="A117" s="101">
        <v>1534</v>
      </c>
      <c r="B117" s="101">
        <v>159.25999450683594</v>
      </c>
      <c r="C117" s="101">
        <v>166.05999755859375</v>
      </c>
      <c r="D117" s="101">
        <v>8.174314498901367</v>
      </c>
      <c r="E117" s="101">
        <v>8.66055679321289</v>
      </c>
      <c r="F117" s="101">
        <v>38.25214555715127</v>
      </c>
      <c r="G117" s="101" t="s">
        <v>56</v>
      </c>
      <c r="H117" s="101">
        <v>19.787749235600742</v>
      </c>
      <c r="I117" s="101">
        <v>111.54774374243668</v>
      </c>
      <c r="J117" s="101" t="s">
        <v>62</v>
      </c>
      <c r="K117" s="101">
        <v>0.42118631278892044</v>
      </c>
      <c r="L117" s="101">
        <v>0.8111075826613213</v>
      </c>
      <c r="M117" s="101">
        <v>0.09971027457186969</v>
      </c>
      <c r="N117" s="101">
        <v>0.06269484017956009</v>
      </c>
      <c r="O117" s="101">
        <v>0.01691574831903015</v>
      </c>
      <c r="P117" s="101">
        <v>0.023268217427612176</v>
      </c>
      <c r="Q117" s="101">
        <v>0.0020590759717005074</v>
      </c>
      <c r="R117" s="101">
        <v>0.0009650977090890196</v>
      </c>
      <c r="S117" s="101">
        <v>0.00022197441120857183</v>
      </c>
      <c r="T117" s="101">
        <v>0.0003423933142053371</v>
      </c>
      <c r="U117" s="101">
        <v>4.503319921662738E-05</v>
      </c>
      <c r="V117" s="101">
        <v>3.582097101880631E-05</v>
      </c>
      <c r="W117" s="101">
        <v>1.3843509384362415E-05</v>
      </c>
      <c r="X117" s="101">
        <v>67.5</v>
      </c>
    </row>
    <row r="118" spans="1:24" s="101" customFormat="1" ht="12.75" hidden="1">
      <c r="A118" s="101">
        <v>1533</v>
      </c>
      <c r="B118" s="101">
        <v>184.5800018310547</v>
      </c>
      <c r="C118" s="101">
        <v>181.47999572753906</v>
      </c>
      <c r="D118" s="101">
        <v>8.082911491394043</v>
      </c>
      <c r="E118" s="101">
        <v>8.114224433898926</v>
      </c>
      <c r="F118" s="101">
        <v>37.79574275842805</v>
      </c>
      <c r="G118" s="101" t="s">
        <v>57</v>
      </c>
      <c r="H118" s="101">
        <v>-5.498434191487888</v>
      </c>
      <c r="I118" s="101">
        <v>111.5815676395668</v>
      </c>
      <c r="J118" s="101" t="s">
        <v>60</v>
      </c>
      <c r="K118" s="101">
        <v>-0.06778568785604286</v>
      </c>
      <c r="L118" s="101">
        <v>-0.00441240247835807</v>
      </c>
      <c r="M118" s="101">
        <v>0.01492784570467901</v>
      </c>
      <c r="N118" s="101">
        <v>-0.0006480369457340499</v>
      </c>
      <c r="O118" s="101">
        <v>-0.0029021078733416487</v>
      </c>
      <c r="P118" s="101">
        <v>-0.000504877846199135</v>
      </c>
      <c r="Q118" s="101">
        <v>0.0002547285952628636</v>
      </c>
      <c r="R118" s="101">
        <v>-5.2118890637475064E-05</v>
      </c>
      <c r="S118" s="101">
        <v>-5.276047000753002E-05</v>
      </c>
      <c r="T118" s="101">
        <v>-3.5958288556337696E-05</v>
      </c>
      <c r="U118" s="101">
        <v>2.0220260431291103E-06</v>
      </c>
      <c r="V118" s="101">
        <v>-4.11478604889953E-06</v>
      </c>
      <c r="W118" s="101">
        <v>-3.739571104178387E-06</v>
      </c>
      <c r="X118" s="101">
        <v>67.5</v>
      </c>
    </row>
    <row r="119" spans="1:24" s="101" customFormat="1" ht="12.75" hidden="1">
      <c r="A119" s="101">
        <v>153</v>
      </c>
      <c r="B119" s="101">
        <v>153.1999969482422</v>
      </c>
      <c r="C119" s="101">
        <v>165.6999969482422</v>
      </c>
      <c r="D119" s="101">
        <v>8.989253044128418</v>
      </c>
      <c r="E119" s="101">
        <v>8.835565567016602</v>
      </c>
      <c r="F119" s="101">
        <v>35.711168354211736</v>
      </c>
      <c r="G119" s="101" t="s">
        <v>58</v>
      </c>
      <c r="H119" s="101">
        <v>8.973052191228803</v>
      </c>
      <c r="I119" s="101">
        <v>94.67304913947099</v>
      </c>
      <c r="J119" s="101" t="s">
        <v>61</v>
      </c>
      <c r="K119" s="101">
        <v>-0.4156958149928977</v>
      </c>
      <c r="L119" s="101">
        <v>-0.8110955808997243</v>
      </c>
      <c r="M119" s="101">
        <v>-0.09858650149901324</v>
      </c>
      <c r="N119" s="101">
        <v>-0.0626914909158934</v>
      </c>
      <c r="O119" s="101">
        <v>-0.01666494257668654</v>
      </c>
      <c r="P119" s="101">
        <v>-0.02326273931889906</v>
      </c>
      <c r="Q119" s="101">
        <v>-0.0020432589654739795</v>
      </c>
      <c r="R119" s="101">
        <v>-0.0009636893738791525</v>
      </c>
      <c r="S119" s="101">
        <v>-0.0002156130145329281</v>
      </c>
      <c r="T119" s="101">
        <v>-0.00034049990175712803</v>
      </c>
      <c r="U119" s="101">
        <v>-4.498778103402474E-05</v>
      </c>
      <c r="V119" s="101">
        <v>-3.55838516816539E-05</v>
      </c>
      <c r="W119" s="101">
        <v>-1.3328854415579918E-05</v>
      </c>
      <c r="X119" s="101">
        <v>67.5</v>
      </c>
    </row>
    <row r="120" spans="1:14" s="101" customFormat="1" ht="12.75">
      <c r="A120" s="101" t="s">
        <v>153</v>
      </c>
      <c r="E120" s="99" t="s">
        <v>106</v>
      </c>
      <c r="F120" s="102">
        <f>MIN(F91:F119)</f>
        <v>26.770982219234774</v>
      </c>
      <c r="G120" s="102"/>
      <c r="H120" s="102"/>
      <c r="I120" s="115"/>
      <c r="J120" s="115" t="s">
        <v>158</v>
      </c>
      <c r="K120" s="102">
        <f>AVERAGE(K118,K113,K108,K103,K98,K93)</f>
        <v>-0.305893336881695</v>
      </c>
      <c r="L120" s="102">
        <f>AVERAGE(L118,L113,L108,L103,L98,L93)</f>
        <v>-0.0017557799042653179</v>
      </c>
      <c r="M120" s="115" t="s">
        <v>108</v>
      </c>
      <c r="N120" s="102" t="e">
        <f>Mittelwert(K116,K111,K106,K101,K96,K91)</f>
        <v>#NAME?</v>
      </c>
    </row>
    <row r="121" spans="5:14" s="101" customFormat="1" ht="12.75">
      <c r="E121" s="99" t="s">
        <v>107</v>
      </c>
      <c r="F121" s="102">
        <f>MAX(F91:F119)</f>
        <v>39.06418071918942</v>
      </c>
      <c r="G121" s="102"/>
      <c r="H121" s="102"/>
      <c r="I121" s="115"/>
      <c r="J121" s="115" t="s">
        <v>159</v>
      </c>
      <c r="K121" s="102">
        <f>AVERAGE(K119,K114,K109,K104,K99,K94)</f>
        <v>-0.32130559966163524</v>
      </c>
      <c r="L121" s="102">
        <f>AVERAGE(L119,L114,L109,L104,L99,L94)</f>
        <v>-0.3229280306449516</v>
      </c>
      <c r="M121" s="102"/>
      <c r="N121" s="102"/>
    </row>
    <row r="122" spans="5:14" s="101" customFormat="1" ht="12.75">
      <c r="E122" s="99"/>
      <c r="F122" s="102"/>
      <c r="G122" s="102"/>
      <c r="H122" s="102"/>
      <c r="I122" s="102"/>
      <c r="J122" s="115" t="s">
        <v>112</v>
      </c>
      <c r="K122" s="102">
        <f>ABS(K120/$G$33)</f>
        <v>0.19118333555105937</v>
      </c>
      <c r="L122" s="102">
        <f>ABS(L120/$H$33)</f>
        <v>0.004877166400736994</v>
      </c>
      <c r="M122" s="115" t="s">
        <v>111</v>
      </c>
      <c r="N122" s="102">
        <f>K122+L122+L123+K123</f>
        <v>0.5804505209126384</v>
      </c>
    </row>
    <row r="123" spans="5:14" s="101" customFormat="1" ht="12.75">
      <c r="E123" s="99"/>
      <c r="F123" s="102"/>
      <c r="G123" s="102"/>
      <c r="H123" s="102"/>
      <c r="I123" s="102"/>
      <c r="J123" s="102"/>
      <c r="K123" s="102">
        <f>ABS(K121/$G$34)</f>
        <v>0.1825599998077473</v>
      </c>
      <c r="L123" s="102">
        <f>ABS(L121/$H$34)</f>
        <v>0.20183001915309476</v>
      </c>
      <c r="M123" s="102"/>
      <c r="N123" s="102"/>
    </row>
    <row r="124" s="101" customFormat="1" ht="12.75"/>
    <row r="125" s="101" customFormat="1" ht="12.75" hidden="1">
      <c r="A125" s="101" t="s">
        <v>118</v>
      </c>
    </row>
    <row r="126" spans="1:24" s="101" customFormat="1" ht="12.75" hidden="1">
      <c r="A126" s="101">
        <v>1538</v>
      </c>
      <c r="B126" s="101">
        <v>161.3</v>
      </c>
      <c r="C126" s="101">
        <v>166.5</v>
      </c>
      <c r="D126" s="101">
        <v>8.41122859763471</v>
      </c>
      <c r="E126" s="101">
        <v>8.786706143324947</v>
      </c>
      <c r="F126" s="101">
        <v>30.355190154303564</v>
      </c>
      <c r="G126" s="101" t="s">
        <v>59</v>
      </c>
      <c r="H126" s="101">
        <v>-7.766613052344951</v>
      </c>
      <c r="I126" s="101">
        <v>86.03338694765506</v>
      </c>
      <c r="J126" s="101" t="s">
        <v>73</v>
      </c>
      <c r="K126" s="101">
        <v>0.9891057852351528</v>
      </c>
      <c r="M126" s="101" t="s">
        <v>68</v>
      </c>
      <c r="N126" s="101">
        <v>0.6230655153101793</v>
      </c>
      <c r="X126" s="101">
        <v>67.5</v>
      </c>
    </row>
    <row r="127" spans="1:24" s="101" customFormat="1" ht="12.75" hidden="1">
      <c r="A127" s="101">
        <v>153</v>
      </c>
      <c r="B127" s="101">
        <v>166.3000030517578</v>
      </c>
      <c r="C127" s="101">
        <v>171.60000610351562</v>
      </c>
      <c r="D127" s="101">
        <v>8.942781448364258</v>
      </c>
      <c r="E127" s="101">
        <v>9.000699996948242</v>
      </c>
      <c r="F127" s="101">
        <v>36.76566407571558</v>
      </c>
      <c r="G127" s="101" t="s">
        <v>56</v>
      </c>
      <c r="H127" s="101">
        <v>-0.7710476205440671</v>
      </c>
      <c r="I127" s="101">
        <v>98.02895543121375</v>
      </c>
      <c r="J127" s="101" t="s">
        <v>62</v>
      </c>
      <c r="K127" s="101">
        <v>0.8308527980951897</v>
      </c>
      <c r="L127" s="101">
        <v>0.5068479671231474</v>
      </c>
      <c r="M127" s="101">
        <v>0.19669288332567986</v>
      </c>
      <c r="N127" s="101">
        <v>0.043178742760073385</v>
      </c>
      <c r="O127" s="101">
        <v>0.033368626591658256</v>
      </c>
      <c r="P127" s="101">
        <v>0.014539809857620193</v>
      </c>
      <c r="Q127" s="101">
        <v>0.004061708105366112</v>
      </c>
      <c r="R127" s="101">
        <v>0.0006646198417109181</v>
      </c>
      <c r="S127" s="101">
        <v>0.0004377812023789584</v>
      </c>
      <c r="T127" s="101">
        <v>0.00021395136446809843</v>
      </c>
      <c r="U127" s="101">
        <v>8.884499087979668E-05</v>
      </c>
      <c r="V127" s="101">
        <v>2.466846213115469E-05</v>
      </c>
      <c r="W127" s="101">
        <v>2.7299456768371625E-05</v>
      </c>
      <c r="X127" s="101">
        <v>67.5</v>
      </c>
    </row>
    <row r="128" spans="1:24" s="101" customFormat="1" ht="12.75" hidden="1">
      <c r="A128" s="101">
        <v>1534</v>
      </c>
      <c r="B128" s="101">
        <v>178.55999755859375</v>
      </c>
      <c r="C128" s="101">
        <v>176.75999450683594</v>
      </c>
      <c r="D128" s="101">
        <v>8.38713550567627</v>
      </c>
      <c r="E128" s="101">
        <v>8.996367454528809</v>
      </c>
      <c r="F128" s="101">
        <v>39.16149526260949</v>
      </c>
      <c r="G128" s="101" t="s">
        <v>57</v>
      </c>
      <c r="H128" s="101">
        <v>0.3318549629566405</v>
      </c>
      <c r="I128" s="101">
        <v>111.39185252155039</v>
      </c>
      <c r="J128" s="101" t="s">
        <v>60</v>
      </c>
      <c r="K128" s="101">
        <v>-0.30848484760366507</v>
      </c>
      <c r="L128" s="101">
        <v>-0.002757598912120167</v>
      </c>
      <c r="M128" s="101">
        <v>0.07510064696478168</v>
      </c>
      <c r="N128" s="101">
        <v>-0.0004466205287173179</v>
      </c>
      <c r="O128" s="101">
        <v>-0.012054269022913925</v>
      </c>
      <c r="P128" s="101">
        <v>-0.00031550803876263854</v>
      </c>
      <c r="Q128" s="101">
        <v>0.0016488047840760736</v>
      </c>
      <c r="R128" s="101">
        <v>-3.592458222598254E-05</v>
      </c>
      <c r="S128" s="101">
        <v>-0.00013022624659637559</v>
      </c>
      <c r="T128" s="101">
        <v>-2.2465639043461705E-05</v>
      </c>
      <c r="U128" s="101">
        <v>4.2390896094076016E-05</v>
      </c>
      <c r="V128" s="101">
        <v>-2.8371833884542663E-06</v>
      </c>
      <c r="W128" s="101">
        <v>-7.2510021309046045E-06</v>
      </c>
      <c r="X128" s="101">
        <v>67.5</v>
      </c>
    </row>
    <row r="129" spans="1:24" s="101" customFormat="1" ht="12.75" hidden="1">
      <c r="A129" s="101">
        <v>1533</v>
      </c>
      <c r="B129" s="101">
        <v>147.13999938964844</v>
      </c>
      <c r="C129" s="101">
        <v>145.33999633789062</v>
      </c>
      <c r="D129" s="101">
        <v>8.177444458007812</v>
      </c>
      <c r="E129" s="101">
        <v>8.447502136230469</v>
      </c>
      <c r="F129" s="101">
        <v>33.94357300463413</v>
      </c>
      <c r="G129" s="101" t="s">
        <v>58</v>
      </c>
      <c r="H129" s="101">
        <v>19.255246315502973</v>
      </c>
      <c r="I129" s="101">
        <v>98.89524570515141</v>
      </c>
      <c r="J129" s="101" t="s">
        <v>61</v>
      </c>
      <c r="K129" s="101">
        <v>0.771461905022892</v>
      </c>
      <c r="L129" s="101">
        <v>-0.5068404654574327</v>
      </c>
      <c r="M129" s="101">
        <v>0.18179104261882856</v>
      </c>
      <c r="N129" s="101">
        <v>-0.043176432882348195</v>
      </c>
      <c r="O129" s="101">
        <v>0.031115266975180206</v>
      </c>
      <c r="P129" s="101">
        <v>-0.014536386255642268</v>
      </c>
      <c r="Q129" s="101">
        <v>0.0037119961634145887</v>
      </c>
      <c r="R129" s="101">
        <v>-0.0006636482188537346</v>
      </c>
      <c r="S129" s="101">
        <v>0.0004179635221568821</v>
      </c>
      <c r="T129" s="101">
        <v>-0.00021276861004417447</v>
      </c>
      <c r="U129" s="101">
        <v>7.807973061411269E-05</v>
      </c>
      <c r="V129" s="101">
        <v>-2.4504763094886106E-05</v>
      </c>
      <c r="W129" s="101">
        <v>2.6318877406641192E-05</v>
      </c>
      <c r="X129" s="101">
        <v>67.5</v>
      </c>
    </row>
    <row r="130" s="101" customFormat="1" ht="12.75" hidden="1">
      <c r="A130" s="101" t="s">
        <v>124</v>
      </c>
    </row>
    <row r="131" spans="1:24" s="101" customFormat="1" ht="12.75" hidden="1">
      <c r="A131" s="101">
        <v>1538</v>
      </c>
      <c r="B131" s="101">
        <v>152.56</v>
      </c>
      <c r="C131" s="101">
        <v>170.46</v>
      </c>
      <c r="D131" s="101">
        <v>8.658633383600522</v>
      </c>
      <c r="E131" s="101">
        <v>8.860184629470558</v>
      </c>
      <c r="F131" s="101">
        <v>31.8744865511865</v>
      </c>
      <c r="G131" s="101" t="s">
        <v>59</v>
      </c>
      <c r="H131" s="101">
        <v>2.6659528814215463</v>
      </c>
      <c r="I131" s="101">
        <v>87.72595288142155</v>
      </c>
      <c r="J131" s="101" t="s">
        <v>73</v>
      </c>
      <c r="K131" s="101">
        <v>0.19797154593193297</v>
      </c>
      <c r="M131" s="101" t="s">
        <v>68</v>
      </c>
      <c r="N131" s="101">
        <v>0.1670898447050718</v>
      </c>
      <c r="X131" s="101">
        <v>67.5</v>
      </c>
    </row>
    <row r="132" spans="1:24" s="101" customFormat="1" ht="12.75" hidden="1">
      <c r="A132" s="101">
        <v>153</v>
      </c>
      <c r="B132" s="101">
        <v>136.5</v>
      </c>
      <c r="C132" s="101">
        <v>157.89999389648438</v>
      </c>
      <c r="D132" s="101">
        <v>9.119903564453125</v>
      </c>
      <c r="E132" s="101">
        <v>9.105332374572754</v>
      </c>
      <c r="F132" s="101">
        <v>32.427476472648635</v>
      </c>
      <c r="G132" s="101" t="s">
        <v>56</v>
      </c>
      <c r="H132" s="101">
        <v>15.676787753314201</v>
      </c>
      <c r="I132" s="101">
        <v>84.6767877533142</v>
      </c>
      <c r="J132" s="101" t="s">
        <v>62</v>
      </c>
      <c r="K132" s="101">
        <v>0.28238707125601703</v>
      </c>
      <c r="L132" s="101">
        <v>0.3065453735670298</v>
      </c>
      <c r="M132" s="101">
        <v>0.06685166062694828</v>
      </c>
      <c r="N132" s="101">
        <v>0.13991902428774275</v>
      </c>
      <c r="O132" s="101">
        <v>0.011341060195976907</v>
      </c>
      <c r="P132" s="101">
        <v>0.00879394182714447</v>
      </c>
      <c r="Q132" s="101">
        <v>0.0013805916083526755</v>
      </c>
      <c r="R132" s="101">
        <v>0.0021537431506253725</v>
      </c>
      <c r="S132" s="101">
        <v>0.00014879553408381386</v>
      </c>
      <c r="T132" s="101">
        <v>0.00012941937282393056</v>
      </c>
      <c r="U132" s="101">
        <v>3.01984124234382E-05</v>
      </c>
      <c r="V132" s="101">
        <v>7.992755134996576E-05</v>
      </c>
      <c r="W132" s="101">
        <v>9.273572782911922E-06</v>
      </c>
      <c r="X132" s="101">
        <v>67.5</v>
      </c>
    </row>
    <row r="133" spans="1:24" s="101" customFormat="1" ht="12.75" hidden="1">
      <c r="A133" s="101">
        <v>1534</v>
      </c>
      <c r="B133" s="101">
        <v>150.36000061035156</v>
      </c>
      <c r="C133" s="101">
        <v>154.36000061035156</v>
      </c>
      <c r="D133" s="101">
        <v>8.370536804199219</v>
      </c>
      <c r="E133" s="101">
        <v>8.904926300048828</v>
      </c>
      <c r="F133" s="101">
        <v>31.706525598270073</v>
      </c>
      <c r="G133" s="101" t="s">
        <v>57</v>
      </c>
      <c r="H133" s="101">
        <v>7.398787326060173</v>
      </c>
      <c r="I133" s="101">
        <v>90.25878793641174</v>
      </c>
      <c r="J133" s="101" t="s">
        <v>60</v>
      </c>
      <c r="K133" s="101">
        <v>-0.18287276715442022</v>
      </c>
      <c r="L133" s="101">
        <v>-0.0016663746093504128</v>
      </c>
      <c r="M133" s="101">
        <v>0.04271124033501928</v>
      </c>
      <c r="N133" s="101">
        <v>-0.0014469136969482356</v>
      </c>
      <c r="O133" s="101">
        <v>-0.007437211330243112</v>
      </c>
      <c r="P133" s="101">
        <v>-0.00019073599785338055</v>
      </c>
      <c r="Q133" s="101">
        <v>0.0008538290484006385</v>
      </c>
      <c r="R133" s="101">
        <v>-0.00011632738466784082</v>
      </c>
      <c r="S133" s="101">
        <v>-0.00010491843275238703</v>
      </c>
      <c r="T133" s="101">
        <v>-1.3589989084326404E-05</v>
      </c>
      <c r="U133" s="101">
        <v>1.6726231602806454E-05</v>
      </c>
      <c r="V133" s="101">
        <v>-9.180979979823949E-06</v>
      </c>
      <c r="W133" s="101">
        <v>-6.755354350161467E-06</v>
      </c>
      <c r="X133" s="101">
        <v>67.5</v>
      </c>
    </row>
    <row r="134" spans="1:24" s="101" customFormat="1" ht="12.75" hidden="1">
      <c r="A134" s="101">
        <v>1533</v>
      </c>
      <c r="B134" s="101">
        <v>138.05999755859375</v>
      </c>
      <c r="C134" s="101">
        <v>160.9600067138672</v>
      </c>
      <c r="D134" s="101">
        <v>8.47634506225586</v>
      </c>
      <c r="E134" s="101">
        <v>8.368990898132324</v>
      </c>
      <c r="F134" s="101">
        <v>28.69475198069071</v>
      </c>
      <c r="G134" s="101" t="s">
        <v>58</v>
      </c>
      <c r="H134" s="101">
        <v>10.063895141371091</v>
      </c>
      <c r="I134" s="101">
        <v>80.62389269996484</v>
      </c>
      <c r="J134" s="101" t="s">
        <v>61</v>
      </c>
      <c r="K134" s="101">
        <v>-0.2151743689332818</v>
      </c>
      <c r="L134" s="101">
        <v>-0.3065408443438022</v>
      </c>
      <c r="M134" s="101">
        <v>-0.051428537580072105</v>
      </c>
      <c r="N134" s="101">
        <v>-0.1399115427632314</v>
      </c>
      <c r="O134" s="101">
        <v>-0.008561981896621555</v>
      </c>
      <c r="P134" s="101">
        <v>-0.008791873101809643</v>
      </c>
      <c r="Q134" s="101">
        <v>-0.0010849005231638004</v>
      </c>
      <c r="R134" s="101">
        <v>-0.0021505993347069666</v>
      </c>
      <c r="S134" s="101">
        <v>-0.00010550939973324772</v>
      </c>
      <c r="T134" s="101">
        <v>-0.00012870387041121734</v>
      </c>
      <c r="U134" s="101">
        <v>-2.514313602686318E-05</v>
      </c>
      <c r="V134" s="101">
        <v>-7.939850799235138E-05</v>
      </c>
      <c r="W134" s="101">
        <v>-6.353293615418645E-06</v>
      </c>
      <c r="X134" s="101">
        <v>67.5</v>
      </c>
    </row>
    <row r="135" s="101" customFormat="1" ht="12.75" hidden="1">
      <c r="A135" s="101" t="s">
        <v>130</v>
      </c>
    </row>
    <row r="136" spans="1:24" s="101" customFormat="1" ht="12.75" hidden="1">
      <c r="A136" s="101">
        <v>1538</v>
      </c>
      <c r="B136" s="101">
        <v>154.8</v>
      </c>
      <c r="C136" s="101">
        <v>176.4</v>
      </c>
      <c r="D136" s="101">
        <v>8.187866504802422</v>
      </c>
      <c r="E136" s="101">
        <v>8.573402531330654</v>
      </c>
      <c r="F136" s="101">
        <v>30.459196908364866</v>
      </c>
      <c r="G136" s="101" t="s">
        <v>59</v>
      </c>
      <c r="H136" s="101">
        <v>1.3589867643665485</v>
      </c>
      <c r="I136" s="101">
        <v>88.65898676436656</v>
      </c>
      <c r="J136" s="101" t="s">
        <v>73</v>
      </c>
      <c r="K136" s="101">
        <v>0.5199851047468519</v>
      </c>
      <c r="M136" s="101" t="s">
        <v>68</v>
      </c>
      <c r="N136" s="101">
        <v>0.369143041065369</v>
      </c>
      <c r="X136" s="101">
        <v>67.5</v>
      </c>
    </row>
    <row r="137" spans="1:24" s="101" customFormat="1" ht="12.75" hidden="1">
      <c r="A137" s="101">
        <v>153</v>
      </c>
      <c r="B137" s="101">
        <v>127.4000015258789</v>
      </c>
      <c r="C137" s="101">
        <v>145.10000610351562</v>
      </c>
      <c r="D137" s="101">
        <v>9.202481269836426</v>
      </c>
      <c r="E137" s="101">
        <v>9.131134033203125</v>
      </c>
      <c r="F137" s="101">
        <v>31.438468337949324</v>
      </c>
      <c r="G137" s="101" t="s">
        <v>56</v>
      </c>
      <c r="H137" s="101">
        <v>21.42646818107798</v>
      </c>
      <c r="I137" s="101">
        <v>81.32646970695689</v>
      </c>
      <c r="J137" s="101" t="s">
        <v>62</v>
      </c>
      <c r="K137" s="101">
        <v>0.5567079335645503</v>
      </c>
      <c r="L137" s="101">
        <v>0.41215211212014025</v>
      </c>
      <c r="M137" s="101">
        <v>0.1317934027002344</v>
      </c>
      <c r="N137" s="101">
        <v>0.14889606672366384</v>
      </c>
      <c r="O137" s="101">
        <v>0.02235833263574053</v>
      </c>
      <c r="P137" s="101">
        <v>0.011823505246355143</v>
      </c>
      <c r="Q137" s="101">
        <v>0.002721670360980455</v>
      </c>
      <c r="R137" s="101">
        <v>0.0022919410742948984</v>
      </c>
      <c r="S137" s="101">
        <v>0.00029335745456148064</v>
      </c>
      <c r="T137" s="101">
        <v>0.0001740031877980953</v>
      </c>
      <c r="U137" s="101">
        <v>5.953423175648536E-05</v>
      </c>
      <c r="V137" s="101">
        <v>8.505572097466401E-05</v>
      </c>
      <c r="W137" s="101">
        <v>1.828810327440936E-05</v>
      </c>
      <c r="X137" s="101">
        <v>67.5</v>
      </c>
    </row>
    <row r="138" spans="1:24" s="101" customFormat="1" ht="12.75" hidden="1">
      <c r="A138" s="101">
        <v>1534</v>
      </c>
      <c r="B138" s="101">
        <v>136.4600067138672</v>
      </c>
      <c r="C138" s="101">
        <v>155.05999755859375</v>
      </c>
      <c r="D138" s="101">
        <v>8.44806957244873</v>
      </c>
      <c r="E138" s="101">
        <v>8.887195587158203</v>
      </c>
      <c r="F138" s="101">
        <v>27.001136535493377</v>
      </c>
      <c r="G138" s="101" t="s">
        <v>57</v>
      </c>
      <c r="H138" s="101">
        <v>7.15412570963565</v>
      </c>
      <c r="I138" s="101">
        <v>76.11413242350284</v>
      </c>
      <c r="J138" s="101" t="s">
        <v>60</v>
      </c>
      <c r="K138" s="101">
        <v>-0.22487560344200144</v>
      </c>
      <c r="L138" s="101">
        <v>-0.0022407869188618905</v>
      </c>
      <c r="M138" s="101">
        <v>0.05186289880106472</v>
      </c>
      <c r="N138" s="101">
        <v>-0.0015396792105248915</v>
      </c>
      <c r="O138" s="101">
        <v>-0.009251386913019239</v>
      </c>
      <c r="P138" s="101">
        <v>-0.0002564522146836705</v>
      </c>
      <c r="Q138" s="101">
        <v>0.00100495683615559</v>
      </c>
      <c r="R138" s="101">
        <v>-0.00012378771630597193</v>
      </c>
      <c r="S138" s="101">
        <v>-0.00013911374702172495</v>
      </c>
      <c r="T138" s="101">
        <v>-1.827076995830948E-05</v>
      </c>
      <c r="U138" s="101">
        <v>1.751750920421495E-05</v>
      </c>
      <c r="V138" s="101">
        <v>-9.770537669035548E-06</v>
      </c>
      <c r="W138" s="101">
        <v>-9.203678629990683E-06</v>
      </c>
      <c r="X138" s="101">
        <v>67.5</v>
      </c>
    </row>
    <row r="139" spans="1:24" s="101" customFormat="1" ht="12.75" hidden="1">
      <c r="A139" s="101">
        <v>1533</v>
      </c>
      <c r="B139" s="101">
        <v>145.17999267578125</v>
      </c>
      <c r="C139" s="101">
        <v>155.3800048828125</v>
      </c>
      <c r="D139" s="101">
        <v>8.216432571411133</v>
      </c>
      <c r="E139" s="101">
        <v>8.390396118164062</v>
      </c>
      <c r="F139" s="101">
        <v>29.606611213170925</v>
      </c>
      <c r="G139" s="101" t="s">
        <v>58</v>
      </c>
      <c r="H139" s="101">
        <v>8.163056819774724</v>
      </c>
      <c r="I139" s="101">
        <v>85.84304949555597</v>
      </c>
      <c r="J139" s="101" t="s">
        <v>61</v>
      </c>
      <c r="K139" s="101">
        <v>-0.5092687760606451</v>
      </c>
      <c r="L139" s="101">
        <v>-0.4121460207245448</v>
      </c>
      <c r="M139" s="101">
        <v>-0.12115997987477826</v>
      </c>
      <c r="N139" s="101">
        <v>-0.148888105883937</v>
      </c>
      <c r="O139" s="101">
        <v>-0.02035452967857613</v>
      </c>
      <c r="P139" s="101">
        <v>-0.011820723690712487</v>
      </c>
      <c r="Q139" s="101">
        <v>-0.002529338117236133</v>
      </c>
      <c r="R139" s="101">
        <v>-0.00228859574615785</v>
      </c>
      <c r="S139" s="101">
        <v>-0.0002582749727255173</v>
      </c>
      <c r="T139" s="101">
        <v>-0.00017304129082109206</v>
      </c>
      <c r="U139" s="101">
        <v>-5.689869613721525E-05</v>
      </c>
      <c r="V139" s="101">
        <v>-8.449267580197622E-05</v>
      </c>
      <c r="W139" s="101">
        <v>-1.5803386379232626E-05</v>
      </c>
      <c r="X139" s="101">
        <v>67.5</v>
      </c>
    </row>
    <row r="140" s="101" customFormat="1" ht="12.75" hidden="1">
      <c r="A140" s="101" t="s">
        <v>136</v>
      </c>
    </row>
    <row r="141" spans="1:24" s="101" customFormat="1" ht="12.75" hidden="1">
      <c r="A141" s="101">
        <v>1538</v>
      </c>
      <c r="B141" s="101">
        <v>163.48</v>
      </c>
      <c r="C141" s="101">
        <v>180.68</v>
      </c>
      <c r="D141" s="101">
        <v>8.667063084442082</v>
      </c>
      <c r="E141" s="101">
        <v>8.795849611239937</v>
      </c>
      <c r="F141" s="101">
        <v>32.22843214696408</v>
      </c>
      <c r="G141" s="101" t="s">
        <v>59</v>
      </c>
      <c r="H141" s="101">
        <v>-7.325571968608429</v>
      </c>
      <c r="I141" s="101">
        <v>88.65442803139156</v>
      </c>
      <c r="J141" s="101" t="s">
        <v>73</v>
      </c>
      <c r="K141" s="101">
        <v>1.1458336397813071</v>
      </c>
      <c r="M141" s="101" t="s">
        <v>68</v>
      </c>
      <c r="N141" s="101">
        <v>0.7741825786183408</v>
      </c>
      <c r="X141" s="101">
        <v>67.5</v>
      </c>
    </row>
    <row r="142" spans="1:24" s="101" customFormat="1" ht="12.75" hidden="1">
      <c r="A142" s="101">
        <v>153</v>
      </c>
      <c r="B142" s="101">
        <v>128.77999877929688</v>
      </c>
      <c r="C142" s="101">
        <v>151.77999877929688</v>
      </c>
      <c r="D142" s="101">
        <v>9.19481086730957</v>
      </c>
      <c r="E142" s="101">
        <v>9.220243453979492</v>
      </c>
      <c r="F142" s="101">
        <v>32.90675622784256</v>
      </c>
      <c r="G142" s="101" t="s">
        <v>56</v>
      </c>
      <c r="H142" s="101">
        <v>23.920655948137963</v>
      </c>
      <c r="I142" s="101">
        <v>85.20065472743484</v>
      </c>
      <c r="J142" s="101" t="s">
        <v>62</v>
      </c>
      <c r="K142" s="101">
        <v>0.8399430952453891</v>
      </c>
      <c r="L142" s="101">
        <v>0.6206941304245538</v>
      </c>
      <c r="M142" s="101">
        <v>0.19884571082057564</v>
      </c>
      <c r="N142" s="101">
        <v>0.11854511714152638</v>
      </c>
      <c r="O142" s="101">
        <v>0.03373354604933905</v>
      </c>
      <c r="P142" s="101">
        <v>0.017805903010233045</v>
      </c>
      <c r="Q142" s="101">
        <v>0.0041062641183107745</v>
      </c>
      <c r="R142" s="101">
        <v>0.0018247701690944206</v>
      </c>
      <c r="S142" s="101">
        <v>0.00044260282857035464</v>
      </c>
      <c r="T142" s="101">
        <v>0.00026203917507178844</v>
      </c>
      <c r="U142" s="101">
        <v>8.981296516163303E-05</v>
      </c>
      <c r="V142" s="101">
        <v>6.77164993499514E-05</v>
      </c>
      <c r="W142" s="101">
        <v>2.7597703849644716E-05</v>
      </c>
      <c r="X142" s="101">
        <v>67.5</v>
      </c>
    </row>
    <row r="143" spans="1:24" s="101" customFormat="1" ht="12.75" hidden="1">
      <c r="A143" s="101">
        <v>1534</v>
      </c>
      <c r="B143" s="101">
        <v>145.77999877929688</v>
      </c>
      <c r="C143" s="101">
        <v>157.67999267578125</v>
      </c>
      <c r="D143" s="101">
        <v>8.431211471557617</v>
      </c>
      <c r="E143" s="101">
        <v>8.851842880249023</v>
      </c>
      <c r="F143" s="101">
        <v>30.047105119572443</v>
      </c>
      <c r="G143" s="101" t="s">
        <v>57</v>
      </c>
      <c r="H143" s="101">
        <v>6.6230574877335755</v>
      </c>
      <c r="I143" s="101">
        <v>84.90305626703045</v>
      </c>
      <c r="J143" s="101" t="s">
        <v>60</v>
      </c>
      <c r="K143" s="101">
        <v>-0.5390032195809425</v>
      </c>
      <c r="L143" s="101">
        <v>-0.00337578524444403</v>
      </c>
      <c r="M143" s="101">
        <v>0.12586038327432564</v>
      </c>
      <c r="N143" s="101">
        <v>-0.0012258330262945468</v>
      </c>
      <c r="O143" s="101">
        <v>-0.021924943148116285</v>
      </c>
      <c r="P143" s="101">
        <v>-0.0003862330607081974</v>
      </c>
      <c r="Q143" s="101">
        <v>0.0025146994671458884</v>
      </c>
      <c r="R143" s="101">
        <v>-9.856812084562331E-05</v>
      </c>
      <c r="S143" s="101">
        <v>-0.0003096975814717607</v>
      </c>
      <c r="T143" s="101">
        <v>-2.750816078245471E-05</v>
      </c>
      <c r="U143" s="101">
        <v>4.9196501062794664E-05</v>
      </c>
      <c r="V143" s="101">
        <v>-7.783958455243674E-06</v>
      </c>
      <c r="W143" s="101">
        <v>-1.9956368950523602E-05</v>
      </c>
      <c r="X143" s="101">
        <v>67.5</v>
      </c>
    </row>
    <row r="144" spans="1:24" s="101" customFormat="1" ht="12.75" hidden="1">
      <c r="A144" s="101">
        <v>1533</v>
      </c>
      <c r="B144" s="101">
        <v>149.47999572753906</v>
      </c>
      <c r="C144" s="101">
        <v>150.8800048828125</v>
      </c>
      <c r="D144" s="101">
        <v>8.249406814575195</v>
      </c>
      <c r="E144" s="101">
        <v>8.466595649719238</v>
      </c>
      <c r="F144" s="101">
        <v>30.846833554945885</v>
      </c>
      <c r="G144" s="101" t="s">
        <v>58</v>
      </c>
      <c r="H144" s="101">
        <v>7.117599527842842</v>
      </c>
      <c r="I144" s="101">
        <v>89.0975952553819</v>
      </c>
      <c r="J144" s="101" t="s">
        <v>61</v>
      </c>
      <c r="K144" s="101">
        <v>-0.6441893607719574</v>
      </c>
      <c r="L144" s="101">
        <v>-0.6206849503713429</v>
      </c>
      <c r="M144" s="101">
        <v>-0.1539440828150918</v>
      </c>
      <c r="N144" s="101">
        <v>-0.11853877901973622</v>
      </c>
      <c r="O144" s="101">
        <v>-0.025636867925211672</v>
      </c>
      <c r="P144" s="101">
        <v>-0.01780171357012134</v>
      </c>
      <c r="Q144" s="101">
        <v>-0.003246181079247235</v>
      </c>
      <c r="R144" s="101">
        <v>-0.0018221060604613122</v>
      </c>
      <c r="S144" s="101">
        <v>-0.0003162035292165805</v>
      </c>
      <c r="T144" s="101">
        <v>-0.0002605913090697194</v>
      </c>
      <c r="U144" s="101">
        <v>-7.514035529795659E-05</v>
      </c>
      <c r="V144" s="101">
        <v>-6.726763170336094E-05</v>
      </c>
      <c r="W144" s="101">
        <v>-1.9062439405366576E-05</v>
      </c>
      <c r="X144" s="101">
        <v>67.5</v>
      </c>
    </row>
    <row r="145" s="101" customFormat="1" ht="12.75" hidden="1">
      <c r="A145" s="101" t="s">
        <v>142</v>
      </c>
    </row>
    <row r="146" spans="1:24" s="101" customFormat="1" ht="12.75" hidden="1">
      <c r="A146" s="101">
        <v>1538</v>
      </c>
      <c r="B146" s="101">
        <v>186.6</v>
      </c>
      <c r="C146" s="101">
        <v>198.4</v>
      </c>
      <c r="D146" s="101">
        <v>8.167451359842593</v>
      </c>
      <c r="E146" s="101">
        <v>8.457972774991932</v>
      </c>
      <c r="F146" s="101">
        <v>42.28175684074208</v>
      </c>
      <c r="G146" s="101" t="s">
        <v>59</v>
      </c>
      <c r="H146" s="101">
        <v>4.4437065793582065</v>
      </c>
      <c r="I146" s="101">
        <v>123.5437065793582</v>
      </c>
      <c r="J146" s="101" t="s">
        <v>73</v>
      </c>
      <c r="K146" s="101">
        <v>0.7742236542945963</v>
      </c>
      <c r="M146" s="101" t="s">
        <v>68</v>
      </c>
      <c r="N146" s="101">
        <v>0.46837903521535496</v>
      </c>
      <c r="X146" s="101">
        <v>67.5</v>
      </c>
    </row>
    <row r="147" spans="1:24" s="101" customFormat="1" ht="12.75" hidden="1">
      <c r="A147" s="101">
        <v>153</v>
      </c>
      <c r="B147" s="101">
        <v>142.17999267578125</v>
      </c>
      <c r="C147" s="101">
        <v>160.3800048828125</v>
      </c>
      <c r="D147" s="101">
        <v>9.098045349121094</v>
      </c>
      <c r="E147" s="101">
        <v>9.179803848266602</v>
      </c>
      <c r="F147" s="101">
        <v>37.78272686489235</v>
      </c>
      <c r="G147" s="101" t="s">
        <v>56</v>
      </c>
      <c r="H147" s="101">
        <v>24.24140417379428</v>
      </c>
      <c r="I147" s="101">
        <v>98.92139684957553</v>
      </c>
      <c r="J147" s="101" t="s">
        <v>62</v>
      </c>
      <c r="K147" s="101">
        <v>0.7953949933217244</v>
      </c>
      <c r="L147" s="101">
        <v>0.27732078580040287</v>
      </c>
      <c r="M147" s="101">
        <v>0.1882992988480675</v>
      </c>
      <c r="N147" s="101">
        <v>0.16763438849483903</v>
      </c>
      <c r="O147" s="101">
        <v>0.03194445697060522</v>
      </c>
      <c r="P147" s="101">
        <v>0.007955660668825856</v>
      </c>
      <c r="Q147" s="101">
        <v>0.0038885498824711914</v>
      </c>
      <c r="R147" s="101">
        <v>0.002580377717951493</v>
      </c>
      <c r="S147" s="101">
        <v>0.00041912753807131823</v>
      </c>
      <c r="T147" s="101">
        <v>0.00011709377239120672</v>
      </c>
      <c r="U147" s="101">
        <v>8.50607664574754E-05</v>
      </c>
      <c r="V147" s="101">
        <v>9.575792366526115E-05</v>
      </c>
      <c r="W147" s="101">
        <v>2.6129027639652462E-05</v>
      </c>
      <c r="X147" s="101">
        <v>67.5</v>
      </c>
    </row>
    <row r="148" spans="1:24" s="101" customFormat="1" ht="12.75" hidden="1">
      <c r="A148" s="101">
        <v>1534</v>
      </c>
      <c r="B148" s="101">
        <v>149.97999572753906</v>
      </c>
      <c r="C148" s="101">
        <v>166.97999572753906</v>
      </c>
      <c r="D148" s="101">
        <v>8.239401817321777</v>
      </c>
      <c r="E148" s="101">
        <v>8.667116165161133</v>
      </c>
      <c r="F148" s="101">
        <v>31.9487887987141</v>
      </c>
      <c r="G148" s="101" t="s">
        <v>57</v>
      </c>
      <c r="H148" s="101">
        <v>9.914466547992575</v>
      </c>
      <c r="I148" s="101">
        <v>92.39446227553164</v>
      </c>
      <c r="J148" s="101" t="s">
        <v>60</v>
      </c>
      <c r="K148" s="101">
        <v>-0.21339891766689129</v>
      </c>
      <c r="L148" s="101">
        <v>-0.0015068869263739897</v>
      </c>
      <c r="M148" s="101">
        <v>0.04845480094625646</v>
      </c>
      <c r="N148" s="101">
        <v>-0.001733460117275835</v>
      </c>
      <c r="O148" s="101">
        <v>-0.00890183581808862</v>
      </c>
      <c r="P148" s="101">
        <v>-0.00017249499979916626</v>
      </c>
      <c r="Q148" s="101">
        <v>0.0009016611748720077</v>
      </c>
      <c r="R148" s="101">
        <v>-0.00013936089662351946</v>
      </c>
      <c r="S148" s="101">
        <v>-0.0001436781434878406</v>
      </c>
      <c r="T148" s="101">
        <v>-1.2293826075602012E-05</v>
      </c>
      <c r="U148" s="101">
        <v>1.3087211045502167E-05</v>
      </c>
      <c r="V148" s="101">
        <v>-1.0999304699835391E-05</v>
      </c>
      <c r="W148" s="101">
        <v>-9.767477303435541E-06</v>
      </c>
      <c r="X148" s="101">
        <v>67.5</v>
      </c>
    </row>
    <row r="149" spans="1:24" s="101" customFormat="1" ht="12.75" hidden="1">
      <c r="A149" s="101">
        <v>1533</v>
      </c>
      <c r="B149" s="101">
        <v>160.77999877929688</v>
      </c>
      <c r="C149" s="101">
        <v>189.97999572753906</v>
      </c>
      <c r="D149" s="101">
        <v>8.452057838439941</v>
      </c>
      <c r="E149" s="101">
        <v>8.549744606018066</v>
      </c>
      <c r="F149" s="101">
        <v>34.596438134306275</v>
      </c>
      <c r="G149" s="101" t="s">
        <v>58</v>
      </c>
      <c r="H149" s="101">
        <v>4.298235207011672</v>
      </c>
      <c r="I149" s="101">
        <v>97.57823398630855</v>
      </c>
      <c r="J149" s="101" t="s">
        <v>61</v>
      </c>
      <c r="K149" s="101">
        <v>-0.7662337093471321</v>
      </c>
      <c r="L149" s="101">
        <v>-0.27731669176005985</v>
      </c>
      <c r="M149" s="101">
        <v>-0.18195812213784934</v>
      </c>
      <c r="N149" s="101">
        <v>-0.16762542564318944</v>
      </c>
      <c r="O149" s="101">
        <v>-0.030679075119935457</v>
      </c>
      <c r="P149" s="101">
        <v>-0.007953790426742897</v>
      </c>
      <c r="Q149" s="101">
        <v>-0.0037825688776538025</v>
      </c>
      <c r="R149" s="101">
        <v>-0.002576611671904178</v>
      </c>
      <c r="S149" s="101">
        <v>-0.00039373148750590395</v>
      </c>
      <c r="T149" s="101">
        <v>-0.00011644661168632849</v>
      </c>
      <c r="U149" s="101">
        <v>-8.40479559381646E-05</v>
      </c>
      <c r="V149" s="101">
        <v>-9.512410441524357E-05</v>
      </c>
      <c r="W149" s="101">
        <v>-2.4234736898109578E-05</v>
      </c>
      <c r="X149" s="101">
        <v>67.5</v>
      </c>
    </row>
    <row r="150" s="101" customFormat="1" ht="12.75" hidden="1">
      <c r="A150" s="101" t="s">
        <v>148</v>
      </c>
    </row>
    <row r="151" spans="1:24" s="101" customFormat="1" ht="12.75" hidden="1">
      <c r="A151" s="101">
        <v>1538</v>
      </c>
      <c r="B151" s="101">
        <v>193.9</v>
      </c>
      <c r="C151" s="101">
        <v>197.7</v>
      </c>
      <c r="D151" s="101">
        <v>7.824523825052657</v>
      </c>
      <c r="E151" s="101">
        <v>8.271697618298665</v>
      </c>
      <c r="F151" s="101">
        <v>40.12111517723192</v>
      </c>
      <c r="G151" s="101" t="s">
        <v>59</v>
      </c>
      <c r="H151" s="101">
        <v>-3.9941807049303577</v>
      </c>
      <c r="I151" s="101">
        <v>122.40581929506965</v>
      </c>
      <c r="J151" s="101" t="s">
        <v>73</v>
      </c>
      <c r="K151" s="101">
        <v>1.061243320331046</v>
      </c>
      <c r="M151" s="101" t="s">
        <v>68</v>
      </c>
      <c r="N151" s="101">
        <v>0.5668034477898067</v>
      </c>
      <c r="X151" s="101">
        <v>67.5</v>
      </c>
    </row>
    <row r="152" spans="1:24" s="101" customFormat="1" ht="12.75" hidden="1">
      <c r="A152" s="101">
        <v>153</v>
      </c>
      <c r="B152" s="101">
        <v>153.1999969482422</v>
      </c>
      <c r="C152" s="101">
        <v>165.6999969482422</v>
      </c>
      <c r="D152" s="101">
        <v>8.989253044128418</v>
      </c>
      <c r="E152" s="101">
        <v>8.835565567016602</v>
      </c>
      <c r="F152" s="101">
        <v>38.98864474870111</v>
      </c>
      <c r="G152" s="101" t="s">
        <v>56</v>
      </c>
      <c r="H152" s="101">
        <v>17.661893751136873</v>
      </c>
      <c r="I152" s="101">
        <v>103.36189069937906</v>
      </c>
      <c r="J152" s="101" t="s">
        <v>62</v>
      </c>
      <c r="K152" s="101">
        <v>0.9844153422586293</v>
      </c>
      <c r="L152" s="101">
        <v>0.18104370748967039</v>
      </c>
      <c r="M152" s="101">
        <v>0.2330474477404648</v>
      </c>
      <c r="N152" s="101">
        <v>0.05888532873330506</v>
      </c>
      <c r="O152" s="101">
        <v>0.03953594249817977</v>
      </c>
      <c r="P152" s="101">
        <v>0.005193702238513691</v>
      </c>
      <c r="Q152" s="101">
        <v>0.004812514471803789</v>
      </c>
      <c r="R152" s="101">
        <v>0.0009064396575342712</v>
      </c>
      <c r="S152" s="101">
        <v>0.0005187238837054573</v>
      </c>
      <c r="T152" s="101">
        <v>7.64501398383326E-05</v>
      </c>
      <c r="U152" s="101">
        <v>0.00010526120697842968</v>
      </c>
      <c r="V152" s="101">
        <v>3.363282354821753E-05</v>
      </c>
      <c r="W152" s="101">
        <v>3.234434642082793E-05</v>
      </c>
      <c r="X152" s="101">
        <v>67.5</v>
      </c>
    </row>
    <row r="153" spans="1:24" s="101" customFormat="1" ht="12.75" hidden="1">
      <c r="A153" s="101">
        <v>1534</v>
      </c>
      <c r="B153" s="101">
        <v>159.25999450683594</v>
      </c>
      <c r="C153" s="101">
        <v>166.05999755859375</v>
      </c>
      <c r="D153" s="101">
        <v>8.174314498901367</v>
      </c>
      <c r="E153" s="101">
        <v>8.66055679321289</v>
      </c>
      <c r="F153" s="101">
        <v>33.83248297222889</v>
      </c>
      <c r="G153" s="101" t="s">
        <v>57</v>
      </c>
      <c r="H153" s="101">
        <v>6.899494674444782</v>
      </c>
      <c r="I153" s="101">
        <v>98.65948918128072</v>
      </c>
      <c r="J153" s="101" t="s">
        <v>60</v>
      </c>
      <c r="K153" s="101">
        <v>-0.4224557472338659</v>
      </c>
      <c r="L153" s="101">
        <v>-0.0009841951694958605</v>
      </c>
      <c r="M153" s="101">
        <v>0.0976119108093304</v>
      </c>
      <c r="N153" s="101">
        <v>-0.0006089189029961754</v>
      </c>
      <c r="O153" s="101">
        <v>-0.017350680792007488</v>
      </c>
      <c r="P153" s="101">
        <v>-0.00011256582280916857</v>
      </c>
      <c r="Q153" s="101">
        <v>0.0019003114863380074</v>
      </c>
      <c r="R153" s="101">
        <v>-4.8959740867609743E-05</v>
      </c>
      <c r="S153" s="101">
        <v>-0.0002585819462411562</v>
      </c>
      <c r="T153" s="101">
        <v>-8.017698195326368E-06</v>
      </c>
      <c r="U153" s="101">
        <v>3.375979261603124E-05</v>
      </c>
      <c r="V153" s="101">
        <v>-3.8682543393962974E-06</v>
      </c>
      <c r="W153" s="101">
        <v>-1.7046142163726974E-05</v>
      </c>
      <c r="X153" s="101">
        <v>67.5</v>
      </c>
    </row>
    <row r="154" spans="1:24" s="101" customFormat="1" ht="12.75" hidden="1">
      <c r="A154" s="101">
        <v>1533</v>
      </c>
      <c r="B154" s="101">
        <v>184.5800018310547</v>
      </c>
      <c r="C154" s="101">
        <v>181.47999572753906</v>
      </c>
      <c r="D154" s="101">
        <v>8.082911491394043</v>
      </c>
      <c r="E154" s="101">
        <v>8.114224433898926</v>
      </c>
      <c r="F154" s="101">
        <v>37.79574275842805</v>
      </c>
      <c r="G154" s="101" t="s">
        <v>58</v>
      </c>
      <c r="H154" s="101">
        <v>-5.498434191487888</v>
      </c>
      <c r="I154" s="101">
        <v>111.5815676395668</v>
      </c>
      <c r="J154" s="101" t="s">
        <v>61</v>
      </c>
      <c r="K154" s="101">
        <v>-0.8891595513198125</v>
      </c>
      <c r="L154" s="101">
        <v>-0.18104103231442775</v>
      </c>
      <c r="M154" s="101">
        <v>-0.21162000795410624</v>
      </c>
      <c r="N154" s="101">
        <v>-0.058882180307789016</v>
      </c>
      <c r="O154" s="101">
        <v>-0.03552526742015097</v>
      </c>
      <c r="P154" s="101">
        <v>-0.005192482246274649</v>
      </c>
      <c r="Q154" s="101">
        <v>-0.004421437752158537</v>
      </c>
      <c r="R154" s="101">
        <v>-0.0009051164546758739</v>
      </c>
      <c r="S154" s="101">
        <v>-0.00044967748954623986</v>
      </c>
      <c r="T154" s="101">
        <v>-7.60285498806157E-05</v>
      </c>
      <c r="U154" s="101">
        <v>-9.970054211025322E-05</v>
      </c>
      <c r="V154" s="101">
        <v>-3.340963077005308E-05</v>
      </c>
      <c r="W154" s="101">
        <v>-2.7487920669351E-05</v>
      </c>
      <c r="X154" s="101">
        <v>67.5</v>
      </c>
    </row>
    <row r="155" spans="1:14" s="101" customFormat="1" ht="12.75">
      <c r="A155" s="101" t="s">
        <v>154</v>
      </c>
      <c r="E155" s="99" t="s">
        <v>106</v>
      </c>
      <c r="F155" s="102">
        <f>MIN(F126:F154)</f>
        <v>27.001136535493377</v>
      </c>
      <c r="G155" s="102"/>
      <c r="H155" s="102"/>
      <c r="I155" s="115"/>
      <c r="J155" s="115" t="s">
        <v>158</v>
      </c>
      <c r="K155" s="102">
        <f>AVERAGE(K153,K148,K143,K138,K133,K128)</f>
        <v>-0.3151818504469644</v>
      </c>
      <c r="L155" s="102">
        <f>AVERAGE(L153,L148,L143,L138,L133,L128)</f>
        <v>-0.002088604630107725</v>
      </c>
      <c r="M155" s="115" t="s">
        <v>108</v>
      </c>
      <c r="N155" s="102" t="e">
        <f>Mittelwert(K151,K146,K141,K136,K131,K126)</f>
        <v>#NAME?</v>
      </c>
    </row>
    <row r="156" spans="5:14" s="101" customFormat="1" ht="12.75">
      <c r="E156" s="99" t="s">
        <v>107</v>
      </c>
      <c r="F156" s="102">
        <f>MAX(F126:F154)</f>
        <v>42.28175684074208</v>
      </c>
      <c r="G156" s="102"/>
      <c r="H156" s="102"/>
      <c r="I156" s="115"/>
      <c r="J156" s="115" t="s">
        <v>159</v>
      </c>
      <c r="K156" s="102">
        <f>AVERAGE(K154,K149,K144,K139,K134,K129)</f>
        <v>-0.3754273102349895</v>
      </c>
      <c r="L156" s="102">
        <f>AVERAGE(L154,L149,L144,L139,L134,L129)</f>
        <v>-0.3840950008286017</v>
      </c>
      <c r="M156" s="102"/>
      <c r="N156" s="102"/>
    </row>
    <row r="157" spans="5:14" s="101" customFormat="1" ht="12.75">
      <c r="E157" s="99"/>
      <c r="F157" s="102"/>
      <c r="G157" s="102"/>
      <c r="H157" s="102"/>
      <c r="I157" s="102"/>
      <c r="J157" s="115" t="s">
        <v>112</v>
      </c>
      <c r="K157" s="102">
        <f>ABS(K155/$G$33)</f>
        <v>0.19698865652935274</v>
      </c>
      <c r="L157" s="102">
        <f>ABS(L155/$H$33)</f>
        <v>0.005801679528077014</v>
      </c>
      <c r="M157" s="115" t="s">
        <v>111</v>
      </c>
      <c r="N157" s="102">
        <f>K157+L157+L158+K158</f>
        <v>0.6561606832997317</v>
      </c>
    </row>
    <row r="158" spans="5:14" s="101" customFormat="1" ht="12.75">
      <c r="E158" s="99"/>
      <c r="F158" s="102"/>
      <c r="G158" s="102"/>
      <c r="H158" s="102"/>
      <c r="I158" s="102"/>
      <c r="J158" s="102"/>
      <c r="K158" s="102">
        <f>ABS(K156/$G$34)</f>
        <v>0.21331097172442584</v>
      </c>
      <c r="L158" s="102">
        <f>ABS(L156/$H$34)</f>
        <v>0.24005937551787607</v>
      </c>
      <c r="M158" s="102"/>
      <c r="N158" s="102"/>
    </row>
    <row r="159" s="101" customFormat="1" ht="12.75"/>
    <row r="160" s="101" customFormat="1" ht="12.75" hidden="1">
      <c r="A160" s="101" t="s">
        <v>119</v>
      </c>
    </row>
    <row r="161" spans="1:24" s="101" customFormat="1" ht="12.75" hidden="1">
      <c r="A161" s="101">
        <v>1538</v>
      </c>
      <c r="B161" s="101">
        <v>161.3</v>
      </c>
      <c r="C161" s="101">
        <v>166.5</v>
      </c>
      <c r="D161" s="101">
        <v>8.41122859763471</v>
      </c>
      <c r="E161" s="101">
        <v>8.786706143324947</v>
      </c>
      <c r="F161" s="101">
        <v>37.015415266816426</v>
      </c>
      <c r="G161" s="101" t="s">
        <v>59</v>
      </c>
      <c r="H161" s="101">
        <v>11.109952086947104</v>
      </c>
      <c r="I161" s="101">
        <v>104.90995208694711</v>
      </c>
      <c r="J161" s="101" t="s">
        <v>73</v>
      </c>
      <c r="K161" s="101">
        <v>1.185168845555325</v>
      </c>
      <c r="M161" s="101" t="s">
        <v>68</v>
      </c>
      <c r="N161" s="101">
        <v>0.9401155479322657</v>
      </c>
      <c r="X161" s="101">
        <v>67.5</v>
      </c>
    </row>
    <row r="162" spans="1:24" s="101" customFormat="1" ht="12.75" hidden="1">
      <c r="A162" s="101">
        <v>153</v>
      </c>
      <c r="B162" s="101">
        <v>166.3000030517578</v>
      </c>
      <c r="C162" s="101">
        <v>171.60000610351562</v>
      </c>
      <c r="D162" s="101">
        <v>8.942781448364258</v>
      </c>
      <c r="E162" s="101">
        <v>9.000699996948242</v>
      </c>
      <c r="F162" s="101">
        <v>36.76566407571558</v>
      </c>
      <c r="G162" s="101" t="s">
        <v>56</v>
      </c>
      <c r="H162" s="101">
        <v>-0.7710476205440671</v>
      </c>
      <c r="I162" s="101">
        <v>98.02895543121375</v>
      </c>
      <c r="J162" s="101" t="s">
        <v>62</v>
      </c>
      <c r="K162" s="101">
        <v>0.6298976073718751</v>
      </c>
      <c r="L162" s="101">
        <v>0.8735721968228656</v>
      </c>
      <c r="M162" s="101">
        <v>0.14911996660118845</v>
      </c>
      <c r="N162" s="101">
        <v>0.04188765138883202</v>
      </c>
      <c r="O162" s="101">
        <v>0.02529774013096113</v>
      </c>
      <c r="P162" s="101">
        <v>0.02505995286892801</v>
      </c>
      <c r="Q162" s="101">
        <v>0.0030794036316056667</v>
      </c>
      <c r="R162" s="101">
        <v>0.0006447370989931806</v>
      </c>
      <c r="S162" s="101">
        <v>0.00033187000070476676</v>
      </c>
      <c r="T162" s="101">
        <v>0.0003687292936142251</v>
      </c>
      <c r="U162" s="101">
        <v>6.736152285868058E-05</v>
      </c>
      <c r="V162" s="101">
        <v>2.3914493428890898E-05</v>
      </c>
      <c r="W162" s="101">
        <v>2.0686381536442276E-05</v>
      </c>
      <c r="X162" s="101">
        <v>67.5</v>
      </c>
    </row>
    <row r="163" spans="1:24" s="101" customFormat="1" ht="12.75" hidden="1">
      <c r="A163" s="101">
        <v>1533</v>
      </c>
      <c r="B163" s="101">
        <v>147.13999938964844</v>
      </c>
      <c r="C163" s="101">
        <v>145.33999633789062</v>
      </c>
      <c r="D163" s="101">
        <v>8.177444458007812</v>
      </c>
      <c r="E163" s="101">
        <v>8.447502136230469</v>
      </c>
      <c r="F163" s="101">
        <v>33.02734819045076</v>
      </c>
      <c r="G163" s="101" t="s">
        <v>57</v>
      </c>
      <c r="H163" s="101">
        <v>16.58580788875129</v>
      </c>
      <c r="I163" s="101">
        <v>96.22580727839973</v>
      </c>
      <c r="J163" s="101" t="s">
        <v>60</v>
      </c>
      <c r="K163" s="101">
        <v>-0.21292110893343533</v>
      </c>
      <c r="L163" s="101">
        <v>0.004753675158768794</v>
      </c>
      <c r="M163" s="101">
        <v>0.048808129335943605</v>
      </c>
      <c r="N163" s="101">
        <v>-0.0004334692427289529</v>
      </c>
      <c r="O163" s="101">
        <v>-0.008807792466147888</v>
      </c>
      <c r="P163" s="101">
        <v>0.0005439073120623863</v>
      </c>
      <c r="Q163" s="101">
        <v>0.0009311937634429036</v>
      </c>
      <c r="R163" s="101">
        <v>-3.482235926936572E-05</v>
      </c>
      <c r="S163" s="101">
        <v>-0.00013627158728621644</v>
      </c>
      <c r="T163" s="101">
        <v>3.8731671480686937E-05</v>
      </c>
      <c r="U163" s="101">
        <v>1.5187008212258822E-05</v>
      </c>
      <c r="V163" s="101">
        <v>-2.7488029841245347E-06</v>
      </c>
      <c r="W163" s="101">
        <v>-9.111479134413785E-06</v>
      </c>
      <c r="X163" s="101">
        <v>67.5</v>
      </c>
    </row>
    <row r="164" spans="1:24" s="101" customFormat="1" ht="12.75" hidden="1">
      <c r="A164" s="101">
        <v>1534</v>
      </c>
      <c r="B164" s="101">
        <v>178.55999755859375</v>
      </c>
      <c r="C164" s="101">
        <v>176.75999450683594</v>
      </c>
      <c r="D164" s="101">
        <v>8.38713550567627</v>
      </c>
      <c r="E164" s="101">
        <v>8.996367454528809</v>
      </c>
      <c r="F164" s="101">
        <v>33.34753337237992</v>
      </c>
      <c r="G164" s="101" t="s">
        <v>58</v>
      </c>
      <c r="H164" s="101">
        <v>-16.205511169247885</v>
      </c>
      <c r="I164" s="101">
        <v>94.85448638934587</v>
      </c>
      <c r="J164" s="101" t="s">
        <v>61</v>
      </c>
      <c r="K164" s="101">
        <v>-0.5928200377377345</v>
      </c>
      <c r="L164" s="101">
        <v>0.8735592628061432</v>
      </c>
      <c r="M164" s="101">
        <v>-0.14090610685795474</v>
      </c>
      <c r="N164" s="101">
        <v>-0.04188540847703325</v>
      </c>
      <c r="O164" s="101">
        <v>-0.023714941442198625</v>
      </c>
      <c r="P164" s="101">
        <v>0.025054049625335587</v>
      </c>
      <c r="Q164" s="101">
        <v>-0.0029352350674641393</v>
      </c>
      <c r="R164" s="101">
        <v>-0.0006437960314517771</v>
      </c>
      <c r="S164" s="101">
        <v>-0.0003026016389021662</v>
      </c>
      <c r="T164" s="101">
        <v>0.0003666894457078872</v>
      </c>
      <c r="U164" s="101">
        <v>-6.562720124613978E-05</v>
      </c>
      <c r="V164" s="101">
        <v>-2.3755990362747118E-05</v>
      </c>
      <c r="W164" s="101">
        <v>-1.857168083546565E-05</v>
      </c>
      <c r="X164" s="101">
        <v>67.5</v>
      </c>
    </row>
    <row r="165" s="101" customFormat="1" ht="12.75" hidden="1">
      <c r="A165" s="101" t="s">
        <v>125</v>
      </c>
    </row>
    <row r="166" spans="1:24" s="101" customFormat="1" ht="12.75" hidden="1">
      <c r="A166" s="101">
        <v>1538</v>
      </c>
      <c r="B166" s="101">
        <v>152.56</v>
      </c>
      <c r="C166" s="101">
        <v>170.46</v>
      </c>
      <c r="D166" s="101">
        <v>8.658633383600522</v>
      </c>
      <c r="E166" s="101">
        <v>8.860184629470558</v>
      </c>
      <c r="F166" s="101">
        <v>31.669639847985398</v>
      </c>
      <c r="G166" s="101" t="s">
        <v>59</v>
      </c>
      <c r="H166" s="101">
        <v>2.102167416075261</v>
      </c>
      <c r="I166" s="101">
        <v>87.16216741607526</v>
      </c>
      <c r="J166" s="101" t="s">
        <v>73</v>
      </c>
      <c r="K166" s="101">
        <v>0.3810494241691869</v>
      </c>
      <c r="M166" s="101" t="s">
        <v>68</v>
      </c>
      <c r="N166" s="101">
        <v>0.22768056040225082</v>
      </c>
      <c r="X166" s="101">
        <v>67.5</v>
      </c>
    </row>
    <row r="167" spans="1:24" s="101" customFormat="1" ht="12.75" hidden="1">
      <c r="A167" s="101">
        <v>153</v>
      </c>
      <c r="B167" s="101">
        <v>136.5</v>
      </c>
      <c r="C167" s="101">
        <v>157.89999389648438</v>
      </c>
      <c r="D167" s="101">
        <v>9.119903564453125</v>
      </c>
      <c r="E167" s="101">
        <v>9.105332374572754</v>
      </c>
      <c r="F167" s="101">
        <v>32.427476472648635</v>
      </c>
      <c r="G167" s="101" t="s">
        <v>56</v>
      </c>
      <c r="H167" s="101">
        <v>15.676787753314201</v>
      </c>
      <c r="I167" s="101">
        <v>84.6767877533142</v>
      </c>
      <c r="J167" s="101" t="s">
        <v>62</v>
      </c>
      <c r="K167" s="101">
        <v>0.5730281762202386</v>
      </c>
      <c r="L167" s="101">
        <v>0.11891799778172475</v>
      </c>
      <c r="M167" s="101">
        <v>0.1356571884177712</v>
      </c>
      <c r="N167" s="101">
        <v>0.13996394812987273</v>
      </c>
      <c r="O167" s="101">
        <v>0.023013724366458047</v>
      </c>
      <c r="P167" s="101">
        <v>0.0034115145009376963</v>
      </c>
      <c r="Q167" s="101">
        <v>0.002801428264117862</v>
      </c>
      <c r="R167" s="101">
        <v>0.002154427977345762</v>
      </c>
      <c r="S167" s="101">
        <v>0.00030192942747187717</v>
      </c>
      <c r="T167" s="101">
        <v>5.022804093831275E-05</v>
      </c>
      <c r="U167" s="101">
        <v>6.127135424246378E-05</v>
      </c>
      <c r="V167" s="101">
        <v>7.994808780153282E-05</v>
      </c>
      <c r="W167" s="101">
        <v>1.882069410770495E-05</v>
      </c>
      <c r="X167" s="101">
        <v>67.5</v>
      </c>
    </row>
    <row r="168" spans="1:24" s="101" customFormat="1" ht="12.75" hidden="1">
      <c r="A168" s="101">
        <v>1533</v>
      </c>
      <c r="B168" s="101">
        <v>138.05999755859375</v>
      </c>
      <c r="C168" s="101">
        <v>160.9600067138672</v>
      </c>
      <c r="D168" s="101">
        <v>8.47634506225586</v>
      </c>
      <c r="E168" s="101">
        <v>8.368990898132324</v>
      </c>
      <c r="F168" s="101">
        <v>29.656354199939233</v>
      </c>
      <c r="G168" s="101" t="s">
        <v>57</v>
      </c>
      <c r="H168" s="101">
        <v>12.765717209633323</v>
      </c>
      <c r="I168" s="101">
        <v>83.32571476822707</v>
      </c>
      <c r="J168" s="101" t="s">
        <v>60</v>
      </c>
      <c r="K168" s="101">
        <v>-0.41169587890337056</v>
      </c>
      <c r="L168" s="101">
        <v>-0.0006454800210410256</v>
      </c>
      <c r="M168" s="101">
        <v>0.09638504761648432</v>
      </c>
      <c r="N168" s="101">
        <v>-0.001447503387297727</v>
      </c>
      <c r="O168" s="101">
        <v>-0.0167060977634899</v>
      </c>
      <c r="P168" s="101">
        <v>-7.388754226958562E-05</v>
      </c>
      <c r="Q168" s="101">
        <v>0.0019379473352321393</v>
      </c>
      <c r="R168" s="101">
        <v>-0.00011637213925365635</v>
      </c>
      <c r="S168" s="101">
        <v>-0.00023267833904014505</v>
      </c>
      <c r="T168" s="101">
        <v>-5.266889731469668E-06</v>
      </c>
      <c r="U168" s="101">
        <v>3.8730433249097314E-05</v>
      </c>
      <c r="V168" s="101">
        <v>-9.18648126485056E-06</v>
      </c>
      <c r="W168" s="101">
        <v>-1.4895582257657915E-05</v>
      </c>
      <c r="X168" s="101">
        <v>67.5</v>
      </c>
    </row>
    <row r="169" spans="1:24" s="101" customFormat="1" ht="12.75" hidden="1">
      <c r="A169" s="101">
        <v>1534</v>
      </c>
      <c r="B169" s="101">
        <v>150.36000061035156</v>
      </c>
      <c r="C169" s="101">
        <v>154.36000061035156</v>
      </c>
      <c r="D169" s="101">
        <v>8.370536804199219</v>
      </c>
      <c r="E169" s="101">
        <v>8.904926300048828</v>
      </c>
      <c r="F169" s="101">
        <v>30.959508116247726</v>
      </c>
      <c r="G169" s="101" t="s">
        <v>58</v>
      </c>
      <c r="H169" s="101">
        <v>5.272256865140605</v>
      </c>
      <c r="I169" s="101">
        <v>88.13225747549217</v>
      </c>
      <c r="J169" s="101" t="s">
        <v>61</v>
      </c>
      <c r="K169" s="101">
        <v>-0.39858222995546855</v>
      </c>
      <c r="L169" s="101">
        <v>-0.1189162459546917</v>
      </c>
      <c r="M169" s="101">
        <v>-0.09546096252072216</v>
      </c>
      <c r="N169" s="101">
        <v>-0.13995646290916852</v>
      </c>
      <c r="O169" s="101">
        <v>-0.01582838610636039</v>
      </c>
      <c r="P169" s="101">
        <v>-0.003410714268478897</v>
      </c>
      <c r="Q169" s="101">
        <v>-0.002022958339873826</v>
      </c>
      <c r="R169" s="101">
        <v>-0.0021512827417091594</v>
      </c>
      <c r="S169" s="101">
        <v>-0.000192411459417091</v>
      </c>
      <c r="T169" s="101">
        <v>-4.9951135813486376E-05</v>
      </c>
      <c r="U169" s="101">
        <v>-4.747770414671186E-05</v>
      </c>
      <c r="V169" s="101">
        <v>-7.941854509553894E-05</v>
      </c>
      <c r="W169" s="101">
        <v>-1.1503919153972989E-05</v>
      </c>
      <c r="X169" s="101">
        <v>67.5</v>
      </c>
    </row>
    <row r="170" s="101" customFormat="1" ht="12.75" hidden="1">
      <c r="A170" s="101" t="s">
        <v>131</v>
      </c>
    </row>
    <row r="171" spans="1:24" s="101" customFormat="1" ht="12.75" hidden="1">
      <c r="A171" s="101">
        <v>1538</v>
      </c>
      <c r="B171" s="101">
        <v>154.8</v>
      </c>
      <c r="C171" s="101">
        <v>176.4</v>
      </c>
      <c r="D171" s="101">
        <v>8.187866504802422</v>
      </c>
      <c r="E171" s="101">
        <v>8.573402531330654</v>
      </c>
      <c r="F171" s="101">
        <v>31.26700818997496</v>
      </c>
      <c r="G171" s="101" t="s">
        <v>59</v>
      </c>
      <c r="H171" s="101">
        <v>3.7103202528967927</v>
      </c>
      <c r="I171" s="101">
        <v>91.0103202528968</v>
      </c>
      <c r="J171" s="101" t="s">
        <v>73</v>
      </c>
      <c r="K171" s="101">
        <v>0.4574151225969027</v>
      </c>
      <c r="M171" s="101" t="s">
        <v>68</v>
      </c>
      <c r="N171" s="101">
        <v>0.3496715831614548</v>
      </c>
      <c r="X171" s="101">
        <v>67.5</v>
      </c>
    </row>
    <row r="172" spans="1:24" s="101" customFormat="1" ht="12.75" hidden="1">
      <c r="A172" s="101">
        <v>153</v>
      </c>
      <c r="B172" s="101">
        <v>127.4000015258789</v>
      </c>
      <c r="C172" s="101">
        <v>145.10000610351562</v>
      </c>
      <c r="D172" s="101">
        <v>9.202481269836426</v>
      </c>
      <c r="E172" s="101">
        <v>9.131134033203125</v>
      </c>
      <c r="F172" s="101">
        <v>31.438468337949324</v>
      </c>
      <c r="G172" s="101" t="s">
        <v>56</v>
      </c>
      <c r="H172" s="101">
        <v>21.42646818107798</v>
      </c>
      <c r="I172" s="101">
        <v>81.32646970695689</v>
      </c>
      <c r="J172" s="101" t="s">
        <v>62</v>
      </c>
      <c r="K172" s="101">
        <v>0.47197039450998646</v>
      </c>
      <c r="L172" s="101">
        <v>0.44629692375504465</v>
      </c>
      <c r="M172" s="101">
        <v>0.11173262043976202</v>
      </c>
      <c r="N172" s="101">
        <v>0.149866530980803</v>
      </c>
      <c r="O172" s="101">
        <v>0.018955183744732394</v>
      </c>
      <c r="P172" s="101">
        <v>0.012803016384260617</v>
      </c>
      <c r="Q172" s="101">
        <v>0.002307414553022859</v>
      </c>
      <c r="R172" s="101">
        <v>0.0023068837820204367</v>
      </c>
      <c r="S172" s="101">
        <v>0.0002487187338569461</v>
      </c>
      <c r="T172" s="101">
        <v>0.00018840983406265922</v>
      </c>
      <c r="U172" s="101">
        <v>5.047693946019398E-05</v>
      </c>
      <c r="V172" s="101">
        <v>8.561303671568897E-05</v>
      </c>
      <c r="W172" s="101">
        <v>1.5504684679482516E-05</v>
      </c>
      <c r="X172" s="101">
        <v>67.5</v>
      </c>
    </row>
    <row r="173" spans="1:24" s="101" customFormat="1" ht="12.75" hidden="1">
      <c r="A173" s="101">
        <v>1533</v>
      </c>
      <c r="B173" s="101">
        <v>145.17999267578125</v>
      </c>
      <c r="C173" s="101">
        <v>155.3800048828125</v>
      </c>
      <c r="D173" s="101">
        <v>8.216432571411133</v>
      </c>
      <c r="E173" s="101">
        <v>8.390396118164062</v>
      </c>
      <c r="F173" s="101">
        <v>28.189406169485927</v>
      </c>
      <c r="G173" s="101" t="s">
        <v>57</v>
      </c>
      <c r="H173" s="101">
        <v>4.053933967636823</v>
      </c>
      <c r="I173" s="101">
        <v>81.73392664341807</v>
      </c>
      <c r="J173" s="101" t="s">
        <v>60</v>
      </c>
      <c r="K173" s="101">
        <v>-0.015050844557539723</v>
      </c>
      <c r="L173" s="101">
        <v>-0.0024265325139141364</v>
      </c>
      <c r="M173" s="101">
        <v>0.002293949325253126</v>
      </c>
      <c r="N173" s="101">
        <v>-0.001549625510888446</v>
      </c>
      <c r="O173" s="101">
        <v>-0.0008086865200650342</v>
      </c>
      <c r="P173" s="101">
        <v>-0.0002777416436824348</v>
      </c>
      <c r="Q173" s="101">
        <v>-1.3164075845347246E-05</v>
      </c>
      <c r="R173" s="101">
        <v>-0.00012458537686406692</v>
      </c>
      <c r="S173" s="101">
        <v>-2.734681139420279E-05</v>
      </c>
      <c r="T173" s="101">
        <v>-1.978903560015853E-05</v>
      </c>
      <c r="U173" s="101">
        <v>-4.29331376068253E-06</v>
      </c>
      <c r="V173" s="101">
        <v>-9.831606351776707E-06</v>
      </c>
      <c r="W173" s="101">
        <v>-2.216130207419279E-06</v>
      </c>
      <c r="X173" s="101">
        <v>67.5</v>
      </c>
    </row>
    <row r="174" spans="1:24" s="101" customFormat="1" ht="12.75" hidden="1">
      <c r="A174" s="101">
        <v>1534</v>
      </c>
      <c r="B174" s="101">
        <v>136.4600067138672</v>
      </c>
      <c r="C174" s="101">
        <v>155.05999755859375</v>
      </c>
      <c r="D174" s="101">
        <v>8.44806957244873</v>
      </c>
      <c r="E174" s="101">
        <v>8.887195587158203</v>
      </c>
      <c r="F174" s="101">
        <v>27.712804819993448</v>
      </c>
      <c r="G174" s="101" t="s">
        <v>58</v>
      </c>
      <c r="H174" s="101">
        <v>9.160264005956662</v>
      </c>
      <c r="I174" s="101">
        <v>78.12027071982385</v>
      </c>
      <c r="J174" s="101" t="s">
        <v>61</v>
      </c>
      <c r="K174" s="101">
        <v>-0.4717303523963844</v>
      </c>
      <c r="L174" s="101">
        <v>-0.44629032713377853</v>
      </c>
      <c r="M174" s="101">
        <v>-0.11170906976082602</v>
      </c>
      <c r="N174" s="101">
        <v>-0.1498585191739061</v>
      </c>
      <c r="O174" s="101">
        <v>-0.018937925359152525</v>
      </c>
      <c r="P174" s="101">
        <v>-0.01280000344199213</v>
      </c>
      <c r="Q174" s="101">
        <v>-0.0023073770014041526</v>
      </c>
      <c r="R174" s="101">
        <v>-0.002303517151579417</v>
      </c>
      <c r="S174" s="101">
        <v>-0.0002472107612503394</v>
      </c>
      <c r="T174" s="101">
        <v>-0.00018736771237738492</v>
      </c>
      <c r="U174" s="101">
        <v>-5.029402423966909E-05</v>
      </c>
      <c r="V174" s="101">
        <v>-8.504664350946257E-05</v>
      </c>
      <c r="W174" s="101">
        <v>-1.5345488389554228E-05</v>
      </c>
      <c r="X174" s="101">
        <v>67.5</v>
      </c>
    </row>
    <row r="175" s="101" customFormat="1" ht="12.75" hidden="1">
      <c r="A175" s="101" t="s">
        <v>137</v>
      </c>
    </row>
    <row r="176" spans="1:24" s="101" customFormat="1" ht="12.75" hidden="1">
      <c r="A176" s="101">
        <v>1538</v>
      </c>
      <c r="B176" s="101">
        <v>163.48</v>
      </c>
      <c r="C176" s="101">
        <v>180.68</v>
      </c>
      <c r="D176" s="101">
        <v>8.667063084442082</v>
      </c>
      <c r="E176" s="101">
        <v>8.795849611239937</v>
      </c>
      <c r="F176" s="101">
        <v>34.1982660544917</v>
      </c>
      <c r="G176" s="101" t="s">
        <v>59</v>
      </c>
      <c r="H176" s="101">
        <v>-1.906924930727243</v>
      </c>
      <c r="I176" s="101">
        <v>94.07307506927275</v>
      </c>
      <c r="J176" s="101" t="s">
        <v>73</v>
      </c>
      <c r="K176" s="101">
        <v>1.008673794407049</v>
      </c>
      <c r="M176" s="101" t="s">
        <v>68</v>
      </c>
      <c r="N176" s="101">
        <v>0.623760398681667</v>
      </c>
      <c r="X176" s="101">
        <v>67.5</v>
      </c>
    </row>
    <row r="177" spans="1:24" s="101" customFormat="1" ht="12.75" hidden="1">
      <c r="A177" s="101">
        <v>153</v>
      </c>
      <c r="B177" s="101">
        <v>128.77999877929688</v>
      </c>
      <c r="C177" s="101">
        <v>151.77999877929688</v>
      </c>
      <c r="D177" s="101">
        <v>9.19481086730957</v>
      </c>
      <c r="E177" s="101">
        <v>9.220243453979492</v>
      </c>
      <c r="F177" s="101">
        <v>32.90675622784256</v>
      </c>
      <c r="G177" s="101" t="s">
        <v>56</v>
      </c>
      <c r="H177" s="101">
        <v>23.920655948137963</v>
      </c>
      <c r="I177" s="101">
        <v>85.20065472743484</v>
      </c>
      <c r="J177" s="101" t="s">
        <v>62</v>
      </c>
      <c r="K177" s="101">
        <v>0.8675209001521169</v>
      </c>
      <c r="L177" s="101">
        <v>0.4453175263477581</v>
      </c>
      <c r="M177" s="101">
        <v>0.2053742039408665</v>
      </c>
      <c r="N177" s="101">
        <v>0.1191482269028384</v>
      </c>
      <c r="O177" s="101">
        <v>0.034841231902187735</v>
      </c>
      <c r="P177" s="101">
        <v>0.012774927043869008</v>
      </c>
      <c r="Q177" s="101">
        <v>0.004241105273086357</v>
      </c>
      <c r="R177" s="101">
        <v>0.0018340572899932768</v>
      </c>
      <c r="S177" s="101">
        <v>0.0004571404305651611</v>
      </c>
      <c r="T177" s="101">
        <v>0.00018800555139295897</v>
      </c>
      <c r="U177" s="101">
        <v>9.276635639316993E-05</v>
      </c>
      <c r="V177" s="101">
        <v>6.806166654137046E-05</v>
      </c>
      <c r="W177" s="101">
        <v>2.850301739565247E-05</v>
      </c>
      <c r="X177" s="101">
        <v>67.5</v>
      </c>
    </row>
    <row r="178" spans="1:24" s="101" customFormat="1" ht="12.75" hidden="1">
      <c r="A178" s="101">
        <v>1533</v>
      </c>
      <c r="B178" s="101">
        <v>149.47999572753906</v>
      </c>
      <c r="C178" s="101">
        <v>150.8800048828125</v>
      </c>
      <c r="D178" s="101">
        <v>8.249406814575195</v>
      </c>
      <c r="E178" s="101">
        <v>8.466595649719238</v>
      </c>
      <c r="F178" s="101">
        <v>30.378809578821663</v>
      </c>
      <c r="G178" s="101" t="s">
        <v>57</v>
      </c>
      <c r="H178" s="101">
        <v>5.7657651257719635</v>
      </c>
      <c r="I178" s="101">
        <v>87.74576085331103</v>
      </c>
      <c r="J178" s="101" t="s">
        <v>60</v>
      </c>
      <c r="K178" s="101">
        <v>-0.2982787331011643</v>
      </c>
      <c r="L178" s="101">
        <v>-0.0024214614810278115</v>
      </c>
      <c r="M178" s="101">
        <v>0.0684172529305511</v>
      </c>
      <c r="N178" s="101">
        <v>-0.0012320039851377847</v>
      </c>
      <c r="O178" s="101">
        <v>-0.012331470518504757</v>
      </c>
      <c r="P178" s="101">
        <v>-0.0002770821348997783</v>
      </c>
      <c r="Q178" s="101">
        <v>0.0013074004991754393</v>
      </c>
      <c r="R178" s="101">
        <v>-9.905521735358952E-05</v>
      </c>
      <c r="S178" s="101">
        <v>-0.00019027352970136472</v>
      </c>
      <c r="T178" s="101">
        <v>-1.9738185593533593E-05</v>
      </c>
      <c r="U178" s="101">
        <v>2.150446230194061E-05</v>
      </c>
      <c r="V178" s="101">
        <v>-7.820162822759324E-06</v>
      </c>
      <c r="W178" s="101">
        <v>-1.2719263438095717E-05</v>
      </c>
      <c r="X178" s="101">
        <v>67.5</v>
      </c>
    </row>
    <row r="179" spans="1:24" s="101" customFormat="1" ht="12.75" hidden="1">
      <c r="A179" s="101">
        <v>1534</v>
      </c>
      <c r="B179" s="101">
        <v>145.77999877929688</v>
      </c>
      <c r="C179" s="101">
        <v>157.67999267578125</v>
      </c>
      <c r="D179" s="101">
        <v>8.431211471557617</v>
      </c>
      <c r="E179" s="101">
        <v>8.851842880249023</v>
      </c>
      <c r="F179" s="101">
        <v>28.66249433848768</v>
      </c>
      <c r="G179" s="101" t="s">
        <v>58</v>
      </c>
      <c r="H179" s="101">
        <v>2.710611127708006</v>
      </c>
      <c r="I179" s="101">
        <v>80.99060990700488</v>
      </c>
      <c r="J179" s="101" t="s">
        <v>61</v>
      </c>
      <c r="K179" s="101">
        <v>-0.814630167364494</v>
      </c>
      <c r="L179" s="101">
        <v>-0.44531094282173456</v>
      </c>
      <c r="M179" s="101">
        <v>-0.19364308184332749</v>
      </c>
      <c r="N179" s="101">
        <v>-0.11914185721345319</v>
      </c>
      <c r="O179" s="101">
        <v>-0.032585982804164006</v>
      </c>
      <c r="P179" s="101">
        <v>-0.01277192180005402</v>
      </c>
      <c r="Q179" s="101">
        <v>-0.004034560431094906</v>
      </c>
      <c r="R179" s="101">
        <v>-0.001831380410207698</v>
      </c>
      <c r="S179" s="101">
        <v>-0.00041566014621597383</v>
      </c>
      <c r="T179" s="101">
        <v>-0.00018696655151134858</v>
      </c>
      <c r="U179" s="101">
        <v>-9.02394314009626E-05</v>
      </c>
      <c r="V179" s="101">
        <v>-6.761091262373434E-05</v>
      </c>
      <c r="W179" s="101">
        <v>-2.550769174678863E-05</v>
      </c>
      <c r="X179" s="101">
        <v>67.5</v>
      </c>
    </row>
    <row r="180" s="101" customFormat="1" ht="12.75" hidden="1">
      <c r="A180" s="101" t="s">
        <v>143</v>
      </c>
    </row>
    <row r="181" spans="1:24" s="101" customFormat="1" ht="12.75" hidden="1">
      <c r="A181" s="101">
        <v>1538</v>
      </c>
      <c r="B181" s="101">
        <v>186.6</v>
      </c>
      <c r="C181" s="101">
        <v>198.4</v>
      </c>
      <c r="D181" s="101">
        <v>8.167451359842593</v>
      </c>
      <c r="E181" s="101">
        <v>8.457972774991932</v>
      </c>
      <c r="F181" s="101">
        <v>38.529087608571</v>
      </c>
      <c r="G181" s="101" t="s">
        <v>59</v>
      </c>
      <c r="H181" s="101">
        <v>-6.521274564991828</v>
      </c>
      <c r="I181" s="101">
        <v>112.57872543500817</v>
      </c>
      <c r="J181" s="101" t="s">
        <v>73</v>
      </c>
      <c r="K181" s="101">
        <v>1.1155891623482364</v>
      </c>
      <c r="M181" s="101" t="s">
        <v>68</v>
      </c>
      <c r="N181" s="101">
        <v>1.0028225814291825</v>
      </c>
      <c r="X181" s="101">
        <v>67.5</v>
      </c>
    </row>
    <row r="182" spans="1:24" s="101" customFormat="1" ht="12.75" hidden="1">
      <c r="A182" s="101">
        <v>153</v>
      </c>
      <c r="B182" s="101">
        <v>142.17999267578125</v>
      </c>
      <c r="C182" s="101">
        <v>160.3800048828125</v>
      </c>
      <c r="D182" s="101">
        <v>9.098045349121094</v>
      </c>
      <c r="E182" s="101">
        <v>9.179803848266602</v>
      </c>
      <c r="F182" s="101">
        <v>37.78272686489235</v>
      </c>
      <c r="G182" s="101" t="s">
        <v>56</v>
      </c>
      <c r="H182" s="101">
        <v>24.24140417379428</v>
      </c>
      <c r="I182" s="101">
        <v>98.92139684957553</v>
      </c>
      <c r="J182" s="101" t="s">
        <v>62</v>
      </c>
      <c r="K182" s="101">
        <v>0.40196775319491995</v>
      </c>
      <c r="L182" s="101">
        <v>0.9568019945248296</v>
      </c>
      <c r="M182" s="101">
        <v>0.0951608072588706</v>
      </c>
      <c r="N182" s="101">
        <v>0.16870280056077752</v>
      </c>
      <c r="O182" s="101">
        <v>0.01614350589905341</v>
      </c>
      <c r="P182" s="101">
        <v>0.02744776105304057</v>
      </c>
      <c r="Q182" s="101">
        <v>0.0019651149202037756</v>
      </c>
      <c r="R182" s="101">
        <v>0.0025968250586522867</v>
      </c>
      <c r="S182" s="101">
        <v>0.0002117982564314918</v>
      </c>
      <c r="T182" s="101">
        <v>0.00040390915196172693</v>
      </c>
      <c r="U182" s="101">
        <v>4.2982990287029045E-05</v>
      </c>
      <c r="V182" s="101">
        <v>9.637477540792675E-05</v>
      </c>
      <c r="W182" s="101">
        <v>1.3207998729786341E-05</v>
      </c>
      <c r="X182" s="101">
        <v>67.5</v>
      </c>
    </row>
    <row r="183" spans="1:24" s="101" customFormat="1" ht="12.75" hidden="1">
      <c r="A183" s="101">
        <v>1533</v>
      </c>
      <c r="B183" s="101">
        <v>160.77999877929688</v>
      </c>
      <c r="C183" s="101">
        <v>189.97999572753906</v>
      </c>
      <c r="D183" s="101">
        <v>8.452057838439941</v>
      </c>
      <c r="E183" s="101">
        <v>8.549744606018066</v>
      </c>
      <c r="F183" s="101">
        <v>34.36398633645131</v>
      </c>
      <c r="G183" s="101" t="s">
        <v>57</v>
      </c>
      <c r="H183" s="101">
        <v>3.6426117629572303</v>
      </c>
      <c r="I183" s="101">
        <v>96.9226105422541</v>
      </c>
      <c r="J183" s="101" t="s">
        <v>60</v>
      </c>
      <c r="K183" s="101">
        <v>-0.39128467009136036</v>
      </c>
      <c r="L183" s="101">
        <v>-0.0052041646090309045</v>
      </c>
      <c r="M183" s="101">
        <v>0.09237797062490768</v>
      </c>
      <c r="N183" s="101">
        <v>-0.0017444636374959863</v>
      </c>
      <c r="O183" s="101">
        <v>-0.01575341736742265</v>
      </c>
      <c r="P183" s="101">
        <v>-0.0005955034602273191</v>
      </c>
      <c r="Q183" s="101">
        <v>0.0018945773411739558</v>
      </c>
      <c r="R183" s="101">
        <v>-0.00014026949151135134</v>
      </c>
      <c r="S183" s="101">
        <v>-0.00020932608285464865</v>
      </c>
      <c r="T183" s="101">
        <v>-4.241407993981472E-05</v>
      </c>
      <c r="U183" s="101">
        <v>4.0404398127082674E-05</v>
      </c>
      <c r="V183" s="101">
        <v>-1.107285832292961E-05</v>
      </c>
      <c r="W183" s="101">
        <v>-1.3113949761189296E-05</v>
      </c>
      <c r="X183" s="101">
        <v>67.5</v>
      </c>
    </row>
    <row r="184" spans="1:24" s="101" customFormat="1" ht="12.75" hidden="1">
      <c r="A184" s="101">
        <v>1534</v>
      </c>
      <c r="B184" s="101">
        <v>149.97999572753906</v>
      </c>
      <c r="C184" s="101">
        <v>166.97999572753906</v>
      </c>
      <c r="D184" s="101">
        <v>8.239401817321777</v>
      </c>
      <c r="E184" s="101">
        <v>8.667116165161133</v>
      </c>
      <c r="F184" s="101">
        <v>36.061553864078974</v>
      </c>
      <c r="G184" s="101" t="s">
        <v>58</v>
      </c>
      <c r="H184" s="101">
        <v>21.808398398556903</v>
      </c>
      <c r="I184" s="101">
        <v>104.28839412609597</v>
      </c>
      <c r="J184" s="101" t="s">
        <v>61</v>
      </c>
      <c r="K184" s="101">
        <v>-0.092056404231685</v>
      </c>
      <c r="L184" s="101">
        <v>-0.9567878413720641</v>
      </c>
      <c r="M184" s="101">
        <v>-0.022844907121361117</v>
      </c>
      <c r="N184" s="101">
        <v>-0.16869378104621086</v>
      </c>
      <c r="O184" s="101">
        <v>-0.003527410375978201</v>
      </c>
      <c r="P184" s="101">
        <v>-0.02744130030544595</v>
      </c>
      <c r="Q184" s="101">
        <v>-0.0005217790221134964</v>
      </c>
      <c r="R184" s="101">
        <v>-0.002593033909341642</v>
      </c>
      <c r="S184" s="101">
        <v>-3.2265964485022586E-05</v>
      </c>
      <c r="T184" s="101">
        <v>-0.0004016760496485948</v>
      </c>
      <c r="U184" s="101">
        <v>-1.4663630723767949E-05</v>
      </c>
      <c r="V184" s="101">
        <v>-9.573656116389731E-05</v>
      </c>
      <c r="W184" s="101">
        <v>-1.5733887336068014E-06</v>
      </c>
      <c r="X184" s="101">
        <v>67.5</v>
      </c>
    </row>
    <row r="185" s="101" customFormat="1" ht="12.75" hidden="1">
      <c r="A185" s="101" t="s">
        <v>149</v>
      </c>
    </row>
    <row r="186" spans="1:24" s="101" customFormat="1" ht="12.75" hidden="1">
      <c r="A186" s="101">
        <v>1538</v>
      </c>
      <c r="B186" s="101">
        <v>193.9</v>
      </c>
      <c r="C186" s="101">
        <v>197.7</v>
      </c>
      <c r="D186" s="101">
        <v>7.824523825052657</v>
      </c>
      <c r="E186" s="101">
        <v>8.271697618298665</v>
      </c>
      <c r="F186" s="101">
        <v>38.75889919744649</v>
      </c>
      <c r="G186" s="101" t="s">
        <v>59</v>
      </c>
      <c r="H186" s="101">
        <v>-8.150175929038582</v>
      </c>
      <c r="I186" s="101">
        <v>118.24982407096142</v>
      </c>
      <c r="J186" s="101" t="s">
        <v>73</v>
      </c>
      <c r="K186" s="101">
        <v>0.7461493152956502</v>
      </c>
      <c r="M186" s="101" t="s">
        <v>68</v>
      </c>
      <c r="N186" s="101">
        <v>0.6657826072362968</v>
      </c>
      <c r="X186" s="101">
        <v>67.5</v>
      </c>
    </row>
    <row r="187" spans="1:24" s="101" customFormat="1" ht="12.75" hidden="1">
      <c r="A187" s="101">
        <v>153</v>
      </c>
      <c r="B187" s="101">
        <v>153.1999969482422</v>
      </c>
      <c r="C187" s="101">
        <v>165.6999969482422</v>
      </c>
      <c r="D187" s="101">
        <v>8.989253044128418</v>
      </c>
      <c r="E187" s="101">
        <v>8.835565567016602</v>
      </c>
      <c r="F187" s="101">
        <v>38.98864474870111</v>
      </c>
      <c r="G187" s="101" t="s">
        <v>56</v>
      </c>
      <c r="H187" s="101">
        <v>17.661893751136873</v>
      </c>
      <c r="I187" s="101">
        <v>103.36189069937906</v>
      </c>
      <c r="J187" s="101" t="s">
        <v>62</v>
      </c>
      <c r="K187" s="101">
        <v>0.3010168841126688</v>
      </c>
      <c r="L187" s="101">
        <v>0.8037845090853527</v>
      </c>
      <c r="M187" s="101">
        <v>0.0712618409926124</v>
      </c>
      <c r="N187" s="101">
        <v>0.06090439753868726</v>
      </c>
      <c r="O187" s="101">
        <v>0.01208941408625553</v>
      </c>
      <c r="P187" s="101">
        <v>0.023058121237667956</v>
      </c>
      <c r="Q187" s="101">
        <v>0.0014716038843398573</v>
      </c>
      <c r="R187" s="101">
        <v>0.0009375296300838112</v>
      </c>
      <c r="S187" s="101">
        <v>0.00015864893810748872</v>
      </c>
      <c r="T187" s="101">
        <v>0.00033930212549973635</v>
      </c>
      <c r="U187" s="101">
        <v>3.2186799682962644E-05</v>
      </c>
      <c r="V187" s="101">
        <v>3.479754651524941E-05</v>
      </c>
      <c r="W187" s="101">
        <v>9.895705456823786E-06</v>
      </c>
      <c r="X187" s="101">
        <v>67.5</v>
      </c>
    </row>
    <row r="188" spans="1:24" s="101" customFormat="1" ht="12.75" hidden="1">
      <c r="A188" s="101">
        <v>1533</v>
      </c>
      <c r="B188" s="101">
        <v>184.5800018310547</v>
      </c>
      <c r="C188" s="101">
        <v>181.47999572753906</v>
      </c>
      <c r="D188" s="101">
        <v>8.082911491394043</v>
      </c>
      <c r="E188" s="101">
        <v>8.114224433898926</v>
      </c>
      <c r="F188" s="101">
        <v>38.09705365064321</v>
      </c>
      <c r="G188" s="101" t="s">
        <v>57</v>
      </c>
      <c r="H188" s="101">
        <v>-4.608896395786104</v>
      </c>
      <c r="I188" s="101">
        <v>112.47110543526858</v>
      </c>
      <c r="J188" s="101" t="s">
        <v>60</v>
      </c>
      <c r="K188" s="101">
        <v>-0.13724781924675952</v>
      </c>
      <c r="L188" s="101">
        <v>-0.004372640230214592</v>
      </c>
      <c r="M188" s="101">
        <v>0.031768642863360064</v>
      </c>
      <c r="N188" s="101">
        <v>-0.0006295774180163113</v>
      </c>
      <c r="O188" s="101">
        <v>-0.005627647945557554</v>
      </c>
      <c r="P188" s="101">
        <v>-0.0005003178744421162</v>
      </c>
      <c r="Q188" s="101">
        <v>0.0006212271158115384</v>
      </c>
      <c r="R188" s="101">
        <v>-5.063607873412242E-05</v>
      </c>
      <c r="S188" s="101">
        <v>-8.3152451675882E-05</v>
      </c>
      <c r="T188" s="101">
        <v>-3.563231144905618E-05</v>
      </c>
      <c r="U188" s="101">
        <v>1.1242148679014597E-05</v>
      </c>
      <c r="V188" s="101">
        <v>-3.998213247799603E-06</v>
      </c>
      <c r="W188" s="101">
        <v>-5.46649805636678E-06</v>
      </c>
      <c r="X188" s="101">
        <v>67.5</v>
      </c>
    </row>
    <row r="189" spans="1:24" s="101" customFormat="1" ht="12.75" hidden="1">
      <c r="A189" s="101">
        <v>1534</v>
      </c>
      <c r="B189" s="101">
        <v>159.25999450683594</v>
      </c>
      <c r="C189" s="101">
        <v>166.05999755859375</v>
      </c>
      <c r="D189" s="101">
        <v>8.174314498901367</v>
      </c>
      <c r="E189" s="101">
        <v>8.66055679321289</v>
      </c>
      <c r="F189" s="101">
        <v>35.129785329692</v>
      </c>
      <c r="G189" s="101" t="s">
        <v>58</v>
      </c>
      <c r="H189" s="101">
        <v>10.682580533264002</v>
      </c>
      <c r="I189" s="101">
        <v>102.44257504009994</v>
      </c>
      <c r="J189" s="101" t="s">
        <v>61</v>
      </c>
      <c r="K189" s="101">
        <v>-0.2679070746227294</v>
      </c>
      <c r="L189" s="101">
        <v>-0.8037726152731247</v>
      </c>
      <c r="M189" s="101">
        <v>-0.06378873969813681</v>
      </c>
      <c r="N189" s="101">
        <v>-0.06090114343610618</v>
      </c>
      <c r="O189" s="101">
        <v>-0.010699696797097358</v>
      </c>
      <c r="P189" s="101">
        <v>-0.02305269262007169</v>
      </c>
      <c r="Q189" s="101">
        <v>-0.00133405204658013</v>
      </c>
      <c r="R189" s="101">
        <v>-0.0009361612012978959</v>
      </c>
      <c r="S189" s="101">
        <v>-0.000135111640293958</v>
      </c>
      <c r="T189" s="101">
        <v>-0.00033742594854195237</v>
      </c>
      <c r="U189" s="101">
        <v>-3.0159644674798385E-05</v>
      </c>
      <c r="V189" s="101">
        <v>-3.4567087443203336E-05</v>
      </c>
      <c r="W189" s="101">
        <v>-8.248780848583036E-06</v>
      </c>
      <c r="X189" s="101">
        <v>67.5</v>
      </c>
    </row>
    <row r="190" spans="1:14" s="101" customFormat="1" ht="12.75">
      <c r="A190" s="101" t="s">
        <v>155</v>
      </c>
      <c r="E190" s="99" t="s">
        <v>106</v>
      </c>
      <c r="F190" s="102">
        <f>MIN(F161:F189)</f>
        <v>27.712804819993448</v>
      </c>
      <c r="G190" s="102"/>
      <c r="H190" s="102"/>
      <c r="I190" s="115"/>
      <c r="J190" s="115" t="s">
        <v>158</v>
      </c>
      <c r="K190" s="102">
        <f>AVERAGE(K188,K183,K178,K173,K168,K163)</f>
        <v>-0.24441317580560495</v>
      </c>
      <c r="L190" s="102">
        <f>AVERAGE(L188,L183,L178,L173,L168,L163)</f>
        <v>-0.0017194339494099459</v>
      </c>
      <c r="M190" s="115" t="s">
        <v>108</v>
      </c>
      <c r="N190" s="102" t="e">
        <f>Mittelwert(K186,K181,K176,K171,K166,K161)</f>
        <v>#NAME?</v>
      </c>
    </row>
    <row r="191" spans="5:14" s="101" customFormat="1" ht="12.75">
      <c r="E191" s="99" t="s">
        <v>107</v>
      </c>
      <c r="F191" s="102">
        <f>MAX(F161:F189)</f>
        <v>38.98864474870111</v>
      </c>
      <c r="G191" s="102"/>
      <c r="H191" s="102"/>
      <c r="I191" s="115"/>
      <c r="J191" s="115" t="s">
        <v>159</v>
      </c>
      <c r="K191" s="102">
        <f>AVERAGE(K189,K184,K179,K174,K169,K164)</f>
        <v>-0.4396210443847493</v>
      </c>
      <c r="L191" s="102">
        <f>AVERAGE(L189,L184,L179,L174,L169,L164)</f>
        <v>-0.31625311829154173</v>
      </c>
      <c r="M191" s="102"/>
      <c r="N191" s="102"/>
    </row>
    <row r="192" spans="5:14" s="101" customFormat="1" ht="12.75">
      <c r="E192" s="99"/>
      <c r="F192" s="102"/>
      <c r="G192" s="102"/>
      <c r="H192" s="102"/>
      <c r="I192" s="102"/>
      <c r="J192" s="115" t="s">
        <v>112</v>
      </c>
      <c r="K192" s="102">
        <f>ABS(K190/$G$33)</f>
        <v>0.1527582348785031</v>
      </c>
      <c r="L192" s="102">
        <f>ABS(L190/$H$33)</f>
        <v>0.004776205415027627</v>
      </c>
      <c r="M192" s="115" t="s">
        <v>111</v>
      </c>
      <c r="N192" s="102">
        <f>K192+L192+L193+K193</f>
        <v>0.6049773235352609</v>
      </c>
    </row>
    <row r="193" spans="5:14" s="101" customFormat="1" ht="12.75">
      <c r="E193" s="99"/>
      <c r="F193" s="102"/>
      <c r="G193" s="102"/>
      <c r="H193" s="102"/>
      <c r="I193" s="102"/>
      <c r="J193" s="102"/>
      <c r="K193" s="102">
        <f>ABS(K191/$G$34)</f>
        <v>0.24978468430951664</v>
      </c>
      <c r="L193" s="102">
        <f>ABS(L191/$H$34)</f>
        <v>0.19765819893221356</v>
      </c>
      <c r="M193" s="102"/>
      <c r="N193" s="102"/>
    </row>
    <row r="194" s="101" customFormat="1" ht="12.75"/>
    <row r="195" s="116" customFormat="1" ht="12.75">
      <c r="A195" s="116" t="s">
        <v>120</v>
      </c>
    </row>
    <row r="196" spans="1:24" s="116" customFormat="1" ht="12.75">
      <c r="A196" s="116">
        <v>1538</v>
      </c>
      <c r="B196" s="116">
        <v>161.3</v>
      </c>
      <c r="C196" s="116">
        <v>166.5</v>
      </c>
      <c r="D196" s="116">
        <v>8.41122859763471</v>
      </c>
      <c r="E196" s="116">
        <v>8.786706143324947</v>
      </c>
      <c r="F196" s="116">
        <v>36.08697834198536</v>
      </c>
      <c r="G196" s="116" t="s">
        <v>59</v>
      </c>
      <c r="H196" s="116">
        <v>8.47855453007304</v>
      </c>
      <c r="I196" s="116">
        <v>102.27855453007305</v>
      </c>
      <c r="J196" s="116" t="s">
        <v>73</v>
      </c>
      <c r="K196" s="116">
        <v>1.2998828000802303</v>
      </c>
      <c r="M196" s="116" t="s">
        <v>68</v>
      </c>
      <c r="N196" s="116">
        <v>0.7850122624705606</v>
      </c>
      <c r="X196" s="116">
        <v>67.5</v>
      </c>
    </row>
    <row r="197" spans="1:24" s="116" customFormat="1" ht="12.75">
      <c r="A197" s="116">
        <v>1533</v>
      </c>
      <c r="B197" s="116">
        <v>147.13999938964844</v>
      </c>
      <c r="C197" s="116">
        <v>145.33999633789062</v>
      </c>
      <c r="D197" s="116">
        <v>8.177444458007812</v>
      </c>
      <c r="E197" s="116">
        <v>8.447502136230469</v>
      </c>
      <c r="F197" s="116">
        <v>31.74568867398307</v>
      </c>
      <c r="G197" s="116" t="s">
        <v>56</v>
      </c>
      <c r="H197" s="116">
        <v>12.851668504717892</v>
      </c>
      <c r="I197" s="116">
        <v>92.49166789436633</v>
      </c>
      <c r="J197" s="116" t="s">
        <v>62</v>
      </c>
      <c r="K197" s="116">
        <v>0.9904181739453634</v>
      </c>
      <c r="L197" s="116">
        <v>0.5103225930345521</v>
      </c>
      <c r="M197" s="116">
        <v>0.23446775793080762</v>
      </c>
      <c r="N197" s="116">
        <v>0.04158896757504574</v>
      </c>
      <c r="O197" s="116">
        <v>0.03977708994939025</v>
      </c>
      <c r="P197" s="116">
        <v>0.014639646557278082</v>
      </c>
      <c r="Q197" s="116">
        <v>0.0048417463932885485</v>
      </c>
      <c r="R197" s="116">
        <v>0.0006402236283218193</v>
      </c>
      <c r="S197" s="116">
        <v>0.0005218655662259326</v>
      </c>
      <c r="T197" s="116">
        <v>0.00021539499055756614</v>
      </c>
      <c r="U197" s="116">
        <v>0.00010588364764188866</v>
      </c>
      <c r="V197" s="116">
        <v>2.3773602338295995E-05</v>
      </c>
      <c r="W197" s="116">
        <v>3.253610942433301E-05</v>
      </c>
      <c r="X197" s="116">
        <v>67.5</v>
      </c>
    </row>
    <row r="198" spans="1:24" s="116" customFormat="1" ht="12.75">
      <c r="A198" s="116">
        <v>1534</v>
      </c>
      <c r="B198" s="116">
        <v>178.55999755859375</v>
      </c>
      <c r="C198" s="116">
        <v>176.75999450683594</v>
      </c>
      <c r="D198" s="116">
        <v>8.38713550567627</v>
      </c>
      <c r="E198" s="116">
        <v>8.996367454528809</v>
      </c>
      <c r="F198" s="116">
        <v>33.34753337237992</v>
      </c>
      <c r="G198" s="116" t="s">
        <v>57</v>
      </c>
      <c r="H198" s="116">
        <v>-16.205511169247885</v>
      </c>
      <c r="I198" s="116">
        <v>94.85448638934587</v>
      </c>
      <c r="J198" s="116" t="s">
        <v>60</v>
      </c>
      <c r="K198" s="116">
        <v>0.9482968299303736</v>
      </c>
      <c r="L198" s="116">
        <v>-0.0027759330988654414</v>
      </c>
      <c r="M198" s="116">
        <v>-0.22525073860713943</v>
      </c>
      <c r="N198" s="116">
        <v>-0.000429486328641235</v>
      </c>
      <c r="O198" s="116">
        <v>0.03795934504608092</v>
      </c>
      <c r="P198" s="116">
        <v>-0.0003177993814436475</v>
      </c>
      <c r="Q198" s="116">
        <v>-0.0046850818238861995</v>
      </c>
      <c r="R198" s="116">
        <v>-3.452674358281119E-05</v>
      </c>
      <c r="S198" s="116">
        <v>0.00048634106144741286</v>
      </c>
      <c r="T198" s="116">
        <v>-2.2644888354186533E-05</v>
      </c>
      <c r="U198" s="116">
        <v>-0.00010425251302504529</v>
      </c>
      <c r="V198" s="116">
        <v>-2.7169649053616382E-06</v>
      </c>
      <c r="W198" s="116">
        <v>2.9911372271805906E-05</v>
      </c>
      <c r="X198" s="116">
        <v>67.5</v>
      </c>
    </row>
    <row r="199" spans="1:24" s="116" customFormat="1" ht="12.75">
      <c r="A199" s="116">
        <v>153</v>
      </c>
      <c r="B199" s="116">
        <v>166.3000030517578</v>
      </c>
      <c r="C199" s="116">
        <v>171.60000610351562</v>
      </c>
      <c r="D199" s="116">
        <v>8.942781448364258</v>
      </c>
      <c r="E199" s="116">
        <v>9.000699996948242</v>
      </c>
      <c r="F199" s="116">
        <v>39.12433933224846</v>
      </c>
      <c r="G199" s="116" t="s">
        <v>58</v>
      </c>
      <c r="H199" s="116">
        <v>5.517930898195445</v>
      </c>
      <c r="I199" s="116">
        <v>104.31793394995326</v>
      </c>
      <c r="J199" s="116" t="s">
        <v>61</v>
      </c>
      <c r="K199" s="116">
        <v>-0.285764381309624</v>
      </c>
      <c r="L199" s="116">
        <v>-0.5103150430439414</v>
      </c>
      <c r="M199" s="116">
        <v>-0.06509404170919138</v>
      </c>
      <c r="N199" s="116">
        <v>-0.04158674987843743</v>
      </c>
      <c r="O199" s="116">
        <v>-0.01188717832433141</v>
      </c>
      <c r="P199" s="116">
        <v>-0.014636196735326361</v>
      </c>
      <c r="Q199" s="116">
        <v>-0.001221685900881985</v>
      </c>
      <c r="R199" s="116">
        <v>-0.0006392919507072819</v>
      </c>
      <c r="S199" s="116">
        <v>-0.0001892512646259387</v>
      </c>
      <c r="T199" s="116">
        <v>-0.0002142013328360037</v>
      </c>
      <c r="U199" s="116">
        <v>-1.8513788534883843E-05</v>
      </c>
      <c r="V199" s="116">
        <v>-2.3617837958680005E-05</v>
      </c>
      <c r="W199" s="116">
        <v>-1.2802664772992071E-05</v>
      </c>
      <c r="X199" s="116">
        <v>67.5</v>
      </c>
    </row>
    <row r="200" s="116" customFormat="1" ht="12.75">
      <c r="A200" s="116" t="s">
        <v>126</v>
      </c>
    </row>
    <row r="201" spans="1:24" s="116" customFormat="1" ht="12.75">
      <c r="A201" s="116">
        <v>1538</v>
      </c>
      <c r="B201" s="116">
        <v>152.56</v>
      </c>
      <c r="C201" s="116">
        <v>170.46</v>
      </c>
      <c r="D201" s="116">
        <v>8.658633383600522</v>
      </c>
      <c r="E201" s="116">
        <v>8.860184629470558</v>
      </c>
      <c r="F201" s="116">
        <v>32.67395127375768</v>
      </c>
      <c r="G201" s="116" t="s">
        <v>59</v>
      </c>
      <c r="H201" s="116">
        <v>4.866264546678082</v>
      </c>
      <c r="I201" s="116">
        <v>89.92626454667808</v>
      </c>
      <c r="J201" s="116" t="s">
        <v>73</v>
      </c>
      <c r="K201" s="116">
        <v>0.2762504704477249</v>
      </c>
      <c r="M201" s="116" t="s">
        <v>68</v>
      </c>
      <c r="N201" s="116">
        <v>0.20917934614845965</v>
      </c>
      <c r="X201" s="116">
        <v>67.5</v>
      </c>
    </row>
    <row r="202" spans="1:24" s="116" customFormat="1" ht="12.75">
      <c r="A202" s="116">
        <v>1533</v>
      </c>
      <c r="B202" s="116">
        <v>138.05999755859375</v>
      </c>
      <c r="C202" s="116">
        <v>160.9600067138672</v>
      </c>
      <c r="D202" s="116">
        <v>8.47634506225586</v>
      </c>
      <c r="E202" s="116">
        <v>8.368990898132324</v>
      </c>
      <c r="F202" s="116">
        <v>31.541335144108597</v>
      </c>
      <c r="G202" s="116" t="s">
        <v>56</v>
      </c>
      <c r="H202" s="116">
        <v>18.061964463711547</v>
      </c>
      <c r="I202" s="116">
        <v>88.6219620223053</v>
      </c>
      <c r="J202" s="116" t="s">
        <v>62</v>
      </c>
      <c r="K202" s="116">
        <v>0.3884217194966581</v>
      </c>
      <c r="L202" s="116">
        <v>0.3108251079297841</v>
      </c>
      <c r="M202" s="116">
        <v>0.09195360014519476</v>
      </c>
      <c r="N202" s="116">
        <v>0.14135084003173004</v>
      </c>
      <c r="O202" s="116">
        <v>0.015599681125620685</v>
      </c>
      <c r="P202" s="116">
        <v>0.008916740057494491</v>
      </c>
      <c r="Q202" s="116">
        <v>0.0018989692715898079</v>
      </c>
      <c r="R202" s="116">
        <v>0.0021757940810487376</v>
      </c>
      <c r="S202" s="116">
        <v>0.00020468763395892168</v>
      </c>
      <c r="T202" s="116">
        <v>0.0001312234470104006</v>
      </c>
      <c r="U202" s="116">
        <v>4.154418027355964E-05</v>
      </c>
      <c r="V202" s="116">
        <v>8.074719105405547E-05</v>
      </c>
      <c r="W202" s="116">
        <v>1.275870431534298E-05</v>
      </c>
      <c r="X202" s="116">
        <v>67.5</v>
      </c>
    </row>
    <row r="203" spans="1:24" s="116" customFormat="1" ht="12.75">
      <c r="A203" s="116">
        <v>1534</v>
      </c>
      <c r="B203" s="116">
        <v>150.36000061035156</v>
      </c>
      <c r="C203" s="116">
        <v>154.36000061035156</v>
      </c>
      <c r="D203" s="116">
        <v>8.370536804199219</v>
      </c>
      <c r="E203" s="116">
        <v>8.904926300048828</v>
      </c>
      <c r="F203" s="116">
        <v>30.959508116247726</v>
      </c>
      <c r="G203" s="116" t="s">
        <v>57</v>
      </c>
      <c r="H203" s="116">
        <v>5.272256865140605</v>
      </c>
      <c r="I203" s="116">
        <v>88.13225747549217</v>
      </c>
      <c r="J203" s="116" t="s">
        <v>60</v>
      </c>
      <c r="K203" s="116">
        <v>-0.01712458813106509</v>
      </c>
      <c r="L203" s="116">
        <v>-0.0016895562112092906</v>
      </c>
      <c r="M203" s="116">
        <v>0.0030100188156397447</v>
      </c>
      <c r="N203" s="116">
        <v>-0.0014616222931233703</v>
      </c>
      <c r="O203" s="116">
        <v>-0.0008557484823580472</v>
      </c>
      <c r="P203" s="116">
        <v>-0.0001934145657959822</v>
      </c>
      <c r="Q203" s="116">
        <v>1.2350163307091928E-05</v>
      </c>
      <c r="R203" s="116">
        <v>-0.00011750713433664361</v>
      </c>
      <c r="S203" s="116">
        <v>-2.498277388903578E-05</v>
      </c>
      <c r="T203" s="116">
        <v>-1.3783048934139808E-05</v>
      </c>
      <c r="U203" s="116">
        <v>-3.0309347932876515E-06</v>
      </c>
      <c r="V203" s="116">
        <v>-9.272804739380435E-06</v>
      </c>
      <c r="W203" s="116">
        <v>-1.9766256649747094E-06</v>
      </c>
      <c r="X203" s="116">
        <v>67.5</v>
      </c>
    </row>
    <row r="204" spans="1:24" s="116" customFormat="1" ht="12.75">
      <c r="A204" s="116">
        <v>153</v>
      </c>
      <c r="B204" s="116">
        <v>136.5</v>
      </c>
      <c r="C204" s="116">
        <v>157.89999389648438</v>
      </c>
      <c r="D204" s="116">
        <v>9.119903564453125</v>
      </c>
      <c r="E204" s="116">
        <v>9.105332374572754</v>
      </c>
      <c r="F204" s="116">
        <v>29.476630933180047</v>
      </c>
      <c r="G204" s="116" t="s">
        <v>58</v>
      </c>
      <c r="H204" s="116">
        <v>7.971343216205369</v>
      </c>
      <c r="I204" s="116">
        <v>76.97134321620537</v>
      </c>
      <c r="J204" s="116" t="s">
        <v>61</v>
      </c>
      <c r="K204" s="116">
        <v>-0.3880440447398748</v>
      </c>
      <c r="L204" s="116">
        <v>-0.3108205159241762</v>
      </c>
      <c r="M204" s="116">
        <v>-0.0919043218047544</v>
      </c>
      <c r="N204" s="116">
        <v>-0.14134328296013213</v>
      </c>
      <c r="O204" s="116">
        <v>-0.015576191631974361</v>
      </c>
      <c r="P204" s="116">
        <v>-0.008914642116129218</v>
      </c>
      <c r="Q204" s="116">
        <v>-0.0018989291108170978</v>
      </c>
      <c r="R204" s="116">
        <v>-0.002172618686402819</v>
      </c>
      <c r="S204" s="116">
        <v>-0.00020315729990455874</v>
      </c>
      <c r="T204" s="116">
        <v>-0.00013049758851170593</v>
      </c>
      <c r="U204" s="116">
        <v>-4.143346894577933E-05</v>
      </c>
      <c r="V204" s="116">
        <v>-8.02129911883696E-05</v>
      </c>
      <c r="W204" s="116">
        <v>-1.2604661311868513E-05</v>
      </c>
      <c r="X204" s="116">
        <v>67.5</v>
      </c>
    </row>
    <row r="205" s="116" customFormat="1" ht="12.75">
      <c r="A205" s="116" t="s">
        <v>132</v>
      </c>
    </row>
    <row r="206" spans="1:24" s="116" customFormat="1" ht="12.75">
      <c r="A206" s="116">
        <v>1538</v>
      </c>
      <c r="B206" s="116">
        <v>154.8</v>
      </c>
      <c r="C206" s="116">
        <v>176.4</v>
      </c>
      <c r="D206" s="116">
        <v>8.187866504802422</v>
      </c>
      <c r="E206" s="116">
        <v>8.573402531330654</v>
      </c>
      <c r="F206" s="116">
        <v>29.874580964577437</v>
      </c>
      <c r="G206" s="116" t="s">
        <v>59</v>
      </c>
      <c r="H206" s="116">
        <v>-0.34268177858355386</v>
      </c>
      <c r="I206" s="116">
        <v>86.95731822141646</v>
      </c>
      <c r="J206" s="116" t="s">
        <v>73</v>
      </c>
      <c r="K206" s="116">
        <v>0.37622951540557764</v>
      </c>
      <c r="M206" s="116" t="s">
        <v>68</v>
      </c>
      <c r="N206" s="116">
        <v>0.2969309071171874</v>
      </c>
      <c r="X206" s="116">
        <v>67.5</v>
      </c>
    </row>
    <row r="207" spans="1:24" s="116" customFormat="1" ht="12.75">
      <c r="A207" s="116">
        <v>1533</v>
      </c>
      <c r="B207" s="116">
        <v>145.17999267578125</v>
      </c>
      <c r="C207" s="116">
        <v>155.3800048828125</v>
      </c>
      <c r="D207" s="116">
        <v>8.216432571411133</v>
      </c>
      <c r="E207" s="116">
        <v>8.390396118164062</v>
      </c>
      <c r="F207" s="116">
        <v>32.83802201961026</v>
      </c>
      <c r="G207" s="116" t="s">
        <v>56</v>
      </c>
      <c r="H207" s="116">
        <v>17.53238841265366</v>
      </c>
      <c r="I207" s="116">
        <v>95.21238108843491</v>
      </c>
      <c r="J207" s="116" t="s">
        <v>62</v>
      </c>
      <c r="K207" s="116">
        <v>0.4135506611862951</v>
      </c>
      <c r="L207" s="116">
        <v>0.4149004926344666</v>
      </c>
      <c r="M207" s="116">
        <v>0.09790298982685618</v>
      </c>
      <c r="N207" s="116">
        <v>0.15182489230487214</v>
      </c>
      <c r="O207" s="116">
        <v>0.01660879141226724</v>
      </c>
      <c r="P207" s="116">
        <v>0.011902309383330966</v>
      </c>
      <c r="Q207" s="116">
        <v>0.00202177311882182</v>
      </c>
      <c r="R207" s="116">
        <v>0.0023370063736274952</v>
      </c>
      <c r="S207" s="116">
        <v>0.00021789759672355673</v>
      </c>
      <c r="T207" s="116">
        <v>0.00017516375836614662</v>
      </c>
      <c r="U207" s="116">
        <v>4.421696208093013E-05</v>
      </c>
      <c r="V207" s="116">
        <v>8.672764992689522E-05</v>
      </c>
      <c r="W207" s="116">
        <v>1.3583526251866401E-05</v>
      </c>
      <c r="X207" s="116">
        <v>67.5</v>
      </c>
    </row>
    <row r="208" spans="1:24" s="116" customFormat="1" ht="12.75">
      <c r="A208" s="116">
        <v>1534</v>
      </c>
      <c r="B208" s="116">
        <v>136.4600067138672</v>
      </c>
      <c r="C208" s="116">
        <v>155.05999755859375</v>
      </c>
      <c r="D208" s="116">
        <v>8.44806957244873</v>
      </c>
      <c r="E208" s="116">
        <v>8.887195587158203</v>
      </c>
      <c r="F208" s="116">
        <v>27.712804819993448</v>
      </c>
      <c r="G208" s="116" t="s">
        <v>57</v>
      </c>
      <c r="H208" s="116">
        <v>9.160264005956662</v>
      </c>
      <c r="I208" s="116">
        <v>78.12027071982385</v>
      </c>
      <c r="J208" s="116" t="s">
        <v>60</v>
      </c>
      <c r="K208" s="116">
        <v>-0.36625261981040247</v>
      </c>
      <c r="L208" s="116">
        <v>-0.0022558441336451877</v>
      </c>
      <c r="M208" s="116">
        <v>0.08618335718066242</v>
      </c>
      <c r="N208" s="116">
        <v>-0.0015700796185375036</v>
      </c>
      <c r="O208" s="116">
        <v>-0.014791590570345141</v>
      </c>
      <c r="P208" s="116">
        <v>-0.0002581590794678671</v>
      </c>
      <c r="Q208" s="116">
        <v>0.001753915309158088</v>
      </c>
      <c r="R208" s="116">
        <v>-0.00012623445011816502</v>
      </c>
      <c r="S208" s="116">
        <v>-0.00020029265324249243</v>
      </c>
      <c r="T208" s="116">
        <v>-1.8390134033040856E-05</v>
      </c>
      <c r="U208" s="116">
        <v>3.6488042063461425E-05</v>
      </c>
      <c r="V208" s="116">
        <v>-9.964466437977035E-06</v>
      </c>
      <c r="W208" s="116">
        <v>-1.2658308857534967E-05</v>
      </c>
      <c r="X208" s="116">
        <v>67.5</v>
      </c>
    </row>
    <row r="209" spans="1:24" s="116" customFormat="1" ht="12.75">
      <c r="A209" s="116">
        <v>153</v>
      </c>
      <c r="B209" s="116">
        <v>127.4000015258789</v>
      </c>
      <c r="C209" s="116">
        <v>145.10000610351562</v>
      </c>
      <c r="D209" s="116">
        <v>9.202481269836426</v>
      </c>
      <c r="E209" s="116">
        <v>9.131134033203125</v>
      </c>
      <c r="F209" s="116">
        <v>27.98858774616593</v>
      </c>
      <c r="G209" s="116" t="s">
        <v>58</v>
      </c>
      <c r="H209" s="116">
        <v>12.502159069567625</v>
      </c>
      <c r="I209" s="116">
        <v>72.40216059544653</v>
      </c>
      <c r="J209" s="116" t="s">
        <v>61</v>
      </c>
      <c r="K209" s="116">
        <v>-0.19204990978815537</v>
      </c>
      <c r="L209" s="116">
        <v>-0.41489435999488805</v>
      </c>
      <c r="M209" s="116">
        <v>-0.046448082437360844</v>
      </c>
      <c r="N209" s="116">
        <v>-0.15181677368913316</v>
      </c>
      <c r="O209" s="116">
        <v>-0.007553859978545983</v>
      </c>
      <c r="P209" s="116">
        <v>-0.011899509340565965</v>
      </c>
      <c r="Q209" s="116">
        <v>-0.001005657810734545</v>
      </c>
      <c r="R209" s="116">
        <v>-0.002333594577894562</v>
      </c>
      <c r="S209" s="116">
        <v>-8.580335491683558E-05</v>
      </c>
      <c r="T209" s="116">
        <v>-0.00017419570952006996</v>
      </c>
      <c r="U209" s="116">
        <v>-2.497523817787296E-05</v>
      </c>
      <c r="V209" s="116">
        <v>-8.615332071631666E-05</v>
      </c>
      <c r="W209" s="116">
        <v>-4.927413348035204E-06</v>
      </c>
      <c r="X209" s="116">
        <v>67.5</v>
      </c>
    </row>
    <row r="210" s="116" customFormat="1" ht="12.75">
      <c r="A210" s="116" t="s">
        <v>138</v>
      </c>
    </row>
    <row r="211" spans="1:24" s="116" customFormat="1" ht="12.75">
      <c r="A211" s="116">
        <v>1538</v>
      </c>
      <c r="B211" s="116">
        <v>163.48</v>
      </c>
      <c r="C211" s="116">
        <v>180.68</v>
      </c>
      <c r="D211" s="116">
        <v>8.667063084442082</v>
      </c>
      <c r="E211" s="116">
        <v>8.795849611239937</v>
      </c>
      <c r="F211" s="116">
        <v>33.78615955093319</v>
      </c>
      <c r="G211" s="116" t="s">
        <v>59</v>
      </c>
      <c r="H211" s="116">
        <v>-3.0405533428818643</v>
      </c>
      <c r="I211" s="116">
        <v>92.93944665711813</v>
      </c>
      <c r="J211" s="116" t="s">
        <v>73</v>
      </c>
      <c r="K211" s="116">
        <v>0.5084510084234792</v>
      </c>
      <c r="M211" s="116" t="s">
        <v>68</v>
      </c>
      <c r="N211" s="116">
        <v>0.44819775491942754</v>
      </c>
      <c r="X211" s="116">
        <v>67.5</v>
      </c>
    </row>
    <row r="212" spans="1:24" s="116" customFormat="1" ht="12.75">
      <c r="A212" s="116">
        <v>1533</v>
      </c>
      <c r="B212" s="116">
        <v>149.47999572753906</v>
      </c>
      <c r="C212" s="116">
        <v>150.8800048828125</v>
      </c>
      <c r="D212" s="116">
        <v>8.249406814575195</v>
      </c>
      <c r="E212" s="116">
        <v>8.466595649719238</v>
      </c>
      <c r="F212" s="116">
        <v>34.84452357381421</v>
      </c>
      <c r="G212" s="116" t="s">
        <v>56</v>
      </c>
      <c r="H212" s="116">
        <v>18.66447569661254</v>
      </c>
      <c r="I212" s="116">
        <v>100.6444714241516</v>
      </c>
      <c r="J212" s="116" t="s">
        <v>62</v>
      </c>
      <c r="K212" s="116">
        <v>0.3114274332721014</v>
      </c>
      <c r="L212" s="116">
        <v>0.6249676850596367</v>
      </c>
      <c r="M212" s="116">
        <v>0.0737265530845445</v>
      </c>
      <c r="N212" s="116">
        <v>0.12231075403539216</v>
      </c>
      <c r="O212" s="116">
        <v>0.012507376764316283</v>
      </c>
      <c r="P212" s="116">
        <v>0.01792846392664588</v>
      </c>
      <c r="Q212" s="116">
        <v>0.0015225344518602646</v>
      </c>
      <c r="R212" s="116">
        <v>0.0018827214907971735</v>
      </c>
      <c r="S212" s="116">
        <v>0.000164110864249925</v>
      </c>
      <c r="T212" s="116">
        <v>0.0002638292038469526</v>
      </c>
      <c r="U212" s="116">
        <v>3.3303048813159884E-05</v>
      </c>
      <c r="V212" s="116">
        <v>6.987212995542591E-05</v>
      </c>
      <c r="W212" s="116">
        <v>1.0232290742522398E-05</v>
      </c>
      <c r="X212" s="116">
        <v>67.5</v>
      </c>
    </row>
    <row r="213" spans="1:24" s="116" customFormat="1" ht="12.75">
      <c r="A213" s="116">
        <v>1534</v>
      </c>
      <c r="B213" s="116">
        <v>145.77999877929688</v>
      </c>
      <c r="C213" s="116">
        <v>157.67999267578125</v>
      </c>
      <c r="D213" s="116">
        <v>8.431211471557617</v>
      </c>
      <c r="E213" s="116">
        <v>8.851842880249023</v>
      </c>
      <c r="F213" s="116">
        <v>28.66249433848768</v>
      </c>
      <c r="G213" s="116" t="s">
        <v>57</v>
      </c>
      <c r="H213" s="116">
        <v>2.710611127708006</v>
      </c>
      <c r="I213" s="116">
        <v>80.99060990700488</v>
      </c>
      <c r="J213" s="116" t="s">
        <v>60</v>
      </c>
      <c r="K213" s="116">
        <v>-0.22205245063462214</v>
      </c>
      <c r="L213" s="116">
        <v>-0.0033990878076074794</v>
      </c>
      <c r="M213" s="116">
        <v>0.05197722505517674</v>
      </c>
      <c r="N213" s="116">
        <v>-0.0012647211601296592</v>
      </c>
      <c r="O213" s="116">
        <v>-0.009011940116528087</v>
      </c>
      <c r="P213" s="116">
        <v>-0.0003889641985930055</v>
      </c>
      <c r="Q213" s="116">
        <v>0.0010446333773676665</v>
      </c>
      <c r="R213" s="116">
        <v>-0.00010169092179718349</v>
      </c>
      <c r="S213" s="116">
        <v>-0.00012564065808436762</v>
      </c>
      <c r="T213" s="116">
        <v>-2.7705058934786796E-05</v>
      </c>
      <c r="U213" s="116">
        <v>2.085553587386744E-05</v>
      </c>
      <c r="V213" s="116">
        <v>-8.026995493212936E-06</v>
      </c>
      <c r="W213" s="116">
        <v>-8.049801286477163E-06</v>
      </c>
      <c r="X213" s="116">
        <v>67.5</v>
      </c>
    </row>
    <row r="214" spans="1:24" s="116" customFormat="1" ht="12.75">
      <c r="A214" s="116">
        <v>153</v>
      </c>
      <c r="B214" s="116">
        <v>128.77999877929688</v>
      </c>
      <c r="C214" s="116">
        <v>151.77999877929688</v>
      </c>
      <c r="D214" s="116">
        <v>9.19481086730957</v>
      </c>
      <c r="E214" s="116">
        <v>9.220243453979492</v>
      </c>
      <c r="F214" s="116">
        <v>28.675338308794927</v>
      </c>
      <c r="G214" s="116" t="s">
        <v>58</v>
      </c>
      <c r="H214" s="116">
        <v>12.964863932903683</v>
      </c>
      <c r="I214" s="116">
        <v>74.24486271220056</v>
      </c>
      <c r="J214" s="116" t="s">
        <v>61</v>
      </c>
      <c r="K214" s="116">
        <v>-0.21835694484400497</v>
      </c>
      <c r="L214" s="116">
        <v>-0.6249584414750131</v>
      </c>
      <c r="M214" s="116">
        <v>-0.05228740484372566</v>
      </c>
      <c r="N214" s="116">
        <v>-0.12230421510762954</v>
      </c>
      <c r="O214" s="116">
        <v>-0.008672912363253222</v>
      </c>
      <c r="P214" s="116">
        <v>-0.0179242440739144</v>
      </c>
      <c r="Q214" s="116">
        <v>-0.001107633632565777</v>
      </c>
      <c r="R214" s="116">
        <v>-0.0018799731828761735</v>
      </c>
      <c r="S214" s="116">
        <v>-0.00010557841067654095</v>
      </c>
      <c r="T214" s="116">
        <v>-0.0002623704985548811</v>
      </c>
      <c r="U214" s="116">
        <v>-2.5964200039006366E-05</v>
      </c>
      <c r="V214" s="116">
        <v>-6.940952303437811E-05</v>
      </c>
      <c r="W214" s="116">
        <v>-6.31668212653923E-06</v>
      </c>
      <c r="X214" s="116">
        <v>67.5</v>
      </c>
    </row>
    <row r="215" s="116" customFormat="1" ht="12.75">
      <c r="A215" s="116" t="s">
        <v>144</v>
      </c>
    </row>
    <row r="216" spans="1:24" s="116" customFormat="1" ht="12.75">
      <c r="A216" s="116">
        <v>1538</v>
      </c>
      <c r="B216" s="116">
        <v>186.6</v>
      </c>
      <c r="C216" s="116">
        <v>198.4</v>
      </c>
      <c r="D216" s="116">
        <v>8.167451359842593</v>
      </c>
      <c r="E216" s="116">
        <v>8.457972774991932</v>
      </c>
      <c r="F216" s="116">
        <v>38.41091415238469</v>
      </c>
      <c r="G216" s="116" t="s">
        <v>59</v>
      </c>
      <c r="H216" s="116">
        <v>-6.866567378900669</v>
      </c>
      <c r="I216" s="116">
        <v>112.23343262109933</v>
      </c>
      <c r="J216" s="116" t="s">
        <v>73</v>
      </c>
      <c r="K216" s="116">
        <v>1.5052548502681111</v>
      </c>
      <c r="M216" s="116" t="s">
        <v>68</v>
      </c>
      <c r="N216" s="116">
        <v>0.8473754683934257</v>
      </c>
      <c r="X216" s="116">
        <v>67.5</v>
      </c>
    </row>
    <row r="217" spans="1:24" s="116" customFormat="1" ht="12.75">
      <c r="A217" s="116">
        <v>1533</v>
      </c>
      <c r="B217" s="116">
        <v>160.77999877929688</v>
      </c>
      <c r="C217" s="116">
        <v>189.97999572753906</v>
      </c>
      <c r="D217" s="116">
        <v>8.452057838439941</v>
      </c>
      <c r="E217" s="116">
        <v>8.549744606018066</v>
      </c>
      <c r="F217" s="116">
        <v>39.7241635053566</v>
      </c>
      <c r="G217" s="116" t="s">
        <v>56</v>
      </c>
      <c r="H217" s="116">
        <v>18.760833470204574</v>
      </c>
      <c r="I217" s="116">
        <v>112.04083224950145</v>
      </c>
      <c r="J217" s="116" t="s">
        <v>62</v>
      </c>
      <c r="K217" s="116">
        <v>1.150535034352352</v>
      </c>
      <c r="L217" s="116">
        <v>0.2749721951104448</v>
      </c>
      <c r="M217" s="116">
        <v>0.2723742689370645</v>
      </c>
      <c r="N217" s="116">
        <v>0.17172699304284408</v>
      </c>
      <c r="O217" s="116">
        <v>0.04620736108577736</v>
      </c>
      <c r="P217" s="116">
        <v>0.007888209550494076</v>
      </c>
      <c r="Q217" s="116">
        <v>0.005624584979868934</v>
      </c>
      <c r="R217" s="116">
        <v>0.002643334384918005</v>
      </c>
      <c r="S217" s="116">
        <v>0.0006062080778536611</v>
      </c>
      <c r="T217" s="116">
        <v>0.0001161228210210054</v>
      </c>
      <c r="U217" s="116">
        <v>0.00012300533265906965</v>
      </c>
      <c r="V217" s="116">
        <v>9.808583725326851E-05</v>
      </c>
      <c r="W217" s="116">
        <v>3.779382169774884E-05</v>
      </c>
      <c r="X217" s="116">
        <v>67.5</v>
      </c>
    </row>
    <row r="218" spans="1:24" s="116" customFormat="1" ht="12.75">
      <c r="A218" s="116">
        <v>1534</v>
      </c>
      <c r="B218" s="116">
        <v>149.97999572753906</v>
      </c>
      <c r="C218" s="116">
        <v>166.97999572753906</v>
      </c>
      <c r="D218" s="116">
        <v>8.239401817321777</v>
      </c>
      <c r="E218" s="116">
        <v>8.667116165161133</v>
      </c>
      <c r="F218" s="116">
        <v>36.061553864078974</v>
      </c>
      <c r="G218" s="116" t="s">
        <v>57</v>
      </c>
      <c r="H218" s="116">
        <v>21.808398398556903</v>
      </c>
      <c r="I218" s="116">
        <v>104.28839412609597</v>
      </c>
      <c r="J218" s="116" t="s">
        <v>60</v>
      </c>
      <c r="K218" s="116">
        <v>-1.1041651683119478</v>
      </c>
      <c r="L218" s="116">
        <v>-0.0014943761379363752</v>
      </c>
      <c r="M218" s="116">
        <v>0.26050965411807503</v>
      </c>
      <c r="N218" s="116">
        <v>-0.0017762217620833822</v>
      </c>
      <c r="O218" s="116">
        <v>-0.04448260862224784</v>
      </c>
      <c r="P218" s="116">
        <v>-0.00017092305371644995</v>
      </c>
      <c r="Q218" s="116">
        <v>0.005334585317478748</v>
      </c>
      <c r="R218" s="116">
        <v>-0.0001428122218427431</v>
      </c>
      <c r="S218" s="116">
        <v>-0.0005933205706953731</v>
      </c>
      <c r="T218" s="116">
        <v>-1.2171506104778358E-05</v>
      </c>
      <c r="U218" s="116">
        <v>0.0001131987838563496</v>
      </c>
      <c r="V218" s="116">
        <v>-1.1279041287614114E-05</v>
      </c>
      <c r="W218" s="116">
        <v>-3.722839754686645E-05</v>
      </c>
      <c r="X218" s="116">
        <v>67.5</v>
      </c>
    </row>
    <row r="219" spans="1:24" s="116" customFormat="1" ht="12.75">
      <c r="A219" s="116">
        <v>153</v>
      </c>
      <c r="B219" s="116">
        <v>142.17999267578125</v>
      </c>
      <c r="C219" s="116">
        <v>160.3800048828125</v>
      </c>
      <c r="D219" s="116">
        <v>9.098045349121094</v>
      </c>
      <c r="E219" s="116">
        <v>9.179803848266602</v>
      </c>
      <c r="F219" s="116">
        <v>32.43585878530121</v>
      </c>
      <c r="G219" s="116" t="s">
        <v>58</v>
      </c>
      <c r="H219" s="116">
        <v>10.242423605373858</v>
      </c>
      <c r="I219" s="116">
        <v>84.92241628115511</v>
      </c>
      <c r="J219" s="116" t="s">
        <v>61</v>
      </c>
      <c r="K219" s="116">
        <v>-0.32334215060646804</v>
      </c>
      <c r="L219" s="116">
        <v>-0.2749681343789038</v>
      </c>
      <c r="M219" s="116">
        <v>-0.07951391381564137</v>
      </c>
      <c r="N219" s="116">
        <v>-0.17171780681044388</v>
      </c>
      <c r="O219" s="116">
        <v>-0.012506708146883976</v>
      </c>
      <c r="P219" s="116">
        <v>-0.007886357538319842</v>
      </c>
      <c r="Q219" s="116">
        <v>-0.0017827382551309579</v>
      </c>
      <c r="R219" s="116">
        <v>-0.0026394736861317988</v>
      </c>
      <c r="S219" s="116">
        <v>-0.00012433396175119373</v>
      </c>
      <c r="T219" s="116">
        <v>-0.00011548317626831103</v>
      </c>
      <c r="U219" s="116">
        <v>-4.812844477034173E-05</v>
      </c>
      <c r="V219" s="116">
        <v>-9.743518203045023E-05</v>
      </c>
      <c r="W219" s="116">
        <v>-6.513015784849537E-06</v>
      </c>
      <c r="X219" s="116">
        <v>67.5</v>
      </c>
    </row>
    <row r="220" s="116" customFormat="1" ht="12.75">
      <c r="A220" s="116" t="s">
        <v>150</v>
      </c>
    </row>
    <row r="221" spans="1:24" s="116" customFormat="1" ht="12.75">
      <c r="A221" s="116">
        <v>1538</v>
      </c>
      <c r="B221" s="116">
        <v>193.9</v>
      </c>
      <c r="C221" s="116">
        <v>197.7</v>
      </c>
      <c r="D221" s="116">
        <v>7.824523825052657</v>
      </c>
      <c r="E221" s="116">
        <v>8.271697618298665</v>
      </c>
      <c r="F221" s="116">
        <v>39.06418071918942</v>
      </c>
      <c r="G221" s="116" t="s">
        <v>59</v>
      </c>
      <c r="H221" s="116">
        <v>-7.218790183165922</v>
      </c>
      <c r="I221" s="116">
        <v>119.18120981683408</v>
      </c>
      <c r="J221" s="116" t="s">
        <v>73</v>
      </c>
      <c r="K221" s="116">
        <v>0.5542843570294463</v>
      </c>
      <c r="M221" s="116" t="s">
        <v>68</v>
      </c>
      <c r="N221" s="116">
        <v>0.3051917294777624</v>
      </c>
      <c r="X221" s="116">
        <v>67.5</v>
      </c>
    </row>
    <row r="222" spans="1:24" s="116" customFormat="1" ht="12.75">
      <c r="A222" s="116">
        <v>1533</v>
      </c>
      <c r="B222" s="116">
        <v>184.5800018310547</v>
      </c>
      <c r="C222" s="116">
        <v>181.47999572753906</v>
      </c>
      <c r="D222" s="116">
        <v>8.082911491394043</v>
      </c>
      <c r="E222" s="116">
        <v>8.114224433898926</v>
      </c>
      <c r="F222" s="116">
        <v>42.352193277369885</v>
      </c>
      <c r="G222" s="116" t="s">
        <v>56</v>
      </c>
      <c r="H222" s="116">
        <v>7.953236675921531</v>
      </c>
      <c r="I222" s="116">
        <v>125.03323850697622</v>
      </c>
      <c r="J222" s="116" t="s">
        <v>62</v>
      </c>
      <c r="K222" s="116">
        <v>0.6998742869528443</v>
      </c>
      <c r="L222" s="116">
        <v>0.17949275804227446</v>
      </c>
      <c r="M222" s="116">
        <v>0.1656859938528246</v>
      </c>
      <c r="N222" s="116">
        <v>0.06294019471598318</v>
      </c>
      <c r="O222" s="116">
        <v>0.028108100464582002</v>
      </c>
      <c r="P222" s="116">
        <v>0.0051491183623416535</v>
      </c>
      <c r="Q222" s="116">
        <v>0.0034214247476307947</v>
      </c>
      <c r="R222" s="116">
        <v>0.0009688147899058198</v>
      </c>
      <c r="S222" s="116">
        <v>0.0003687636927335106</v>
      </c>
      <c r="T222" s="116">
        <v>7.579407531358661E-05</v>
      </c>
      <c r="U222" s="116">
        <v>7.48258666292898E-05</v>
      </c>
      <c r="V222" s="116">
        <v>3.594720783596372E-05</v>
      </c>
      <c r="W222" s="116">
        <v>2.299206897059913E-05</v>
      </c>
      <c r="X222" s="116">
        <v>67.5</v>
      </c>
    </row>
    <row r="223" spans="1:24" s="116" customFormat="1" ht="12.75">
      <c r="A223" s="116">
        <v>1534</v>
      </c>
      <c r="B223" s="116">
        <v>159.25999450683594</v>
      </c>
      <c r="C223" s="116">
        <v>166.05999755859375</v>
      </c>
      <c r="D223" s="116">
        <v>8.174314498901367</v>
      </c>
      <c r="E223" s="116">
        <v>8.66055679321289</v>
      </c>
      <c r="F223" s="116">
        <v>35.129785329692</v>
      </c>
      <c r="G223" s="116" t="s">
        <v>57</v>
      </c>
      <c r="H223" s="116">
        <v>10.682580533264002</v>
      </c>
      <c r="I223" s="116">
        <v>102.44257504009994</v>
      </c>
      <c r="J223" s="116" t="s">
        <v>60</v>
      </c>
      <c r="K223" s="116">
        <v>-0.6890072569893182</v>
      </c>
      <c r="L223" s="116">
        <v>-0.0009760249838125377</v>
      </c>
      <c r="M223" s="116">
        <v>0.16277215614452786</v>
      </c>
      <c r="N223" s="116">
        <v>-0.0006510951266622131</v>
      </c>
      <c r="O223" s="116">
        <v>-0.02772328520280929</v>
      </c>
      <c r="P223" s="116">
        <v>-0.0001116029568229248</v>
      </c>
      <c r="Q223" s="116">
        <v>0.003343317406443132</v>
      </c>
      <c r="R223" s="116">
        <v>-5.235587063924293E-05</v>
      </c>
      <c r="S223" s="116">
        <v>-0.0003669895489933868</v>
      </c>
      <c r="T223" s="116">
        <v>-7.944455604973752E-06</v>
      </c>
      <c r="U223" s="116">
        <v>7.162611598723737E-05</v>
      </c>
      <c r="V223" s="116">
        <v>-4.137646470832983E-06</v>
      </c>
      <c r="W223" s="116">
        <v>-2.2943789547146504E-05</v>
      </c>
      <c r="X223" s="116">
        <v>67.5</v>
      </c>
    </row>
    <row r="224" spans="1:24" s="116" customFormat="1" ht="12.75">
      <c r="A224" s="116">
        <v>153</v>
      </c>
      <c r="B224" s="116">
        <v>153.1999969482422</v>
      </c>
      <c r="C224" s="116">
        <v>165.6999969482422</v>
      </c>
      <c r="D224" s="116">
        <v>8.989253044128418</v>
      </c>
      <c r="E224" s="116">
        <v>8.835565567016602</v>
      </c>
      <c r="F224" s="116">
        <v>34.095352673074416</v>
      </c>
      <c r="G224" s="116" t="s">
        <v>58</v>
      </c>
      <c r="H224" s="116">
        <v>4.689400761420586</v>
      </c>
      <c r="I224" s="116">
        <v>90.38939770966277</v>
      </c>
      <c r="J224" s="116" t="s">
        <v>61</v>
      </c>
      <c r="K224" s="116">
        <v>-0.1228536420046546</v>
      </c>
      <c r="L224" s="116">
        <v>-0.17949010436470714</v>
      </c>
      <c r="M224" s="116">
        <v>-0.03093660846084575</v>
      </c>
      <c r="N224" s="116">
        <v>-0.0629368269459298</v>
      </c>
      <c r="O224" s="116">
        <v>-0.004635166587160641</v>
      </c>
      <c r="P224" s="116">
        <v>-0.005147908768561499</v>
      </c>
      <c r="Q224" s="116">
        <v>-0.0007268947815707686</v>
      </c>
      <c r="R224" s="116">
        <v>-0.000967399069644924</v>
      </c>
      <c r="S224" s="116">
        <v>-3.612937873926931E-05</v>
      </c>
      <c r="T224" s="116">
        <v>-7.53765711463598E-05</v>
      </c>
      <c r="U224" s="116">
        <v>-2.1647397659004756E-05</v>
      </c>
      <c r="V224" s="116">
        <v>-3.5708285213439954E-05</v>
      </c>
      <c r="W224" s="116">
        <v>-1.4892134719502637E-06</v>
      </c>
      <c r="X224" s="116">
        <v>67.5</v>
      </c>
    </row>
    <row r="225" spans="1:14" s="116" customFormat="1" ht="12.75">
      <c r="A225" s="116" t="s">
        <v>156</v>
      </c>
      <c r="E225" s="117" t="s">
        <v>106</v>
      </c>
      <c r="F225" s="117">
        <f>MIN(F196:F224)</f>
        <v>27.712804819993448</v>
      </c>
      <c r="G225" s="117"/>
      <c r="H225" s="117"/>
      <c r="I225" s="118"/>
      <c r="J225" s="118" t="s">
        <v>158</v>
      </c>
      <c r="K225" s="117">
        <f>AVERAGE(K223,K218,K213,K208,K203,K198)</f>
        <v>-0.24171754232449702</v>
      </c>
      <c r="L225" s="117">
        <f>AVERAGE(L223,L218,L213,L208,L203,L198)</f>
        <v>-0.0020984703955127183</v>
      </c>
      <c r="M225" s="118" t="s">
        <v>108</v>
      </c>
      <c r="N225" s="117" t="e">
        <f>Mittelwert(K221,K216,K211,K206,K201,K196)</f>
        <v>#NAME?</v>
      </c>
    </row>
    <row r="226" spans="5:14" s="116" customFormat="1" ht="12.75">
      <c r="E226" s="117" t="s">
        <v>107</v>
      </c>
      <c r="F226" s="117">
        <f>MAX(F196:F224)</f>
        <v>42.352193277369885</v>
      </c>
      <c r="G226" s="117"/>
      <c r="H226" s="117"/>
      <c r="I226" s="118"/>
      <c r="J226" s="118" t="s">
        <v>159</v>
      </c>
      <c r="K226" s="117">
        <f>AVERAGE(K224,K219,K214,K209,K204,K199)</f>
        <v>-0.2550685122154636</v>
      </c>
      <c r="L226" s="117">
        <f>AVERAGE(L224,L219,L214,L209,L204,L199)</f>
        <v>-0.38590776653027153</v>
      </c>
      <c r="M226" s="117"/>
      <c r="N226" s="117"/>
    </row>
    <row r="227" spans="5:14" s="116" customFormat="1" ht="12.75">
      <c r="E227" s="117"/>
      <c r="F227" s="117"/>
      <c r="G227" s="117"/>
      <c r="H227" s="117"/>
      <c r="I227" s="117"/>
      <c r="J227" s="118" t="s">
        <v>112</v>
      </c>
      <c r="K227" s="117">
        <f>ABS(K225/$G$33)</f>
        <v>0.15107346395281063</v>
      </c>
      <c r="L227" s="117">
        <f>ABS(L225/$H$33)</f>
        <v>0.005829084431979773</v>
      </c>
      <c r="M227" s="118" t="s">
        <v>111</v>
      </c>
      <c r="N227" s="117">
        <f>K227+L227+L228+K228</f>
        <v>0.5430201934977235</v>
      </c>
    </row>
    <row r="228" spans="5:14" s="116" customFormat="1" ht="12.75">
      <c r="E228" s="117"/>
      <c r="F228" s="117"/>
      <c r="G228" s="117"/>
      <c r="H228" s="117"/>
      <c r="I228" s="117"/>
      <c r="J228" s="117"/>
      <c r="K228" s="117">
        <f>ABS(K226/$G$34)</f>
        <v>0.14492529103151341</v>
      </c>
      <c r="L228" s="117">
        <f>ABS(L226/$H$34)</f>
        <v>0.2411923540814197</v>
      </c>
      <c r="M228" s="117"/>
      <c r="N228" s="117"/>
    </row>
    <row r="229" s="101" customFormat="1" ht="12.75"/>
    <row r="230" s="101" customFormat="1" ht="12.75" hidden="1">
      <c r="A230" s="101" t="s">
        <v>121</v>
      </c>
    </row>
    <row r="231" spans="1:24" s="101" customFormat="1" ht="12.75" hidden="1">
      <c r="A231" s="101">
        <v>1538</v>
      </c>
      <c r="B231" s="101">
        <v>161.3</v>
      </c>
      <c r="C231" s="101">
        <v>166.5</v>
      </c>
      <c r="D231" s="101">
        <v>8.41122859763471</v>
      </c>
      <c r="E231" s="101">
        <v>8.786706143324947</v>
      </c>
      <c r="F231" s="101">
        <v>37.015415266816426</v>
      </c>
      <c r="G231" s="101" t="s">
        <v>59</v>
      </c>
      <c r="H231" s="101">
        <v>11.109952086947104</v>
      </c>
      <c r="I231" s="101">
        <v>104.90995208694711</v>
      </c>
      <c r="J231" s="101" t="s">
        <v>73</v>
      </c>
      <c r="K231" s="101">
        <v>1.2399282405338017</v>
      </c>
      <c r="M231" s="101" t="s">
        <v>68</v>
      </c>
      <c r="N231" s="101">
        <v>0.6801085321275191</v>
      </c>
      <c r="X231" s="101">
        <v>67.5</v>
      </c>
    </row>
    <row r="232" spans="1:24" s="101" customFormat="1" ht="12.75" hidden="1">
      <c r="A232" s="101">
        <v>1533</v>
      </c>
      <c r="B232" s="101">
        <v>147.13999938964844</v>
      </c>
      <c r="C232" s="101">
        <v>145.33999633789062</v>
      </c>
      <c r="D232" s="101">
        <v>8.177444458007812</v>
      </c>
      <c r="E232" s="101">
        <v>8.447502136230469</v>
      </c>
      <c r="F232" s="101">
        <v>31.74568867398307</v>
      </c>
      <c r="G232" s="101" t="s">
        <v>56</v>
      </c>
      <c r="H232" s="101">
        <v>12.851668504717892</v>
      </c>
      <c r="I232" s="101">
        <v>92.49166789436633</v>
      </c>
      <c r="J232" s="101" t="s">
        <v>62</v>
      </c>
      <c r="K232" s="101">
        <v>1.0434119666911927</v>
      </c>
      <c r="L232" s="101">
        <v>0.2939176614753431</v>
      </c>
      <c r="M232" s="101">
        <v>0.2470131342090125</v>
      </c>
      <c r="N232" s="101">
        <v>0.04430187582521313</v>
      </c>
      <c r="O232" s="101">
        <v>0.04190540653351104</v>
      </c>
      <c r="P232" s="101">
        <v>0.008431692337589381</v>
      </c>
      <c r="Q232" s="101">
        <v>0.0051008181032722805</v>
      </c>
      <c r="R232" s="101">
        <v>0.0006819794278864143</v>
      </c>
      <c r="S232" s="101">
        <v>0.0005497957280713938</v>
      </c>
      <c r="T232" s="101">
        <v>0.00012405088867766562</v>
      </c>
      <c r="U232" s="101">
        <v>0.00011155742627123274</v>
      </c>
      <c r="V232" s="101">
        <v>2.5320284507391338E-05</v>
      </c>
      <c r="W232" s="101">
        <v>3.4279342846233474E-05</v>
      </c>
      <c r="X232" s="101">
        <v>67.5</v>
      </c>
    </row>
    <row r="233" spans="1:24" s="101" customFormat="1" ht="12.75" hidden="1">
      <c r="A233" s="101">
        <v>153</v>
      </c>
      <c r="B233" s="101">
        <v>166.3000030517578</v>
      </c>
      <c r="C233" s="101">
        <v>171.60000610351562</v>
      </c>
      <c r="D233" s="101">
        <v>8.942781448364258</v>
      </c>
      <c r="E233" s="101">
        <v>9.000699996948242</v>
      </c>
      <c r="F233" s="101">
        <v>32.195494619062366</v>
      </c>
      <c r="G233" s="101" t="s">
        <v>57</v>
      </c>
      <c r="H233" s="101">
        <v>-12.956573143943231</v>
      </c>
      <c r="I233" s="101">
        <v>85.84342990781458</v>
      </c>
      <c r="J233" s="101" t="s">
        <v>60</v>
      </c>
      <c r="K233" s="101">
        <v>0.9237690136514373</v>
      </c>
      <c r="L233" s="101">
        <v>-0.0015983910477043789</v>
      </c>
      <c r="M233" s="101">
        <v>-0.21998088618201853</v>
      </c>
      <c r="N233" s="101">
        <v>-0.00045759201742135873</v>
      </c>
      <c r="O233" s="101">
        <v>0.03688790687867292</v>
      </c>
      <c r="P233" s="101">
        <v>-0.00018306474671292363</v>
      </c>
      <c r="Q233" s="101">
        <v>-0.004601906527134581</v>
      </c>
      <c r="R233" s="101">
        <v>-3.677968496055264E-05</v>
      </c>
      <c r="S233" s="101">
        <v>0.00046523822930308995</v>
      </c>
      <c r="T233" s="101">
        <v>-1.3050411726210046E-05</v>
      </c>
      <c r="U233" s="101">
        <v>-0.00010414128655895725</v>
      </c>
      <c r="V233" s="101">
        <v>-2.8948428500800586E-06</v>
      </c>
      <c r="W233" s="101">
        <v>2.8382989858120916E-05</v>
      </c>
      <c r="X233" s="101">
        <v>67.5</v>
      </c>
    </row>
    <row r="234" spans="1:24" s="101" customFormat="1" ht="12.75" hidden="1">
      <c r="A234" s="101">
        <v>1534</v>
      </c>
      <c r="B234" s="101">
        <v>178.55999755859375</v>
      </c>
      <c r="C234" s="101">
        <v>176.75999450683594</v>
      </c>
      <c r="D234" s="101">
        <v>8.38713550567627</v>
      </c>
      <c r="E234" s="101">
        <v>8.996367454528809</v>
      </c>
      <c r="F234" s="101">
        <v>39.16149526260949</v>
      </c>
      <c r="G234" s="101" t="s">
        <v>58</v>
      </c>
      <c r="H234" s="101">
        <v>0.3318549629566405</v>
      </c>
      <c r="I234" s="101">
        <v>111.39185252155039</v>
      </c>
      <c r="J234" s="101" t="s">
        <v>61</v>
      </c>
      <c r="K234" s="101">
        <v>-0.4851384767793968</v>
      </c>
      <c r="L234" s="101">
        <v>-0.2939133152363006</v>
      </c>
      <c r="M234" s="101">
        <v>-0.11235612215777753</v>
      </c>
      <c r="N234" s="101">
        <v>-0.04429951253883271</v>
      </c>
      <c r="O234" s="101">
        <v>-0.019883295070213716</v>
      </c>
      <c r="P234" s="101">
        <v>-0.008429704797575915</v>
      </c>
      <c r="Q234" s="101">
        <v>-0.002200182182953576</v>
      </c>
      <c r="R234" s="101">
        <v>-0.0006809869270657723</v>
      </c>
      <c r="S234" s="101">
        <v>-0.0002929654119524684</v>
      </c>
      <c r="T234" s="101">
        <v>-0.0001233625134937473</v>
      </c>
      <c r="U234" s="101">
        <v>-3.9995647139491035E-05</v>
      </c>
      <c r="V234" s="101">
        <v>-2.5154257937943272E-05</v>
      </c>
      <c r="W234" s="101">
        <v>-1.9221842593347373E-05</v>
      </c>
      <c r="X234" s="101">
        <v>67.5</v>
      </c>
    </row>
    <row r="235" s="101" customFormat="1" ht="12.75" hidden="1">
      <c r="A235" s="101" t="s">
        <v>127</v>
      </c>
    </row>
    <row r="236" spans="1:24" s="101" customFormat="1" ht="12.75" hidden="1">
      <c r="A236" s="101">
        <v>1538</v>
      </c>
      <c r="B236" s="101">
        <v>152.56</v>
      </c>
      <c r="C236" s="101">
        <v>170.46</v>
      </c>
      <c r="D236" s="101">
        <v>8.658633383600522</v>
      </c>
      <c r="E236" s="101">
        <v>8.860184629470558</v>
      </c>
      <c r="F236" s="101">
        <v>31.669639847985398</v>
      </c>
      <c r="G236" s="101" t="s">
        <v>59</v>
      </c>
      <c r="H236" s="101">
        <v>2.102167416075261</v>
      </c>
      <c r="I236" s="101">
        <v>87.16216741607526</v>
      </c>
      <c r="J236" s="101" t="s">
        <v>73</v>
      </c>
      <c r="K236" s="101">
        <v>0.3483487129466636</v>
      </c>
      <c r="M236" s="101" t="s">
        <v>68</v>
      </c>
      <c r="N236" s="101">
        <v>0.24040577230234805</v>
      </c>
      <c r="X236" s="101">
        <v>67.5</v>
      </c>
    </row>
    <row r="237" spans="1:24" s="101" customFormat="1" ht="12.75" hidden="1">
      <c r="A237" s="101">
        <v>1533</v>
      </c>
      <c r="B237" s="101">
        <v>138.05999755859375</v>
      </c>
      <c r="C237" s="101">
        <v>160.9600067138672</v>
      </c>
      <c r="D237" s="101">
        <v>8.47634506225586</v>
      </c>
      <c r="E237" s="101">
        <v>8.368990898132324</v>
      </c>
      <c r="F237" s="101">
        <v>31.541335144108597</v>
      </c>
      <c r="G237" s="101" t="s">
        <v>56</v>
      </c>
      <c r="H237" s="101">
        <v>18.061964463711547</v>
      </c>
      <c r="I237" s="101">
        <v>88.6219620223053</v>
      </c>
      <c r="J237" s="101" t="s">
        <v>62</v>
      </c>
      <c r="K237" s="101">
        <v>0.4823025788766706</v>
      </c>
      <c r="L237" s="101">
        <v>0.28663797053309403</v>
      </c>
      <c r="M237" s="101">
        <v>0.11417898978140342</v>
      </c>
      <c r="N237" s="101">
        <v>0.141709373244841</v>
      </c>
      <c r="O237" s="101">
        <v>0.01937004575502473</v>
      </c>
      <c r="P237" s="101">
        <v>0.008222881440024253</v>
      </c>
      <c r="Q237" s="101">
        <v>0.002357918752325015</v>
      </c>
      <c r="R237" s="101">
        <v>0.002181307305801202</v>
      </c>
      <c r="S237" s="101">
        <v>0.00025414037107522846</v>
      </c>
      <c r="T237" s="101">
        <v>0.00012102082079779784</v>
      </c>
      <c r="U237" s="101">
        <v>5.1576263689577066E-05</v>
      </c>
      <c r="V237" s="101">
        <v>8.094884383753232E-05</v>
      </c>
      <c r="W237" s="101">
        <v>1.584207358316672E-05</v>
      </c>
      <c r="X237" s="101">
        <v>67.5</v>
      </c>
    </row>
    <row r="238" spans="1:24" s="101" customFormat="1" ht="12.75" hidden="1">
      <c r="A238" s="101">
        <v>153</v>
      </c>
      <c r="B238" s="101">
        <v>136.5</v>
      </c>
      <c r="C238" s="101">
        <v>157.89999389648438</v>
      </c>
      <c r="D238" s="101">
        <v>9.119903564453125</v>
      </c>
      <c r="E238" s="101">
        <v>9.105332374572754</v>
      </c>
      <c r="F238" s="101">
        <v>29.755923712969945</v>
      </c>
      <c r="G238" s="101" t="s">
        <v>57</v>
      </c>
      <c r="H238" s="101">
        <v>8.700651136766197</v>
      </c>
      <c r="I238" s="101">
        <v>77.7006511367662</v>
      </c>
      <c r="J238" s="101" t="s">
        <v>60</v>
      </c>
      <c r="K238" s="101">
        <v>-0.25538469840112343</v>
      </c>
      <c r="L238" s="101">
        <v>-0.001557986494194123</v>
      </c>
      <c r="M238" s="101">
        <v>0.05935446287591503</v>
      </c>
      <c r="N238" s="101">
        <v>-0.0014654308254025796</v>
      </c>
      <c r="O238" s="101">
        <v>-0.010433269714492441</v>
      </c>
      <c r="P238" s="101">
        <v>-0.00017832020983467873</v>
      </c>
      <c r="Q238" s="101">
        <v>0.0011724043893053082</v>
      </c>
      <c r="R238" s="101">
        <v>-0.00011781595230123647</v>
      </c>
      <c r="S238" s="101">
        <v>-0.00015100825041727603</v>
      </c>
      <c r="T238" s="101">
        <v>-1.2705690147999816E-05</v>
      </c>
      <c r="U238" s="101">
        <v>2.200456822395762E-05</v>
      </c>
      <c r="V238" s="101">
        <v>-9.299290770176805E-06</v>
      </c>
      <c r="W238" s="101">
        <v>-9.832398218369838E-06</v>
      </c>
      <c r="X238" s="101">
        <v>67.5</v>
      </c>
    </row>
    <row r="239" spans="1:24" s="101" customFormat="1" ht="12.75" hidden="1">
      <c r="A239" s="101">
        <v>1534</v>
      </c>
      <c r="B239" s="101">
        <v>150.36000061035156</v>
      </c>
      <c r="C239" s="101">
        <v>154.36000061035156</v>
      </c>
      <c r="D239" s="101">
        <v>8.370536804199219</v>
      </c>
      <c r="E239" s="101">
        <v>8.904926300048828</v>
      </c>
      <c r="F239" s="101">
        <v>31.706525598270073</v>
      </c>
      <c r="G239" s="101" t="s">
        <v>58</v>
      </c>
      <c r="H239" s="101">
        <v>7.398787326060173</v>
      </c>
      <c r="I239" s="101">
        <v>90.25878793641174</v>
      </c>
      <c r="J239" s="101" t="s">
        <v>61</v>
      </c>
      <c r="K239" s="101">
        <v>-0.4091386481544542</v>
      </c>
      <c r="L239" s="101">
        <v>-0.2866337363769568</v>
      </c>
      <c r="M239" s="101">
        <v>-0.09753916876933827</v>
      </c>
      <c r="N239" s="101">
        <v>-0.14170179595877258</v>
      </c>
      <c r="O239" s="101">
        <v>-0.016320096679137853</v>
      </c>
      <c r="P239" s="101">
        <v>-0.008220947699593997</v>
      </c>
      <c r="Q239" s="101">
        <v>-0.002045788060993514</v>
      </c>
      <c r="R239" s="101">
        <v>-0.0021781232664211296</v>
      </c>
      <c r="S239" s="101">
        <v>-0.0002044109500887075</v>
      </c>
      <c r="T239" s="101">
        <v>-0.00012035200249449828</v>
      </c>
      <c r="U239" s="101">
        <v>-4.664664997032456E-05</v>
      </c>
      <c r="V239" s="101">
        <v>-8.041292501709472E-05</v>
      </c>
      <c r="W239" s="101">
        <v>-1.2421563536442037E-05</v>
      </c>
      <c r="X239" s="101">
        <v>67.5</v>
      </c>
    </row>
    <row r="240" s="101" customFormat="1" ht="12.75" hidden="1">
      <c r="A240" s="101" t="s">
        <v>133</v>
      </c>
    </row>
    <row r="241" spans="1:24" s="101" customFormat="1" ht="12.75" hidden="1">
      <c r="A241" s="101">
        <v>1538</v>
      </c>
      <c r="B241" s="101">
        <v>154.8</v>
      </c>
      <c r="C241" s="101">
        <v>176.4</v>
      </c>
      <c r="D241" s="101">
        <v>8.187866504802422</v>
      </c>
      <c r="E241" s="101">
        <v>8.573402531330654</v>
      </c>
      <c r="F241" s="101">
        <v>31.26700818997496</v>
      </c>
      <c r="G241" s="101" t="s">
        <v>59</v>
      </c>
      <c r="H241" s="101">
        <v>3.7103202528967927</v>
      </c>
      <c r="I241" s="101">
        <v>91.0103202528968</v>
      </c>
      <c r="J241" s="101" t="s">
        <v>73</v>
      </c>
      <c r="K241" s="101">
        <v>0.3062921909521579</v>
      </c>
      <c r="M241" s="101" t="s">
        <v>68</v>
      </c>
      <c r="N241" s="101">
        <v>0.2052782533211901</v>
      </c>
      <c r="X241" s="101">
        <v>67.5</v>
      </c>
    </row>
    <row r="242" spans="1:24" s="101" customFormat="1" ht="12.75" hidden="1">
      <c r="A242" s="101">
        <v>1533</v>
      </c>
      <c r="B242" s="101">
        <v>145.17999267578125</v>
      </c>
      <c r="C242" s="101">
        <v>155.3800048828125</v>
      </c>
      <c r="D242" s="101">
        <v>8.216432571411133</v>
      </c>
      <c r="E242" s="101">
        <v>8.390396118164062</v>
      </c>
      <c r="F242" s="101">
        <v>32.83802201961026</v>
      </c>
      <c r="G242" s="101" t="s">
        <v>56</v>
      </c>
      <c r="H242" s="101">
        <v>17.53238841265366</v>
      </c>
      <c r="I242" s="101">
        <v>95.21238108843491</v>
      </c>
      <c r="J242" s="101" t="s">
        <v>62</v>
      </c>
      <c r="K242" s="101">
        <v>0.4777634336271122</v>
      </c>
      <c r="L242" s="101">
        <v>0.20416078228560489</v>
      </c>
      <c r="M242" s="101">
        <v>0.11310443732210738</v>
      </c>
      <c r="N242" s="101">
        <v>0.1521399376764146</v>
      </c>
      <c r="O242" s="101">
        <v>0.019187727102879183</v>
      </c>
      <c r="P242" s="101">
        <v>0.005856875980874255</v>
      </c>
      <c r="Q242" s="101">
        <v>0.002335736789016573</v>
      </c>
      <c r="R242" s="101">
        <v>0.002341856128187154</v>
      </c>
      <c r="S242" s="101">
        <v>0.00025174273103777155</v>
      </c>
      <c r="T242" s="101">
        <v>8.620724106510966E-05</v>
      </c>
      <c r="U242" s="101">
        <v>5.1091030801925446E-05</v>
      </c>
      <c r="V242" s="101">
        <v>8.690615510057652E-05</v>
      </c>
      <c r="W242" s="101">
        <v>1.5691362543093978E-05</v>
      </c>
      <c r="X242" s="101">
        <v>67.5</v>
      </c>
    </row>
    <row r="243" spans="1:24" s="101" customFormat="1" ht="12.75" hidden="1">
      <c r="A243" s="101">
        <v>153</v>
      </c>
      <c r="B243" s="101">
        <v>127.4000015258789</v>
      </c>
      <c r="C243" s="101">
        <v>145.10000610351562</v>
      </c>
      <c r="D243" s="101">
        <v>9.202481269836426</v>
      </c>
      <c r="E243" s="101">
        <v>9.131134033203125</v>
      </c>
      <c r="F243" s="101">
        <v>27.22850536384269</v>
      </c>
      <c r="G243" s="101" t="s">
        <v>57</v>
      </c>
      <c r="H243" s="101">
        <v>10.535943152929406</v>
      </c>
      <c r="I243" s="101">
        <v>70.43594467880831</v>
      </c>
      <c r="J243" s="101" t="s">
        <v>60</v>
      </c>
      <c r="K243" s="101">
        <v>-0.2640782646317062</v>
      </c>
      <c r="L243" s="101">
        <v>-0.001109126819574649</v>
      </c>
      <c r="M243" s="101">
        <v>0.06144203561680954</v>
      </c>
      <c r="N243" s="101">
        <v>-0.0015733333915267348</v>
      </c>
      <c r="O243" s="101">
        <v>-0.010777658543031539</v>
      </c>
      <c r="P243" s="101">
        <v>-0.00012697083942964896</v>
      </c>
      <c r="Q243" s="101">
        <v>0.0012168977197727455</v>
      </c>
      <c r="R243" s="101">
        <v>-0.00012648790004161515</v>
      </c>
      <c r="S243" s="101">
        <v>-0.00015511778724224502</v>
      </c>
      <c r="T243" s="101">
        <v>-9.04942187651241E-06</v>
      </c>
      <c r="U243" s="101">
        <v>2.3062028513408083E-05</v>
      </c>
      <c r="V243" s="101">
        <v>-9.983462174571994E-06</v>
      </c>
      <c r="W243" s="101">
        <v>-1.007482210719954E-05</v>
      </c>
      <c r="X243" s="101">
        <v>67.5</v>
      </c>
    </row>
    <row r="244" spans="1:24" s="101" customFormat="1" ht="12.75" hidden="1">
      <c r="A244" s="101">
        <v>1534</v>
      </c>
      <c r="B244" s="101">
        <v>136.4600067138672</v>
      </c>
      <c r="C244" s="101">
        <v>155.05999755859375</v>
      </c>
      <c r="D244" s="101">
        <v>8.44806957244873</v>
      </c>
      <c r="E244" s="101">
        <v>8.887195587158203</v>
      </c>
      <c r="F244" s="101">
        <v>27.001136535493377</v>
      </c>
      <c r="G244" s="101" t="s">
        <v>58</v>
      </c>
      <c r="H244" s="101">
        <v>7.15412570963565</v>
      </c>
      <c r="I244" s="101">
        <v>76.11413242350284</v>
      </c>
      <c r="J244" s="101" t="s">
        <v>61</v>
      </c>
      <c r="K244" s="101">
        <v>-0.3981464161087911</v>
      </c>
      <c r="L244" s="101">
        <v>-0.20415776953417242</v>
      </c>
      <c r="M244" s="101">
        <v>-0.094960465464388</v>
      </c>
      <c r="N244" s="101">
        <v>-0.15213180225785278</v>
      </c>
      <c r="O244" s="101">
        <v>-0.015874852682919098</v>
      </c>
      <c r="P244" s="101">
        <v>-0.005855499522779956</v>
      </c>
      <c r="Q244" s="101">
        <v>-0.001993696638703427</v>
      </c>
      <c r="R244" s="101">
        <v>-0.002338437712719924</v>
      </c>
      <c r="S244" s="101">
        <v>-0.0001982747455210204</v>
      </c>
      <c r="T244" s="101">
        <v>-8.573095342849529E-05</v>
      </c>
      <c r="U244" s="101">
        <v>-4.5589870248225614E-05</v>
      </c>
      <c r="V244" s="101">
        <v>-8.633081881561389E-05</v>
      </c>
      <c r="W244" s="101">
        <v>-1.2029830338250664E-05</v>
      </c>
      <c r="X244" s="101">
        <v>67.5</v>
      </c>
    </row>
    <row r="245" s="101" customFormat="1" ht="12.75" hidden="1">
      <c r="A245" s="101" t="s">
        <v>139</v>
      </c>
    </row>
    <row r="246" spans="1:24" s="101" customFormat="1" ht="12.75" hidden="1">
      <c r="A246" s="101">
        <v>1538</v>
      </c>
      <c r="B246" s="101">
        <v>163.48</v>
      </c>
      <c r="C246" s="101">
        <v>180.68</v>
      </c>
      <c r="D246" s="101">
        <v>8.667063084442082</v>
      </c>
      <c r="E246" s="101">
        <v>8.795849611239937</v>
      </c>
      <c r="F246" s="101">
        <v>34.1982660544917</v>
      </c>
      <c r="G246" s="101" t="s">
        <v>59</v>
      </c>
      <c r="H246" s="101">
        <v>-1.906924930727243</v>
      </c>
      <c r="I246" s="101">
        <v>94.07307506927275</v>
      </c>
      <c r="J246" s="101" t="s">
        <v>73</v>
      </c>
      <c r="K246" s="101">
        <v>0.5370745806042426</v>
      </c>
      <c r="M246" s="101" t="s">
        <v>68</v>
      </c>
      <c r="N246" s="101">
        <v>0.35644251496090584</v>
      </c>
      <c r="X246" s="101">
        <v>67.5</v>
      </c>
    </row>
    <row r="247" spans="1:24" s="101" customFormat="1" ht="12.75" hidden="1">
      <c r="A247" s="101">
        <v>1533</v>
      </c>
      <c r="B247" s="101">
        <v>149.47999572753906</v>
      </c>
      <c r="C247" s="101">
        <v>150.8800048828125</v>
      </c>
      <c r="D247" s="101">
        <v>8.249406814575195</v>
      </c>
      <c r="E247" s="101">
        <v>8.466595649719238</v>
      </c>
      <c r="F247" s="101">
        <v>34.84452357381421</v>
      </c>
      <c r="G247" s="101" t="s">
        <v>56</v>
      </c>
      <c r="H247" s="101">
        <v>18.66447569661254</v>
      </c>
      <c r="I247" s="101">
        <v>100.6444714241516</v>
      </c>
      <c r="J247" s="101" t="s">
        <v>62</v>
      </c>
      <c r="K247" s="101">
        <v>0.600577705138579</v>
      </c>
      <c r="L247" s="101">
        <v>0.3746812519228207</v>
      </c>
      <c r="M247" s="101">
        <v>0.14217910250374516</v>
      </c>
      <c r="N247" s="101">
        <v>0.12276164656315139</v>
      </c>
      <c r="O247" s="101">
        <v>0.024120190545149817</v>
      </c>
      <c r="P247" s="101">
        <v>0.010748554395875307</v>
      </c>
      <c r="Q247" s="101">
        <v>0.0029360993865423447</v>
      </c>
      <c r="R247" s="101">
        <v>0.0018896560890455695</v>
      </c>
      <c r="S247" s="101">
        <v>0.0003164635501401222</v>
      </c>
      <c r="T247" s="101">
        <v>0.00015818748362301217</v>
      </c>
      <c r="U247" s="101">
        <v>6.42194436727111E-05</v>
      </c>
      <c r="V247" s="101">
        <v>7.012457324651229E-05</v>
      </c>
      <c r="W247" s="101">
        <v>1.9729991756981603E-05</v>
      </c>
      <c r="X247" s="101">
        <v>67.5</v>
      </c>
    </row>
    <row r="248" spans="1:24" s="101" customFormat="1" ht="12.75" hidden="1">
      <c r="A248" s="101">
        <v>153</v>
      </c>
      <c r="B248" s="101">
        <v>128.77999877929688</v>
      </c>
      <c r="C248" s="101">
        <v>151.77999877929688</v>
      </c>
      <c r="D248" s="101">
        <v>9.19481086730957</v>
      </c>
      <c r="E248" s="101">
        <v>9.220243453979492</v>
      </c>
      <c r="F248" s="101">
        <v>26.770982219234774</v>
      </c>
      <c r="G248" s="101" t="s">
        <v>57</v>
      </c>
      <c r="H248" s="101">
        <v>8.034193023219188</v>
      </c>
      <c r="I248" s="101">
        <v>69.31419180251606</v>
      </c>
      <c r="J248" s="101" t="s">
        <v>60</v>
      </c>
      <c r="K248" s="101">
        <v>-0.38415469168139493</v>
      </c>
      <c r="L248" s="101">
        <v>-0.0020372314450202906</v>
      </c>
      <c r="M248" s="101">
        <v>0.08969568199759809</v>
      </c>
      <c r="N248" s="101">
        <v>-0.0012694935268415502</v>
      </c>
      <c r="O248" s="101">
        <v>-0.015627312876293493</v>
      </c>
      <c r="P248" s="101">
        <v>-0.00023311506916073708</v>
      </c>
      <c r="Q248" s="101">
        <v>0.0017918045411166518</v>
      </c>
      <c r="R248" s="101">
        <v>-0.00010206898792785416</v>
      </c>
      <c r="S248" s="101">
        <v>-0.00022082129367818147</v>
      </c>
      <c r="T248" s="101">
        <v>-1.660547769829825E-05</v>
      </c>
      <c r="U248" s="101">
        <v>3.5026308099149905E-05</v>
      </c>
      <c r="V248" s="101">
        <v>-8.058171026354625E-06</v>
      </c>
      <c r="W248" s="101">
        <v>-1.4230274211408201E-05</v>
      </c>
      <c r="X248" s="101">
        <v>67.5</v>
      </c>
    </row>
    <row r="249" spans="1:24" s="101" customFormat="1" ht="12.75" hidden="1">
      <c r="A249" s="101">
        <v>1534</v>
      </c>
      <c r="B249" s="101">
        <v>145.77999877929688</v>
      </c>
      <c r="C249" s="101">
        <v>157.67999267578125</v>
      </c>
      <c r="D249" s="101">
        <v>8.431211471557617</v>
      </c>
      <c r="E249" s="101">
        <v>8.851842880249023</v>
      </c>
      <c r="F249" s="101">
        <v>30.047105119572443</v>
      </c>
      <c r="G249" s="101" t="s">
        <v>58</v>
      </c>
      <c r="H249" s="101">
        <v>6.6230574877335755</v>
      </c>
      <c r="I249" s="101">
        <v>84.90305626703045</v>
      </c>
      <c r="J249" s="101" t="s">
        <v>61</v>
      </c>
      <c r="K249" s="101">
        <v>-0.4616478666350515</v>
      </c>
      <c r="L249" s="101">
        <v>-0.3746757134249452</v>
      </c>
      <c r="M249" s="101">
        <v>-0.11031582760309706</v>
      </c>
      <c r="N249" s="101">
        <v>-0.12275508239205987</v>
      </c>
      <c r="O249" s="101">
        <v>-0.018373096750432853</v>
      </c>
      <c r="P249" s="101">
        <v>-0.01074602619416222</v>
      </c>
      <c r="Q249" s="101">
        <v>-0.002325965626162192</v>
      </c>
      <c r="R249" s="101">
        <v>-0.001886897468483749</v>
      </c>
      <c r="S249" s="101">
        <v>-0.00022668730627360673</v>
      </c>
      <c r="T249" s="101">
        <v>-0.00015731350255268002</v>
      </c>
      <c r="U249" s="101">
        <v>-5.3826524006069156E-05</v>
      </c>
      <c r="V249" s="101">
        <v>-6.966004344468561E-05</v>
      </c>
      <c r="W249" s="101">
        <v>-1.3666450548649884E-05</v>
      </c>
      <c r="X249" s="101">
        <v>67.5</v>
      </c>
    </row>
    <row r="250" s="101" customFormat="1" ht="12.75" hidden="1">
      <c r="A250" s="101" t="s">
        <v>145</v>
      </c>
    </row>
    <row r="251" spans="1:24" s="101" customFormat="1" ht="12.75" hidden="1">
      <c r="A251" s="101">
        <v>1538</v>
      </c>
      <c r="B251" s="101">
        <v>186.6</v>
      </c>
      <c r="C251" s="101">
        <v>198.4</v>
      </c>
      <c r="D251" s="101">
        <v>8.167451359842593</v>
      </c>
      <c r="E251" s="101">
        <v>8.457972774991932</v>
      </c>
      <c r="F251" s="101">
        <v>38.529087608571</v>
      </c>
      <c r="G251" s="101" t="s">
        <v>59</v>
      </c>
      <c r="H251" s="101">
        <v>-6.521274564991828</v>
      </c>
      <c r="I251" s="101">
        <v>112.57872543500817</v>
      </c>
      <c r="J251" s="101" t="s">
        <v>73</v>
      </c>
      <c r="K251" s="101">
        <v>1.3932425823159498</v>
      </c>
      <c r="M251" s="101" t="s">
        <v>68</v>
      </c>
      <c r="N251" s="101">
        <v>0.7895705647141253</v>
      </c>
      <c r="X251" s="101">
        <v>67.5</v>
      </c>
    </row>
    <row r="252" spans="1:24" s="101" customFormat="1" ht="12.75" hidden="1">
      <c r="A252" s="101">
        <v>1533</v>
      </c>
      <c r="B252" s="101">
        <v>160.77999877929688</v>
      </c>
      <c r="C252" s="101">
        <v>189.97999572753906</v>
      </c>
      <c r="D252" s="101">
        <v>8.452057838439941</v>
      </c>
      <c r="E252" s="101">
        <v>8.549744606018066</v>
      </c>
      <c r="F252" s="101">
        <v>39.7241635053566</v>
      </c>
      <c r="G252" s="101" t="s">
        <v>56</v>
      </c>
      <c r="H252" s="101">
        <v>18.760833470204574</v>
      </c>
      <c r="I252" s="101">
        <v>112.04083224950145</v>
      </c>
      <c r="J252" s="101" t="s">
        <v>62</v>
      </c>
      <c r="K252" s="101">
        <v>1.1022948428896884</v>
      </c>
      <c r="L252" s="101">
        <v>0.28272878473637253</v>
      </c>
      <c r="M252" s="101">
        <v>0.2609540532914232</v>
      </c>
      <c r="N252" s="101">
        <v>0.1676138254739086</v>
      </c>
      <c r="O252" s="101">
        <v>0.044269950316503895</v>
      </c>
      <c r="P252" s="101">
        <v>0.008110722103636092</v>
      </c>
      <c r="Q252" s="101">
        <v>0.005388760470538491</v>
      </c>
      <c r="R252" s="101">
        <v>0.002580024088011423</v>
      </c>
      <c r="S252" s="101">
        <v>0.0005807917570090567</v>
      </c>
      <c r="T252" s="101">
        <v>0.00011939516526100898</v>
      </c>
      <c r="U252" s="101">
        <v>0.00011784864573031553</v>
      </c>
      <c r="V252" s="101">
        <v>9.573696437120795E-05</v>
      </c>
      <c r="W252" s="101">
        <v>3.62092307657573E-05</v>
      </c>
      <c r="X252" s="101">
        <v>67.5</v>
      </c>
    </row>
    <row r="253" spans="1:24" s="101" customFormat="1" ht="12.75" hidden="1">
      <c r="A253" s="101">
        <v>153</v>
      </c>
      <c r="B253" s="101">
        <v>142.17999267578125</v>
      </c>
      <c r="C253" s="101">
        <v>160.3800048828125</v>
      </c>
      <c r="D253" s="101">
        <v>9.098045349121094</v>
      </c>
      <c r="E253" s="101">
        <v>9.179803848266602</v>
      </c>
      <c r="F253" s="101">
        <v>36.44480259412429</v>
      </c>
      <c r="G253" s="101" t="s">
        <v>57</v>
      </c>
      <c r="H253" s="101">
        <v>20.738498250233064</v>
      </c>
      <c r="I253" s="101">
        <v>95.41849092601431</v>
      </c>
      <c r="J253" s="101" t="s">
        <v>60</v>
      </c>
      <c r="K253" s="101">
        <v>-1.0497833639964886</v>
      </c>
      <c r="L253" s="101">
        <v>-0.001536608861579286</v>
      </c>
      <c r="M253" s="101">
        <v>0.24760181021800304</v>
      </c>
      <c r="N253" s="101">
        <v>-0.0017336582401308663</v>
      </c>
      <c r="O253" s="101">
        <v>-0.04230422228257483</v>
      </c>
      <c r="P253" s="101">
        <v>-0.00017576086937890208</v>
      </c>
      <c r="Q253" s="101">
        <v>0.005066564455994813</v>
      </c>
      <c r="R253" s="101">
        <v>-0.00013938998912761582</v>
      </c>
      <c r="S253" s="101">
        <v>-0.0005652842369598108</v>
      </c>
      <c r="T253" s="101">
        <v>-1.2516387871604711E-05</v>
      </c>
      <c r="U253" s="101">
        <v>0.00010726482878095334</v>
      </c>
      <c r="V253" s="101">
        <v>-1.100855896847468E-05</v>
      </c>
      <c r="W253" s="101">
        <v>-3.550009559339354E-05</v>
      </c>
      <c r="X253" s="101">
        <v>67.5</v>
      </c>
    </row>
    <row r="254" spans="1:24" s="101" customFormat="1" ht="12.75" hidden="1">
      <c r="A254" s="101">
        <v>1534</v>
      </c>
      <c r="B254" s="101">
        <v>149.97999572753906</v>
      </c>
      <c r="C254" s="101">
        <v>166.97999572753906</v>
      </c>
      <c r="D254" s="101">
        <v>8.239401817321777</v>
      </c>
      <c r="E254" s="101">
        <v>8.667116165161133</v>
      </c>
      <c r="F254" s="101">
        <v>31.9487887987141</v>
      </c>
      <c r="G254" s="101" t="s">
        <v>58</v>
      </c>
      <c r="H254" s="101">
        <v>9.914466547992575</v>
      </c>
      <c r="I254" s="101">
        <v>92.39446227553164</v>
      </c>
      <c r="J254" s="101" t="s">
        <v>61</v>
      </c>
      <c r="K254" s="101">
        <v>-0.3361678291232198</v>
      </c>
      <c r="L254" s="101">
        <v>-0.282724609030966</v>
      </c>
      <c r="M254" s="101">
        <v>-0.08240364983416053</v>
      </c>
      <c r="N254" s="101">
        <v>-0.16760485947341835</v>
      </c>
      <c r="O254" s="101">
        <v>-0.01304535465567045</v>
      </c>
      <c r="P254" s="101">
        <v>-0.00810881749450598</v>
      </c>
      <c r="Q254" s="101">
        <v>-0.0018353920622276336</v>
      </c>
      <c r="R254" s="101">
        <v>-0.002576255951113976</v>
      </c>
      <c r="S254" s="101">
        <v>-0.00013331465206207278</v>
      </c>
      <c r="T254" s="101">
        <v>-0.00011873729625669937</v>
      </c>
      <c r="U254" s="101">
        <v>-4.88114720845641E-05</v>
      </c>
      <c r="V254" s="101">
        <v>-9.510193466198023E-05</v>
      </c>
      <c r="W254" s="101">
        <v>-7.131031167214552E-06</v>
      </c>
      <c r="X254" s="101">
        <v>67.5</v>
      </c>
    </row>
    <row r="255" s="101" customFormat="1" ht="12.75" hidden="1">
      <c r="A255" s="101" t="s">
        <v>151</v>
      </c>
    </row>
    <row r="256" spans="1:24" s="101" customFormat="1" ht="12.75" hidden="1">
      <c r="A256" s="101">
        <v>1538</v>
      </c>
      <c r="B256" s="101">
        <v>193.9</v>
      </c>
      <c r="C256" s="101">
        <v>197.7</v>
      </c>
      <c r="D256" s="101">
        <v>7.824523825052657</v>
      </c>
      <c r="E256" s="101">
        <v>8.271697618298665</v>
      </c>
      <c r="F256" s="101">
        <v>38.75889919744649</v>
      </c>
      <c r="G256" s="101" t="s">
        <v>59</v>
      </c>
      <c r="H256" s="101">
        <v>-8.150175929038582</v>
      </c>
      <c r="I256" s="101">
        <v>118.24982407096142</v>
      </c>
      <c r="J256" s="101" t="s">
        <v>73</v>
      </c>
      <c r="K256" s="101">
        <v>0.5395896628322517</v>
      </c>
      <c r="M256" s="101" t="s">
        <v>68</v>
      </c>
      <c r="N256" s="101">
        <v>0.31569182144297125</v>
      </c>
      <c r="X256" s="101">
        <v>67.5</v>
      </c>
    </row>
    <row r="257" spans="1:24" s="101" customFormat="1" ht="12.75" hidden="1">
      <c r="A257" s="101">
        <v>1533</v>
      </c>
      <c r="B257" s="101">
        <v>184.5800018310547</v>
      </c>
      <c r="C257" s="101">
        <v>181.47999572753906</v>
      </c>
      <c r="D257" s="101">
        <v>8.082911491394043</v>
      </c>
      <c r="E257" s="101">
        <v>8.114224433898926</v>
      </c>
      <c r="F257" s="101">
        <v>42.352193277369885</v>
      </c>
      <c r="G257" s="101" t="s">
        <v>56</v>
      </c>
      <c r="H257" s="101">
        <v>7.953236675921531</v>
      </c>
      <c r="I257" s="101">
        <v>125.03323850697622</v>
      </c>
      <c r="J257" s="101" t="s">
        <v>62</v>
      </c>
      <c r="K257" s="101">
        <v>0.6598408754481093</v>
      </c>
      <c r="L257" s="101">
        <v>0.27435479377994254</v>
      </c>
      <c r="M257" s="101">
        <v>0.1562085263503925</v>
      </c>
      <c r="N257" s="101">
        <v>0.06125669065845925</v>
      </c>
      <c r="O257" s="101">
        <v>0.026500278335303155</v>
      </c>
      <c r="P257" s="101">
        <v>0.007870402488208226</v>
      </c>
      <c r="Q257" s="101">
        <v>0.003225705901637236</v>
      </c>
      <c r="R257" s="101">
        <v>0.0009429030860591662</v>
      </c>
      <c r="S257" s="101">
        <v>0.00034767020707183636</v>
      </c>
      <c r="T257" s="101">
        <v>0.00011583457891452449</v>
      </c>
      <c r="U257" s="101">
        <v>7.05470621520613E-05</v>
      </c>
      <c r="V257" s="101">
        <v>3.4987086489980246E-05</v>
      </c>
      <c r="W257" s="101">
        <v>2.1677794189958022E-05</v>
      </c>
      <c r="X257" s="101">
        <v>67.5</v>
      </c>
    </row>
    <row r="258" spans="1:24" s="101" customFormat="1" ht="12.75" hidden="1">
      <c r="A258" s="101">
        <v>153</v>
      </c>
      <c r="B258" s="101">
        <v>153.1999969482422</v>
      </c>
      <c r="C258" s="101">
        <v>165.6999969482422</v>
      </c>
      <c r="D258" s="101">
        <v>8.989253044128418</v>
      </c>
      <c r="E258" s="101">
        <v>8.835565567016602</v>
      </c>
      <c r="F258" s="101">
        <v>35.711168354211736</v>
      </c>
      <c r="G258" s="101" t="s">
        <v>57</v>
      </c>
      <c r="H258" s="101">
        <v>8.973052191228803</v>
      </c>
      <c r="I258" s="101">
        <v>94.67304913947099</v>
      </c>
      <c r="J258" s="101" t="s">
        <v>60</v>
      </c>
      <c r="K258" s="101">
        <v>-0.6587477455167989</v>
      </c>
      <c r="L258" s="101">
        <v>-0.0014922065248800381</v>
      </c>
      <c r="M258" s="101">
        <v>0.15583747318894145</v>
      </c>
      <c r="N258" s="101">
        <v>-0.0006336548421270662</v>
      </c>
      <c r="O258" s="101">
        <v>-0.026471287595945324</v>
      </c>
      <c r="P258" s="101">
        <v>-0.00017066745403348138</v>
      </c>
      <c r="Q258" s="101">
        <v>0.0032110985892151787</v>
      </c>
      <c r="R258" s="101">
        <v>-5.095640298112045E-05</v>
      </c>
      <c r="S258" s="101">
        <v>-0.00034759539974784157</v>
      </c>
      <c r="T258" s="101">
        <v>-1.2150632042881842E-05</v>
      </c>
      <c r="U258" s="101">
        <v>6.947470889353166E-05</v>
      </c>
      <c r="V258" s="101">
        <v>-4.027002794053985E-06</v>
      </c>
      <c r="W258" s="101">
        <v>-2.16461242896475E-05</v>
      </c>
      <c r="X258" s="101">
        <v>67.5</v>
      </c>
    </row>
    <row r="259" spans="1:24" s="101" customFormat="1" ht="12.75" hidden="1">
      <c r="A259" s="101">
        <v>1534</v>
      </c>
      <c r="B259" s="101">
        <v>159.25999450683594</v>
      </c>
      <c r="C259" s="101">
        <v>166.05999755859375</v>
      </c>
      <c r="D259" s="101">
        <v>8.174314498901367</v>
      </c>
      <c r="E259" s="101">
        <v>8.66055679321289</v>
      </c>
      <c r="F259" s="101">
        <v>33.83248297222889</v>
      </c>
      <c r="G259" s="101" t="s">
        <v>58</v>
      </c>
      <c r="H259" s="101">
        <v>6.899494674444782</v>
      </c>
      <c r="I259" s="101">
        <v>98.65948918128072</v>
      </c>
      <c r="J259" s="101" t="s">
        <v>61</v>
      </c>
      <c r="K259" s="101">
        <v>-0.03796562509247068</v>
      </c>
      <c r="L259" s="101">
        <v>-0.2743507357193013</v>
      </c>
      <c r="M259" s="101">
        <v>-0.010760374280071327</v>
      </c>
      <c r="N259" s="101">
        <v>-0.061253413227078356</v>
      </c>
      <c r="O259" s="101">
        <v>-0.0012392275260374955</v>
      </c>
      <c r="P259" s="101">
        <v>-0.007868551832867847</v>
      </c>
      <c r="Q259" s="101">
        <v>-0.00030663400691635965</v>
      </c>
      <c r="R259" s="101">
        <v>-0.0009415251853748391</v>
      </c>
      <c r="S259" s="101">
        <v>7.211862416311765E-06</v>
      </c>
      <c r="T259" s="101">
        <v>-0.00011519553729751728</v>
      </c>
      <c r="U259" s="101">
        <v>-1.2253685259783416E-05</v>
      </c>
      <c r="V259" s="101">
        <v>-3.4754560413764974E-05</v>
      </c>
      <c r="W259" s="101">
        <v>1.1713514328801322E-06</v>
      </c>
      <c r="X259" s="101">
        <v>67.5</v>
      </c>
    </row>
    <row r="260" spans="1:14" s="101" customFormat="1" ht="12.75">
      <c r="A260" s="101" t="s">
        <v>157</v>
      </c>
      <c r="E260" s="99" t="s">
        <v>106</v>
      </c>
      <c r="F260" s="102">
        <f>MIN(F231:F259)</f>
        <v>26.770982219234774</v>
      </c>
      <c r="G260" s="102"/>
      <c r="H260" s="102"/>
      <c r="I260" s="115"/>
      <c r="J260" s="115" t="s">
        <v>158</v>
      </c>
      <c r="K260" s="102">
        <f>AVERAGE(K258,K253,K248,K243,K238,K233)</f>
        <v>-0.2813966250960125</v>
      </c>
      <c r="L260" s="102">
        <f>AVERAGE(L258,L253,L248,L243,L238,L233)</f>
        <v>-0.0015552585321587941</v>
      </c>
      <c r="M260" s="115" t="s">
        <v>108</v>
      </c>
      <c r="N260" s="102" t="e">
        <f>Mittelwert(K256,K251,K246,K241,K236,K231)</f>
        <v>#NAME?</v>
      </c>
    </row>
    <row r="261" spans="5:14" s="101" customFormat="1" ht="12.75">
      <c r="E261" s="99" t="s">
        <v>107</v>
      </c>
      <c r="F261" s="102">
        <f>MAX(F231:F259)</f>
        <v>42.352193277369885</v>
      </c>
      <c r="G261" s="102"/>
      <c r="H261" s="102"/>
      <c r="I261" s="115"/>
      <c r="J261" s="115" t="s">
        <v>159</v>
      </c>
      <c r="K261" s="102">
        <f>AVERAGE(K259,K254,K249,K244,K239,K234)</f>
        <v>-0.354700810315564</v>
      </c>
      <c r="L261" s="102">
        <f>AVERAGE(L259,L254,L249,L244,L239,L234)</f>
        <v>-0.2860759798871071</v>
      </c>
      <c r="M261" s="102"/>
      <c r="N261" s="102"/>
    </row>
    <row r="262" spans="5:14" s="101" customFormat="1" ht="12.75">
      <c r="E262" s="99"/>
      <c r="F262" s="102"/>
      <c r="G262" s="102"/>
      <c r="H262" s="102"/>
      <c r="I262" s="102"/>
      <c r="J262" s="115" t="s">
        <v>112</v>
      </c>
      <c r="K262" s="102">
        <f>ABS(K260/$G$33)</f>
        <v>0.1758728906850078</v>
      </c>
      <c r="L262" s="102">
        <f>ABS(L260/$H$33)</f>
        <v>0.004320162589329984</v>
      </c>
      <c r="M262" s="115" t="s">
        <v>111</v>
      </c>
      <c r="N262" s="102">
        <f>K262+L262+L263+K263</f>
        <v>0.5605250920194411</v>
      </c>
    </row>
    <row r="263" spans="5:14" s="101" customFormat="1" ht="12.75">
      <c r="E263" s="99"/>
      <c r="F263" s="102"/>
      <c r="G263" s="102"/>
      <c r="H263" s="102"/>
      <c r="I263" s="102"/>
      <c r="J263" s="102"/>
      <c r="K263" s="102">
        <f>ABS(K261/$G$34)</f>
        <v>0.20153455131566136</v>
      </c>
      <c r="L263" s="102">
        <f>ABS(L261/$H$34)</f>
        <v>0.17879748742944193</v>
      </c>
      <c r="M263" s="102"/>
      <c r="N263" s="102"/>
    </row>
    <row r="264" s="101" customFormat="1" ht="12.75"/>
    <row r="265" s="101" customFormat="1" ht="12.75"/>
    <row r="266" s="101" customFormat="1" ht="12.75"/>
    <row r="267" s="101" customFormat="1" ht="12.75"/>
    <row r="268" s="101" customFormat="1" ht="12.75"/>
    <row r="269" s="101" customFormat="1" ht="12.75"/>
    <row r="270" s="101" customFormat="1" ht="12.75"/>
    <row r="271" s="101" customFormat="1" ht="12.75"/>
    <row r="272" s="101" customFormat="1" ht="12.75"/>
    <row r="273" s="101" customFormat="1" ht="12.75"/>
    <row r="274" s="101" customFormat="1" ht="12.75"/>
    <row r="275" s="101" customFormat="1" ht="12.75"/>
    <row r="276" s="101" customFormat="1" ht="12.75"/>
    <row r="277" s="101" customFormat="1" ht="12.75"/>
    <row r="278" s="101" customFormat="1" ht="12.75"/>
    <row r="279" s="101" customFormat="1" ht="12.75"/>
    <row r="280" s="101" customFormat="1" ht="12.75"/>
  </sheetData>
  <sheetProtection formatCells="0" formatColumns="0" formatRows="0" selectLockedCells="1"/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2004-12-07T06:11:17Z</cp:lastPrinted>
  <dcterms:created xsi:type="dcterms:W3CDTF">2003-07-09T12:58:06Z</dcterms:created>
  <dcterms:modified xsi:type="dcterms:W3CDTF">2004-12-09T08:14:14Z</dcterms:modified>
  <cp:category/>
  <cp:version/>
  <cp:contentType/>
  <cp:contentStatus/>
</cp:coreProperties>
</file>