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<sst xmlns="http://schemas.openxmlformats.org/spreadsheetml/2006/main" count="711" uniqueCount="166">
  <si>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</si>
  <si>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</si>
  <si>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</si>
  <si>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</si>
  <si>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</si>
  <si>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</si>
  <si>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</si>
  <si>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</si>
  <si>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</si>
  <si>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</si>
  <si>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</si>
  <si>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</si>
  <si>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</si>
  <si>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</si>
  <si>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</si>
  <si>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</si>
  <si>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</si>
  <si>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</si>
  <si>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</si>
  <si>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</si>
  <si>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</si>
  <si>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</si>
  <si>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</si>
  <si>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</si>
  <si>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</si>
  <si>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</si>
  <si>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</si>
  <si>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</si>
  <si>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</si>
  <si>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</si>
  <si>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</si>
  <si>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</si>
  <si>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</si>
  <si>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</si>
  <si>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</si>
  <si>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</si>
  <si>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</si>
  <si>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</si>
  <si>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</si>
  <si>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</si>
  <si>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</si>
  <si>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</si>
  <si>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</si>
  <si>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</si>
  <si>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</si>
  <si>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</si>
  <si>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</si>
  <si>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</si>
  <si>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</si>
  <si>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</si>
  <si>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</si>
  <si>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</si>
  <si>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</si>
  <si>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</si>
  <si>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</si>
  <si>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</si>
  <si>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</si>
  <si>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</si>
  <si>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</si>
  <si>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</si>
  <si>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</si>
  <si>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</si>
  <si>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</si>
  <si>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</si>
  <si>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</si>
  <si>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</si>
  <si>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</si>
  <si>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</si>
  <si>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</si>
  <si>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</si>
  <si>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</si>
  <si>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</si>
  <si>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</si>
  <si>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</si>
  <si>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</si>
  <si>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</si>
  <si>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</si>
  <si>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</si>
  <si>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</si>
  <si>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</si>
  <si>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</si>
  <si>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</si>
  <si>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</si>
  <si>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</si>
  <si>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</si>
  <si>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</si>
  <si>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</si>
  <si>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</si>
  <si>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</si>
  <si>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</si>
  <si>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</si>
  <si>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</si>
  <si>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</si>
  <si>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</si>
  <si>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</si>
  <si>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</si>
  <si>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</si>
  <si>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</si>
  <si>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</si>
  <si>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</si>
  <si>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</si>
  <si>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</si>
  <si>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</si>
  <si>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</si>
  <si>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</si>
  <si>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</si>
  <si>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</si>
  <si>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</si>
  <si>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</si>
  <si>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</si>
  <si>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</si>
  <si>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</si>
  <si>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</si>
  <si>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</si>
  <si>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</si>
  <si>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</si>
  <si>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</si>
  <si>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</si>
  <si>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</si>
  <si>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</si>
  <si>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</si>
  <si>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</si>
  <si>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</si>
  <si>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</si>
  <si>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</si>
  <si>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</si>
  <si>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</si>
  <si>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</si>
  <si>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</si>
  <si>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</si>
  <si>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</si>
  <si>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</si>
  <si>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</si>
  <si>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</si>
  <si>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</si>
  <si>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</si>
  <si>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</si>
  <si>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</si>
  <si>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</si>
  <si>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</si>
  <si>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</si>
  <si>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</si>
  <si>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</si>
  <si>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</si>
  <si>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</si>
  <si>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</si>
  <si>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</si>
  <si>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</si>
  <si>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</si>
  <si>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</si>
  <si>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</si>
  <si>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</si>
  <si>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</si>
  <si>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</si>
  <si>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</si>
  <si>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</si>
  <si>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</si>
  <si>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</si>
  <si>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</si>
  <si>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</si>
  <si>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</si>
  <si>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</si>
  <si>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</si>
  <si>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6</t>
  </si>
  <si>
    <t>AP  433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</si>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</sst>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13.33501247299391</v>
      </c>
      <c r="C41" s="2">
        <f aca="true" t="shared" si="0" ref="C41:C55">($B$41*H41+$B$42*J41+$B$43*L41+$B$44*N41+$B$45*P41+$B$46*R41+$B$47*T41+$B$48*V41)/100</f>
        <v>-6.63489731875566E-09</v>
      </c>
      <c r="D41" s="2">
        <f aca="true" t="shared" si="1" ref="D41:D55">($B$41*I41+$B$42*K41+$B$43*M41+$B$44*O41+$B$45*Q41+$B$46*S41+$B$47*U41+$B$48*W41)/100</f>
        <v>-1.4044441971452522E-08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4.101445083632115</v>
      </c>
      <c r="C42" s="2">
        <f t="shared" si="0"/>
        <v>-1.8945078580196979E-10</v>
      </c>
      <c r="D42" s="2">
        <f t="shared" si="1"/>
        <v>-7.061337847804779E-08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8.933169020050798</v>
      </c>
      <c r="C43" s="2">
        <f t="shared" si="0"/>
        <v>0.07903887867493334</v>
      </c>
      <c r="D43" s="2">
        <f t="shared" si="1"/>
        <v>-0.16961381539596798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6.173555582273039</v>
      </c>
      <c r="C44" s="2">
        <f t="shared" si="0"/>
        <v>-0.0012746403305491927</v>
      </c>
      <c r="D44" s="2">
        <f t="shared" si="1"/>
        <v>-0.23452539783857917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13.33501247299391</v>
      </c>
      <c r="C45" s="2">
        <f t="shared" si="0"/>
        <v>-0.019166210917007147</v>
      </c>
      <c r="D45" s="2">
        <f t="shared" si="1"/>
        <v>-0.03993841778364528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4.101445083632115</v>
      </c>
      <c r="C46" s="2">
        <f t="shared" si="0"/>
        <v>-0.0013150053040042076</v>
      </c>
      <c r="D46" s="2">
        <f t="shared" si="1"/>
        <v>-0.12716410020543942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8.933169020050798</v>
      </c>
      <c r="C47" s="2">
        <f t="shared" si="0"/>
        <v>0.0031007170983583746</v>
      </c>
      <c r="D47" s="2">
        <f t="shared" si="1"/>
        <v>-0.006845774509470564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6.173555582273039</v>
      </c>
      <c r="C48" s="2">
        <f t="shared" si="0"/>
        <v>-0.00014595086544086768</v>
      </c>
      <c r="D48" s="2">
        <f t="shared" si="1"/>
        <v>-0.006726425935652619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-0.0004172698733107076</v>
      </c>
      <c r="D49" s="2">
        <f t="shared" si="1"/>
        <v>-0.0008141632715262889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-0.00010571762170178084</v>
      </c>
      <c r="D50" s="2">
        <f t="shared" si="1"/>
        <v>-0.0019546591698201827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3.454004042409051E-05</v>
      </c>
      <c r="D51" s="2">
        <f t="shared" si="1"/>
        <v>-9.237440177239967E-05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-1.040256264126609E-05</v>
      </c>
      <c r="D52" s="2">
        <f t="shared" si="1"/>
        <v>-9.846285679575933E-05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-1.0516308498965759E-05</v>
      </c>
      <c r="D53" s="2">
        <f t="shared" si="1"/>
        <v>-1.7036564452619333E-05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-8.341319459190087E-06</v>
      </c>
      <c r="D54" s="2">
        <f t="shared" si="1"/>
        <v>-7.216732616556925E-05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1.962550204605712E-06</v>
      </c>
      <c r="D55" s="2">
        <f t="shared" si="1"/>
        <v>-5.823913863564493E-06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D9" sqref="D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1831</v>
      </c>
      <c r="B3" s="31">
        <v>135.60333333333332</v>
      </c>
      <c r="C3" s="31">
        <v>144.08666666666667</v>
      </c>
      <c r="D3" s="31">
        <v>8.522166633094583</v>
      </c>
      <c r="E3" s="31">
        <v>9.122813346593771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1832</v>
      </c>
      <c r="B4" s="36">
        <v>114.58666666666666</v>
      </c>
      <c r="C4" s="36">
        <v>126.08666666666666</v>
      </c>
      <c r="D4" s="36">
        <v>9.538272957354827</v>
      </c>
      <c r="E4" s="36">
        <v>9.936975857305448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1829</v>
      </c>
      <c r="B5" s="41">
        <v>123.57333333333332</v>
      </c>
      <c r="C5" s="41">
        <v>142.3733333333333</v>
      </c>
      <c r="D5" s="41">
        <v>8.996479596917231</v>
      </c>
      <c r="E5" s="41">
        <v>9.148528748486891</v>
      </c>
      <c r="F5" s="37" t="s">
        <v>71</v>
      </c>
      <c r="I5" s="42">
        <v>3311</v>
      </c>
    </row>
    <row r="6" spans="1:6" s="33" customFormat="1" ht="13.5" thickBot="1">
      <c r="A6" s="43">
        <v>1830</v>
      </c>
      <c r="B6" s="44">
        <v>128.97</v>
      </c>
      <c r="C6" s="44">
        <v>142.60333333333335</v>
      </c>
      <c r="D6" s="44">
        <v>8.563762900506633</v>
      </c>
      <c r="E6" s="44">
        <v>9.185958741072685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3323</v>
      </c>
      <c r="K15" s="42">
        <v>2963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13.33501247299391</v>
      </c>
      <c r="C19" s="62">
        <v>60.42167913966057</v>
      </c>
      <c r="D19" s="63">
        <v>24.222606656854797</v>
      </c>
      <c r="K19" s="64" t="s">
        <v>93</v>
      </c>
    </row>
    <row r="20" spans="1:11" ht="12.75">
      <c r="A20" s="61" t="s">
        <v>57</v>
      </c>
      <c r="B20" s="62">
        <v>4.101445083632115</v>
      </c>
      <c r="C20" s="62">
        <v>60.17477841696544</v>
      </c>
      <c r="D20" s="63">
        <v>22.744763915210854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8.933169020050798</v>
      </c>
      <c r="C21" s="62">
        <v>70.4031690200508</v>
      </c>
      <c r="D21" s="63">
        <v>25.32519035106143</v>
      </c>
      <c r="F21" s="39" t="s">
        <v>96</v>
      </c>
    </row>
    <row r="22" spans="1:11" ht="16.5" thickBot="1">
      <c r="A22" s="67" t="s">
        <v>59</v>
      </c>
      <c r="B22" s="68">
        <v>6.173555582273039</v>
      </c>
      <c r="C22" s="68">
        <v>74.27688891560636</v>
      </c>
      <c r="D22" s="69">
        <v>26.581446556666428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17.52653385984468</v>
      </c>
      <c r="I23" s="42">
        <v>3328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0.07903887867493334</v>
      </c>
      <c r="C27" s="78">
        <v>-0.0012746403305491927</v>
      </c>
      <c r="D27" s="78">
        <v>-0.019166210917007147</v>
      </c>
      <c r="E27" s="78">
        <v>-0.0013150053040042076</v>
      </c>
      <c r="F27" s="78">
        <v>0.0031007170983583746</v>
      </c>
      <c r="G27" s="78">
        <v>-0.00014595086544086768</v>
      </c>
      <c r="H27" s="78">
        <v>-0.0004172698733107076</v>
      </c>
      <c r="I27" s="79">
        <v>-0.00010571762170178084</v>
      </c>
    </row>
    <row r="28" spans="1:9" ht="13.5" thickBot="1">
      <c r="A28" s="80" t="s">
        <v>61</v>
      </c>
      <c r="B28" s="81">
        <v>-0.16961381539596798</v>
      </c>
      <c r="C28" s="81">
        <v>-0.23452539783857917</v>
      </c>
      <c r="D28" s="81">
        <v>-0.03993841778364528</v>
      </c>
      <c r="E28" s="81">
        <v>-0.12716410020543942</v>
      </c>
      <c r="F28" s="81">
        <v>-0.006845774509470564</v>
      </c>
      <c r="G28" s="81">
        <v>-0.006726425935652619</v>
      </c>
      <c r="H28" s="81">
        <v>-0.0008141632715262889</v>
      </c>
      <c r="I28" s="82">
        <v>-0.0019546591698201827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1831</v>
      </c>
      <c r="B39" s="89">
        <v>135.60333333333332</v>
      </c>
      <c r="C39" s="89">
        <v>144.08666666666667</v>
      </c>
      <c r="D39" s="89">
        <v>8.522166633094583</v>
      </c>
      <c r="E39" s="89">
        <v>9.122813346593771</v>
      </c>
      <c r="F39" s="90">
        <f>I39*D39/(23678+B39)*1000</f>
        <v>26.581446556666428</v>
      </c>
      <c r="G39" s="91" t="s">
        <v>59</v>
      </c>
      <c r="H39" s="92">
        <f>I39-B39+X39</f>
        <v>6.173555582273039</v>
      </c>
      <c r="I39" s="92">
        <f>(B39+C42-2*X39)*(23678+B39)*E42/((23678+C42)*D39+E42*(23678+B39))</f>
        <v>74.27688891560636</v>
      </c>
      <c r="J39" s="39" t="s">
        <v>73</v>
      </c>
      <c r="K39" s="39">
        <f>(K40*K40+L40*L40+M40*M40+N40*N40+O40*O40+P40*P40+Q40*Q40+R40*R40+S40*S40+T40*T40+U40*U40+V40*V40+W40*W40)</f>
        <v>0.10826107540351572</v>
      </c>
      <c r="M39" s="39" t="s">
        <v>68</v>
      </c>
      <c r="N39" s="39">
        <f>(K44*K44+L44*L44+M44*M44+N44*N44+O44*O44+P44*P44+Q44*Q44+R44*R44+S44*S44+T44*T44+U44*U44+V44*V44+W44*W44)</f>
        <v>0.09981453361487927</v>
      </c>
      <c r="X39" s="28">
        <f>(1-$H$2)*1000</f>
        <v>67.5</v>
      </c>
    </row>
    <row r="40" spans="1:24" ht="12.75">
      <c r="A40" s="86">
        <v>1832</v>
      </c>
      <c r="B40" s="89">
        <v>114.58666666666666</v>
      </c>
      <c r="C40" s="89">
        <v>126.08666666666666</v>
      </c>
      <c r="D40" s="89">
        <v>9.538272957354827</v>
      </c>
      <c r="E40" s="89">
        <v>9.936975857305448</v>
      </c>
      <c r="F40" s="90">
        <f>I40*D40/(23678+B40)*1000</f>
        <v>24.222606656854797</v>
      </c>
      <c r="G40" s="91" t="s">
        <v>56</v>
      </c>
      <c r="H40" s="92">
        <f>I40-B40+X40</f>
        <v>13.33501247299391</v>
      </c>
      <c r="I40" s="92">
        <f>(B40+C39-2*X40)*(23678+B40)*E39/((23678+C39)*D40+E39*(23678+B40))</f>
        <v>60.42167913966057</v>
      </c>
      <c r="J40" s="39" t="s">
        <v>62</v>
      </c>
      <c r="K40" s="73">
        <f aca="true" t="shared" si="0" ref="K40:W40">SQRT(K41*K41+K42*K42)</f>
        <v>0.1871256014429034</v>
      </c>
      <c r="L40" s="73">
        <f t="shared" si="0"/>
        <v>0.23452886163394923</v>
      </c>
      <c r="M40" s="73">
        <f t="shared" si="0"/>
        <v>0.04429921958653671</v>
      </c>
      <c r="N40" s="73">
        <f t="shared" si="0"/>
        <v>0.12717089926554973</v>
      </c>
      <c r="O40" s="73">
        <f t="shared" si="0"/>
        <v>0.007515256160542295</v>
      </c>
      <c r="P40" s="73">
        <f t="shared" si="0"/>
        <v>0.006728009179760618</v>
      </c>
      <c r="Q40" s="73">
        <f t="shared" si="0"/>
        <v>0.0009148639133090361</v>
      </c>
      <c r="R40" s="73">
        <f t="shared" si="0"/>
        <v>0.001957515947751233</v>
      </c>
      <c r="S40" s="73">
        <f t="shared" si="0"/>
        <v>9.862071027581642E-05</v>
      </c>
      <c r="T40" s="73">
        <f t="shared" si="0"/>
        <v>9.90108452538795E-05</v>
      </c>
      <c r="U40" s="73">
        <f t="shared" si="0"/>
        <v>2.0020920877763643E-05</v>
      </c>
      <c r="V40" s="73">
        <f t="shared" si="0"/>
        <v>7.264778438609066E-05</v>
      </c>
      <c r="W40" s="73">
        <f t="shared" si="0"/>
        <v>6.145695729192637E-06</v>
      </c>
      <c r="X40" s="28">
        <f>(1-$H$2)*1000</f>
        <v>67.5</v>
      </c>
    </row>
    <row r="41" spans="1:24" ht="12.75">
      <c r="A41" s="86">
        <v>1829</v>
      </c>
      <c r="B41" s="89">
        <v>123.57333333333332</v>
      </c>
      <c r="C41" s="89">
        <v>142.3733333333333</v>
      </c>
      <c r="D41" s="89">
        <v>8.996479596917231</v>
      </c>
      <c r="E41" s="89">
        <v>9.148528748486891</v>
      </c>
      <c r="F41" s="90">
        <f>I41*D41/(23678+B41)*1000</f>
        <v>22.744763915210854</v>
      </c>
      <c r="G41" s="91" t="s">
        <v>57</v>
      </c>
      <c r="H41" s="92">
        <f>I41-B41+X41</f>
        <v>4.101445083632115</v>
      </c>
      <c r="I41" s="92">
        <f>(B41+C40-2*X41)*(23678+B41)*E40/((23678+C40)*D41+E40*(23678+B41))</f>
        <v>60.17477841696544</v>
      </c>
      <c r="J41" s="39" t="s">
        <v>60</v>
      </c>
      <c r="K41" s="73">
        <f>'calcul config'!C43</f>
        <v>0.07903887867493334</v>
      </c>
      <c r="L41" s="73">
        <f>'calcul config'!C44</f>
        <v>-0.0012746403305491927</v>
      </c>
      <c r="M41" s="73">
        <f>'calcul config'!C45</f>
        <v>-0.019166210917007147</v>
      </c>
      <c r="N41" s="73">
        <f>'calcul config'!C46</f>
        <v>-0.0013150053040042076</v>
      </c>
      <c r="O41" s="73">
        <f>'calcul config'!C47</f>
        <v>0.0031007170983583746</v>
      </c>
      <c r="P41" s="73">
        <f>'calcul config'!C48</f>
        <v>-0.00014595086544086768</v>
      </c>
      <c r="Q41" s="73">
        <f>'calcul config'!C49</f>
        <v>-0.0004172698733107076</v>
      </c>
      <c r="R41" s="73">
        <f>'calcul config'!C50</f>
        <v>-0.00010571762170178084</v>
      </c>
      <c r="S41" s="73">
        <f>'calcul config'!C51</f>
        <v>3.454004042409051E-05</v>
      </c>
      <c r="T41" s="73">
        <f>'calcul config'!C52</f>
        <v>-1.040256264126609E-05</v>
      </c>
      <c r="U41" s="73">
        <f>'calcul config'!C53</f>
        <v>-1.0516308498965759E-05</v>
      </c>
      <c r="V41" s="73">
        <f>'calcul config'!C54</f>
        <v>-8.341319459190087E-06</v>
      </c>
      <c r="W41" s="73">
        <f>'calcul config'!C55</f>
        <v>1.962550204605712E-06</v>
      </c>
      <c r="X41" s="28">
        <f>(1-$H$2)*1000</f>
        <v>67.5</v>
      </c>
    </row>
    <row r="42" spans="1:24" ht="12.75">
      <c r="A42" s="86">
        <v>1830</v>
      </c>
      <c r="B42" s="89">
        <v>128.97</v>
      </c>
      <c r="C42" s="89">
        <v>142.60333333333335</v>
      </c>
      <c r="D42" s="89">
        <v>8.563762900506633</v>
      </c>
      <c r="E42" s="89">
        <v>9.185958741072685</v>
      </c>
      <c r="F42" s="90">
        <f>I42*D42/(23678+B42)*1000</f>
        <v>25.32519035106143</v>
      </c>
      <c r="G42" s="91" t="s">
        <v>58</v>
      </c>
      <c r="H42" s="92">
        <f>I42-B42+X42</f>
        <v>8.933169020050798</v>
      </c>
      <c r="I42" s="92">
        <f>(B42+C41-2*X42)*(23678+B42)*E41/((23678+C41)*D42+E41*(23678+B42))</f>
        <v>70.4031690200508</v>
      </c>
      <c r="J42" s="39" t="s">
        <v>61</v>
      </c>
      <c r="K42" s="73">
        <f>'calcul config'!D43</f>
        <v>-0.16961381539596798</v>
      </c>
      <c r="L42" s="73">
        <f>'calcul config'!D44</f>
        <v>-0.23452539783857917</v>
      </c>
      <c r="M42" s="73">
        <f>'calcul config'!D45</f>
        <v>-0.03993841778364528</v>
      </c>
      <c r="N42" s="73">
        <f>'calcul config'!D46</f>
        <v>-0.12716410020543942</v>
      </c>
      <c r="O42" s="73">
        <f>'calcul config'!D47</f>
        <v>-0.006845774509470564</v>
      </c>
      <c r="P42" s="73">
        <f>'calcul config'!D48</f>
        <v>-0.006726425935652619</v>
      </c>
      <c r="Q42" s="73">
        <f>'calcul config'!D49</f>
        <v>-0.0008141632715262889</v>
      </c>
      <c r="R42" s="73">
        <f>'calcul config'!D50</f>
        <v>-0.0019546591698201827</v>
      </c>
      <c r="S42" s="73">
        <f>'calcul config'!D51</f>
        <v>-9.237440177239967E-05</v>
      </c>
      <c r="T42" s="73">
        <f>'calcul config'!D52</f>
        <v>-9.846285679575933E-05</v>
      </c>
      <c r="U42" s="73">
        <f>'calcul config'!D53</f>
        <v>-1.7036564452619333E-05</v>
      </c>
      <c r="V42" s="73">
        <f>'calcul config'!D54</f>
        <v>-7.216732616556925E-05</v>
      </c>
      <c r="W42" s="73">
        <f>'calcul config'!D55</f>
        <v>-5.823913863564493E-06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0.12475040096193561</v>
      </c>
      <c r="L44" s="73">
        <f>L40/(L43*1.5)</f>
        <v>0.22336082060376122</v>
      </c>
      <c r="M44" s="73">
        <f aca="true" t="shared" si="1" ref="M44:W44">M40/(M43*1.5)</f>
        <v>0.0492213550961519</v>
      </c>
      <c r="N44" s="73">
        <f t="shared" si="1"/>
        <v>0.16956119902073297</v>
      </c>
      <c r="O44" s="73">
        <f t="shared" si="1"/>
        <v>0.033401138491299096</v>
      </c>
      <c r="P44" s="73">
        <f t="shared" si="1"/>
        <v>0.044853394531737444</v>
      </c>
      <c r="Q44" s="73">
        <f t="shared" si="1"/>
        <v>0.006099092755393573</v>
      </c>
      <c r="R44" s="73">
        <f t="shared" si="1"/>
        <v>0.004350035439447185</v>
      </c>
      <c r="S44" s="73">
        <f t="shared" si="1"/>
        <v>0.0013149428036775522</v>
      </c>
      <c r="T44" s="73">
        <f t="shared" si="1"/>
        <v>0.0013201446033850599</v>
      </c>
      <c r="U44" s="73">
        <f t="shared" si="1"/>
        <v>0.0002669456117035152</v>
      </c>
      <c r="V44" s="73">
        <f t="shared" si="1"/>
        <v>0.0009686371251478754</v>
      </c>
      <c r="W44" s="73">
        <f t="shared" si="1"/>
        <v>8.194260972256848E-05</v>
      </c>
      <c r="X44" s="73"/>
      <c r="Y44" s="73"/>
    </row>
    <row r="45" s="101" customFormat="1" ht="12.75"/>
    <row r="46" spans="1:24" s="101" customFormat="1" ht="12.75">
      <c r="A46" s="101">
        <v>1831</v>
      </c>
      <c r="B46" s="101">
        <v>134.16</v>
      </c>
      <c r="C46" s="101">
        <v>149.26</v>
      </c>
      <c r="D46" s="101">
        <v>8.557046414166102</v>
      </c>
      <c r="E46" s="101">
        <v>8.96301457656079</v>
      </c>
      <c r="F46" s="101">
        <v>25.79868285291144</v>
      </c>
      <c r="G46" s="101" t="s">
        <v>59</v>
      </c>
      <c r="H46" s="101">
        <v>5.131402564531996</v>
      </c>
      <c r="I46" s="101">
        <v>71.79140256453199</v>
      </c>
      <c r="J46" s="101" t="s">
        <v>73</v>
      </c>
      <c r="K46" s="101">
        <v>0.11861305464451785</v>
      </c>
      <c r="M46" s="101" t="s">
        <v>68</v>
      </c>
      <c r="N46" s="101">
        <v>0.08858890050105477</v>
      </c>
      <c r="X46" s="101">
        <v>67.5</v>
      </c>
    </row>
    <row r="47" spans="1:24" s="101" customFormat="1" ht="12.75">
      <c r="A47" s="101">
        <v>1832</v>
      </c>
      <c r="B47" s="101">
        <v>134.32000732421875</v>
      </c>
      <c r="C47" s="101">
        <v>136.82000732421875</v>
      </c>
      <c r="D47" s="101">
        <v>9.37890911102295</v>
      </c>
      <c r="E47" s="101">
        <v>10.005167007446289</v>
      </c>
      <c r="F47" s="101">
        <v>28.58781128538284</v>
      </c>
      <c r="G47" s="101" t="s">
        <v>56</v>
      </c>
      <c r="H47" s="101">
        <v>5.762219732066583</v>
      </c>
      <c r="I47" s="101">
        <v>72.58222705628533</v>
      </c>
      <c r="J47" s="101" t="s">
        <v>62</v>
      </c>
      <c r="K47" s="101">
        <v>0.25438150903428036</v>
      </c>
      <c r="L47" s="101">
        <v>0.20750575790723394</v>
      </c>
      <c r="M47" s="101">
        <v>0.06022135675410052</v>
      </c>
      <c r="N47" s="101">
        <v>0.08411176014143602</v>
      </c>
      <c r="O47" s="101">
        <v>0.010216481844636083</v>
      </c>
      <c r="P47" s="101">
        <v>0.00595273559663161</v>
      </c>
      <c r="Q47" s="101">
        <v>0.0012435224800712182</v>
      </c>
      <c r="R47" s="101">
        <v>0.0012947082777592265</v>
      </c>
      <c r="S47" s="101">
        <v>0.00013404066726722052</v>
      </c>
      <c r="T47" s="101">
        <v>8.759230900950514E-05</v>
      </c>
      <c r="U47" s="101">
        <v>2.7195877294240556E-05</v>
      </c>
      <c r="V47" s="101">
        <v>4.8052436255986156E-05</v>
      </c>
      <c r="W47" s="101">
        <v>8.360377850608203E-06</v>
      </c>
      <c r="X47" s="101">
        <v>67.5</v>
      </c>
    </row>
    <row r="48" spans="1:24" s="101" customFormat="1" ht="12.75">
      <c r="A48" s="101">
        <v>1829</v>
      </c>
      <c r="B48" s="101">
        <v>143.97999572753906</v>
      </c>
      <c r="C48" s="101">
        <v>151.3800048828125</v>
      </c>
      <c r="D48" s="101">
        <v>8.990458488464355</v>
      </c>
      <c r="E48" s="101">
        <v>9.00986099243164</v>
      </c>
      <c r="F48" s="101">
        <v>28.986384276562635</v>
      </c>
      <c r="G48" s="101" t="s">
        <v>57</v>
      </c>
      <c r="H48" s="101">
        <v>0.3251046208739439</v>
      </c>
      <c r="I48" s="101">
        <v>76.805100348413</v>
      </c>
      <c r="J48" s="101" t="s">
        <v>60</v>
      </c>
      <c r="K48" s="101">
        <v>0.1855390402103602</v>
      </c>
      <c r="L48" s="101">
        <v>-0.001128164605482313</v>
      </c>
      <c r="M48" s="101">
        <v>-0.043452551518212944</v>
      </c>
      <c r="N48" s="101">
        <v>-0.0008697324493258842</v>
      </c>
      <c r="O48" s="101">
        <v>0.007526551973246025</v>
      </c>
      <c r="P48" s="101">
        <v>-0.00012918175894634302</v>
      </c>
      <c r="Q48" s="101">
        <v>-0.0008743762997177781</v>
      </c>
      <c r="R48" s="101">
        <v>-6.992097802645199E-05</v>
      </c>
      <c r="S48" s="101">
        <v>0.00010465101219323818</v>
      </c>
      <c r="T48" s="101">
        <v>-9.20598841714266E-06</v>
      </c>
      <c r="U48" s="101">
        <v>-1.7532818032831294E-05</v>
      </c>
      <c r="V48" s="101">
        <v>-5.515432733058071E-06</v>
      </c>
      <c r="W48" s="101">
        <v>6.695871401331992E-06</v>
      </c>
      <c r="X48" s="101">
        <v>67.5</v>
      </c>
    </row>
    <row r="49" spans="1:24" s="101" customFormat="1" ht="12.75">
      <c r="A49" s="101">
        <v>1830</v>
      </c>
      <c r="B49" s="101">
        <v>136.33999633789062</v>
      </c>
      <c r="C49" s="101">
        <v>140.94000244140625</v>
      </c>
      <c r="D49" s="101">
        <v>8.370360374450684</v>
      </c>
      <c r="E49" s="101">
        <v>8.995899200439453</v>
      </c>
      <c r="F49" s="101">
        <v>27.818405833520078</v>
      </c>
      <c r="G49" s="101" t="s">
        <v>58</v>
      </c>
      <c r="H49" s="101">
        <v>10.305577453373104</v>
      </c>
      <c r="I49" s="101">
        <v>79.14557379126373</v>
      </c>
      <c r="J49" s="101" t="s">
        <v>61</v>
      </c>
      <c r="K49" s="101">
        <v>0.17402648274436858</v>
      </c>
      <c r="L49" s="101">
        <v>-0.2075026910892447</v>
      </c>
      <c r="M49" s="101">
        <v>0.041695174491320916</v>
      </c>
      <c r="N49" s="101">
        <v>-0.08410726341735923</v>
      </c>
      <c r="O49" s="101">
        <v>0.006908510452753551</v>
      </c>
      <c r="P49" s="101">
        <v>-0.0059513337292207555</v>
      </c>
      <c r="Q49" s="101">
        <v>0.0008842026040078819</v>
      </c>
      <c r="R49" s="101">
        <v>-0.0012928188509339145</v>
      </c>
      <c r="S49" s="101">
        <v>8.375599159685495E-05</v>
      </c>
      <c r="T49" s="101">
        <v>-8.71071889965465E-05</v>
      </c>
      <c r="U49" s="101">
        <v>2.0789806002726787E-05</v>
      </c>
      <c r="V49" s="101">
        <v>-4.773485761896357E-05</v>
      </c>
      <c r="W49" s="101">
        <v>5.006118654383313E-06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1831</v>
      </c>
      <c r="B56" s="101">
        <v>127.98</v>
      </c>
      <c r="C56" s="101">
        <v>141.58</v>
      </c>
      <c r="D56" s="101">
        <v>8.821094377920224</v>
      </c>
      <c r="E56" s="101">
        <v>9.263530817018744</v>
      </c>
      <c r="F56" s="101">
        <v>21.915708093158035</v>
      </c>
      <c r="G56" s="101" t="s">
        <v>59</v>
      </c>
      <c r="H56" s="101">
        <v>-1.334854715366177</v>
      </c>
      <c r="I56" s="101">
        <v>59.14514528463383</v>
      </c>
      <c r="J56" s="101" t="s">
        <v>73</v>
      </c>
      <c r="K56" s="101">
        <v>1.335039738249814</v>
      </c>
      <c r="M56" s="101" t="s">
        <v>68</v>
      </c>
      <c r="N56" s="101">
        <v>0.9452193281684058</v>
      </c>
      <c r="X56" s="101">
        <v>67.5</v>
      </c>
    </row>
    <row r="57" spans="1:24" s="101" customFormat="1" ht="12.75" hidden="1">
      <c r="A57" s="101">
        <v>1830</v>
      </c>
      <c r="B57" s="101">
        <v>128.89999389648438</v>
      </c>
      <c r="C57" s="101">
        <v>144</v>
      </c>
      <c r="D57" s="101">
        <v>8.585416793823242</v>
      </c>
      <c r="E57" s="101">
        <v>9.305791854858398</v>
      </c>
      <c r="F57" s="101">
        <v>25.350491953514354</v>
      </c>
      <c r="G57" s="101" t="s">
        <v>56</v>
      </c>
      <c r="H57" s="101">
        <v>8.895559741353267</v>
      </c>
      <c r="I57" s="101">
        <v>70.29555363783764</v>
      </c>
      <c r="J57" s="101" t="s">
        <v>62</v>
      </c>
      <c r="K57" s="101">
        <v>0.8640806884348059</v>
      </c>
      <c r="L57" s="101">
        <v>0.7193616547066125</v>
      </c>
      <c r="M57" s="101">
        <v>0.20455932635780152</v>
      </c>
      <c r="N57" s="101">
        <v>0.16560122614908998</v>
      </c>
      <c r="O57" s="101">
        <v>0.03470324325106341</v>
      </c>
      <c r="P57" s="101">
        <v>0.020636243719476706</v>
      </c>
      <c r="Q57" s="101">
        <v>0.004224068881852161</v>
      </c>
      <c r="R57" s="101">
        <v>0.0025490340108087596</v>
      </c>
      <c r="S57" s="101">
        <v>0.00045527605508727405</v>
      </c>
      <c r="T57" s="101">
        <v>0.00030366525146062863</v>
      </c>
      <c r="U57" s="101">
        <v>9.238605470625009E-05</v>
      </c>
      <c r="V57" s="101">
        <v>9.460421229814267E-05</v>
      </c>
      <c r="W57" s="101">
        <v>2.8394724845088173E-05</v>
      </c>
      <c r="X57" s="101">
        <v>67.5</v>
      </c>
    </row>
    <row r="58" spans="1:24" s="101" customFormat="1" ht="12.75" hidden="1">
      <c r="A58" s="101">
        <v>1829</v>
      </c>
      <c r="B58" s="101">
        <v>140.0800018310547</v>
      </c>
      <c r="C58" s="101">
        <v>165.8800048828125</v>
      </c>
      <c r="D58" s="101">
        <v>8.777751922607422</v>
      </c>
      <c r="E58" s="101">
        <v>9.012677192687988</v>
      </c>
      <c r="F58" s="101">
        <v>28.270340641590664</v>
      </c>
      <c r="G58" s="101" t="s">
        <v>57</v>
      </c>
      <c r="H58" s="101">
        <v>4.130440776259945</v>
      </c>
      <c r="I58" s="101">
        <v>76.71044260731463</v>
      </c>
      <c r="J58" s="101" t="s">
        <v>60</v>
      </c>
      <c r="K58" s="101">
        <v>-0.20694385351031563</v>
      </c>
      <c r="L58" s="101">
        <v>-0.0039125837035647645</v>
      </c>
      <c r="M58" s="101">
        <v>0.05124561587418377</v>
      </c>
      <c r="N58" s="101">
        <v>-0.0017125598778748269</v>
      </c>
      <c r="O58" s="101">
        <v>-0.007947187674857832</v>
      </c>
      <c r="P58" s="101">
        <v>-0.0004477728770403992</v>
      </c>
      <c r="Q58" s="101">
        <v>0.0011651907346309474</v>
      </c>
      <c r="R58" s="101">
        <v>-0.00013769743292257078</v>
      </c>
      <c r="S58" s="101">
        <v>-7.408704212909033E-05</v>
      </c>
      <c r="T58" s="101">
        <v>-3.1892875924388705E-05</v>
      </c>
      <c r="U58" s="101">
        <v>3.2443969153222593E-05</v>
      </c>
      <c r="V58" s="101">
        <v>-1.0866715644613296E-05</v>
      </c>
      <c r="W58" s="101">
        <v>-3.6860529395071087E-06</v>
      </c>
      <c r="X58" s="101">
        <v>67.5</v>
      </c>
    </row>
    <row r="59" spans="1:24" s="101" customFormat="1" ht="12.75" hidden="1">
      <c r="A59" s="101">
        <v>1832</v>
      </c>
      <c r="B59" s="101">
        <v>98.81999969482422</v>
      </c>
      <c r="C59" s="101">
        <v>117.5199966430664</v>
      </c>
      <c r="D59" s="101">
        <v>9.81165599822998</v>
      </c>
      <c r="E59" s="101">
        <v>10.154749870300293</v>
      </c>
      <c r="F59" s="101">
        <v>25.58731897618213</v>
      </c>
      <c r="G59" s="101" t="s">
        <v>58</v>
      </c>
      <c r="H59" s="101">
        <v>30.686360666893577</v>
      </c>
      <c r="I59" s="101">
        <v>62.006360361717796</v>
      </c>
      <c r="J59" s="101" t="s">
        <v>61</v>
      </c>
      <c r="K59" s="101">
        <v>0.838933655076651</v>
      </c>
      <c r="L59" s="101">
        <v>-0.7193510144227213</v>
      </c>
      <c r="M59" s="101">
        <v>0.1980363725521985</v>
      </c>
      <c r="N59" s="101">
        <v>-0.16559237072023197</v>
      </c>
      <c r="O59" s="101">
        <v>0.033781019821832875</v>
      </c>
      <c r="P59" s="101">
        <v>-0.020631385176478792</v>
      </c>
      <c r="Q59" s="101">
        <v>0.004060183305044485</v>
      </c>
      <c r="R59" s="101">
        <v>-0.002545312123340932</v>
      </c>
      <c r="S59" s="101">
        <v>0.00044920752055636047</v>
      </c>
      <c r="T59" s="101">
        <v>-0.00030198580994794834</v>
      </c>
      <c r="U59" s="101">
        <v>8.65018610769212E-05</v>
      </c>
      <c r="V59" s="101">
        <v>-9.397803719833248E-05</v>
      </c>
      <c r="W59" s="101">
        <v>2.8154456356950288E-05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1831</v>
      </c>
      <c r="B61" s="101">
        <v>140.96</v>
      </c>
      <c r="C61" s="101">
        <v>149.26</v>
      </c>
      <c r="D61" s="101">
        <v>8.501015058017783</v>
      </c>
      <c r="E61" s="101">
        <v>9.264921313367143</v>
      </c>
      <c r="F61" s="101">
        <v>23.80555323481205</v>
      </c>
      <c r="G61" s="101" t="s">
        <v>59</v>
      </c>
      <c r="H61" s="101">
        <v>-6.759315857220244</v>
      </c>
      <c r="I61" s="101">
        <v>66.70068414277976</v>
      </c>
      <c r="J61" s="101" t="s">
        <v>73</v>
      </c>
      <c r="K61" s="101">
        <v>0.9657782825627775</v>
      </c>
      <c r="M61" s="101" t="s">
        <v>68</v>
      </c>
      <c r="N61" s="101">
        <v>0.7515106405461257</v>
      </c>
      <c r="X61" s="101">
        <v>67.5</v>
      </c>
    </row>
    <row r="62" spans="1:24" s="101" customFormat="1" ht="12.75" hidden="1">
      <c r="A62" s="101">
        <v>1830</v>
      </c>
      <c r="B62" s="101">
        <v>127.36000061035156</v>
      </c>
      <c r="C62" s="101">
        <v>144.66000366210938</v>
      </c>
      <c r="D62" s="101">
        <v>8.566887855529785</v>
      </c>
      <c r="E62" s="101">
        <v>9.242701530456543</v>
      </c>
      <c r="F62" s="101">
        <v>26.468378899884588</v>
      </c>
      <c r="G62" s="101" t="s">
        <v>56</v>
      </c>
      <c r="H62" s="101">
        <v>13.689379160926677</v>
      </c>
      <c r="I62" s="101">
        <v>73.54937977127824</v>
      </c>
      <c r="J62" s="101" t="s">
        <v>62</v>
      </c>
      <c r="K62" s="101">
        <v>0.6252089584141274</v>
      </c>
      <c r="L62" s="101">
        <v>0.729033079748409</v>
      </c>
      <c r="M62" s="101">
        <v>0.14800968327279246</v>
      </c>
      <c r="N62" s="101">
        <v>0.142876457830107</v>
      </c>
      <c r="O62" s="101">
        <v>0.025109456934805756</v>
      </c>
      <c r="P62" s="101">
        <v>0.020913712450566512</v>
      </c>
      <c r="Q62" s="101">
        <v>0.0030563502760806846</v>
      </c>
      <c r="R62" s="101">
        <v>0.0021992549213797935</v>
      </c>
      <c r="S62" s="101">
        <v>0.0003294026994728952</v>
      </c>
      <c r="T62" s="101">
        <v>0.0003077596302450223</v>
      </c>
      <c r="U62" s="101">
        <v>6.684651249944692E-05</v>
      </c>
      <c r="V62" s="101">
        <v>8.16187611661985E-05</v>
      </c>
      <c r="W62" s="101">
        <v>2.054279666730879E-05</v>
      </c>
      <c r="X62" s="101">
        <v>67.5</v>
      </c>
    </row>
    <row r="63" spans="1:24" s="101" customFormat="1" ht="12.75" hidden="1">
      <c r="A63" s="101">
        <v>1829</v>
      </c>
      <c r="B63" s="101">
        <v>132.60000610351562</v>
      </c>
      <c r="C63" s="101">
        <v>149.5</v>
      </c>
      <c r="D63" s="101">
        <v>9.142428398132324</v>
      </c>
      <c r="E63" s="101">
        <v>9.175397872924805</v>
      </c>
      <c r="F63" s="101">
        <v>27.453449261745693</v>
      </c>
      <c r="G63" s="101" t="s">
        <v>57</v>
      </c>
      <c r="H63" s="101">
        <v>6.399935782036721</v>
      </c>
      <c r="I63" s="101">
        <v>71.49994188555235</v>
      </c>
      <c r="J63" s="101" t="s">
        <v>60</v>
      </c>
      <c r="K63" s="101">
        <v>-0.504700060000197</v>
      </c>
      <c r="L63" s="101">
        <v>-0.003965337414016773</v>
      </c>
      <c r="M63" s="101">
        <v>0.12046630763345231</v>
      </c>
      <c r="N63" s="101">
        <v>-0.0014775840229562063</v>
      </c>
      <c r="O63" s="101">
        <v>-0.020108443812158764</v>
      </c>
      <c r="P63" s="101">
        <v>-0.00045373099731784605</v>
      </c>
      <c r="Q63" s="101">
        <v>0.0025333783793567307</v>
      </c>
      <c r="R63" s="101">
        <v>-0.00011881131151492342</v>
      </c>
      <c r="S63" s="101">
        <v>-0.0002498839010884763</v>
      </c>
      <c r="T63" s="101">
        <v>-3.231396240533344E-05</v>
      </c>
      <c r="U63" s="101">
        <v>5.819858667432163E-05</v>
      </c>
      <c r="V63" s="101">
        <v>-9.379812203138376E-06</v>
      </c>
      <c r="W63" s="101">
        <v>-1.5128219670860542E-05</v>
      </c>
      <c r="X63" s="101">
        <v>67.5</v>
      </c>
    </row>
    <row r="64" spans="1:24" s="101" customFormat="1" ht="12.75" hidden="1">
      <c r="A64" s="101">
        <v>1832</v>
      </c>
      <c r="B64" s="101">
        <v>99.5</v>
      </c>
      <c r="C64" s="101">
        <v>117.19999694824219</v>
      </c>
      <c r="D64" s="101">
        <v>9.742266654968262</v>
      </c>
      <c r="E64" s="101">
        <v>10.033028602600098</v>
      </c>
      <c r="F64" s="101">
        <v>22.630075751703288</v>
      </c>
      <c r="G64" s="101" t="s">
        <v>58</v>
      </c>
      <c r="H64" s="101">
        <v>23.23218007091984</v>
      </c>
      <c r="I64" s="101">
        <v>55.23218007091984</v>
      </c>
      <c r="J64" s="101" t="s">
        <v>61</v>
      </c>
      <c r="K64" s="101">
        <v>0.3690041884817511</v>
      </c>
      <c r="L64" s="101">
        <v>-0.7290222955895403</v>
      </c>
      <c r="M64" s="101">
        <v>0.08599264542781998</v>
      </c>
      <c r="N64" s="101">
        <v>-0.14286881726791698</v>
      </c>
      <c r="O64" s="101">
        <v>0.015037796215340826</v>
      </c>
      <c r="P64" s="101">
        <v>-0.020908789937417557</v>
      </c>
      <c r="Q64" s="101">
        <v>0.0017097575843102266</v>
      </c>
      <c r="R64" s="101">
        <v>-0.0021960432785966097</v>
      </c>
      <c r="S64" s="101">
        <v>0.0002146256610865418</v>
      </c>
      <c r="T64" s="101">
        <v>-0.0003060584876166965</v>
      </c>
      <c r="U64" s="101">
        <v>3.2884354067705004E-05</v>
      </c>
      <c r="V64" s="101">
        <v>-8.107799514873816E-05</v>
      </c>
      <c r="W64" s="101">
        <v>1.3897606430770061E-05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1831</v>
      </c>
      <c r="B66" s="101">
        <v>132.78</v>
      </c>
      <c r="C66" s="101">
        <v>151.38</v>
      </c>
      <c r="D66" s="101">
        <v>8.551688883560395</v>
      </c>
      <c r="E66" s="101">
        <v>9.155703172799287</v>
      </c>
      <c r="F66" s="101">
        <v>22.622382508641728</v>
      </c>
      <c r="G66" s="101" t="s">
        <v>59</v>
      </c>
      <c r="H66" s="101">
        <v>-2.291673328689555</v>
      </c>
      <c r="I66" s="101">
        <v>62.988326671310446</v>
      </c>
      <c r="J66" s="101" t="s">
        <v>73</v>
      </c>
      <c r="K66" s="101">
        <v>0.850310986905248</v>
      </c>
      <c r="M66" s="101" t="s">
        <v>68</v>
      </c>
      <c r="N66" s="101">
        <v>0.4700124273153196</v>
      </c>
      <c r="X66" s="101">
        <v>67.5</v>
      </c>
    </row>
    <row r="67" spans="1:24" s="101" customFormat="1" ht="12.75" hidden="1">
      <c r="A67" s="101">
        <v>1830</v>
      </c>
      <c r="B67" s="101">
        <v>125.76000213623047</v>
      </c>
      <c r="C67" s="101">
        <v>140.4600067138672</v>
      </c>
      <c r="D67" s="101">
        <v>8.825709342956543</v>
      </c>
      <c r="E67" s="101">
        <v>9.364706039428711</v>
      </c>
      <c r="F67" s="101">
        <v>26.82000839981627</v>
      </c>
      <c r="G67" s="101" t="s">
        <v>56</v>
      </c>
      <c r="H67" s="101">
        <v>14.076058161744356</v>
      </c>
      <c r="I67" s="101">
        <v>72.33606029797483</v>
      </c>
      <c r="J67" s="101" t="s">
        <v>62</v>
      </c>
      <c r="K67" s="101">
        <v>0.8817741778582421</v>
      </c>
      <c r="L67" s="101">
        <v>0.0747851628196108</v>
      </c>
      <c r="M67" s="101">
        <v>0.20874870238975696</v>
      </c>
      <c r="N67" s="101">
        <v>0.14944436377017767</v>
      </c>
      <c r="O67" s="101">
        <v>0.035413504195373785</v>
      </c>
      <c r="P67" s="101">
        <v>0.0021454598020988636</v>
      </c>
      <c r="Q67" s="101">
        <v>0.004310717133899669</v>
      </c>
      <c r="R67" s="101">
        <v>0.0023003391492988847</v>
      </c>
      <c r="S67" s="101">
        <v>0.00046459361542772117</v>
      </c>
      <c r="T67" s="101">
        <v>3.16105768241827E-05</v>
      </c>
      <c r="U67" s="101">
        <v>9.42693898776852E-05</v>
      </c>
      <c r="V67" s="101">
        <v>8.535825309976423E-05</v>
      </c>
      <c r="W67" s="101">
        <v>2.896306343175395E-05</v>
      </c>
      <c r="X67" s="101">
        <v>67.5</v>
      </c>
    </row>
    <row r="68" spans="1:24" s="101" customFormat="1" ht="12.75" hidden="1">
      <c r="A68" s="101">
        <v>1829</v>
      </c>
      <c r="B68" s="101">
        <v>105.94000244140625</v>
      </c>
      <c r="C68" s="101">
        <v>122.83999633789062</v>
      </c>
      <c r="D68" s="101">
        <v>8.627785682678223</v>
      </c>
      <c r="E68" s="101">
        <v>8.947966575622559</v>
      </c>
      <c r="F68" s="101">
        <v>21.01848737511778</v>
      </c>
      <c r="G68" s="101" t="s">
        <v>57</v>
      </c>
      <c r="H68" s="101">
        <v>19.50098740903873</v>
      </c>
      <c r="I68" s="101">
        <v>57.94098985044498</v>
      </c>
      <c r="J68" s="101" t="s">
        <v>60</v>
      </c>
      <c r="K68" s="101">
        <v>-0.839249930395977</v>
      </c>
      <c r="L68" s="101">
        <v>-0.00040537512298243964</v>
      </c>
      <c r="M68" s="101">
        <v>0.19794070216409274</v>
      </c>
      <c r="N68" s="101">
        <v>-0.0015457560162501674</v>
      </c>
      <c r="O68" s="101">
        <v>-0.03382094564771351</v>
      </c>
      <c r="P68" s="101">
        <v>-4.63528663487332E-05</v>
      </c>
      <c r="Q68" s="101">
        <v>0.004050146653546288</v>
      </c>
      <c r="R68" s="101">
        <v>-0.00012427573402857097</v>
      </c>
      <c r="S68" s="101">
        <v>-0.0004519840332668682</v>
      </c>
      <c r="T68" s="101">
        <v>-3.3017487353680133E-06</v>
      </c>
      <c r="U68" s="101">
        <v>8.57258926578606E-05</v>
      </c>
      <c r="V68" s="101">
        <v>-9.813693234598224E-06</v>
      </c>
      <c r="W68" s="101">
        <v>-2.8385069530398166E-05</v>
      </c>
      <c r="X68" s="101">
        <v>67.5</v>
      </c>
    </row>
    <row r="69" spans="1:24" s="101" customFormat="1" ht="12.75" hidden="1">
      <c r="A69" s="101">
        <v>1832</v>
      </c>
      <c r="B69" s="101">
        <v>105.41999816894531</v>
      </c>
      <c r="C69" s="101">
        <v>119.22000122070312</v>
      </c>
      <c r="D69" s="101">
        <v>9.639714241027832</v>
      </c>
      <c r="E69" s="101">
        <v>9.967286109924316</v>
      </c>
      <c r="F69" s="101">
        <v>18.189445142569756</v>
      </c>
      <c r="G69" s="101" t="s">
        <v>58</v>
      </c>
      <c r="H69" s="101">
        <v>6.957599085769978</v>
      </c>
      <c r="I69" s="101">
        <v>44.87759725471529</v>
      </c>
      <c r="J69" s="101" t="s">
        <v>61</v>
      </c>
      <c r="K69" s="101">
        <v>-0.27052773437843025</v>
      </c>
      <c r="L69" s="101">
        <v>-0.07478406413779184</v>
      </c>
      <c r="M69" s="101">
        <v>-0.06629856089081612</v>
      </c>
      <c r="N69" s="101">
        <v>-0.14943636940521346</v>
      </c>
      <c r="O69" s="101">
        <v>-0.010500472127012432</v>
      </c>
      <c r="P69" s="101">
        <v>-0.002144959014574253</v>
      </c>
      <c r="Q69" s="101">
        <v>-0.0014760061968921323</v>
      </c>
      <c r="R69" s="101">
        <v>-0.002296979700330148</v>
      </c>
      <c r="S69" s="101">
        <v>-0.00010750656337180461</v>
      </c>
      <c r="T69" s="101">
        <v>-3.143766884560706E-05</v>
      </c>
      <c r="U69" s="101">
        <v>-3.921465537173542E-05</v>
      </c>
      <c r="V69" s="101">
        <v>-8.479223311919914E-05</v>
      </c>
      <c r="W69" s="101">
        <v>-5.757331943380065E-06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1831</v>
      </c>
      <c r="B71" s="101">
        <v>142.06</v>
      </c>
      <c r="C71" s="101">
        <v>141.56</v>
      </c>
      <c r="D71" s="101">
        <v>8.369300416285132</v>
      </c>
      <c r="E71" s="101">
        <v>9.145404641978544</v>
      </c>
      <c r="F71" s="101">
        <v>25.05581984117702</v>
      </c>
      <c r="G71" s="101" t="s">
        <v>59</v>
      </c>
      <c r="H71" s="101">
        <v>-3.248050102168321</v>
      </c>
      <c r="I71" s="101">
        <v>71.31194989783168</v>
      </c>
      <c r="J71" s="101" t="s">
        <v>73</v>
      </c>
      <c r="K71" s="101">
        <v>0.8009447700646921</v>
      </c>
      <c r="M71" s="101" t="s">
        <v>68</v>
      </c>
      <c r="N71" s="101">
        <v>0.42908891399675686</v>
      </c>
      <c r="X71" s="101">
        <v>67.5</v>
      </c>
    </row>
    <row r="72" spans="1:24" s="101" customFormat="1" ht="12.75" hidden="1">
      <c r="A72" s="101">
        <v>1830</v>
      </c>
      <c r="B72" s="101">
        <v>125.45999908447266</v>
      </c>
      <c r="C72" s="101">
        <v>141.75999450683594</v>
      </c>
      <c r="D72" s="101">
        <v>8.648394584655762</v>
      </c>
      <c r="E72" s="101">
        <v>9.254947662353516</v>
      </c>
      <c r="F72" s="101">
        <v>24.644875324711712</v>
      </c>
      <c r="G72" s="101" t="s">
        <v>56</v>
      </c>
      <c r="H72" s="101">
        <v>9.871469314878752</v>
      </c>
      <c r="I72" s="101">
        <v>67.83146839935141</v>
      </c>
      <c r="J72" s="101" t="s">
        <v>62</v>
      </c>
      <c r="K72" s="101">
        <v>0.8629797081225489</v>
      </c>
      <c r="L72" s="101">
        <v>0.043217146655599815</v>
      </c>
      <c r="M72" s="101">
        <v>0.20429927068250867</v>
      </c>
      <c r="N72" s="101">
        <v>0.10668365012495055</v>
      </c>
      <c r="O72" s="101">
        <v>0.03465871433606158</v>
      </c>
      <c r="P72" s="101">
        <v>0.001239685366213326</v>
      </c>
      <c r="Q72" s="101">
        <v>0.004218821385026741</v>
      </c>
      <c r="R72" s="101">
        <v>0.00164213379031194</v>
      </c>
      <c r="S72" s="101">
        <v>0.0004546944253477778</v>
      </c>
      <c r="T72" s="101">
        <v>1.8204822880110274E-05</v>
      </c>
      <c r="U72" s="101">
        <v>9.226029833749252E-05</v>
      </c>
      <c r="V72" s="101">
        <v>6.093075363195784E-05</v>
      </c>
      <c r="W72" s="101">
        <v>2.8346387445989848E-05</v>
      </c>
      <c r="X72" s="101">
        <v>67.5</v>
      </c>
    </row>
    <row r="73" spans="1:24" s="101" customFormat="1" ht="12.75" hidden="1">
      <c r="A73" s="101">
        <v>1829</v>
      </c>
      <c r="B73" s="101">
        <v>106.12000274658203</v>
      </c>
      <c r="C73" s="101">
        <v>117.62000274658203</v>
      </c>
      <c r="D73" s="101">
        <v>9.181276321411133</v>
      </c>
      <c r="E73" s="101">
        <v>9.3936185836792</v>
      </c>
      <c r="F73" s="101">
        <v>21.85802825115994</v>
      </c>
      <c r="G73" s="101" t="s">
        <v>57</v>
      </c>
      <c r="H73" s="101">
        <v>18.00327584232663</v>
      </c>
      <c r="I73" s="101">
        <v>56.62327858890866</v>
      </c>
      <c r="J73" s="101" t="s">
        <v>60</v>
      </c>
      <c r="K73" s="101">
        <v>-0.8184412281036724</v>
      </c>
      <c r="L73" s="101">
        <v>0.000236221512921974</v>
      </c>
      <c r="M73" s="101">
        <v>0.19300631991716005</v>
      </c>
      <c r="N73" s="101">
        <v>-0.0011035745759515802</v>
      </c>
      <c r="O73" s="101">
        <v>-0.032986658281425385</v>
      </c>
      <c r="P73" s="101">
        <v>2.7086483570312476E-05</v>
      </c>
      <c r="Q73" s="101">
        <v>0.003947910579964594</v>
      </c>
      <c r="R73" s="101">
        <v>-8.872533973500645E-05</v>
      </c>
      <c r="S73" s="101">
        <v>-0.0004411876162839917</v>
      </c>
      <c r="T73" s="101">
        <v>1.9304487804773277E-06</v>
      </c>
      <c r="U73" s="101">
        <v>8.347875778987507E-05</v>
      </c>
      <c r="V73" s="101">
        <v>-7.0082870374942265E-06</v>
      </c>
      <c r="W73" s="101">
        <v>-2.7717742744139436E-05</v>
      </c>
      <c r="X73" s="101">
        <v>67.5</v>
      </c>
    </row>
    <row r="74" spans="1:24" s="101" customFormat="1" ht="12.75" hidden="1">
      <c r="A74" s="101">
        <v>1832</v>
      </c>
      <c r="B74" s="101">
        <v>112.5</v>
      </c>
      <c r="C74" s="101">
        <v>125.4000015258789</v>
      </c>
      <c r="D74" s="101">
        <v>9.34677505493164</v>
      </c>
      <c r="E74" s="101">
        <v>9.75360107421875</v>
      </c>
      <c r="F74" s="101">
        <v>18.729995596056064</v>
      </c>
      <c r="G74" s="101" t="s">
        <v>58</v>
      </c>
      <c r="H74" s="101">
        <v>2.673765294358077</v>
      </c>
      <c r="I74" s="101">
        <v>47.67376529435807</v>
      </c>
      <c r="J74" s="101" t="s">
        <v>61</v>
      </c>
      <c r="K74" s="101">
        <v>-0.27365659643325296</v>
      </c>
      <c r="L74" s="101">
        <v>0.04321650106670431</v>
      </c>
      <c r="M74" s="101">
        <v>-0.06698322531380384</v>
      </c>
      <c r="N74" s="101">
        <v>-0.10667794208334812</v>
      </c>
      <c r="O74" s="101">
        <v>-0.010635170654634122</v>
      </c>
      <c r="P74" s="101">
        <v>0.001239389418064905</v>
      </c>
      <c r="Q74" s="101">
        <v>-0.001487432664480168</v>
      </c>
      <c r="R74" s="101">
        <v>-0.0016397351003662654</v>
      </c>
      <c r="S74" s="101">
        <v>-0.00011000230761213662</v>
      </c>
      <c r="T74" s="101">
        <v>1.8102180631132265E-05</v>
      </c>
      <c r="U74" s="101">
        <v>-3.928434353762954E-05</v>
      </c>
      <c r="V74" s="101">
        <v>-6.0526363272200925E-05</v>
      </c>
      <c r="W74" s="101">
        <v>-5.936700970057074E-06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1831</v>
      </c>
      <c r="B76" s="101">
        <v>135.68</v>
      </c>
      <c r="C76" s="101">
        <v>131.48</v>
      </c>
      <c r="D76" s="101">
        <v>8.332854648617866</v>
      </c>
      <c r="E76" s="101">
        <v>8.94430555783812</v>
      </c>
      <c r="F76" s="101">
        <v>26.554815663278564</v>
      </c>
      <c r="G76" s="101" t="s">
        <v>59</v>
      </c>
      <c r="H76" s="101">
        <v>7.708505119814063</v>
      </c>
      <c r="I76" s="101">
        <v>75.88850511981407</v>
      </c>
      <c r="J76" s="101" t="s">
        <v>73</v>
      </c>
      <c r="K76" s="101">
        <v>0.17200980534704421</v>
      </c>
      <c r="M76" s="101" t="s">
        <v>68</v>
      </c>
      <c r="N76" s="101">
        <v>0.1394080470191398</v>
      </c>
      <c r="X76" s="101">
        <v>67.5</v>
      </c>
    </row>
    <row r="77" spans="1:24" s="101" customFormat="1" ht="12.75" hidden="1">
      <c r="A77" s="101">
        <v>1830</v>
      </c>
      <c r="B77" s="101">
        <v>130</v>
      </c>
      <c r="C77" s="101">
        <v>143.8000030517578</v>
      </c>
      <c r="D77" s="101">
        <v>8.385808944702148</v>
      </c>
      <c r="E77" s="101">
        <v>8.951705932617188</v>
      </c>
      <c r="F77" s="101">
        <v>22.99196227647496</v>
      </c>
      <c r="G77" s="101" t="s">
        <v>56</v>
      </c>
      <c r="H77" s="101">
        <v>2.776068354042195</v>
      </c>
      <c r="I77" s="101">
        <v>65.2760683540422</v>
      </c>
      <c r="J77" s="101" t="s">
        <v>62</v>
      </c>
      <c r="K77" s="101">
        <v>0.2761614153414042</v>
      </c>
      <c r="L77" s="101">
        <v>0.27822305712439255</v>
      </c>
      <c r="M77" s="101">
        <v>0.06537777269906711</v>
      </c>
      <c r="N77" s="101">
        <v>0.11777303733557874</v>
      </c>
      <c r="O77" s="101">
        <v>0.01109129673141334</v>
      </c>
      <c r="P77" s="101">
        <v>0.007981280361028449</v>
      </c>
      <c r="Q77" s="101">
        <v>0.0013500370330560229</v>
      </c>
      <c r="R77" s="101">
        <v>0.0018128122853244102</v>
      </c>
      <c r="S77" s="101">
        <v>0.0001454908253671756</v>
      </c>
      <c r="T77" s="101">
        <v>0.00011742340018735632</v>
      </c>
      <c r="U77" s="101">
        <v>2.950560163940028E-05</v>
      </c>
      <c r="V77" s="101">
        <v>6.727011399669942E-05</v>
      </c>
      <c r="W77" s="101">
        <v>9.06935580527101E-06</v>
      </c>
      <c r="X77" s="101">
        <v>67.5</v>
      </c>
    </row>
    <row r="78" spans="1:24" s="101" customFormat="1" ht="12.75" hidden="1">
      <c r="A78" s="101">
        <v>1829</v>
      </c>
      <c r="B78" s="101">
        <v>112.72000122070312</v>
      </c>
      <c r="C78" s="101">
        <v>147.02000427246094</v>
      </c>
      <c r="D78" s="101">
        <v>9.259177207946777</v>
      </c>
      <c r="E78" s="101">
        <v>9.351652145385742</v>
      </c>
      <c r="F78" s="101">
        <v>23.23266405975445</v>
      </c>
      <c r="G78" s="101" t="s">
        <v>57</v>
      </c>
      <c r="H78" s="101">
        <v>14.474482761487288</v>
      </c>
      <c r="I78" s="101">
        <v>59.69448398219041</v>
      </c>
      <c r="J78" s="101" t="s">
        <v>60</v>
      </c>
      <c r="K78" s="101">
        <v>-0.2598720086880019</v>
      </c>
      <c r="L78" s="101">
        <v>0.0015149680521980354</v>
      </c>
      <c r="M78" s="101">
        <v>0.061769011391910746</v>
      </c>
      <c r="N78" s="101">
        <v>-0.0012181771264889616</v>
      </c>
      <c r="O78" s="101">
        <v>-0.010395909965655955</v>
      </c>
      <c r="P78" s="101">
        <v>0.00017328379680082632</v>
      </c>
      <c r="Q78" s="101">
        <v>0.0012867156057068938</v>
      </c>
      <c r="R78" s="101">
        <v>-9.792417257593742E-05</v>
      </c>
      <c r="S78" s="101">
        <v>-0.000132626644473246</v>
      </c>
      <c r="T78" s="101">
        <v>1.2336118678468703E-05</v>
      </c>
      <c r="U78" s="101">
        <v>2.8742858764829708E-05</v>
      </c>
      <c r="V78" s="101">
        <v>-7.728260032208508E-06</v>
      </c>
      <c r="W78" s="101">
        <v>-8.13517716813338E-06</v>
      </c>
      <c r="X78" s="101">
        <v>67.5</v>
      </c>
    </row>
    <row r="79" spans="1:24" s="101" customFormat="1" ht="12.75" hidden="1">
      <c r="A79" s="101">
        <v>1832</v>
      </c>
      <c r="B79" s="101">
        <v>136.9600067138672</v>
      </c>
      <c r="C79" s="101">
        <v>140.36000061035156</v>
      </c>
      <c r="D79" s="101">
        <v>9.310317039489746</v>
      </c>
      <c r="E79" s="101">
        <v>9.708022117614746</v>
      </c>
      <c r="F79" s="101">
        <v>29.179777511571526</v>
      </c>
      <c r="G79" s="101" t="s">
        <v>58</v>
      </c>
      <c r="H79" s="101">
        <v>5.179259757446175</v>
      </c>
      <c r="I79" s="101">
        <v>74.63926647131336</v>
      </c>
      <c r="J79" s="101" t="s">
        <v>61</v>
      </c>
      <c r="K79" s="101">
        <v>0.0934433861962987</v>
      </c>
      <c r="L79" s="101">
        <v>0.27821893247484764</v>
      </c>
      <c r="M79" s="101">
        <v>0.021420606778447846</v>
      </c>
      <c r="N79" s="101">
        <v>-0.11776673710235892</v>
      </c>
      <c r="O79" s="101">
        <v>0.0038654778708764365</v>
      </c>
      <c r="P79" s="101">
        <v>0.007979399032953841</v>
      </c>
      <c r="Q79" s="101">
        <v>0.00040861098939339626</v>
      </c>
      <c r="R79" s="101">
        <v>-0.001810165527858828</v>
      </c>
      <c r="S79" s="101">
        <v>5.981432472066531E-05</v>
      </c>
      <c r="T79" s="101">
        <v>0.0001167736061253174</v>
      </c>
      <c r="U79" s="101">
        <v>6.665478086981638E-06</v>
      </c>
      <c r="V79" s="101">
        <v>-6.682471274912825E-05</v>
      </c>
      <c r="W79" s="101">
        <v>4.009003263366633E-06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1831</v>
      </c>
      <c r="B81" s="101">
        <v>134.16</v>
      </c>
      <c r="C81" s="101">
        <v>149.26</v>
      </c>
      <c r="D81" s="101">
        <v>8.557046414166102</v>
      </c>
      <c r="E81" s="101">
        <v>8.96301457656079</v>
      </c>
      <c r="F81" s="101">
        <v>26.337368022804704</v>
      </c>
      <c r="G81" s="101" t="s">
        <v>59</v>
      </c>
      <c r="H81" s="101">
        <v>6.630431181916876</v>
      </c>
      <c r="I81" s="101">
        <v>73.29043118191687</v>
      </c>
      <c r="J81" s="101" t="s">
        <v>73</v>
      </c>
      <c r="K81" s="101">
        <v>0.1616721907349506</v>
      </c>
      <c r="M81" s="101" t="s">
        <v>68</v>
      </c>
      <c r="N81" s="101">
        <v>0.11142433139811993</v>
      </c>
      <c r="X81" s="101">
        <v>67.5</v>
      </c>
    </row>
    <row r="82" spans="1:24" s="101" customFormat="1" ht="12.75" hidden="1">
      <c r="A82" s="101">
        <v>1830</v>
      </c>
      <c r="B82" s="101">
        <v>136.33999633789062</v>
      </c>
      <c r="C82" s="101">
        <v>140.94000244140625</v>
      </c>
      <c r="D82" s="101">
        <v>8.370360374450684</v>
      </c>
      <c r="E82" s="101">
        <v>8.995899200439453</v>
      </c>
      <c r="F82" s="101">
        <v>27.364516115819836</v>
      </c>
      <c r="G82" s="101" t="s">
        <v>56</v>
      </c>
      <c r="H82" s="101">
        <v>9.014225160925989</v>
      </c>
      <c r="I82" s="101">
        <v>77.85422149881661</v>
      </c>
      <c r="J82" s="101" t="s">
        <v>62</v>
      </c>
      <c r="K82" s="101">
        <v>0.3219741017857296</v>
      </c>
      <c r="L82" s="101">
        <v>0.21250917437712263</v>
      </c>
      <c r="M82" s="101">
        <v>0.07622271711853794</v>
      </c>
      <c r="N82" s="101">
        <v>0.08262144988784596</v>
      </c>
      <c r="O82" s="101">
        <v>0.012931071658289169</v>
      </c>
      <c r="P82" s="101">
        <v>0.006096299507916888</v>
      </c>
      <c r="Q82" s="101">
        <v>0.0015739955580806096</v>
      </c>
      <c r="R82" s="101">
        <v>0.0012717827456729014</v>
      </c>
      <c r="S82" s="101">
        <v>0.00016966438720490752</v>
      </c>
      <c r="T82" s="101">
        <v>8.970366254168904E-05</v>
      </c>
      <c r="U82" s="101">
        <v>3.442788346861438E-05</v>
      </c>
      <c r="V82" s="101">
        <v>4.7202256669395346E-05</v>
      </c>
      <c r="W82" s="101">
        <v>1.05782688511834E-05</v>
      </c>
      <c r="X82" s="101">
        <v>67.5</v>
      </c>
    </row>
    <row r="83" spans="1:24" s="101" customFormat="1" ht="12.75" hidden="1">
      <c r="A83" s="101">
        <v>1829</v>
      </c>
      <c r="B83" s="101">
        <v>143.97999572753906</v>
      </c>
      <c r="C83" s="101">
        <v>151.3800048828125</v>
      </c>
      <c r="D83" s="101">
        <v>8.990458488464355</v>
      </c>
      <c r="E83" s="101">
        <v>9.00986099243164</v>
      </c>
      <c r="F83" s="101">
        <v>28.300402396808504</v>
      </c>
      <c r="G83" s="101" t="s">
        <v>57</v>
      </c>
      <c r="H83" s="101">
        <v>-1.4925386770626545</v>
      </c>
      <c r="I83" s="101">
        <v>74.98745705047641</v>
      </c>
      <c r="J83" s="101" t="s">
        <v>60</v>
      </c>
      <c r="K83" s="101">
        <v>0.3121216529996247</v>
      </c>
      <c r="L83" s="101">
        <v>-0.001155294039925528</v>
      </c>
      <c r="M83" s="101">
        <v>-0.0740982488241188</v>
      </c>
      <c r="N83" s="101">
        <v>-0.0008542231015976503</v>
      </c>
      <c r="O83" s="101">
        <v>0.012500411828867613</v>
      </c>
      <c r="P83" s="101">
        <v>-0.000132301511374133</v>
      </c>
      <c r="Q83" s="101">
        <v>-0.0015392692511734189</v>
      </c>
      <c r="R83" s="101">
        <v>-6.867191829738515E-05</v>
      </c>
      <c r="S83" s="101">
        <v>0.0001607047942692177</v>
      </c>
      <c r="T83" s="101">
        <v>-9.43009844693157E-06</v>
      </c>
      <c r="U83" s="101">
        <v>-3.413178986790809E-05</v>
      </c>
      <c r="V83" s="101">
        <v>-5.4160690609346785E-06</v>
      </c>
      <c r="W83" s="101">
        <v>9.902266941288819E-06</v>
      </c>
      <c r="X83" s="101">
        <v>67.5</v>
      </c>
    </row>
    <row r="84" spans="1:24" s="101" customFormat="1" ht="12.75" hidden="1">
      <c r="A84" s="101">
        <v>1832</v>
      </c>
      <c r="B84" s="101">
        <v>134.32000732421875</v>
      </c>
      <c r="C84" s="101">
        <v>136.82000732421875</v>
      </c>
      <c r="D84" s="101">
        <v>9.37890911102295</v>
      </c>
      <c r="E84" s="101">
        <v>10.005167007446289</v>
      </c>
      <c r="F84" s="101">
        <v>29.07171459879644</v>
      </c>
      <c r="G84" s="101" t="s">
        <v>58</v>
      </c>
      <c r="H84" s="101">
        <v>6.990812568952748</v>
      </c>
      <c r="I84" s="101">
        <v>73.8108198931715</v>
      </c>
      <c r="J84" s="101" t="s">
        <v>61</v>
      </c>
      <c r="K84" s="101">
        <v>-0.07904047032697395</v>
      </c>
      <c r="L84" s="101">
        <v>-0.2125060340087491</v>
      </c>
      <c r="M84" s="101">
        <v>-0.01787042601986962</v>
      </c>
      <c r="N84" s="101">
        <v>-0.08261703386386211</v>
      </c>
      <c r="O84" s="101">
        <v>-0.0033094287030416654</v>
      </c>
      <c r="P84" s="101">
        <v>-0.006094863739273898</v>
      </c>
      <c r="Q84" s="101">
        <v>-0.00032880418070564704</v>
      </c>
      <c r="R84" s="101">
        <v>-0.001269927367934348</v>
      </c>
      <c r="S84" s="101">
        <v>-5.440563743313003E-05</v>
      </c>
      <c r="T84" s="101">
        <v>-8.920661587950976E-05</v>
      </c>
      <c r="U84" s="101">
        <v>-4.505561068441775E-06</v>
      </c>
      <c r="V84" s="101">
        <v>-4.689050256299951E-05</v>
      </c>
      <c r="W84" s="101">
        <v>-3.720871042024372E-06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18.189445142569756</v>
      </c>
      <c r="G85" s="102"/>
      <c r="H85" s="102"/>
      <c r="I85" s="115"/>
      <c r="J85" s="115" t="s">
        <v>158</v>
      </c>
      <c r="K85" s="102">
        <f>AVERAGE(K83,K78,K73,K68,K63,K58)</f>
        <v>-0.38618090461642324</v>
      </c>
      <c r="L85" s="102">
        <f>AVERAGE(L83,L78,L73,L68,L63,L58)</f>
        <v>-0.0012812334525615827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29.179777511571526</v>
      </c>
      <c r="G86" s="102"/>
      <c r="H86" s="102"/>
      <c r="I86" s="115"/>
      <c r="J86" s="115" t="s">
        <v>159</v>
      </c>
      <c r="K86" s="102">
        <f>AVERAGE(K84,K79,K74,K69,K64,K59)</f>
        <v>0.11302607143600725</v>
      </c>
      <c r="L86" s="102">
        <f>AVERAGE(L84,L79,L74,L69,L64,L59)</f>
        <v>-0.23570466243620847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0.2413630653852645</v>
      </c>
      <c r="L87" s="102">
        <f>ABS(L85/$H$33)</f>
        <v>0.0035589818126710634</v>
      </c>
      <c r="M87" s="115" t="s">
        <v>111</v>
      </c>
      <c r="N87" s="102">
        <f>K87+L87+L88+K88</f>
        <v>0.4564568199910245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0.06421935877045866</v>
      </c>
      <c r="L88" s="102">
        <f>ABS(L86/$H$34)</f>
        <v>0.1473154140226303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1831</v>
      </c>
      <c r="B91" s="101">
        <v>127.98</v>
      </c>
      <c r="C91" s="101">
        <v>141.58</v>
      </c>
      <c r="D91" s="101">
        <v>8.821094377920224</v>
      </c>
      <c r="E91" s="101">
        <v>9.263530817018744</v>
      </c>
      <c r="F91" s="101">
        <v>29.724854291141593</v>
      </c>
      <c r="G91" s="101" t="s">
        <v>59</v>
      </c>
      <c r="H91" s="101">
        <v>19.74012422053586</v>
      </c>
      <c r="I91" s="101">
        <v>80.22012422053587</v>
      </c>
      <c r="J91" s="101" t="s">
        <v>73</v>
      </c>
      <c r="K91" s="101">
        <v>0.9908869798906115</v>
      </c>
      <c r="M91" s="101" t="s">
        <v>68</v>
      </c>
      <c r="N91" s="101">
        <v>0.7924904328139439</v>
      </c>
      <c r="X91" s="101">
        <v>67.5</v>
      </c>
    </row>
    <row r="92" spans="1:24" s="101" customFormat="1" ht="12.75" hidden="1">
      <c r="A92" s="101">
        <v>1830</v>
      </c>
      <c r="B92" s="101">
        <v>128.89999389648438</v>
      </c>
      <c r="C92" s="101">
        <v>144</v>
      </c>
      <c r="D92" s="101">
        <v>8.585416793823242</v>
      </c>
      <c r="E92" s="101">
        <v>9.305791854858398</v>
      </c>
      <c r="F92" s="101">
        <v>25.350491953514354</v>
      </c>
      <c r="G92" s="101" t="s">
        <v>56</v>
      </c>
      <c r="H92" s="101">
        <v>8.895559741353267</v>
      </c>
      <c r="I92" s="101">
        <v>70.29555363783764</v>
      </c>
      <c r="J92" s="101" t="s">
        <v>62</v>
      </c>
      <c r="K92" s="101">
        <v>0.6057078727642239</v>
      </c>
      <c r="L92" s="101">
        <v>0.7577511657768837</v>
      </c>
      <c r="M92" s="101">
        <v>0.14339315863763938</v>
      </c>
      <c r="N92" s="101">
        <v>0.16785885253142985</v>
      </c>
      <c r="O92" s="101">
        <v>0.024326068105218424</v>
      </c>
      <c r="P92" s="101">
        <v>0.021737314346675904</v>
      </c>
      <c r="Q92" s="101">
        <v>0.0029612440868047813</v>
      </c>
      <c r="R92" s="101">
        <v>0.0025837750008451195</v>
      </c>
      <c r="S92" s="101">
        <v>0.00031913356063454436</v>
      </c>
      <c r="T92" s="101">
        <v>0.00031983100630849037</v>
      </c>
      <c r="U92" s="101">
        <v>6.479424305406124E-05</v>
      </c>
      <c r="V92" s="101">
        <v>9.587686824542525E-05</v>
      </c>
      <c r="W92" s="101">
        <v>1.988828455256196E-05</v>
      </c>
      <c r="X92" s="101">
        <v>67.5</v>
      </c>
    </row>
    <row r="93" spans="1:24" s="101" customFormat="1" ht="12.75" hidden="1">
      <c r="A93" s="101">
        <v>1832</v>
      </c>
      <c r="B93" s="101">
        <v>98.81999969482422</v>
      </c>
      <c r="C93" s="101">
        <v>117.5199966430664</v>
      </c>
      <c r="D93" s="101">
        <v>9.81165599822998</v>
      </c>
      <c r="E93" s="101">
        <v>10.154749870300293</v>
      </c>
      <c r="F93" s="101">
        <v>21.636547430475268</v>
      </c>
      <c r="G93" s="101" t="s">
        <v>57</v>
      </c>
      <c r="H93" s="101">
        <v>21.11236174977558</v>
      </c>
      <c r="I93" s="101">
        <v>52.4323614445998</v>
      </c>
      <c r="J93" s="101" t="s">
        <v>60</v>
      </c>
      <c r="K93" s="101">
        <v>-0.05512613881371948</v>
      </c>
      <c r="L93" s="101">
        <v>0.004124864971465919</v>
      </c>
      <c r="M93" s="101">
        <v>0.011427166678891073</v>
      </c>
      <c r="N93" s="101">
        <v>-0.0017361051316746848</v>
      </c>
      <c r="O93" s="101">
        <v>-0.0024753312409513143</v>
      </c>
      <c r="P93" s="101">
        <v>0.0004718339436614066</v>
      </c>
      <c r="Q93" s="101">
        <v>0.00015846390154777252</v>
      </c>
      <c r="R93" s="101">
        <v>-0.00013954139879643877</v>
      </c>
      <c r="S93" s="101">
        <v>-5.3790894819600434E-05</v>
      </c>
      <c r="T93" s="101">
        <v>3.358986114407651E-05</v>
      </c>
      <c r="U93" s="101">
        <v>-1.7071650812840203E-06</v>
      </c>
      <c r="V93" s="101">
        <v>-1.1010233622724032E-05</v>
      </c>
      <c r="W93" s="101">
        <v>-3.9938057485980865E-06</v>
      </c>
      <c r="X93" s="101">
        <v>67.5</v>
      </c>
    </row>
    <row r="94" spans="1:24" s="101" customFormat="1" ht="12.75" hidden="1">
      <c r="A94" s="101">
        <v>1829</v>
      </c>
      <c r="B94" s="101">
        <v>140.0800018310547</v>
      </c>
      <c r="C94" s="101">
        <v>165.8800048828125</v>
      </c>
      <c r="D94" s="101">
        <v>8.777751922607422</v>
      </c>
      <c r="E94" s="101">
        <v>9.012677192687988</v>
      </c>
      <c r="F94" s="101">
        <v>24.24482208997119</v>
      </c>
      <c r="G94" s="101" t="s">
        <v>58</v>
      </c>
      <c r="H94" s="101">
        <v>-6.792643375205415</v>
      </c>
      <c r="I94" s="101">
        <v>65.78735845584927</v>
      </c>
      <c r="J94" s="101" t="s">
        <v>61</v>
      </c>
      <c r="K94" s="101">
        <v>-0.6031941113340313</v>
      </c>
      <c r="L94" s="101">
        <v>0.7577399387159116</v>
      </c>
      <c r="M94" s="101">
        <v>-0.14293711136640497</v>
      </c>
      <c r="N94" s="101">
        <v>-0.16784987432863954</v>
      </c>
      <c r="O94" s="101">
        <v>-0.024199800096432522</v>
      </c>
      <c r="P94" s="101">
        <v>0.02173219288833529</v>
      </c>
      <c r="Q94" s="101">
        <v>-0.00295700113857647</v>
      </c>
      <c r="R94" s="101">
        <v>-0.002580004157557528</v>
      </c>
      <c r="S94" s="101">
        <v>-0.0003145675907619682</v>
      </c>
      <c r="T94" s="101">
        <v>0.00031806224834868925</v>
      </c>
      <c r="U94" s="101">
        <v>-6.477174939998154E-05</v>
      </c>
      <c r="V94" s="101">
        <v>-9.524257776920819E-05</v>
      </c>
      <c r="W94" s="101">
        <v>-1.9483156266019618E-05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1831</v>
      </c>
      <c r="B96" s="101">
        <v>140.96</v>
      </c>
      <c r="C96" s="101">
        <v>149.26</v>
      </c>
      <c r="D96" s="101">
        <v>8.501015058017783</v>
      </c>
      <c r="E96" s="101">
        <v>9.264921313367143</v>
      </c>
      <c r="F96" s="101">
        <v>28.795361975927516</v>
      </c>
      <c r="G96" s="101" t="s">
        <v>59</v>
      </c>
      <c r="H96" s="101">
        <v>7.221609244210285</v>
      </c>
      <c r="I96" s="101">
        <v>80.68160924421029</v>
      </c>
      <c r="J96" s="101" t="s">
        <v>73</v>
      </c>
      <c r="K96" s="101">
        <v>1.0169811969236386</v>
      </c>
      <c r="M96" s="101" t="s">
        <v>68</v>
      </c>
      <c r="N96" s="101">
        <v>0.614838370525616</v>
      </c>
      <c r="X96" s="101">
        <v>67.5</v>
      </c>
    </row>
    <row r="97" spans="1:24" s="101" customFormat="1" ht="12.75" hidden="1">
      <c r="A97" s="101">
        <v>1830</v>
      </c>
      <c r="B97" s="101">
        <v>127.36000061035156</v>
      </c>
      <c r="C97" s="101">
        <v>144.66000366210938</v>
      </c>
      <c r="D97" s="101">
        <v>8.566887855529785</v>
      </c>
      <c r="E97" s="101">
        <v>9.242701530456543</v>
      </c>
      <c r="F97" s="101">
        <v>26.468378899884588</v>
      </c>
      <c r="G97" s="101" t="s">
        <v>56</v>
      </c>
      <c r="H97" s="101">
        <v>13.689379160926677</v>
      </c>
      <c r="I97" s="101">
        <v>73.54937977127824</v>
      </c>
      <c r="J97" s="101" t="s">
        <v>62</v>
      </c>
      <c r="K97" s="101">
        <v>0.8956509542815926</v>
      </c>
      <c r="L97" s="101">
        <v>0.38405895335297247</v>
      </c>
      <c r="M97" s="101">
        <v>0.21203389476369092</v>
      </c>
      <c r="N97" s="101">
        <v>0.14453803325109707</v>
      </c>
      <c r="O97" s="101">
        <v>0.03597083775541586</v>
      </c>
      <c r="P97" s="101">
        <v>0.011017279425232597</v>
      </c>
      <c r="Q97" s="101">
        <v>0.004378643838556093</v>
      </c>
      <c r="R97" s="101">
        <v>0.0022248203258605935</v>
      </c>
      <c r="S97" s="101">
        <v>0.00047191014447235674</v>
      </c>
      <c r="T97" s="101">
        <v>0.00016207758368423435</v>
      </c>
      <c r="U97" s="101">
        <v>9.57705662376828E-05</v>
      </c>
      <c r="V97" s="101">
        <v>8.25533703159217E-05</v>
      </c>
      <c r="W97" s="101">
        <v>2.9415644544752263E-05</v>
      </c>
      <c r="X97" s="101">
        <v>67.5</v>
      </c>
    </row>
    <row r="98" spans="1:24" s="101" customFormat="1" ht="12.75" hidden="1">
      <c r="A98" s="101">
        <v>1832</v>
      </c>
      <c r="B98" s="101">
        <v>99.5</v>
      </c>
      <c r="C98" s="101">
        <v>117.19999694824219</v>
      </c>
      <c r="D98" s="101">
        <v>9.742266654968262</v>
      </c>
      <c r="E98" s="101">
        <v>10.033028602600098</v>
      </c>
      <c r="F98" s="101">
        <v>21.753209893555468</v>
      </c>
      <c r="G98" s="101" t="s">
        <v>57</v>
      </c>
      <c r="H98" s="101">
        <v>21.09205409402749</v>
      </c>
      <c r="I98" s="101">
        <v>53.09205409402749</v>
      </c>
      <c r="J98" s="101" t="s">
        <v>60</v>
      </c>
      <c r="K98" s="101">
        <v>-0.5362810876213007</v>
      </c>
      <c r="L98" s="101">
        <v>0.002091329863462497</v>
      </c>
      <c r="M98" s="101">
        <v>0.12501940318236118</v>
      </c>
      <c r="N98" s="101">
        <v>-0.0014949753297934707</v>
      </c>
      <c r="O98" s="101">
        <v>-0.0218475677025615</v>
      </c>
      <c r="P98" s="101">
        <v>0.00023926912778977438</v>
      </c>
      <c r="Q98" s="101">
        <v>0.002487972656011542</v>
      </c>
      <c r="R98" s="101">
        <v>-0.00012017468792097884</v>
      </c>
      <c r="S98" s="101">
        <v>-0.00031125864766978756</v>
      </c>
      <c r="T98" s="101">
        <v>1.703426428177717E-05</v>
      </c>
      <c r="U98" s="101">
        <v>4.796952999338397E-05</v>
      </c>
      <c r="V98" s="101">
        <v>-9.487203538328243E-06</v>
      </c>
      <c r="W98" s="101">
        <v>-2.0124928333625794E-05</v>
      </c>
      <c r="X98" s="101">
        <v>67.5</v>
      </c>
    </row>
    <row r="99" spans="1:24" s="101" customFormat="1" ht="12.75" hidden="1">
      <c r="A99" s="101">
        <v>1829</v>
      </c>
      <c r="B99" s="101">
        <v>132.60000610351562</v>
      </c>
      <c r="C99" s="101">
        <v>149.5</v>
      </c>
      <c r="D99" s="101">
        <v>9.142428398132324</v>
      </c>
      <c r="E99" s="101">
        <v>9.175397872924805</v>
      </c>
      <c r="F99" s="101">
        <v>23.07030825925647</v>
      </c>
      <c r="G99" s="101" t="s">
        <v>58</v>
      </c>
      <c r="H99" s="101">
        <v>-5.015545164135403</v>
      </c>
      <c r="I99" s="101">
        <v>60.08446093938022</v>
      </c>
      <c r="J99" s="101" t="s">
        <v>61</v>
      </c>
      <c r="K99" s="101">
        <v>-0.7173515365322934</v>
      </c>
      <c r="L99" s="101">
        <v>0.3840532593143598</v>
      </c>
      <c r="M99" s="101">
        <v>-0.17125571919380145</v>
      </c>
      <c r="N99" s="101">
        <v>-0.14453030168396713</v>
      </c>
      <c r="O99" s="101">
        <v>-0.028575950628254573</v>
      </c>
      <c r="P99" s="101">
        <v>0.01101468094036955</v>
      </c>
      <c r="Q99" s="101">
        <v>-0.0036031255775873417</v>
      </c>
      <c r="R99" s="101">
        <v>-0.00222157230959191</v>
      </c>
      <c r="S99" s="101">
        <v>-0.0003547072577586984</v>
      </c>
      <c r="T99" s="101">
        <v>0.00016117995214448525</v>
      </c>
      <c r="U99" s="101">
        <v>-8.28910462577245E-05</v>
      </c>
      <c r="V99" s="101">
        <v>-8.200641389269522E-05</v>
      </c>
      <c r="W99" s="101">
        <v>-2.145384356122789E-05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1831</v>
      </c>
      <c r="B101" s="101">
        <v>132.78</v>
      </c>
      <c r="C101" s="101">
        <v>151.38</v>
      </c>
      <c r="D101" s="101">
        <v>8.551688883560395</v>
      </c>
      <c r="E101" s="101">
        <v>9.155703172799287</v>
      </c>
      <c r="F101" s="101">
        <v>22.15547381514512</v>
      </c>
      <c r="G101" s="101" t="s">
        <v>59</v>
      </c>
      <c r="H101" s="101">
        <v>-3.5917042737239626</v>
      </c>
      <c r="I101" s="101">
        <v>61.68829572627604</v>
      </c>
      <c r="J101" s="101" t="s">
        <v>73</v>
      </c>
      <c r="K101" s="101">
        <v>0.7365436971762317</v>
      </c>
      <c r="M101" s="101" t="s">
        <v>68</v>
      </c>
      <c r="N101" s="101">
        <v>0.42633299824854787</v>
      </c>
      <c r="X101" s="101">
        <v>67.5</v>
      </c>
    </row>
    <row r="102" spans="1:24" s="101" customFormat="1" ht="12.75" hidden="1">
      <c r="A102" s="101">
        <v>1830</v>
      </c>
      <c r="B102" s="101">
        <v>125.76000213623047</v>
      </c>
      <c r="C102" s="101">
        <v>140.4600067138672</v>
      </c>
      <c r="D102" s="101">
        <v>8.825709342956543</v>
      </c>
      <c r="E102" s="101">
        <v>9.364706039428711</v>
      </c>
      <c r="F102" s="101">
        <v>26.82000839981627</v>
      </c>
      <c r="G102" s="101" t="s">
        <v>56</v>
      </c>
      <c r="H102" s="101">
        <v>14.076058161744356</v>
      </c>
      <c r="I102" s="101">
        <v>72.33606029797483</v>
      </c>
      <c r="J102" s="101" t="s">
        <v>62</v>
      </c>
      <c r="K102" s="101">
        <v>0.7961449404335068</v>
      </c>
      <c r="L102" s="101">
        <v>0.2124787266595224</v>
      </c>
      <c r="M102" s="101">
        <v>0.18847702108904166</v>
      </c>
      <c r="N102" s="101">
        <v>0.1447283749130764</v>
      </c>
      <c r="O102" s="101">
        <v>0.03197447928806281</v>
      </c>
      <c r="P102" s="101">
        <v>0.006095441692669099</v>
      </c>
      <c r="Q102" s="101">
        <v>0.003892087778430105</v>
      </c>
      <c r="R102" s="101">
        <v>0.0022277511975416597</v>
      </c>
      <c r="S102" s="101">
        <v>0.0004194765033987305</v>
      </c>
      <c r="T102" s="101">
        <v>8.972939340681917E-05</v>
      </c>
      <c r="U102" s="101">
        <v>8.511453716119657E-05</v>
      </c>
      <c r="V102" s="101">
        <v>8.266673317272515E-05</v>
      </c>
      <c r="W102" s="101">
        <v>2.6151668236667153E-05</v>
      </c>
      <c r="X102" s="101">
        <v>67.5</v>
      </c>
    </row>
    <row r="103" spans="1:24" s="101" customFormat="1" ht="12.75" hidden="1">
      <c r="A103" s="101">
        <v>1832</v>
      </c>
      <c r="B103" s="101">
        <v>105.41999816894531</v>
      </c>
      <c r="C103" s="101">
        <v>119.22000122070312</v>
      </c>
      <c r="D103" s="101">
        <v>9.639714241027832</v>
      </c>
      <c r="E103" s="101">
        <v>9.967286109924316</v>
      </c>
      <c r="F103" s="101">
        <v>22.12881630880124</v>
      </c>
      <c r="G103" s="101" t="s">
        <v>57</v>
      </c>
      <c r="H103" s="101">
        <v>16.676945181777292</v>
      </c>
      <c r="I103" s="101">
        <v>54.596943350722604</v>
      </c>
      <c r="J103" s="101" t="s">
        <v>60</v>
      </c>
      <c r="K103" s="101">
        <v>-0.7801971365721007</v>
      </c>
      <c r="L103" s="101">
        <v>-0.0011546373204218132</v>
      </c>
      <c r="M103" s="101">
        <v>0.18426290461164413</v>
      </c>
      <c r="N103" s="101">
        <v>-0.0014969333383809567</v>
      </c>
      <c r="O103" s="101">
        <v>-0.03140088375916349</v>
      </c>
      <c r="P103" s="101">
        <v>-0.00013208835992470353</v>
      </c>
      <c r="Q103" s="101">
        <v>0.003782246775424156</v>
      </c>
      <c r="R103" s="101">
        <v>-0.00012035436391302003</v>
      </c>
      <c r="S103" s="101">
        <v>-0.000416349254187603</v>
      </c>
      <c r="T103" s="101">
        <v>-9.4073092199871E-06</v>
      </c>
      <c r="U103" s="101">
        <v>8.085638439263986E-05</v>
      </c>
      <c r="V103" s="101">
        <v>-9.503842579762143E-06</v>
      </c>
      <c r="W103" s="101">
        <v>-2.6048732191161148E-05</v>
      </c>
      <c r="X103" s="101">
        <v>67.5</v>
      </c>
    </row>
    <row r="104" spans="1:24" s="101" customFormat="1" ht="12.75" hidden="1">
      <c r="A104" s="101">
        <v>1829</v>
      </c>
      <c r="B104" s="101">
        <v>105.94000244140625</v>
      </c>
      <c r="C104" s="101">
        <v>122.83999633789062</v>
      </c>
      <c r="D104" s="101">
        <v>8.627785682678223</v>
      </c>
      <c r="E104" s="101">
        <v>8.947966575622559</v>
      </c>
      <c r="F104" s="101">
        <v>17.52653385984468</v>
      </c>
      <c r="G104" s="101" t="s">
        <v>58</v>
      </c>
      <c r="H104" s="101">
        <v>9.874831179252922</v>
      </c>
      <c r="I104" s="101">
        <v>48.31483362065917</v>
      </c>
      <c r="J104" s="101" t="s">
        <v>61</v>
      </c>
      <c r="K104" s="101">
        <v>-0.15855344292246384</v>
      </c>
      <c r="L104" s="101">
        <v>-0.21247558941090225</v>
      </c>
      <c r="M104" s="101">
        <v>-0.03963293406599101</v>
      </c>
      <c r="N104" s="101">
        <v>-0.14472063327514997</v>
      </c>
      <c r="O104" s="101">
        <v>-0.00602924745604791</v>
      </c>
      <c r="P104" s="101">
        <v>-0.006094010345733024</v>
      </c>
      <c r="Q104" s="101">
        <v>-0.0009181266823257903</v>
      </c>
      <c r="R104" s="101">
        <v>-0.002224497746736416</v>
      </c>
      <c r="S104" s="101">
        <v>-5.1125682793014385E-05</v>
      </c>
      <c r="T104" s="101">
        <v>-8.923489549719477E-05</v>
      </c>
      <c r="U104" s="101">
        <v>-2.6584385249886376E-05</v>
      </c>
      <c r="V104" s="101">
        <v>-8.211860781619253E-05</v>
      </c>
      <c r="W104" s="101">
        <v>-2.318038566087843E-06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1831</v>
      </c>
      <c r="B106" s="101">
        <v>142.06</v>
      </c>
      <c r="C106" s="101">
        <v>141.56</v>
      </c>
      <c r="D106" s="101">
        <v>8.369300416285132</v>
      </c>
      <c r="E106" s="101">
        <v>9.145404641978544</v>
      </c>
      <c r="F106" s="101">
        <v>23.17777259669633</v>
      </c>
      <c r="G106" s="101" t="s">
        <v>59</v>
      </c>
      <c r="H106" s="101">
        <v>-8.593203916854932</v>
      </c>
      <c r="I106" s="101">
        <v>65.96679608314507</v>
      </c>
      <c r="J106" s="101" t="s">
        <v>73</v>
      </c>
      <c r="K106" s="101">
        <v>0.9220457189098512</v>
      </c>
      <c r="M106" s="101" t="s">
        <v>68</v>
      </c>
      <c r="N106" s="101">
        <v>0.5281036762654979</v>
      </c>
      <c r="X106" s="101">
        <v>67.5</v>
      </c>
    </row>
    <row r="107" spans="1:24" s="101" customFormat="1" ht="12.75" hidden="1">
      <c r="A107" s="101">
        <v>1830</v>
      </c>
      <c r="B107" s="101">
        <v>125.45999908447266</v>
      </c>
      <c r="C107" s="101">
        <v>141.75999450683594</v>
      </c>
      <c r="D107" s="101">
        <v>8.648394584655762</v>
      </c>
      <c r="E107" s="101">
        <v>9.254947662353516</v>
      </c>
      <c r="F107" s="101">
        <v>24.644875324711712</v>
      </c>
      <c r="G107" s="101" t="s">
        <v>56</v>
      </c>
      <c r="H107" s="101">
        <v>9.871469314878752</v>
      </c>
      <c r="I107" s="101">
        <v>67.83146839935141</v>
      </c>
      <c r="J107" s="101" t="s">
        <v>62</v>
      </c>
      <c r="K107" s="101">
        <v>0.8817059133593163</v>
      </c>
      <c r="L107" s="101">
        <v>0.29811420938814387</v>
      </c>
      <c r="M107" s="101">
        <v>0.2087320957006407</v>
      </c>
      <c r="N107" s="101">
        <v>0.1041670634605864</v>
      </c>
      <c r="O107" s="101">
        <v>0.03541077855862515</v>
      </c>
      <c r="P107" s="101">
        <v>0.008551998774171253</v>
      </c>
      <c r="Q107" s="101">
        <v>0.0043103126130404484</v>
      </c>
      <c r="R107" s="101">
        <v>0.001603399018893341</v>
      </c>
      <c r="S107" s="101">
        <v>0.0004645635126126742</v>
      </c>
      <c r="T107" s="101">
        <v>0.00012587343444721326</v>
      </c>
      <c r="U107" s="101">
        <v>9.426408293765291E-05</v>
      </c>
      <c r="V107" s="101">
        <v>5.949677714712112E-05</v>
      </c>
      <c r="W107" s="101">
        <v>2.8965561340845044E-05</v>
      </c>
      <c r="X107" s="101">
        <v>67.5</v>
      </c>
    </row>
    <row r="108" spans="1:24" s="101" customFormat="1" ht="12.75" hidden="1">
      <c r="A108" s="101">
        <v>1832</v>
      </c>
      <c r="B108" s="101">
        <v>112.5</v>
      </c>
      <c r="C108" s="101">
        <v>125.4000015258789</v>
      </c>
      <c r="D108" s="101">
        <v>9.34677505493164</v>
      </c>
      <c r="E108" s="101">
        <v>9.75360107421875</v>
      </c>
      <c r="F108" s="101">
        <v>23.297295140466915</v>
      </c>
      <c r="G108" s="101" t="s">
        <v>57</v>
      </c>
      <c r="H108" s="101">
        <v>14.29898780936606</v>
      </c>
      <c r="I108" s="101">
        <v>59.29898780936606</v>
      </c>
      <c r="J108" s="101" t="s">
        <v>60</v>
      </c>
      <c r="K108" s="101">
        <v>-0.8802940340635658</v>
      </c>
      <c r="L108" s="101">
        <v>-0.0016210953693906998</v>
      </c>
      <c r="M108" s="101">
        <v>0.20851863252609187</v>
      </c>
      <c r="N108" s="101">
        <v>-0.001077512462505923</v>
      </c>
      <c r="O108" s="101">
        <v>-0.0353303993393219</v>
      </c>
      <c r="P108" s="101">
        <v>-0.00018541257223511794</v>
      </c>
      <c r="Q108" s="101">
        <v>0.004309537733913052</v>
      </c>
      <c r="R108" s="101">
        <v>-8.66418667707663E-05</v>
      </c>
      <c r="S108" s="101">
        <v>-0.00046034111265860474</v>
      </c>
      <c r="T108" s="101">
        <v>-1.3200664320851624E-05</v>
      </c>
      <c r="U108" s="101">
        <v>9.409199326054742E-05</v>
      </c>
      <c r="V108" s="101">
        <v>-6.844603319295069E-06</v>
      </c>
      <c r="W108" s="101">
        <v>-2.8556277651058654E-05</v>
      </c>
      <c r="X108" s="101">
        <v>67.5</v>
      </c>
    </row>
    <row r="109" spans="1:24" s="101" customFormat="1" ht="12.75" hidden="1">
      <c r="A109" s="101">
        <v>1829</v>
      </c>
      <c r="B109" s="101">
        <v>106.12000274658203</v>
      </c>
      <c r="C109" s="101">
        <v>117.62000274658203</v>
      </c>
      <c r="D109" s="101">
        <v>9.181276321411133</v>
      </c>
      <c r="E109" s="101">
        <v>9.3936185836792</v>
      </c>
      <c r="F109" s="101">
        <v>19.185146672195277</v>
      </c>
      <c r="G109" s="101" t="s">
        <v>58</v>
      </c>
      <c r="H109" s="101">
        <v>11.079169214692143</v>
      </c>
      <c r="I109" s="101">
        <v>49.699171961274175</v>
      </c>
      <c r="J109" s="101" t="s">
        <v>61</v>
      </c>
      <c r="K109" s="101">
        <v>0.049877161555964944</v>
      </c>
      <c r="L109" s="101">
        <v>-0.2981098017323842</v>
      </c>
      <c r="M109" s="101">
        <v>0.009437566690099848</v>
      </c>
      <c r="N109" s="101">
        <v>-0.104161490373818</v>
      </c>
      <c r="O109" s="101">
        <v>0.002384558796093966</v>
      </c>
      <c r="P109" s="101">
        <v>-0.008549988608851112</v>
      </c>
      <c r="Q109" s="101">
        <v>8.17272421847923E-05</v>
      </c>
      <c r="R109" s="101">
        <v>-0.001601056401477039</v>
      </c>
      <c r="S109" s="101">
        <v>6.249253753260505E-05</v>
      </c>
      <c r="T109" s="101">
        <v>-0.0001251793272111058</v>
      </c>
      <c r="U109" s="101">
        <v>-5.6933414032363E-06</v>
      </c>
      <c r="V109" s="101">
        <v>-5.910175882573791E-05</v>
      </c>
      <c r="W109" s="101">
        <v>4.852087231893603E-06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1831</v>
      </c>
      <c r="B111" s="101">
        <v>135.68</v>
      </c>
      <c r="C111" s="101">
        <v>131.48</v>
      </c>
      <c r="D111" s="101">
        <v>8.332854648617866</v>
      </c>
      <c r="E111" s="101">
        <v>8.94430555783812</v>
      </c>
      <c r="F111" s="101">
        <v>27.32409305921394</v>
      </c>
      <c r="G111" s="101" t="s">
        <v>59</v>
      </c>
      <c r="H111" s="101">
        <v>9.906950491842366</v>
      </c>
      <c r="I111" s="101">
        <v>78.08695049184237</v>
      </c>
      <c r="J111" s="101" t="s">
        <v>73</v>
      </c>
      <c r="K111" s="101">
        <v>0.36692792186820067</v>
      </c>
      <c r="M111" s="101" t="s">
        <v>68</v>
      </c>
      <c r="N111" s="101">
        <v>0.21280950948784746</v>
      </c>
      <c r="X111" s="101">
        <v>67.5</v>
      </c>
    </row>
    <row r="112" spans="1:24" s="101" customFormat="1" ht="12.75" hidden="1">
      <c r="A112" s="101">
        <v>1830</v>
      </c>
      <c r="B112" s="101">
        <v>130</v>
      </c>
      <c r="C112" s="101">
        <v>143.8000030517578</v>
      </c>
      <c r="D112" s="101">
        <v>8.385808944702148</v>
      </c>
      <c r="E112" s="101">
        <v>8.951705932617188</v>
      </c>
      <c r="F112" s="101">
        <v>22.99196227647496</v>
      </c>
      <c r="G112" s="101" t="s">
        <v>56</v>
      </c>
      <c r="H112" s="101">
        <v>2.776068354042195</v>
      </c>
      <c r="I112" s="101">
        <v>65.2760683540422</v>
      </c>
      <c r="J112" s="101" t="s">
        <v>62</v>
      </c>
      <c r="K112" s="101">
        <v>0.5663095274277952</v>
      </c>
      <c r="L112" s="101">
        <v>0.11877123807763011</v>
      </c>
      <c r="M112" s="101">
        <v>0.1340662237745211</v>
      </c>
      <c r="N112" s="101">
        <v>0.11662413834647174</v>
      </c>
      <c r="O112" s="101">
        <v>0.022744148994071765</v>
      </c>
      <c r="P112" s="101">
        <v>0.0034072147595524556</v>
      </c>
      <c r="Q112" s="101">
        <v>0.002768399535683897</v>
      </c>
      <c r="R112" s="101">
        <v>0.0017951438721541383</v>
      </c>
      <c r="S112" s="101">
        <v>0.00029840937135071306</v>
      </c>
      <c r="T112" s="101">
        <v>5.013241347341863E-05</v>
      </c>
      <c r="U112" s="101">
        <v>6.0545667816693333E-05</v>
      </c>
      <c r="V112" s="101">
        <v>6.66256455731271E-05</v>
      </c>
      <c r="W112" s="101">
        <v>1.8612858764503706E-05</v>
      </c>
      <c r="X112" s="101">
        <v>67.5</v>
      </c>
    </row>
    <row r="113" spans="1:24" s="101" customFormat="1" ht="12.75" hidden="1">
      <c r="A113" s="101">
        <v>1832</v>
      </c>
      <c r="B113" s="101">
        <v>136.9600067138672</v>
      </c>
      <c r="C113" s="101">
        <v>140.36000061035156</v>
      </c>
      <c r="D113" s="101">
        <v>9.310317039489746</v>
      </c>
      <c r="E113" s="101">
        <v>9.708022117614746</v>
      </c>
      <c r="F113" s="101">
        <v>27.92841804978317</v>
      </c>
      <c r="G113" s="101" t="s">
        <v>57</v>
      </c>
      <c r="H113" s="101">
        <v>1.9783939426612136</v>
      </c>
      <c r="I113" s="101">
        <v>71.4384006565284</v>
      </c>
      <c r="J113" s="101" t="s">
        <v>60</v>
      </c>
      <c r="K113" s="101">
        <v>0.30680340724612015</v>
      </c>
      <c r="L113" s="101">
        <v>-0.0006451021869818047</v>
      </c>
      <c r="M113" s="101">
        <v>-0.07134576192876345</v>
      </c>
      <c r="N113" s="101">
        <v>-0.001205996753605842</v>
      </c>
      <c r="O113" s="101">
        <v>0.012527232363403466</v>
      </c>
      <c r="P113" s="101">
        <v>-7.396433316573292E-05</v>
      </c>
      <c r="Q113" s="101">
        <v>-0.0014112492622792856</v>
      </c>
      <c r="R113" s="101">
        <v>-9.694941437526583E-05</v>
      </c>
      <c r="S113" s="101">
        <v>0.00018081395930239546</v>
      </c>
      <c r="T113" s="101">
        <v>-5.2761548210675355E-06</v>
      </c>
      <c r="U113" s="101">
        <v>-2.664560727900349E-05</v>
      </c>
      <c r="V113" s="101">
        <v>-7.64644872419863E-06</v>
      </c>
      <c r="W113" s="101">
        <v>1.1762280690934903E-05</v>
      </c>
      <c r="X113" s="101">
        <v>67.5</v>
      </c>
    </row>
    <row r="114" spans="1:24" s="101" customFormat="1" ht="12.75" hidden="1">
      <c r="A114" s="101">
        <v>1829</v>
      </c>
      <c r="B114" s="101">
        <v>112.72000122070312</v>
      </c>
      <c r="C114" s="101">
        <v>147.02000427246094</v>
      </c>
      <c r="D114" s="101">
        <v>9.259177207946777</v>
      </c>
      <c r="E114" s="101">
        <v>9.351652145385742</v>
      </c>
      <c r="F114" s="101">
        <v>23.508367382313647</v>
      </c>
      <c r="G114" s="101" t="s">
        <v>58</v>
      </c>
      <c r="H114" s="101">
        <v>15.182880538428286</v>
      </c>
      <c r="I114" s="101">
        <v>60.40288175913141</v>
      </c>
      <c r="J114" s="101" t="s">
        <v>61</v>
      </c>
      <c r="K114" s="101">
        <v>0.47600225856361644</v>
      </c>
      <c r="L114" s="101">
        <v>-0.1187694861387446</v>
      </c>
      <c r="M114" s="101">
        <v>0.11350565894246936</v>
      </c>
      <c r="N114" s="101">
        <v>-0.11661790264315026</v>
      </c>
      <c r="O114" s="101">
        <v>0.018983275870561235</v>
      </c>
      <c r="P114" s="101">
        <v>-0.0034064118504859987</v>
      </c>
      <c r="Q114" s="101">
        <v>0.002381682495399206</v>
      </c>
      <c r="R114" s="101">
        <v>-0.001792524011773579</v>
      </c>
      <c r="S114" s="101">
        <v>0.00023739095397954713</v>
      </c>
      <c r="T114" s="101">
        <v>-4.985399754256354E-05</v>
      </c>
      <c r="U114" s="101">
        <v>5.436717303761978E-05</v>
      </c>
      <c r="V114" s="101">
        <v>-6.618540979660209E-05</v>
      </c>
      <c r="W114" s="101">
        <v>1.4425230131094006E-05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1831</v>
      </c>
      <c r="B116" s="101">
        <v>134.16</v>
      </c>
      <c r="C116" s="101">
        <v>149.26</v>
      </c>
      <c r="D116" s="101">
        <v>8.557046414166102</v>
      </c>
      <c r="E116" s="101">
        <v>8.96301457656079</v>
      </c>
      <c r="F116" s="101">
        <v>27.736192463357593</v>
      </c>
      <c r="G116" s="101" t="s">
        <v>59</v>
      </c>
      <c r="H116" s="101">
        <v>10.523016284086367</v>
      </c>
      <c r="I116" s="101">
        <v>77.18301628408636</v>
      </c>
      <c r="J116" s="101" t="s">
        <v>73</v>
      </c>
      <c r="K116" s="101">
        <v>0.24683264477610342</v>
      </c>
      <c r="M116" s="101" t="s">
        <v>68</v>
      </c>
      <c r="N116" s="101">
        <v>0.1381281823938346</v>
      </c>
      <c r="X116" s="101">
        <v>67.5</v>
      </c>
    </row>
    <row r="117" spans="1:24" s="101" customFormat="1" ht="12.75" hidden="1">
      <c r="A117" s="101">
        <v>1830</v>
      </c>
      <c r="B117" s="101">
        <v>136.33999633789062</v>
      </c>
      <c r="C117" s="101">
        <v>140.94000244140625</v>
      </c>
      <c r="D117" s="101">
        <v>8.370360374450684</v>
      </c>
      <c r="E117" s="101">
        <v>8.995899200439453</v>
      </c>
      <c r="F117" s="101">
        <v>27.364516115819836</v>
      </c>
      <c r="G117" s="101" t="s">
        <v>56</v>
      </c>
      <c r="H117" s="101">
        <v>9.014225160925989</v>
      </c>
      <c r="I117" s="101">
        <v>77.85422149881661</v>
      </c>
      <c r="J117" s="101" t="s">
        <v>62</v>
      </c>
      <c r="K117" s="101">
        <v>0.47251047351084136</v>
      </c>
      <c r="L117" s="101">
        <v>0.059097129702186196</v>
      </c>
      <c r="M117" s="101">
        <v>0.11186001405451557</v>
      </c>
      <c r="N117" s="101">
        <v>0.0848013119034557</v>
      </c>
      <c r="O117" s="101">
        <v>0.01897682779032609</v>
      </c>
      <c r="P117" s="101">
        <v>0.0016952011003504098</v>
      </c>
      <c r="Q117" s="101">
        <v>0.0023099480297302864</v>
      </c>
      <c r="R117" s="101">
        <v>0.0013053342012135092</v>
      </c>
      <c r="S117" s="101">
        <v>0.0002489860093495927</v>
      </c>
      <c r="T117" s="101">
        <v>2.4942352017305655E-05</v>
      </c>
      <c r="U117" s="101">
        <v>5.0534928767619556E-05</v>
      </c>
      <c r="V117" s="101">
        <v>4.8444276362007496E-05</v>
      </c>
      <c r="W117" s="101">
        <v>1.5523895768819147E-05</v>
      </c>
      <c r="X117" s="101">
        <v>67.5</v>
      </c>
    </row>
    <row r="118" spans="1:24" s="101" customFormat="1" ht="12.75" hidden="1">
      <c r="A118" s="101">
        <v>1832</v>
      </c>
      <c r="B118" s="101">
        <v>134.32000732421875</v>
      </c>
      <c r="C118" s="101">
        <v>136.82000732421875</v>
      </c>
      <c r="D118" s="101">
        <v>9.37890911102295</v>
      </c>
      <c r="E118" s="101">
        <v>10.005167007446289</v>
      </c>
      <c r="F118" s="101">
        <v>27.042362030648256</v>
      </c>
      <c r="G118" s="101" t="s">
        <v>57</v>
      </c>
      <c r="H118" s="101">
        <v>1.8384444002884806</v>
      </c>
      <c r="I118" s="101">
        <v>68.65845172450723</v>
      </c>
      <c r="J118" s="101" t="s">
        <v>60</v>
      </c>
      <c r="K118" s="101">
        <v>0.3327243655119399</v>
      </c>
      <c r="L118" s="101">
        <v>0.00032261811732587937</v>
      </c>
      <c r="M118" s="101">
        <v>-0.07966533537967128</v>
      </c>
      <c r="N118" s="101">
        <v>-0.0008768071758583713</v>
      </c>
      <c r="O118" s="101">
        <v>0.0132166462317329</v>
      </c>
      <c r="P118" s="101">
        <v>3.67938707910991E-05</v>
      </c>
      <c r="Q118" s="101">
        <v>-0.0016870556068969867</v>
      </c>
      <c r="R118" s="101">
        <v>-7.047858421626004E-05</v>
      </c>
      <c r="S118" s="101">
        <v>0.00016095505319238618</v>
      </c>
      <c r="T118" s="101">
        <v>2.6107263216416113E-06</v>
      </c>
      <c r="U118" s="101">
        <v>-3.952628874700121E-05</v>
      </c>
      <c r="V118" s="101">
        <v>-5.558311506163603E-06</v>
      </c>
      <c r="W118" s="101">
        <v>9.638880845862033E-06</v>
      </c>
      <c r="X118" s="101">
        <v>67.5</v>
      </c>
    </row>
    <row r="119" spans="1:24" s="101" customFormat="1" ht="12.75" hidden="1">
      <c r="A119" s="101">
        <v>1829</v>
      </c>
      <c r="B119" s="101">
        <v>143.97999572753906</v>
      </c>
      <c r="C119" s="101">
        <v>151.3800048828125</v>
      </c>
      <c r="D119" s="101">
        <v>8.990458488464355</v>
      </c>
      <c r="E119" s="101">
        <v>9.00986099243164</v>
      </c>
      <c r="F119" s="101">
        <v>28.986384276562635</v>
      </c>
      <c r="G119" s="101" t="s">
        <v>58</v>
      </c>
      <c r="H119" s="101">
        <v>0.3251046208739439</v>
      </c>
      <c r="I119" s="101">
        <v>76.805100348413</v>
      </c>
      <c r="J119" s="101" t="s">
        <v>61</v>
      </c>
      <c r="K119" s="101">
        <v>-0.3355005874393017</v>
      </c>
      <c r="L119" s="101">
        <v>0.059096249090677413</v>
      </c>
      <c r="M119" s="101">
        <v>-0.07852449989093158</v>
      </c>
      <c r="N119" s="101">
        <v>-0.08479677888766496</v>
      </c>
      <c r="O119" s="101">
        <v>-0.013617645000840386</v>
      </c>
      <c r="P119" s="101">
        <v>0.0016948017529202193</v>
      </c>
      <c r="Q119" s="101">
        <v>-0.0015778793614507644</v>
      </c>
      <c r="R119" s="101">
        <v>-0.0013034301462006245</v>
      </c>
      <c r="S119" s="101">
        <v>-0.0001899671121633205</v>
      </c>
      <c r="T119" s="101">
        <v>2.48053428161894E-05</v>
      </c>
      <c r="U119" s="101">
        <v>-3.1487323218035986E-05</v>
      </c>
      <c r="V119" s="101">
        <v>-4.81243502339409E-05</v>
      </c>
      <c r="W119" s="101">
        <v>-1.2168948840406677E-05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17.52653385984468</v>
      </c>
      <c r="G120" s="102"/>
      <c r="H120" s="102"/>
      <c r="I120" s="115"/>
      <c r="J120" s="115" t="s">
        <v>158</v>
      </c>
      <c r="K120" s="102">
        <f>AVERAGE(K118,K113,K108,K103,K98,K93)</f>
        <v>-0.2687284373854378</v>
      </c>
      <c r="L120" s="102">
        <f>AVERAGE(L118,L113,L108,L103,L98,L93)</f>
        <v>0.000519663012576663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29.724854291141593</v>
      </c>
      <c r="G121" s="102"/>
      <c r="H121" s="102"/>
      <c r="I121" s="115"/>
      <c r="J121" s="115" t="s">
        <v>159</v>
      </c>
      <c r="K121" s="102">
        <f>AVERAGE(K119,K114,K109,K104,K99,K94)</f>
        <v>-0.21478670968475147</v>
      </c>
      <c r="L121" s="102">
        <f>AVERAGE(L119,L114,L109,L104,L99,L94)</f>
        <v>0.09525576163981964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0.1679552733658986</v>
      </c>
      <c r="L122" s="102">
        <f>ABS(L120/$H$33)</f>
        <v>0.0014435083682685084</v>
      </c>
      <c r="M122" s="115" t="s">
        <v>111</v>
      </c>
      <c r="N122" s="102">
        <f>K122+L122+L123+K123</f>
        <v>0.3509715359890268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0.12203790322997242</v>
      </c>
      <c r="L123" s="102">
        <f>ABS(L121/$H$34)</f>
        <v>0.05953485102488727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1831</v>
      </c>
      <c r="B126" s="101">
        <v>127.98</v>
      </c>
      <c r="C126" s="101">
        <v>141.58</v>
      </c>
      <c r="D126" s="101">
        <v>8.821094377920224</v>
      </c>
      <c r="E126" s="101">
        <v>9.263530817018744</v>
      </c>
      <c r="F126" s="101">
        <v>21.915708093158035</v>
      </c>
      <c r="G126" s="101" t="s">
        <v>59</v>
      </c>
      <c r="H126" s="101">
        <v>-1.334854715366177</v>
      </c>
      <c r="I126" s="101">
        <v>59.14514528463383</v>
      </c>
      <c r="J126" s="101" t="s">
        <v>73</v>
      </c>
      <c r="K126" s="101">
        <v>1.3030184602704968</v>
      </c>
      <c r="M126" s="101" t="s">
        <v>68</v>
      </c>
      <c r="N126" s="101">
        <v>0.7125755506661704</v>
      </c>
      <c r="X126" s="101">
        <v>67.5</v>
      </c>
    </row>
    <row r="127" spans="1:24" s="101" customFormat="1" ht="12.75" hidden="1">
      <c r="A127" s="101">
        <v>1829</v>
      </c>
      <c r="B127" s="101">
        <v>140.0800018310547</v>
      </c>
      <c r="C127" s="101">
        <v>165.8800048828125</v>
      </c>
      <c r="D127" s="101">
        <v>8.777751922607422</v>
      </c>
      <c r="E127" s="101">
        <v>9.012677192687988</v>
      </c>
      <c r="F127" s="101">
        <v>27.751347137931873</v>
      </c>
      <c r="G127" s="101" t="s">
        <v>56</v>
      </c>
      <c r="H127" s="101">
        <v>2.722172588737081</v>
      </c>
      <c r="I127" s="101">
        <v>75.30217441979177</v>
      </c>
      <c r="J127" s="101" t="s">
        <v>62</v>
      </c>
      <c r="K127" s="101">
        <v>1.094110331060249</v>
      </c>
      <c r="L127" s="101">
        <v>0.09389803419858968</v>
      </c>
      <c r="M127" s="101">
        <v>0.2590156570794553</v>
      </c>
      <c r="N127" s="101">
        <v>0.16751522293447643</v>
      </c>
      <c r="O127" s="101">
        <v>0.04394169481099689</v>
      </c>
      <c r="P127" s="101">
        <v>0.002693651542402382</v>
      </c>
      <c r="Q127" s="101">
        <v>0.005348609378714399</v>
      </c>
      <c r="R127" s="101">
        <v>0.0025784548073044507</v>
      </c>
      <c r="S127" s="101">
        <v>0.0005764807622408847</v>
      </c>
      <c r="T127" s="101">
        <v>3.966798065173125E-05</v>
      </c>
      <c r="U127" s="101">
        <v>0.00011696241218525439</v>
      </c>
      <c r="V127" s="101">
        <v>9.568294064073873E-05</v>
      </c>
      <c r="W127" s="101">
        <v>3.594798222503241E-05</v>
      </c>
      <c r="X127" s="101">
        <v>67.5</v>
      </c>
    </row>
    <row r="128" spans="1:24" s="101" customFormat="1" ht="12.75" hidden="1">
      <c r="A128" s="101">
        <v>1830</v>
      </c>
      <c r="B128" s="101">
        <v>128.89999389648438</v>
      </c>
      <c r="C128" s="101">
        <v>144</v>
      </c>
      <c r="D128" s="101">
        <v>8.585416793823242</v>
      </c>
      <c r="E128" s="101">
        <v>9.305791854858398</v>
      </c>
      <c r="F128" s="101">
        <v>29.487648778521155</v>
      </c>
      <c r="G128" s="101" t="s">
        <v>57</v>
      </c>
      <c r="H128" s="101">
        <v>20.367673577790853</v>
      </c>
      <c r="I128" s="101">
        <v>81.76766747427523</v>
      </c>
      <c r="J128" s="101" t="s">
        <v>60</v>
      </c>
      <c r="K128" s="101">
        <v>-0.8319663424592808</v>
      </c>
      <c r="L128" s="101">
        <v>-0.0005095125206436369</v>
      </c>
      <c r="M128" s="101">
        <v>0.19885636791292735</v>
      </c>
      <c r="N128" s="101">
        <v>-0.0017327999268886892</v>
      </c>
      <c r="O128" s="101">
        <v>-0.03310345940418294</v>
      </c>
      <c r="P128" s="101">
        <v>-5.8301652325156995E-05</v>
      </c>
      <c r="Q128" s="101">
        <v>0.004194919526347139</v>
      </c>
      <c r="R128" s="101">
        <v>-0.00013931487125625624</v>
      </c>
      <c r="S128" s="101">
        <v>-0.0004076865746253752</v>
      </c>
      <c r="T128" s="101">
        <v>-4.151129460064269E-06</v>
      </c>
      <c r="U128" s="101">
        <v>9.719507389581166E-05</v>
      </c>
      <c r="V128" s="101">
        <v>-1.0999067765156382E-05</v>
      </c>
      <c r="W128" s="101">
        <v>-2.4555955395821634E-05</v>
      </c>
      <c r="X128" s="101">
        <v>67.5</v>
      </c>
    </row>
    <row r="129" spans="1:24" s="101" customFormat="1" ht="12.75" hidden="1">
      <c r="A129" s="101">
        <v>1832</v>
      </c>
      <c r="B129" s="101">
        <v>98.81999969482422</v>
      </c>
      <c r="C129" s="101">
        <v>117.5199966430664</v>
      </c>
      <c r="D129" s="101">
        <v>9.81165599822998</v>
      </c>
      <c r="E129" s="101">
        <v>10.154749870300293</v>
      </c>
      <c r="F129" s="101">
        <v>21.636547430475268</v>
      </c>
      <c r="G129" s="101" t="s">
        <v>58</v>
      </c>
      <c r="H129" s="101">
        <v>21.11236174977558</v>
      </c>
      <c r="I129" s="101">
        <v>52.4323614445998</v>
      </c>
      <c r="J129" s="101" t="s">
        <v>61</v>
      </c>
      <c r="K129" s="101">
        <v>0.7105697865429506</v>
      </c>
      <c r="L129" s="101">
        <v>-0.09389665182183454</v>
      </c>
      <c r="M129" s="101">
        <v>0.16596763405188505</v>
      </c>
      <c r="N129" s="101">
        <v>-0.1675062605373325</v>
      </c>
      <c r="O129" s="101">
        <v>0.028896946522745322</v>
      </c>
      <c r="P129" s="101">
        <v>-0.0026930205252138147</v>
      </c>
      <c r="Q129" s="101">
        <v>0.003318173059613246</v>
      </c>
      <c r="R129" s="101">
        <v>-0.0025746884393957814</v>
      </c>
      <c r="S129" s="101">
        <v>0.0004075803308601382</v>
      </c>
      <c r="T129" s="101">
        <v>-3.9450181408859346E-05</v>
      </c>
      <c r="U129" s="101">
        <v>6.506399522455606E-05</v>
      </c>
      <c r="V129" s="101">
        <v>-9.504864879605933E-05</v>
      </c>
      <c r="W129" s="101">
        <v>2.6253808878897254E-05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1831</v>
      </c>
      <c r="B131" s="101">
        <v>140.96</v>
      </c>
      <c r="C131" s="101">
        <v>149.26</v>
      </c>
      <c r="D131" s="101">
        <v>8.501015058017783</v>
      </c>
      <c r="E131" s="101">
        <v>9.264921313367143</v>
      </c>
      <c r="F131" s="101">
        <v>23.80555323481205</v>
      </c>
      <c r="G131" s="101" t="s">
        <v>59</v>
      </c>
      <c r="H131" s="101">
        <v>-6.759315857220244</v>
      </c>
      <c r="I131" s="101">
        <v>66.70068414277976</v>
      </c>
      <c r="J131" s="101" t="s">
        <v>73</v>
      </c>
      <c r="K131" s="101">
        <v>1.1029668372703711</v>
      </c>
      <c r="M131" s="101" t="s">
        <v>68</v>
      </c>
      <c r="N131" s="101">
        <v>0.6833971275260237</v>
      </c>
      <c r="X131" s="101">
        <v>67.5</v>
      </c>
    </row>
    <row r="132" spans="1:24" s="101" customFormat="1" ht="12.75" hidden="1">
      <c r="A132" s="101">
        <v>1829</v>
      </c>
      <c r="B132" s="101">
        <v>132.60000610351562</v>
      </c>
      <c r="C132" s="101">
        <v>149.5</v>
      </c>
      <c r="D132" s="101">
        <v>9.142428398132324</v>
      </c>
      <c r="E132" s="101">
        <v>9.175397872924805</v>
      </c>
      <c r="F132" s="101">
        <v>28.372286985372522</v>
      </c>
      <c r="G132" s="101" t="s">
        <v>56</v>
      </c>
      <c r="H132" s="101">
        <v>8.792962727948208</v>
      </c>
      <c r="I132" s="101">
        <v>73.89296883146383</v>
      </c>
      <c r="J132" s="101" t="s">
        <v>62</v>
      </c>
      <c r="K132" s="101">
        <v>0.9105729239548701</v>
      </c>
      <c r="L132" s="101">
        <v>0.45318102741678956</v>
      </c>
      <c r="M132" s="101">
        <v>0.21556568650870842</v>
      </c>
      <c r="N132" s="101">
        <v>0.14300643462140414</v>
      </c>
      <c r="O132" s="101">
        <v>0.036570271855824205</v>
      </c>
      <c r="P132" s="101">
        <v>0.013000362427907669</v>
      </c>
      <c r="Q132" s="101">
        <v>0.004451384892916673</v>
      </c>
      <c r="R132" s="101">
        <v>0.002201230508788423</v>
      </c>
      <c r="S132" s="101">
        <v>0.00047976748128782104</v>
      </c>
      <c r="T132" s="101">
        <v>0.0001913250915921311</v>
      </c>
      <c r="U132" s="101">
        <v>9.735004577491696E-05</v>
      </c>
      <c r="V132" s="101">
        <v>8.168689181188369E-05</v>
      </c>
      <c r="W132" s="101">
        <v>2.991698631028986E-05</v>
      </c>
      <c r="X132" s="101">
        <v>67.5</v>
      </c>
    </row>
    <row r="133" spans="1:24" s="101" customFormat="1" ht="12.75" hidden="1">
      <c r="A133" s="101">
        <v>1830</v>
      </c>
      <c r="B133" s="101">
        <v>127.36000061035156</v>
      </c>
      <c r="C133" s="101">
        <v>144.66000366210938</v>
      </c>
      <c r="D133" s="101">
        <v>8.566887855529785</v>
      </c>
      <c r="E133" s="101">
        <v>9.242701530456543</v>
      </c>
      <c r="F133" s="101">
        <v>26.389346550431775</v>
      </c>
      <c r="G133" s="101" t="s">
        <v>57</v>
      </c>
      <c r="H133" s="101">
        <v>13.469766909412968</v>
      </c>
      <c r="I133" s="101">
        <v>73.32976751976453</v>
      </c>
      <c r="J133" s="101" t="s">
        <v>60</v>
      </c>
      <c r="K133" s="101">
        <v>-0.776206265079832</v>
      </c>
      <c r="L133" s="101">
        <v>-0.002464523294934175</v>
      </c>
      <c r="M133" s="101">
        <v>0.18502569677151645</v>
      </c>
      <c r="N133" s="101">
        <v>-0.0014791520774988986</v>
      </c>
      <c r="O133" s="101">
        <v>-0.030965652584153104</v>
      </c>
      <c r="P133" s="101">
        <v>-0.0002819705084773095</v>
      </c>
      <c r="Q133" s="101">
        <v>0.003879407598636189</v>
      </c>
      <c r="R133" s="101">
        <v>-0.00011893344724756154</v>
      </c>
      <c r="S133" s="101">
        <v>-0.0003880811788668718</v>
      </c>
      <c r="T133" s="101">
        <v>-2.0079142495742506E-05</v>
      </c>
      <c r="U133" s="101">
        <v>8.835816418565799E-05</v>
      </c>
      <c r="V133" s="101">
        <v>-9.391294496032661E-06</v>
      </c>
      <c r="W133" s="101">
        <v>-2.35980205938078E-05</v>
      </c>
      <c r="X133" s="101">
        <v>67.5</v>
      </c>
    </row>
    <row r="134" spans="1:24" s="101" customFormat="1" ht="12.75" hidden="1">
      <c r="A134" s="101">
        <v>1832</v>
      </c>
      <c r="B134" s="101">
        <v>99.5</v>
      </c>
      <c r="C134" s="101">
        <v>117.19999694824219</v>
      </c>
      <c r="D134" s="101">
        <v>9.742266654968262</v>
      </c>
      <c r="E134" s="101">
        <v>10.033028602600098</v>
      </c>
      <c r="F134" s="101">
        <v>21.753209893555468</v>
      </c>
      <c r="G134" s="101" t="s">
        <v>58</v>
      </c>
      <c r="H134" s="101">
        <v>21.09205409402749</v>
      </c>
      <c r="I134" s="101">
        <v>53.09205409402749</v>
      </c>
      <c r="J134" s="101" t="s">
        <v>61</v>
      </c>
      <c r="K134" s="101">
        <v>0.476074452045622</v>
      </c>
      <c r="L134" s="101">
        <v>-0.45317432598886903</v>
      </c>
      <c r="M134" s="101">
        <v>0.11060767032256669</v>
      </c>
      <c r="N134" s="101">
        <v>-0.14299878479294</v>
      </c>
      <c r="O134" s="101">
        <v>0.01945541425018805</v>
      </c>
      <c r="P134" s="101">
        <v>-0.012997304177763265</v>
      </c>
      <c r="Q134" s="101">
        <v>0.002182893526613375</v>
      </c>
      <c r="R134" s="101">
        <v>-0.002198015147342427</v>
      </c>
      <c r="S134" s="101">
        <v>0.0002820812555108168</v>
      </c>
      <c r="T134" s="101">
        <v>-0.00019026854366755694</v>
      </c>
      <c r="U134" s="101">
        <v>4.0863996795696994E-05</v>
      </c>
      <c r="V134" s="101">
        <v>-8.114525175002649E-05</v>
      </c>
      <c r="W134" s="101">
        <v>1.8389113462706508E-05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1831</v>
      </c>
      <c r="B136" s="101">
        <v>132.78</v>
      </c>
      <c r="C136" s="101">
        <v>151.38</v>
      </c>
      <c r="D136" s="101">
        <v>8.551688883560395</v>
      </c>
      <c r="E136" s="101">
        <v>9.155703172799287</v>
      </c>
      <c r="F136" s="101">
        <v>22.622382508641728</v>
      </c>
      <c r="G136" s="101" t="s">
        <v>59</v>
      </c>
      <c r="H136" s="101">
        <v>-2.291673328689555</v>
      </c>
      <c r="I136" s="101">
        <v>62.988326671310446</v>
      </c>
      <c r="J136" s="101" t="s">
        <v>73</v>
      </c>
      <c r="K136" s="101">
        <v>0.8776496522261337</v>
      </c>
      <c r="M136" s="101" t="s">
        <v>68</v>
      </c>
      <c r="N136" s="101">
        <v>0.8041735623578453</v>
      </c>
      <c r="X136" s="101">
        <v>67.5</v>
      </c>
    </row>
    <row r="137" spans="1:24" s="101" customFormat="1" ht="12.75" hidden="1">
      <c r="A137" s="101">
        <v>1829</v>
      </c>
      <c r="B137" s="101">
        <v>105.94000244140625</v>
      </c>
      <c r="C137" s="101">
        <v>122.83999633789062</v>
      </c>
      <c r="D137" s="101">
        <v>8.627785682678223</v>
      </c>
      <c r="E137" s="101">
        <v>8.947966575622559</v>
      </c>
      <c r="F137" s="101">
        <v>22.823665906911106</v>
      </c>
      <c r="G137" s="101" t="s">
        <v>56</v>
      </c>
      <c r="H137" s="101">
        <v>24.477265155490606</v>
      </c>
      <c r="I137" s="101">
        <v>62.917267596896856</v>
      </c>
      <c r="J137" s="101" t="s">
        <v>62</v>
      </c>
      <c r="K137" s="101">
        <v>0.3036993146175303</v>
      </c>
      <c r="L137" s="101">
        <v>0.8704320086035021</v>
      </c>
      <c r="M137" s="101">
        <v>0.07189680843987048</v>
      </c>
      <c r="N137" s="101">
        <v>0.1477008028697622</v>
      </c>
      <c r="O137" s="101">
        <v>0.012197144207179746</v>
      </c>
      <c r="P137" s="101">
        <v>0.02497009754353652</v>
      </c>
      <c r="Q137" s="101">
        <v>0.0014847910253582113</v>
      </c>
      <c r="R137" s="101">
        <v>0.0022735613223635108</v>
      </c>
      <c r="S137" s="101">
        <v>0.00016006769310132895</v>
      </c>
      <c r="T137" s="101">
        <v>0.0003674417703947782</v>
      </c>
      <c r="U137" s="101">
        <v>3.2478409067458214E-05</v>
      </c>
      <c r="V137" s="101">
        <v>8.43804823003715E-05</v>
      </c>
      <c r="W137" s="101">
        <v>9.979144500292993E-06</v>
      </c>
      <c r="X137" s="101">
        <v>67.5</v>
      </c>
    </row>
    <row r="138" spans="1:24" s="101" customFormat="1" ht="12.75" hidden="1">
      <c r="A138" s="101">
        <v>1830</v>
      </c>
      <c r="B138" s="101">
        <v>125.76000213623047</v>
      </c>
      <c r="C138" s="101">
        <v>140.4600067138672</v>
      </c>
      <c r="D138" s="101">
        <v>8.825709342956543</v>
      </c>
      <c r="E138" s="101">
        <v>9.364706039428711</v>
      </c>
      <c r="F138" s="101">
        <v>21.20586217662565</v>
      </c>
      <c r="G138" s="101" t="s">
        <v>57</v>
      </c>
      <c r="H138" s="101">
        <v>-1.0658170259288227</v>
      </c>
      <c r="I138" s="101">
        <v>57.19418511030164</v>
      </c>
      <c r="J138" s="101" t="s">
        <v>60</v>
      </c>
      <c r="K138" s="101">
        <v>-0.04831506308453825</v>
      </c>
      <c r="L138" s="101">
        <v>-0.004734319524482773</v>
      </c>
      <c r="M138" s="101">
        <v>0.01063072858307521</v>
      </c>
      <c r="N138" s="101">
        <v>-0.0015271249793700062</v>
      </c>
      <c r="O138" s="101">
        <v>-0.0020699907656437995</v>
      </c>
      <c r="P138" s="101">
        <v>-0.0005417837772340018</v>
      </c>
      <c r="Q138" s="101">
        <v>0.00018092868982471218</v>
      </c>
      <c r="R138" s="101">
        <v>-0.00012278986308154427</v>
      </c>
      <c r="S138" s="101">
        <v>-3.7739413028557196E-05</v>
      </c>
      <c r="T138" s="101">
        <v>-3.859145066034322E-05</v>
      </c>
      <c r="U138" s="101">
        <v>1.3937224177630272E-06</v>
      </c>
      <c r="V138" s="101">
        <v>-9.690712159661069E-06</v>
      </c>
      <c r="W138" s="101">
        <v>-2.6770262005377364E-06</v>
      </c>
      <c r="X138" s="101">
        <v>67.5</v>
      </c>
    </row>
    <row r="139" spans="1:24" s="101" customFormat="1" ht="12.75" hidden="1">
      <c r="A139" s="101">
        <v>1832</v>
      </c>
      <c r="B139" s="101">
        <v>105.41999816894531</v>
      </c>
      <c r="C139" s="101">
        <v>119.22000122070312</v>
      </c>
      <c r="D139" s="101">
        <v>9.639714241027832</v>
      </c>
      <c r="E139" s="101">
        <v>9.967286109924316</v>
      </c>
      <c r="F139" s="101">
        <v>22.12881630880124</v>
      </c>
      <c r="G139" s="101" t="s">
        <v>58</v>
      </c>
      <c r="H139" s="101">
        <v>16.676945181777292</v>
      </c>
      <c r="I139" s="101">
        <v>54.596943350722604</v>
      </c>
      <c r="J139" s="101" t="s">
        <v>61</v>
      </c>
      <c r="K139" s="101">
        <v>-0.2998314999767282</v>
      </c>
      <c r="L139" s="101">
        <v>-0.8704191334180145</v>
      </c>
      <c r="M139" s="101">
        <v>-0.07110653045700105</v>
      </c>
      <c r="N139" s="101">
        <v>-0.14769290794642015</v>
      </c>
      <c r="O139" s="101">
        <v>-0.012020210690370108</v>
      </c>
      <c r="P139" s="101">
        <v>-0.024964219228176446</v>
      </c>
      <c r="Q139" s="101">
        <v>-0.0014737262969027193</v>
      </c>
      <c r="R139" s="101">
        <v>-0.0022702431006550224</v>
      </c>
      <c r="S139" s="101">
        <v>-0.0001555551448170108</v>
      </c>
      <c r="T139" s="101">
        <v>-0.0003654095709840934</v>
      </c>
      <c r="U139" s="101">
        <v>-3.244849138828147E-05</v>
      </c>
      <c r="V139" s="101">
        <v>-8.382216825567033E-05</v>
      </c>
      <c r="W139" s="101">
        <v>-9.613368591672869E-06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1831</v>
      </c>
      <c r="B141" s="101">
        <v>142.06</v>
      </c>
      <c r="C141" s="101">
        <v>141.56</v>
      </c>
      <c r="D141" s="101">
        <v>8.369300416285132</v>
      </c>
      <c r="E141" s="101">
        <v>9.145404641978544</v>
      </c>
      <c r="F141" s="101">
        <v>25.05581984117702</v>
      </c>
      <c r="G141" s="101" t="s">
        <v>59</v>
      </c>
      <c r="H141" s="101">
        <v>-3.248050102168321</v>
      </c>
      <c r="I141" s="101">
        <v>71.31194989783168</v>
      </c>
      <c r="J141" s="101" t="s">
        <v>73</v>
      </c>
      <c r="K141" s="101">
        <v>0.5497729728205698</v>
      </c>
      <c r="M141" s="101" t="s">
        <v>68</v>
      </c>
      <c r="N141" s="101">
        <v>0.5188591070353499</v>
      </c>
      <c r="X141" s="101">
        <v>67.5</v>
      </c>
    </row>
    <row r="142" spans="1:24" s="101" customFormat="1" ht="12.75" hidden="1">
      <c r="A142" s="101">
        <v>1829</v>
      </c>
      <c r="B142" s="101">
        <v>106.12000274658203</v>
      </c>
      <c r="C142" s="101">
        <v>117.62000274658203</v>
      </c>
      <c r="D142" s="101">
        <v>9.181276321411133</v>
      </c>
      <c r="E142" s="101">
        <v>9.3936185836792</v>
      </c>
      <c r="F142" s="101">
        <v>21.689914942961735</v>
      </c>
      <c r="G142" s="101" t="s">
        <v>56</v>
      </c>
      <c r="H142" s="101">
        <v>17.567777883625574</v>
      </c>
      <c r="I142" s="101">
        <v>56.187780630207605</v>
      </c>
      <c r="J142" s="101" t="s">
        <v>62</v>
      </c>
      <c r="K142" s="101">
        <v>0.1394582893334124</v>
      </c>
      <c r="L142" s="101">
        <v>0.7195075495536787</v>
      </c>
      <c r="M142" s="101">
        <v>0.03301500684405893</v>
      </c>
      <c r="N142" s="101">
        <v>0.10527422065259276</v>
      </c>
      <c r="O142" s="101">
        <v>0.005600865696713975</v>
      </c>
      <c r="P142" s="101">
        <v>0.020640498598157777</v>
      </c>
      <c r="Q142" s="101">
        <v>0.0006818376746312775</v>
      </c>
      <c r="R142" s="101">
        <v>0.0016204888020270784</v>
      </c>
      <c r="S142" s="101">
        <v>7.351201997892623E-05</v>
      </c>
      <c r="T142" s="101">
        <v>0.0003037282928809581</v>
      </c>
      <c r="U142" s="101">
        <v>1.4915354119387617E-05</v>
      </c>
      <c r="V142" s="101">
        <v>6.014338992691759E-05</v>
      </c>
      <c r="W142" s="101">
        <v>4.583787090969362E-06</v>
      </c>
      <c r="X142" s="101">
        <v>67.5</v>
      </c>
    </row>
    <row r="143" spans="1:24" s="101" customFormat="1" ht="12.75" hidden="1">
      <c r="A143" s="101">
        <v>1830</v>
      </c>
      <c r="B143" s="101">
        <v>125.45999908447266</v>
      </c>
      <c r="C143" s="101">
        <v>141.75999450683594</v>
      </c>
      <c r="D143" s="101">
        <v>8.648394584655762</v>
      </c>
      <c r="E143" s="101">
        <v>9.254947662353516</v>
      </c>
      <c r="F143" s="101">
        <v>20.448301905798065</v>
      </c>
      <c r="G143" s="101" t="s">
        <v>57</v>
      </c>
      <c r="H143" s="101">
        <v>-1.678994361647426</v>
      </c>
      <c r="I143" s="101">
        <v>56.28100472282522</v>
      </c>
      <c r="J143" s="101" t="s">
        <v>60</v>
      </c>
      <c r="K143" s="101">
        <v>-0.06083724909667873</v>
      </c>
      <c r="L143" s="101">
        <v>-0.003913658557738978</v>
      </c>
      <c r="M143" s="101">
        <v>0.014063992783252757</v>
      </c>
      <c r="N143" s="101">
        <v>-0.0010884549884444665</v>
      </c>
      <c r="O143" s="101">
        <v>-0.0024973842695263744</v>
      </c>
      <c r="P143" s="101">
        <v>-0.0004478545698401316</v>
      </c>
      <c r="Q143" s="101">
        <v>0.0002741426151776706</v>
      </c>
      <c r="R143" s="101">
        <v>-8.752169347476325E-05</v>
      </c>
      <c r="S143" s="101">
        <v>-3.713023708186337E-05</v>
      </c>
      <c r="T143" s="101">
        <v>-3.189927993763228E-05</v>
      </c>
      <c r="U143" s="101">
        <v>4.899823525039696E-06</v>
      </c>
      <c r="V143" s="101">
        <v>-6.907597440674024E-06</v>
      </c>
      <c r="W143" s="101">
        <v>-2.4480409551009207E-06</v>
      </c>
      <c r="X143" s="101">
        <v>67.5</v>
      </c>
    </row>
    <row r="144" spans="1:24" s="101" customFormat="1" ht="12.75" hidden="1">
      <c r="A144" s="101">
        <v>1832</v>
      </c>
      <c r="B144" s="101">
        <v>112.5</v>
      </c>
      <c r="C144" s="101">
        <v>125.4000015258789</v>
      </c>
      <c r="D144" s="101">
        <v>9.34677505493164</v>
      </c>
      <c r="E144" s="101">
        <v>9.75360107421875</v>
      </c>
      <c r="F144" s="101">
        <v>23.297295140466915</v>
      </c>
      <c r="G144" s="101" t="s">
        <v>58</v>
      </c>
      <c r="H144" s="101">
        <v>14.29898780936606</v>
      </c>
      <c r="I144" s="101">
        <v>59.29898780936606</v>
      </c>
      <c r="J144" s="101" t="s">
        <v>61</v>
      </c>
      <c r="K144" s="101">
        <v>-0.12548881857022334</v>
      </c>
      <c r="L144" s="101">
        <v>-0.7194969055815548</v>
      </c>
      <c r="M144" s="101">
        <v>-0.02986962979191193</v>
      </c>
      <c r="N144" s="101">
        <v>-0.10526859360582774</v>
      </c>
      <c r="O144" s="101">
        <v>-0.005013259255509287</v>
      </c>
      <c r="P144" s="101">
        <v>-0.020635639284132354</v>
      </c>
      <c r="Q144" s="101">
        <v>-0.0006242983590320702</v>
      </c>
      <c r="R144" s="101">
        <v>-0.001618123577068966</v>
      </c>
      <c r="S144" s="101">
        <v>-6.34457451341433E-05</v>
      </c>
      <c r="T144" s="101">
        <v>-0.0003020485256309682</v>
      </c>
      <c r="U144" s="101">
        <v>-1.40875660754511E-05</v>
      </c>
      <c r="V144" s="101">
        <v>-5.9745396889625275E-05</v>
      </c>
      <c r="W144" s="101">
        <v>-3.875332189307897E-06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1831</v>
      </c>
      <c r="B146" s="101">
        <v>135.68</v>
      </c>
      <c r="C146" s="101">
        <v>131.48</v>
      </c>
      <c r="D146" s="101">
        <v>8.332854648617866</v>
      </c>
      <c r="E146" s="101">
        <v>8.94430555783812</v>
      </c>
      <c r="F146" s="101">
        <v>26.554815663278564</v>
      </c>
      <c r="G146" s="101" t="s">
        <v>59</v>
      </c>
      <c r="H146" s="101">
        <v>7.708505119814063</v>
      </c>
      <c r="I146" s="101">
        <v>75.88850511981407</v>
      </c>
      <c r="J146" s="101" t="s">
        <v>73</v>
      </c>
      <c r="K146" s="101">
        <v>0.1484656561529334</v>
      </c>
      <c r="M146" s="101" t="s">
        <v>68</v>
      </c>
      <c r="N146" s="101">
        <v>0.10983874037499054</v>
      </c>
      <c r="X146" s="101">
        <v>67.5</v>
      </c>
    </row>
    <row r="147" spans="1:24" s="101" customFormat="1" ht="12.75" hidden="1">
      <c r="A147" s="101">
        <v>1829</v>
      </c>
      <c r="B147" s="101">
        <v>112.72000122070312</v>
      </c>
      <c r="C147" s="101">
        <v>147.02000427246094</v>
      </c>
      <c r="D147" s="101">
        <v>9.259177207946777</v>
      </c>
      <c r="E147" s="101">
        <v>9.351652145385742</v>
      </c>
      <c r="F147" s="101">
        <v>20.873988364886145</v>
      </c>
      <c r="G147" s="101" t="s">
        <v>56</v>
      </c>
      <c r="H147" s="101">
        <v>8.414053009464013</v>
      </c>
      <c r="I147" s="101">
        <v>53.63405423016714</v>
      </c>
      <c r="J147" s="101" t="s">
        <v>62</v>
      </c>
      <c r="K147" s="101">
        <v>0.3052204994178854</v>
      </c>
      <c r="L147" s="101">
        <v>0.18904680603657978</v>
      </c>
      <c r="M147" s="101">
        <v>0.07225714605127137</v>
      </c>
      <c r="N147" s="101">
        <v>0.11900009449514612</v>
      </c>
      <c r="O147" s="101">
        <v>0.012258097783292773</v>
      </c>
      <c r="P147" s="101">
        <v>0.005423052168777187</v>
      </c>
      <c r="Q147" s="101">
        <v>0.0014922132993556924</v>
      </c>
      <c r="R147" s="101">
        <v>0.001831721432173278</v>
      </c>
      <c r="S147" s="101">
        <v>0.0001608084875446203</v>
      </c>
      <c r="T147" s="101">
        <v>7.977884868155291E-05</v>
      </c>
      <c r="U147" s="101">
        <v>3.26399530051837E-05</v>
      </c>
      <c r="V147" s="101">
        <v>6.797242003428684E-05</v>
      </c>
      <c r="W147" s="101">
        <v>1.0019612406899597E-05</v>
      </c>
      <c r="X147" s="101">
        <v>67.5</v>
      </c>
    </row>
    <row r="148" spans="1:24" s="101" customFormat="1" ht="12.75" hidden="1">
      <c r="A148" s="101">
        <v>1830</v>
      </c>
      <c r="B148" s="101">
        <v>130</v>
      </c>
      <c r="C148" s="101">
        <v>143.8000030517578</v>
      </c>
      <c r="D148" s="101">
        <v>8.385808944702148</v>
      </c>
      <c r="E148" s="101">
        <v>8.951705932617188</v>
      </c>
      <c r="F148" s="101">
        <v>26.364631251811385</v>
      </c>
      <c r="G148" s="101" t="s">
        <v>57</v>
      </c>
      <c r="H148" s="101">
        <v>12.351352443424886</v>
      </c>
      <c r="I148" s="101">
        <v>74.85135244342489</v>
      </c>
      <c r="J148" s="101" t="s">
        <v>60</v>
      </c>
      <c r="K148" s="101">
        <v>-0.17953509321339703</v>
      </c>
      <c r="L148" s="101">
        <v>0.0010299088114099587</v>
      </c>
      <c r="M148" s="101">
        <v>0.04183598790872</v>
      </c>
      <c r="N148" s="101">
        <v>-0.0012307438064173282</v>
      </c>
      <c r="O148" s="101">
        <v>-0.007317004734950528</v>
      </c>
      <c r="P148" s="101">
        <v>0.00011777714417754804</v>
      </c>
      <c r="Q148" s="101">
        <v>0.0008317069069415686</v>
      </c>
      <c r="R148" s="101">
        <v>-9.893503650874577E-05</v>
      </c>
      <c r="S148" s="101">
        <v>-0.0001044639395865749</v>
      </c>
      <c r="T148" s="101">
        <v>8.381440745245906E-06</v>
      </c>
      <c r="U148" s="101">
        <v>1.5967682066356978E-05</v>
      </c>
      <c r="V148" s="101">
        <v>-7.807871403805322E-06</v>
      </c>
      <c r="W148" s="101">
        <v>-6.7584862715271675E-06</v>
      </c>
      <c r="X148" s="101">
        <v>67.5</v>
      </c>
    </row>
    <row r="149" spans="1:24" s="101" customFormat="1" ht="12.75" hidden="1">
      <c r="A149" s="101">
        <v>1832</v>
      </c>
      <c r="B149" s="101">
        <v>136.9600067138672</v>
      </c>
      <c r="C149" s="101">
        <v>140.36000061035156</v>
      </c>
      <c r="D149" s="101">
        <v>9.310317039489746</v>
      </c>
      <c r="E149" s="101">
        <v>9.708022117614746</v>
      </c>
      <c r="F149" s="101">
        <v>27.92841804978317</v>
      </c>
      <c r="G149" s="101" t="s">
        <v>58</v>
      </c>
      <c r="H149" s="101">
        <v>1.9783939426612136</v>
      </c>
      <c r="I149" s="101">
        <v>71.4384006565284</v>
      </c>
      <c r="J149" s="101" t="s">
        <v>61</v>
      </c>
      <c r="K149" s="101">
        <v>-0.2468333518181047</v>
      </c>
      <c r="L149" s="101">
        <v>0.1890440005937041</v>
      </c>
      <c r="M149" s="101">
        <v>-0.05891388012324596</v>
      </c>
      <c r="N149" s="101">
        <v>-0.11899372991690221</v>
      </c>
      <c r="O149" s="101">
        <v>-0.009834754850705674</v>
      </c>
      <c r="P149" s="101">
        <v>0.005421773083557475</v>
      </c>
      <c r="Q149" s="101">
        <v>-0.0012389367020633824</v>
      </c>
      <c r="R149" s="101">
        <v>-0.0018290476384266042</v>
      </c>
      <c r="S149" s="101">
        <v>-0.00012225651308801807</v>
      </c>
      <c r="T149" s="101">
        <v>7.933735657297922E-05</v>
      </c>
      <c r="U149" s="101">
        <v>-2.8467519414384222E-05</v>
      </c>
      <c r="V149" s="101">
        <v>-6.752249276692292E-05</v>
      </c>
      <c r="W149" s="101">
        <v>-7.396992368664116E-06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1831</v>
      </c>
      <c r="B151" s="101">
        <v>134.16</v>
      </c>
      <c r="C151" s="101">
        <v>149.26</v>
      </c>
      <c r="D151" s="101">
        <v>8.557046414166102</v>
      </c>
      <c r="E151" s="101">
        <v>8.96301457656079</v>
      </c>
      <c r="F151" s="101">
        <v>26.337368022804704</v>
      </c>
      <c r="G151" s="101" t="s">
        <v>59</v>
      </c>
      <c r="H151" s="101">
        <v>6.630431181916876</v>
      </c>
      <c r="I151" s="101">
        <v>73.29043118191687</v>
      </c>
      <c r="J151" s="101" t="s">
        <v>73</v>
      </c>
      <c r="K151" s="101">
        <v>0.08939682680924267</v>
      </c>
      <c r="M151" s="101" t="s">
        <v>68</v>
      </c>
      <c r="N151" s="101">
        <v>0.08076669202835815</v>
      </c>
      <c r="X151" s="101">
        <v>67.5</v>
      </c>
    </row>
    <row r="152" spans="1:24" s="101" customFormat="1" ht="12.75" hidden="1">
      <c r="A152" s="101">
        <v>1829</v>
      </c>
      <c r="B152" s="101">
        <v>143.97999572753906</v>
      </c>
      <c r="C152" s="101">
        <v>151.3800048828125</v>
      </c>
      <c r="D152" s="101">
        <v>8.990458488464355</v>
      </c>
      <c r="E152" s="101">
        <v>9.00986099243164</v>
      </c>
      <c r="F152" s="101">
        <v>29.811077593246036</v>
      </c>
      <c r="G152" s="101" t="s">
        <v>56</v>
      </c>
      <c r="H152" s="101">
        <v>2.5102910290921443</v>
      </c>
      <c r="I152" s="101">
        <v>78.9902867566312</v>
      </c>
      <c r="J152" s="101" t="s">
        <v>62</v>
      </c>
      <c r="K152" s="101">
        <v>0.14369636857749005</v>
      </c>
      <c r="L152" s="101">
        <v>0.24614518337744368</v>
      </c>
      <c r="M152" s="101">
        <v>0.034018464010766726</v>
      </c>
      <c r="N152" s="101">
        <v>0.08317545804904038</v>
      </c>
      <c r="O152" s="101">
        <v>0.005771136877974363</v>
      </c>
      <c r="P152" s="101">
        <v>0.007061074389436197</v>
      </c>
      <c r="Q152" s="101">
        <v>0.0007025098391737665</v>
      </c>
      <c r="R152" s="101">
        <v>0.0012802741251370612</v>
      </c>
      <c r="S152" s="101">
        <v>7.569372909387147E-05</v>
      </c>
      <c r="T152" s="101">
        <v>0.00010388837542178366</v>
      </c>
      <c r="U152" s="101">
        <v>1.5353710689028095E-05</v>
      </c>
      <c r="V152" s="101">
        <v>4.750831725459919E-05</v>
      </c>
      <c r="W152" s="101">
        <v>4.714977015963962E-06</v>
      </c>
      <c r="X152" s="101">
        <v>67.5</v>
      </c>
    </row>
    <row r="153" spans="1:24" s="101" customFormat="1" ht="12.75" hidden="1">
      <c r="A153" s="101">
        <v>1830</v>
      </c>
      <c r="B153" s="101">
        <v>136.33999633789062</v>
      </c>
      <c r="C153" s="101">
        <v>140.94000244140625</v>
      </c>
      <c r="D153" s="101">
        <v>8.370360374450684</v>
      </c>
      <c r="E153" s="101">
        <v>8.995899200439453</v>
      </c>
      <c r="F153" s="101">
        <v>27.818405833520078</v>
      </c>
      <c r="G153" s="101" t="s">
        <v>57</v>
      </c>
      <c r="H153" s="101">
        <v>10.305577453373104</v>
      </c>
      <c r="I153" s="101">
        <v>79.14557379126373</v>
      </c>
      <c r="J153" s="101" t="s">
        <v>60</v>
      </c>
      <c r="K153" s="101">
        <v>-0.14145322654677114</v>
      </c>
      <c r="L153" s="101">
        <v>0.0013401292179671654</v>
      </c>
      <c r="M153" s="101">
        <v>0.03341720532791352</v>
      </c>
      <c r="N153" s="101">
        <v>-0.0008603037306234548</v>
      </c>
      <c r="O153" s="101">
        <v>-0.005691703546116819</v>
      </c>
      <c r="P153" s="101">
        <v>0.0001532892884123515</v>
      </c>
      <c r="Q153" s="101">
        <v>0.0006863900771880267</v>
      </c>
      <c r="R153" s="101">
        <v>-6.915395117504025E-05</v>
      </c>
      <c r="S153" s="101">
        <v>-7.532685668924541E-05</v>
      </c>
      <c r="T153" s="101">
        <v>1.0912728437314366E-05</v>
      </c>
      <c r="U153" s="101">
        <v>1.4690961755535044E-05</v>
      </c>
      <c r="V153" s="101">
        <v>-5.457345451814854E-06</v>
      </c>
      <c r="W153" s="101">
        <v>-4.705221031314833E-06</v>
      </c>
      <c r="X153" s="101">
        <v>67.5</v>
      </c>
    </row>
    <row r="154" spans="1:24" s="101" customFormat="1" ht="12.75" hidden="1">
      <c r="A154" s="101">
        <v>1832</v>
      </c>
      <c r="B154" s="101">
        <v>134.32000732421875</v>
      </c>
      <c r="C154" s="101">
        <v>136.82000732421875</v>
      </c>
      <c r="D154" s="101">
        <v>9.37890911102295</v>
      </c>
      <c r="E154" s="101">
        <v>10.005167007446289</v>
      </c>
      <c r="F154" s="101">
        <v>27.042362030648256</v>
      </c>
      <c r="G154" s="101" t="s">
        <v>58</v>
      </c>
      <c r="H154" s="101">
        <v>1.8384444002884806</v>
      </c>
      <c r="I154" s="101">
        <v>68.65845172450723</v>
      </c>
      <c r="J154" s="101" t="s">
        <v>61</v>
      </c>
      <c r="K154" s="101">
        <v>-0.02529092805465452</v>
      </c>
      <c r="L154" s="101">
        <v>0.24614153520605686</v>
      </c>
      <c r="M154" s="101">
        <v>-0.00636759622808321</v>
      </c>
      <c r="N154" s="101">
        <v>-0.08317100876602827</v>
      </c>
      <c r="O154" s="101">
        <v>-0.0009542177987424603</v>
      </c>
      <c r="P154" s="101">
        <v>0.007059410310161168</v>
      </c>
      <c r="Q154" s="101">
        <v>-0.00014962866060272705</v>
      </c>
      <c r="R154" s="101">
        <v>-0.0012784050870253715</v>
      </c>
      <c r="S154" s="101">
        <v>-7.4434726743830306E-06</v>
      </c>
      <c r="T154" s="101">
        <v>0.0001033136336880612</v>
      </c>
      <c r="U154" s="101">
        <v>-4.462294770606509E-06</v>
      </c>
      <c r="V154" s="101">
        <v>-4.719382998849747E-05</v>
      </c>
      <c r="W154" s="101">
        <v>-3.03155583060924E-07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20.448301905798065</v>
      </c>
      <c r="G155" s="102"/>
      <c r="H155" s="102"/>
      <c r="I155" s="115"/>
      <c r="J155" s="115" t="s">
        <v>158</v>
      </c>
      <c r="K155" s="102">
        <f>AVERAGE(K153,K148,K143,K138,K133,K128)</f>
        <v>-0.3397188732467497</v>
      </c>
      <c r="L155" s="102">
        <f>AVERAGE(L153,L148,L143,L138,L133,L128)</f>
        <v>-0.0015419959780704061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29.811077593246036</v>
      </c>
      <c r="G156" s="102"/>
      <c r="H156" s="102"/>
      <c r="I156" s="115"/>
      <c r="J156" s="115" t="s">
        <v>159</v>
      </c>
      <c r="K156" s="102">
        <f>AVERAGE(K154,K149,K144,K139,K134,K129)</f>
        <v>0.08153327336147696</v>
      </c>
      <c r="L156" s="102">
        <f>AVERAGE(L154,L149,L144,L139,L134,L129)</f>
        <v>-0.2836335801684186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0.21232429577921855</v>
      </c>
      <c r="L157" s="102">
        <f>ABS(L155/$H$33)</f>
        <v>0.004283322161306684</v>
      </c>
      <c r="M157" s="115" t="s">
        <v>111</v>
      </c>
      <c r="N157" s="102">
        <f>K157+L157+L158+K158</f>
        <v>0.44020432904662604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0.04632572350083918</v>
      </c>
      <c r="L158" s="102">
        <f>ABS(L156/$H$34)</f>
        <v>0.1772709876052616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1831</v>
      </c>
      <c r="B161" s="101">
        <v>127.98</v>
      </c>
      <c r="C161" s="101">
        <v>141.58</v>
      </c>
      <c r="D161" s="101">
        <v>8.821094377920224</v>
      </c>
      <c r="E161" s="101">
        <v>9.263530817018744</v>
      </c>
      <c r="F161" s="101">
        <v>26.048426547121178</v>
      </c>
      <c r="G161" s="101" t="s">
        <v>59</v>
      </c>
      <c r="H161" s="101">
        <v>9.81834336252058</v>
      </c>
      <c r="I161" s="101">
        <v>70.29834336252058</v>
      </c>
      <c r="J161" s="101" t="s">
        <v>73</v>
      </c>
      <c r="K161" s="101">
        <v>1.3063846647197717</v>
      </c>
      <c r="M161" s="101" t="s">
        <v>68</v>
      </c>
      <c r="N161" s="101">
        <v>0.9548886801321143</v>
      </c>
      <c r="X161" s="101">
        <v>67.5</v>
      </c>
    </row>
    <row r="162" spans="1:24" s="101" customFormat="1" ht="12.75" hidden="1">
      <c r="A162" s="101">
        <v>1829</v>
      </c>
      <c r="B162" s="101">
        <v>140.0800018310547</v>
      </c>
      <c r="C162" s="101">
        <v>165.8800048828125</v>
      </c>
      <c r="D162" s="101">
        <v>8.777751922607422</v>
      </c>
      <c r="E162" s="101">
        <v>9.012677192687988</v>
      </c>
      <c r="F162" s="101">
        <v>27.751347137931873</v>
      </c>
      <c r="G162" s="101" t="s">
        <v>56</v>
      </c>
      <c r="H162" s="101">
        <v>2.722172588737081</v>
      </c>
      <c r="I162" s="101">
        <v>75.30217441979177</v>
      </c>
      <c r="J162" s="101" t="s">
        <v>62</v>
      </c>
      <c r="K162" s="101">
        <v>0.8153735714829615</v>
      </c>
      <c r="L162" s="101">
        <v>0.7586221470365981</v>
      </c>
      <c r="M162" s="101">
        <v>0.1930293438489162</v>
      </c>
      <c r="N162" s="101">
        <v>0.16496699685116897</v>
      </c>
      <c r="O162" s="101">
        <v>0.03274693715627639</v>
      </c>
      <c r="P162" s="101">
        <v>0.021762379782265372</v>
      </c>
      <c r="Q162" s="101">
        <v>0.00398610862903488</v>
      </c>
      <c r="R162" s="101">
        <v>0.0025392247866127724</v>
      </c>
      <c r="S162" s="101">
        <v>0.00042957877207004143</v>
      </c>
      <c r="T162" s="101">
        <v>0.0003201832812483709</v>
      </c>
      <c r="U162" s="101">
        <v>8.715131808096977E-05</v>
      </c>
      <c r="V162" s="101">
        <v>9.421676718948634E-05</v>
      </c>
      <c r="W162" s="101">
        <v>2.6773233004862596E-05</v>
      </c>
      <c r="X162" s="101">
        <v>67.5</v>
      </c>
    </row>
    <row r="163" spans="1:24" s="101" customFormat="1" ht="12.75" hidden="1">
      <c r="A163" s="101">
        <v>1832</v>
      </c>
      <c r="B163" s="101">
        <v>98.81999969482422</v>
      </c>
      <c r="C163" s="101">
        <v>117.5199966430664</v>
      </c>
      <c r="D163" s="101">
        <v>9.81165599822998</v>
      </c>
      <c r="E163" s="101">
        <v>10.154749870300293</v>
      </c>
      <c r="F163" s="101">
        <v>25.58731897618213</v>
      </c>
      <c r="G163" s="101" t="s">
        <v>57</v>
      </c>
      <c r="H163" s="101">
        <v>30.686360666893577</v>
      </c>
      <c r="I163" s="101">
        <v>62.006360361717796</v>
      </c>
      <c r="J163" s="101" t="s">
        <v>60</v>
      </c>
      <c r="K163" s="101">
        <v>-0.8031803613727019</v>
      </c>
      <c r="L163" s="101">
        <v>0.004129280724213796</v>
      </c>
      <c r="M163" s="101">
        <v>0.18975237840319525</v>
      </c>
      <c r="N163" s="101">
        <v>-0.0017065818459346743</v>
      </c>
      <c r="O163" s="101">
        <v>-0.0323162909331763</v>
      </c>
      <c r="P163" s="101">
        <v>0.00047246058087699626</v>
      </c>
      <c r="Q163" s="101">
        <v>0.0038978631355739406</v>
      </c>
      <c r="R163" s="101">
        <v>-0.00013717983979881723</v>
      </c>
      <c r="S163" s="101">
        <v>-0.0004276516988859244</v>
      </c>
      <c r="T163" s="101">
        <v>3.36438265331464E-05</v>
      </c>
      <c r="U163" s="101">
        <v>8.349876997163207E-05</v>
      </c>
      <c r="V163" s="101">
        <v>-1.083001682235721E-05</v>
      </c>
      <c r="W163" s="101">
        <v>-2.6723159036604196E-05</v>
      </c>
      <c r="X163" s="101">
        <v>67.5</v>
      </c>
    </row>
    <row r="164" spans="1:24" s="101" customFormat="1" ht="12.75" hidden="1">
      <c r="A164" s="101">
        <v>1830</v>
      </c>
      <c r="B164" s="101">
        <v>128.89999389648438</v>
      </c>
      <c r="C164" s="101">
        <v>144</v>
      </c>
      <c r="D164" s="101">
        <v>8.585416793823242</v>
      </c>
      <c r="E164" s="101">
        <v>9.305791854858398</v>
      </c>
      <c r="F164" s="101">
        <v>21.777727131836883</v>
      </c>
      <c r="G164" s="101" t="s">
        <v>58</v>
      </c>
      <c r="H164" s="101">
        <v>-1.0115253605116408</v>
      </c>
      <c r="I164" s="101">
        <v>60.388468535972734</v>
      </c>
      <c r="J164" s="101" t="s">
        <v>61</v>
      </c>
      <c r="K164" s="101">
        <v>-0.14048262589408045</v>
      </c>
      <c r="L164" s="101">
        <v>0.7586109088426811</v>
      </c>
      <c r="M164" s="101">
        <v>-0.035416980067105114</v>
      </c>
      <c r="N164" s="101">
        <v>-0.16495816932936883</v>
      </c>
      <c r="O164" s="101">
        <v>-0.0052933196993401824</v>
      </c>
      <c r="P164" s="101">
        <v>0.021757250625643626</v>
      </c>
      <c r="Q164" s="101">
        <v>-0.0008341013000829215</v>
      </c>
      <c r="R164" s="101">
        <v>-0.002535516556542562</v>
      </c>
      <c r="S164" s="101">
        <v>-4.06441367627266E-05</v>
      </c>
      <c r="T164" s="101">
        <v>0.0003184107826804566</v>
      </c>
      <c r="U164" s="101">
        <v>-2.4966130186211127E-05</v>
      </c>
      <c r="V164" s="101">
        <v>-9.359225371399778E-05</v>
      </c>
      <c r="W164" s="101">
        <v>-1.636696867786842E-06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1831</v>
      </c>
      <c r="B166" s="101">
        <v>140.96</v>
      </c>
      <c r="C166" s="101">
        <v>149.26</v>
      </c>
      <c r="D166" s="101">
        <v>8.501015058017783</v>
      </c>
      <c r="E166" s="101">
        <v>9.264921313367143</v>
      </c>
      <c r="F166" s="101">
        <v>27.999653746930054</v>
      </c>
      <c r="G166" s="101" t="s">
        <v>59</v>
      </c>
      <c r="H166" s="101">
        <v>4.992117548358522</v>
      </c>
      <c r="I166" s="101">
        <v>78.45211754835853</v>
      </c>
      <c r="J166" s="101" t="s">
        <v>73</v>
      </c>
      <c r="K166" s="101">
        <v>0.8390356498744046</v>
      </c>
      <c r="M166" s="101" t="s">
        <v>68</v>
      </c>
      <c r="N166" s="101">
        <v>0.5253773150480366</v>
      </c>
      <c r="X166" s="101">
        <v>67.5</v>
      </c>
    </row>
    <row r="167" spans="1:24" s="101" customFormat="1" ht="12.75" hidden="1">
      <c r="A167" s="101">
        <v>1829</v>
      </c>
      <c r="B167" s="101">
        <v>132.60000610351562</v>
      </c>
      <c r="C167" s="101">
        <v>149.5</v>
      </c>
      <c r="D167" s="101">
        <v>9.142428398132324</v>
      </c>
      <c r="E167" s="101">
        <v>9.175397872924805</v>
      </c>
      <c r="F167" s="101">
        <v>28.372286985372522</v>
      </c>
      <c r="G167" s="101" t="s">
        <v>56</v>
      </c>
      <c r="H167" s="101">
        <v>8.792962727948208</v>
      </c>
      <c r="I167" s="101">
        <v>73.89296883146383</v>
      </c>
      <c r="J167" s="101" t="s">
        <v>62</v>
      </c>
      <c r="K167" s="101">
        <v>0.7917726954242972</v>
      </c>
      <c r="L167" s="101">
        <v>0.3946550530370201</v>
      </c>
      <c r="M167" s="101">
        <v>0.18744215410407652</v>
      </c>
      <c r="N167" s="101">
        <v>0.14172217488923994</v>
      </c>
      <c r="O167" s="101">
        <v>0.03179893573827183</v>
      </c>
      <c r="P167" s="101">
        <v>0.011321295503934348</v>
      </c>
      <c r="Q167" s="101">
        <v>0.003870765032933297</v>
      </c>
      <c r="R167" s="101">
        <v>0.0021814569980475166</v>
      </c>
      <c r="S167" s="101">
        <v>0.00041715997206574995</v>
      </c>
      <c r="T167" s="101">
        <v>0.00016655021410495426</v>
      </c>
      <c r="U167" s="101">
        <v>8.464585958227676E-05</v>
      </c>
      <c r="V167" s="101">
        <v>8.094334250042558E-05</v>
      </c>
      <c r="W167" s="101">
        <v>2.6001362481502307E-05</v>
      </c>
      <c r="X167" s="101">
        <v>67.5</v>
      </c>
    </row>
    <row r="168" spans="1:24" s="101" customFormat="1" ht="12.75" hidden="1">
      <c r="A168" s="101">
        <v>1832</v>
      </c>
      <c r="B168" s="101">
        <v>99.5</v>
      </c>
      <c r="C168" s="101">
        <v>117.19999694824219</v>
      </c>
      <c r="D168" s="101">
        <v>9.742266654968262</v>
      </c>
      <c r="E168" s="101">
        <v>10.033028602600098</v>
      </c>
      <c r="F168" s="101">
        <v>22.630075751703288</v>
      </c>
      <c r="G168" s="101" t="s">
        <v>57</v>
      </c>
      <c r="H168" s="101">
        <v>23.23218007091984</v>
      </c>
      <c r="I168" s="101">
        <v>55.23218007091984</v>
      </c>
      <c r="J168" s="101" t="s">
        <v>60</v>
      </c>
      <c r="K168" s="101">
        <v>-0.7029736434676259</v>
      </c>
      <c r="L168" s="101">
        <v>0.002148801616445513</v>
      </c>
      <c r="M168" s="101">
        <v>0.1654289180508711</v>
      </c>
      <c r="N168" s="101">
        <v>-0.0014659877363961333</v>
      </c>
      <c r="O168" s="101">
        <v>-0.028388918851335657</v>
      </c>
      <c r="P168" s="101">
        <v>0.00024586896074197117</v>
      </c>
      <c r="Q168" s="101">
        <v>0.003367182264869177</v>
      </c>
      <c r="R168" s="101">
        <v>-0.00011784732261755753</v>
      </c>
      <c r="S168" s="101">
        <v>-0.0003842592914602831</v>
      </c>
      <c r="T168" s="101">
        <v>1.75071576459716E-05</v>
      </c>
      <c r="U168" s="101">
        <v>7.007529423985157E-05</v>
      </c>
      <c r="V168" s="101">
        <v>-9.304601928055018E-06</v>
      </c>
      <c r="W168" s="101">
        <v>-2.4275114534583238E-05</v>
      </c>
      <c r="X168" s="101">
        <v>67.5</v>
      </c>
    </row>
    <row r="169" spans="1:24" s="101" customFormat="1" ht="12.75" hidden="1">
      <c r="A169" s="101">
        <v>1830</v>
      </c>
      <c r="B169" s="101">
        <v>127.36000061035156</v>
      </c>
      <c r="C169" s="101">
        <v>144.66000366210938</v>
      </c>
      <c r="D169" s="101">
        <v>8.566887855529785</v>
      </c>
      <c r="E169" s="101">
        <v>9.242701530456543</v>
      </c>
      <c r="F169" s="101">
        <v>21.271924326582234</v>
      </c>
      <c r="G169" s="101" t="s">
        <v>58</v>
      </c>
      <c r="H169" s="101">
        <v>-0.750341999241428</v>
      </c>
      <c r="I169" s="101">
        <v>59.109658611110135</v>
      </c>
      <c r="J169" s="101" t="s">
        <v>61</v>
      </c>
      <c r="K169" s="101">
        <v>-0.3643241109360016</v>
      </c>
      <c r="L169" s="101">
        <v>0.39464920314029056</v>
      </c>
      <c r="M169" s="101">
        <v>-0.08813531759569795</v>
      </c>
      <c r="N169" s="101">
        <v>-0.14171459252770355</v>
      </c>
      <c r="O169" s="101">
        <v>-0.014326255635685846</v>
      </c>
      <c r="P169" s="101">
        <v>0.011318625373319312</v>
      </c>
      <c r="Q169" s="101">
        <v>-0.0019091635695585615</v>
      </c>
      <c r="R169" s="101">
        <v>-0.002178271480528163</v>
      </c>
      <c r="S169" s="101">
        <v>-0.0001623799224668446</v>
      </c>
      <c r="T169" s="101">
        <v>0.00016562751356451985</v>
      </c>
      <c r="U169" s="101">
        <v>-4.7480255702983967E-05</v>
      </c>
      <c r="V169" s="101">
        <v>-8.040677258851792E-05</v>
      </c>
      <c r="W169" s="101">
        <v>-9.316097102721797E-06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1831</v>
      </c>
      <c r="B171" s="101">
        <v>132.78</v>
      </c>
      <c r="C171" s="101">
        <v>151.38</v>
      </c>
      <c r="D171" s="101">
        <v>8.551688883560395</v>
      </c>
      <c r="E171" s="101">
        <v>9.155703172799287</v>
      </c>
      <c r="F171" s="101">
        <v>25.94709147532431</v>
      </c>
      <c r="G171" s="101" t="s">
        <v>59</v>
      </c>
      <c r="H171" s="101">
        <v>6.965435395399965</v>
      </c>
      <c r="I171" s="101">
        <v>72.24543539539997</v>
      </c>
      <c r="J171" s="101" t="s">
        <v>73</v>
      </c>
      <c r="K171" s="101">
        <v>0.9973739776521671</v>
      </c>
      <c r="M171" s="101" t="s">
        <v>68</v>
      </c>
      <c r="N171" s="101">
        <v>0.5624105381079166</v>
      </c>
      <c r="X171" s="101">
        <v>67.5</v>
      </c>
    </row>
    <row r="172" spans="1:24" s="101" customFormat="1" ht="12.75" hidden="1">
      <c r="A172" s="101">
        <v>1829</v>
      </c>
      <c r="B172" s="101">
        <v>105.94000244140625</v>
      </c>
      <c r="C172" s="101">
        <v>122.83999633789062</v>
      </c>
      <c r="D172" s="101">
        <v>8.627785682678223</v>
      </c>
      <c r="E172" s="101">
        <v>8.947966575622559</v>
      </c>
      <c r="F172" s="101">
        <v>22.823665906911106</v>
      </c>
      <c r="G172" s="101" t="s">
        <v>56</v>
      </c>
      <c r="H172" s="101">
        <v>24.477265155490606</v>
      </c>
      <c r="I172" s="101">
        <v>62.917267596896856</v>
      </c>
      <c r="J172" s="101" t="s">
        <v>62</v>
      </c>
      <c r="K172" s="101">
        <v>0.9384542149946383</v>
      </c>
      <c r="L172" s="101">
        <v>0.207912986394537</v>
      </c>
      <c r="M172" s="101">
        <v>0.2221663267901602</v>
      </c>
      <c r="N172" s="101">
        <v>0.15036350584622712</v>
      </c>
      <c r="O172" s="101">
        <v>0.03769006054075935</v>
      </c>
      <c r="P172" s="101">
        <v>0.00596458309877878</v>
      </c>
      <c r="Q172" s="101">
        <v>0.004587894549774108</v>
      </c>
      <c r="R172" s="101">
        <v>0.0023145420481539896</v>
      </c>
      <c r="S172" s="101">
        <v>0.0004945155635285479</v>
      </c>
      <c r="T172" s="101">
        <v>8.779010991439274E-05</v>
      </c>
      <c r="U172" s="101">
        <v>0.00010036061386492673</v>
      </c>
      <c r="V172" s="101">
        <v>8.589363398968544E-05</v>
      </c>
      <c r="W172" s="101">
        <v>3.083103343078857E-05</v>
      </c>
      <c r="X172" s="101">
        <v>67.5</v>
      </c>
    </row>
    <row r="173" spans="1:24" s="101" customFormat="1" ht="12.75" hidden="1">
      <c r="A173" s="101">
        <v>1832</v>
      </c>
      <c r="B173" s="101">
        <v>105.41999816894531</v>
      </c>
      <c r="C173" s="101">
        <v>119.22000122070312</v>
      </c>
      <c r="D173" s="101">
        <v>9.639714241027832</v>
      </c>
      <c r="E173" s="101">
        <v>9.967286109924316</v>
      </c>
      <c r="F173" s="101">
        <v>18.189445142569756</v>
      </c>
      <c r="G173" s="101" t="s">
        <v>57</v>
      </c>
      <c r="H173" s="101">
        <v>6.957599085769978</v>
      </c>
      <c r="I173" s="101">
        <v>44.87759725471529</v>
      </c>
      <c r="J173" s="101" t="s">
        <v>60</v>
      </c>
      <c r="K173" s="101">
        <v>-0.003349048529969183</v>
      </c>
      <c r="L173" s="101">
        <v>-0.0011293286719059423</v>
      </c>
      <c r="M173" s="101">
        <v>-0.0017318445827084572</v>
      </c>
      <c r="N173" s="101">
        <v>-0.0015547610339109931</v>
      </c>
      <c r="O173" s="101">
        <v>-0.000540975882798227</v>
      </c>
      <c r="P173" s="101">
        <v>-0.00012931532271631357</v>
      </c>
      <c r="Q173" s="101">
        <v>-0.00015611982617697647</v>
      </c>
      <c r="R173" s="101">
        <v>-0.00012498995917742956</v>
      </c>
      <c r="S173" s="101">
        <v>-4.04459371075489E-05</v>
      </c>
      <c r="T173" s="101">
        <v>-9.220509195171152E-06</v>
      </c>
      <c r="U173" s="101">
        <v>-1.1365749960733852E-05</v>
      </c>
      <c r="V173" s="101">
        <v>-9.863616550352289E-06</v>
      </c>
      <c r="W173" s="101">
        <v>-3.5400269203978207E-06</v>
      </c>
      <c r="X173" s="101">
        <v>67.5</v>
      </c>
    </row>
    <row r="174" spans="1:24" s="101" customFormat="1" ht="12.75" hidden="1">
      <c r="A174" s="101">
        <v>1830</v>
      </c>
      <c r="B174" s="101">
        <v>125.76000213623047</v>
      </c>
      <c r="C174" s="101">
        <v>140.4600067138672</v>
      </c>
      <c r="D174" s="101">
        <v>8.825709342956543</v>
      </c>
      <c r="E174" s="101">
        <v>9.364706039428711</v>
      </c>
      <c r="F174" s="101">
        <v>21.629911503532</v>
      </c>
      <c r="G174" s="101" t="s">
        <v>58</v>
      </c>
      <c r="H174" s="101">
        <v>0.07788349881163015</v>
      </c>
      <c r="I174" s="101">
        <v>58.3378856350421</v>
      </c>
      <c r="J174" s="101" t="s">
        <v>61</v>
      </c>
      <c r="K174" s="101">
        <v>-0.9384482391241121</v>
      </c>
      <c r="L174" s="101">
        <v>-0.20790991926371802</v>
      </c>
      <c r="M174" s="101">
        <v>-0.22215957659703442</v>
      </c>
      <c r="N174" s="101">
        <v>-0.15035546750449685</v>
      </c>
      <c r="O174" s="101">
        <v>-0.03768617795240498</v>
      </c>
      <c r="P174" s="101">
        <v>-0.005963181121645413</v>
      </c>
      <c r="Q174" s="101">
        <v>-0.00458523750744947</v>
      </c>
      <c r="R174" s="101">
        <v>-0.002311164728611461</v>
      </c>
      <c r="S174" s="101">
        <v>-0.0004928587716003941</v>
      </c>
      <c r="T174" s="101">
        <v>-8.730455663344797E-05</v>
      </c>
      <c r="U174" s="101">
        <v>-9.97149564667959E-05</v>
      </c>
      <c r="V174" s="101">
        <v>-8.532540904385787E-05</v>
      </c>
      <c r="W174" s="101">
        <v>-3.062712575174597E-05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1831</v>
      </c>
      <c r="B176" s="101">
        <v>142.06</v>
      </c>
      <c r="C176" s="101">
        <v>141.56</v>
      </c>
      <c r="D176" s="101">
        <v>8.369300416285132</v>
      </c>
      <c r="E176" s="101">
        <v>9.145404641978544</v>
      </c>
      <c r="F176" s="101">
        <v>27.45829442672354</v>
      </c>
      <c r="G176" s="101" t="s">
        <v>59</v>
      </c>
      <c r="H176" s="101">
        <v>3.589688529466855</v>
      </c>
      <c r="I176" s="101">
        <v>78.14968852946686</v>
      </c>
      <c r="J176" s="101" t="s">
        <v>73</v>
      </c>
      <c r="K176" s="101">
        <v>0.40787477372131536</v>
      </c>
      <c r="M176" s="101" t="s">
        <v>68</v>
      </c>
      <c r="N176" s="101">
        <v>0.26062655374527977</v>
      </c>
      <c r="X176" s="101">
        <v>67.5</v>
      </c>
    </row>
    <row r="177" spans="1:24" s="101" customFormat="1" ht="12.75" hidden="1">
      <c r="A177" s="101">
        <v>1829</v>
      </c>
      <c r="B177" s="101">
        <v>106.12000274658203</v>
      </c>
      <c r="C177" s="101">
        <v>117.62000274658203</v>
      </c>
      <c r="D177" s="101">
        <v>9.181276321411133</v>
      </c>
      <c r="E177" s="101">
        <v>9.3936185836792</v>
      </c>
      <c r="F177" s="101">
        <v>21.689914942961735</v>
      </c>
      <c r="G177" s="101" t="s">
        <v>56</v>
      </c>
      <c r="H177" s="101">
        <v>17.567777883625574</v>
      </c>
      <c r="I177" s="101">
        <v>56.187780630207605</v>
      </c>
      <c r="J177" s="101" t="s">
        <v>62</v>
      </c>
      <c r="K177" s="101">
        <v>0.5441695873759651</v>
      </c>
      <c r="L177" s="101">
        <v>0.2885092922185292</v>
      </c>
      <c r="M177" s="101">
        <v>0.12882473411564754</v>
      </c>
      <c r="N177" s="101">
        <v>0.10660580699008959</v>
      </c>
      <c r="O177" s="101">
        <v>0.021854880557181308</v>
      </c>
      <c r="P177" s="101">
        <v>0.008276563567590087</v>
      </c>
      <c r="Q177" s="101">
        <v>0.0026603346739797595</v>
      </c>
      <c r="R177" s="101">
        <v>0.0016409835014283378</v>
      </c>
      <c r="S177" s="101">
        <v>0.0002867568603143241</v>
      </c>
      <c r="T177" s="101">
        <v>0.00012180051751257813</v>
      </c>
      <c r="U177" s="101">
        <v>5.8194766549420516E-05</v>
      </c>
      <c r="V177" s="101">
        <v>6.089968414047461E-05</v>
      </c>
      <c r="W177" s="101">
        <v>1.7878006024561042E-05</v>
      </c>
      <c r="X177" s="101">
        <v>67.5</v>
      </c>
    </row>
    <row r="178" spans="1:24" s="101" customFormat="1" ht="12.75" hidden="1">
      <c r="A178" s="101">
        <v>1832</v>
      </c>
      <c r="B178" s="101">
        <v>112.5</v>
      </c>
      <c r="C178" s="101">
        <v>125.4000015258789</v>
      </c>
      <c r="D178" s="101">
        <v>9.34677505493164</v>
      </c>
      <c r="E178" s="101">
        <v>9.75360107421875</v>
      </c>
      <c r="F178" s="101">
        <v>18.729995596056064</v>
      </c>
      <c r="G178" s="101" t="s">
        <v>57</v>
      </c>
      <c r="H178" s="101">
        <v>2.673765294358077</v>
      </c>
      <c r="I178" s="101">
        <v>47.67376529435807</v>
      </c>
      <c r="J178" s="101" t="s">
        <v>60</v>
      </c>
      <c r="K178" s="101">
        <v>0.03311589228421063</v>
      </c>
      <c r="L178" s="101">
        <v>-0.0015684427232231257</v>
      </c>
      <c r="M178" s="101">
        <v>-0.009300427887621733</v>
      </c>
      <c r="N178" s="101">
        <v>-0.001102263950129876</v>
      </c>
      <c r="O178" s="101">
        <v>0.0010946865933654237</v>
      </c>
      <c r="P178" s="101">
        <v>-0.00017953514812918956</v>
      </c>
      <c r="Q178" s="101">
        <v>-0.0002616028201891584</v>
      </c>
      <c r="R178" s="101">
        <v>-8.861683759880617E-05</v>
      </c>
      <c r="S178" s="101">
        <v>-4.996004362949153E-06</v>
      </c>
      <c r="T178" s="101">
        <v>-1.2793529037903652E-05</v>
      </c>
      <c r="U178" s="101">
        <v>-1.029865525422799E-05</v>
      </c>
      <c r="V178" s="101">
        <v>-6.99298252055244E-06</v>
      </c>
      <c r="W178" s="101">
        <v>-9.052410653197279E-07</v>
      </c>
      <c r="X178" s="101">
        <v>67.5</v>
      </c>
    </row>
    <row r="179" spans="1:24" s="101" customFormat="1" ht="12.75" hidden="1">
      <c r="A179" s="101">
        <v>1830</v>
      </c>
      <c r="B179" s="101">
        <v>125.45999908447266</v>
      </c>
      <c r="C179" s="101">
        <v>141.75999450683594</v>
      </c>
      <c r="D179" s="101">
        <v>8.648394584655762</v>
      </c>
      <c r="E179" s="101">
        <v>9.254947662353516</v>
      </c>
      <c r="F179" s="101">
        <v>22.311538209895886</v>
      </c>
      <c r="G179" s="101" t="s">
        <v>58</v>
      </c>
      <c r="H179" s="101">
        <v>3.4492951028647667</v>
      </c>
      <c r="I179" s="101">
        <v>61.40929418733742</v>
      </c>
      <c r="J179" s="101" t="s">
        <v>61</v>
      </c>
      <c r="K179" s="101">
        <v>-0.5431610051385765</v>
      </c>
      <c r="L179" s="101">
        <v>-0.2885050288710071</v>
      </c>
      <c r="M179" s="101">
        <v>-0.1284885759944223</v>
      </c>
      <c r="N179" s="101">
        <v>-0.10660010834043498</v>
      </c>
      <c r="O179" s="101">
        <v>-0.021827447524412184</v>
      </c>
      <c r="P179" s="101">
        <v>-0.008274616101001048</v>
      </c>
      <c r="Q179" s="101">
        <v>-0.0026474411309881985</v>
      </c>
      <c r="R179" s="101">
        <v>-0.0016385889991251603</v>
      </c>
      <c r="S179" s="101">
        <v>-0.00028671333571659023</v>
      </c>
      <c r="T179" s="101">
        <v>-0.0001211267587326936</v>
      </c>
      <c r="U179" s="101">
        <v>-5.727624772709989E-05</v>
      </c>
      <c r="V179" s="101">
        <v>-6.049685714048973E-05</v>
      </c>
      <c r="W179" s="101">
        <v>-1.785507317341208E-05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1831</v>
      </c>
      <c r="B181" s="101">
        <v>135.68</v>
      </c>
      <c r="C181" s="101">
        <v>131.48</v>
      </c>
      <c r="D181" s="101">
        <v>8.332854648617866</v>
      </c>
      <c r="E181" s="101">
        <v>8.94430555783812</v>
      </c>
      <c r="F181" s="101">
        <v>26.178883045222296</v>
      </c>
      <c r="G181" s="101" t="s">
        <v>59</v>
      </c>
      <c r="H181" s="101">
        <v>6.634162719105191</v>
      </c>
      <c r="I181" s="101">
        <v>74.8141627191052</v>
      </c>
      <c r="J181" s="101" t="s">
        <v>73</v>
      </c>
      <c r="K181" s="101">
        <v>0.03911752353368744</v>
      </c>
      <c r="M181" s="101" t="s">
        <v>68</v>
      </c>
      <c r="N181" s="101">
        <v>0.0453006595896989</v>
      </c>
      <c r="X181" s="101">
        <v>67.5</v>
      </c>
    </row>
    <row r="182" spans="1:24" s="101" customFormat="1" ht="12.75" hidden="1">
      <c r="A182" s="101">
        <v>1829</v>
      </c>
      <c r="B182" s="101">
        <v>112.72000122070312</v>
      </c>
      <c r="C182" s="101">
        <v>147.02000427246094</v>
      </c>
      <c r="D182" s="101">
        <v>9.259177207946777</v>
      </c>
      <c r="E182" s="101">
        <v>9.351652145385742</v>
      </c>
      <c r="F182" s="101">
        <v>20.873988364886145</v>
      </c>
      <c r="G182" s="101" t="s">
        <v>56</v>
      </c>
      <c r="H182" s="101">
        <v>8.414053009464013</v>
      </c>
      <c r="I182" s="101">
        <v>53.63405423016714</v>
      </c>
      <c r="J182" s="101" t="s">
        <v>62</v>
      </c>
      <c r="K182" s="101">
        <v>0.08597543599769282</v>
      </c>
      <c r="L182" s="101">
        <v>0.13124940098091983</v>
      </c>
      <c r="M182" s="101">
        <v>0.020353373985262376</v>
      </c>
      <c r="N182" s="101">
        <v>0.1185557506240045</v>
      </c>
      <c r="O182" s="101">
        <v>0.003453028910568128</v>
      </c>
      <c r="P182" s="101">
        <v>0.003765212711969756</v>
      </c>
      <c r="Q182" s="101">
        <v>0.0004202156254545794</v>
      </c>
      <c r="R182" s="101">
        <v>0.0018248898594321486</v>
      </c>
      <c r="S182" s="101">
        <v>4.5309719527125594E-05</v>
      </c>
      <c r="T182" s="101">
        <v>5.5412026089572916E-05</v>
      </c>
      <c r="U182" s="101">
        <v>9.188499469863058E-06</v>
      </c>
      <c r="V182" s="101">
        <v>6.77254901322789E-05</v>
      </c>
      <c r="W182" s="101">
        <v>2.830249218513636E-06</v>
      </c>
      <c r="X182" s="101">
        <v>67.5</v>
      </c>
    </row>
    <row r="183" spans="1:24" s="101" customFormat="1" ht="12.75" hidden="1">
      <c r="A183" s="101">
        <v>1832</v>
      </c>
      <c r="B183" s="101">
        <v>136.9600067138672</v>
      </c>
      <c r="C183" s="101">
        <v>140.36000061035156</v>
      </c>
      <c r="D183" s="101">
        <v>9.310317039489746</v>
      </c>
      <c r="E183" s="101">
        <v>9.708022117614746</v>
      </c>
      <c r="F183" s="101">
        <v>29.179777511571526</v>
      </c>
      <c r="G183" s="101" t="s">
        <v>57</v>
      </c>
      <c r="H183" s="101">
        <v>5.179259757446175</v>
      </c>
      <c r="I183" s="101">
        <v>74.63926647131336</v>
      </c>
      <c r="J183" s="101" t="s">
        <v>60</v>
      </c>
      <c r="K183" s="101">
        <v>0.056212472148179475</v>
      </c>
      <c r="L183" s="101">
        <v>-0.0007128778659464828</v>
      </c>
      <c r="M183" s="101">
        <v>-0.013131316966672493</v>
      </c>
      <c r="N183" s="101">
        <v>-0.0012259972409995133</v>
      </c>
      <c r="O183" s="101">
        <v>0.002285649155673064</v>
      </c>
      <c r="P183" s="101">
        <v>-8.167011700904835E-05</v>
      </c>
      <c r="Q183" s="101">
        <v>-0.00026262259299414316</v>
      </c>
      <c r="R183" s="101">
        <v>-9.856020177599505E-05</v>
      </c>
      <c r="S183" s="101">
        <v>3.222985942662606E-05</v>
      </c>
      <c r="T183" s="101">
        <v>-5.823506447092013E-06</v>
      </c>
      <c r="U183" s="101">
        <v>-5.1654013705303276E-06</v>
      </c>
      <c r="V183" s="101">
        <v>-7.776320607865726E-06</v>
      </c>
      <c r="W183" s="101">
        <v>2.076796058853799E-06</v>
      </c>
      <c r="X183" s="101">
        <v>67.5</v>
      </c>
    </row>
    <row r="184" spans="1:24" s="101" customFormat="1" ht="12.75" hidden="1">
      <c r="A184" s="101">
        <v>1830</v>
      </c>
      <c r="B184" s="101">
        <v>130</v>
      </c>
      <c r="C184" s="101">
        <v>143.8000030517578</v>
      </c>
      <c r="D184" s="101">
        <v>8.385808944702148</v>
      </c>
      <c r="E184" s="101">
        <v>8.951705932617188</v>
      </c>
      <c r="F184" s="101">
        <v>25.57555377291653</v>
      </c>
      <c r="G184" s="101" t="s">
        <v>58</v>
      </c>
      <c r="H184" s="101">
        <v>10.111096704066867</v>
      </c>
      <c r="I184" s="101">
        <v>72.61109670406687</v>
      </c>
      <c r="J184" s="101" t="s">
        <v>61</v>
      </c>
      <c r="K184" s="101">
        <v>0.06505331328982039</v>
      </c>
      <c r="L184" s="101">
        <v>-0.13124746497741785</v>
      </c>
      <c r="M184" s="101">
        <v>0.01555083108083727</v>
      </c>
      <c r="N184" s="101">
        <v>-0.11854941137258423</v>
      </c>
      <c r="O184" s="101">
        <v>0.0025882844886894337</v>
      </c>
      <c r="P184" s="101">
        <v>-0.003764326866568095</v>
      </c>
      <c r="Q184" s="101">
        <v>0.00032804046324381384</v>
      </c>
      <c r="R184" s="101">
        <v>-0.00182222635412952</v>
      </c>
      <c r="S184" s="101">
        <v>3.184661434072246E-05</v>
      </c>
      <c r="T184" s="101">
        <v>-5.510516679960407E-05</v>
      </c>
      <c r="U184" s="101">
        <v>7.5991546364708955E-06</v>
      </c>
      <c r="V184" s="101">
        <v>-6.727756573673789E-05</v>
      </c>
      <c r="W184" s="101">
        <v>1.922817923992383E-06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1831</v>
      </c>
      <c r="B186" s="101">
        <v>134.16</v>
      </c>
      <c r="C186" s="101">
        <v>149.26</v>
      </c>
      <c r="D186" s="101">
        <v>8.557046414166102</v>
      </c>
      <c r="E186" s="101">
        <v>8.96301457656079</v>
      </c>
      <c r="F186" s="101">
        <v>25.79868285291144</v>
      </c>
      <c r="G186" s="101" t="s">
        <v>59</v>
      </c>
      <c r="H186" s="101">
        <v>5.131402564531996</v>
      </c>
      <c r="I186" s="101">
        <v>71.79140256453199</v>
      </c>
      <c r="J186" s="101" t="s">
        <v>73</v>
      </c>
      <c r="K186" s="101">
        <v>0.03963412458388685</v>
      </c>
      <c r="M186" s="101" t="s">
        <v>68</v>
      </c>
      <c r="N186" s="101">
        <v>0.030694279752618157</v>
      </c>
      <c r="X186" s="101">
        <v>67.5</v>
      </c>
    </row>
    <row r="187" spans="1:24" s="101" customFormat="1" ht="12.75" hidden="1">
      <c r="A187" s="101">
        <v>1829</v>
      </c>
      <c r="B187" s="101">
        <v>143.97999572753906</v>
      </c>
      <c r="C187" s="101">
        <v>151.3800048828125</v>
      </c>
      <c r="D187" s="101">
        <v>8.990458488464355</v>
      </c>
      <c r="E187" s="101">
        <v>9.00986099243164</v>
      </c>
      <c r="F187" s="101">
        <v>29.811077593246036</v>
      </c>
      <c r="G187" s="101" t="s">
        <v>56</v>
      </c>
      <c r="H187" s="101">
        <v>2.5102910290921443</v>
      </c>
      <c r="I187" s="101">
        <v>78.9902867566312</v>
      </c>
      <c r="J187" s="101" t="s">
        <v>62</v>
      </c>
      <c r="K187" s="101">
        <v>0.16530523116845686</v>
      </c>
      <c r="L187" s="101">
        <v>0.06310003351694007</v>
      </c>
      <c r="M187" s="101">
        <v>0.039133854336959026</v>
      </c>
      <c r="N187" s="101">
        <v>0.08213169928184097</v>
      </c>
      <c r="O187" s="101">
        <v>0.006639112405891744</v>
      </c>
      <c r="P187" s="101">
        <v>0.0018101019406464784</v>
      </c>
      <c r="Q187" s="101">
        <v>0.0008080654159588393</v>
      </c>
      <c r="R187" s="101">
        <v>0.0012642112883432552</v>
      </c>
      <c r="S187" s="101">
        <v>8.709885220630148E-05</v>
      </c>
      <c r="T187" s="101">
        <v>2.6626737738566196E-05</v>
      </c>
      <c r="U187" s="101">
        <v>1.7662614851292863E-05</v>
      </c>
      <c r="V187" s="101">
        <v>4.6915251183500995E-05</v>
      </c>
      <c r="W187" s="101">
        <v>5.433988065448601E-06</v>
      </c>
      <c r="X187" s="101">
        <v>67.5</v>
      </c>
    </row>
    <row r="188" spans="1:24" s="101" customFormat="1" ht="12.75" hidden="1">
      <c r="A188" s="101">
        <v>1832</v>
      </c>
      <c r="B188" s="101">
        <v>134.32000732421875</v>
      </c>
      <c r="C188" s="101">
        <v>136.82000732421875</v>
      </c>
      <c r="D188" s="101">
        <v>9.37890911102295</v>
      </c>
      <c r="E188" s="101">
        <v>10.005167007446289</v>
      </c>
      <c r="F188" s="101">
        <v>29.07171459879644</v>
      </c>
      <c r="G188" s="101" t="s">
        <v>57</v>
      </c>
      <c r="H188" s="101">
        <v>6.990812568952748</v>
      </c>
      <c r="I188" s="101">
        <v>73.8108198931715</v>
      </c>
      <c r="J188" s="101" t="s">
        <v>60</v>
      </c>
      <c r="K188" s="101">
        <v>-0.07093631659399227</v>
      </c>
      <c r="L188" s="101">
        <v>0.0003441305688079828</v>
      </c>
      <c r="M188" s="101">
        <v>0.01719412218497036</v>
      </c>
      <c r="N188" s="101">
        <v>-0.0008494483671792375</v>
      </c>
      <c r="O188" s="101">
        <v>-0.002784110910216386</v>
      </c>
      <c r="P188" s="101">
        <v>3.931728611826896E-05</v>
      </c>
      <c r="Q188" s="101">
        <v>0.0003739992487070684</v>
      </c>
      <c r="R188" s="101">
        <v>-6.828605768042611E-05</v>
      </c>
      <c r="S188" s="101">
        <v>-3.108711569509995E-05</v>
      </c>
      <c r="T188" s="101">
        <v>2.79617855814044E-06</v>
      </c>
      <c r="U188" s="101">
        <v>9.386393950987964E-06</v>
      </c>
      <c r="V188" s="101">
        <v>-5.388316550136787E-06</v>
      </c>
      <c r="W188" s="101">
        <v>-1.7656586240451508E-06</v>
      </c>
      <c r="X188" s="101">
        <v>67.5</v>
      </c>
    </row>
    <row r="189" spans="1:24" s="101" customFormat="1" ht="12.75" hidden="1">
      <c r="A189" s="101">
        <v>1830</v>
      </c>
      <c r="B189" s="101">
        <v>136.33999633789062</v>
      </c>
      <c r="C189" s="101">
        <v>140.94000244140625</v>
      </c>
      <c r="D189" s="101">
        <v>8.370360374450684</v>
      </c>
      <c r="E189" s="101">
        <v>8.995899200439453</v>
      </c>
      <c r="F189" s="101">
        <v>26.440428261676505</v>
      </c>
      <c r="G189" s="101" t="s">
        <v>58</v>
      </c>
      <c r="H189" s="101">
        <v>6.385121829577514</v>
      </c>
      <c r="I189" s="101">
        <v>75.22511816746814</v>
      </c>
      <c r="J189" s="101" t="s">
        <v>61</v>
      </c>
      <c r="K189" s="101">
        <v>0.14931128034992486</v>
      </c>
      <c r="L189" s="101">
        <v>0.06309909511229596</v>
      </c>
      <c r="M189" s="101">
        <v>0.035154241814532666</v>
      </c>
      <c r="N189" s="101">
        <v>-0.08212730644794247</v>
      </c>
      <c r="O189" s="101">
        <v>0.00602715023685985</v>
      </c>
      <c r="P189" s="101">
        <v>0.0018096748842110954</v>
      </c>
      <c r="Q189" s="101">
        <v>0.0007163059949737126</v>
      </c>
      <c r="R189" s="101">
        <v>-0.001262365714007228</v>
      </c>
      <c r="S189" s="101">
        <v>8.136216131233621E-05</v>
      </c>
      <c r="T189" s="101">
        <v>2.6479511854816753E-05</v>
      </c>
      <c r="U189" s="101">
        <v>1.4962071112715907E-05</v>
      </c>
      <c r="V189" s="101">
        <v>-4.6604794156465425E-05</v>
      </c>
      <c r="W189" s="101">
        <v>5.139131825393547E-06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18.189445142569756</v>
      </c>
      <c r="G190" s="102"/>
      <c r="H190" s="102"/>
      <c r="I190" s="115"/>
      <c r="J190" s="115" t="s">
        <v>158</v>
      </c>
      <c r="K190" s="102">
        <f>AVERAGE(K188,K183,K178,K173,K168,K163)</f>
        <v>-0.24851850092198316</v>
      </c>
      <c r="L190" s="102">
        <f>AVERAGE(L188,L183,L178,L173,L168,L163)</f>
        <v>0.0005352606080652901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29.811077593246036</v>
      </c>
      <c r="G191" s="102"/>
      <c r="H191" s="102"/>
      <c r="I191" s="115"/>
      <c r="J191" s="115" t="s">
        <v>159</v>
      </c>
      <c r="K191" s="102">
        <f>AVERAGE(K189,K184,K179,K174,K169,K164)</f>
        <v>-0.2953418979088376</v>
      </c>
      <c r="L191" s="102">
        <f>AVERAGE(L189,L184,L179,L174,L169,L164)</f>
        <v>0.09811613233052079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0.15532406307623947</v>
      </c>
      <c r="L192" s="102">
        <f>ABS(L190/$H$33)</f>
        <v>0.0014868350224035837</v>
      </c>
      <c r="M192" s="115" t="s">
        <v>111</v>
      </c>
      <c r="N192" s="102">
        <f>K192+L192+L193+K193</f>
        <v>0.38594137734433076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0.16780789653911227</v>
      </c>
      <c r="L193" s="102">
        <f>ABS(L191/$H$34)</f>
        <v>0.061322582706575486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1831</v>
      </c>
      <c r="B196" s="101">
        <v>127.98</v>
      </c>
      <c r="C196" s="101">
        <v>141.58</v>
      </c>
      <c r="D196" s="101">
        <v>8.821094377920224</v>
      </c>
      <c r="E196" s="101">
        <v>9.263530817018744</v>
      </c>
      <c r="F196" s="101">
        <v>29.724854291141593</v>
      </c>
      <c r="G196" s="101" t="s">
        <v>59</v>
      </c>
      <c r="H196" s="101">
        <v>19.74012422053586</v>
      </c>
      <c r="I196" s="101">
        <v>80.22012422053587</v>
      </c>
      <c r="J196" s="101" t="s">
        <v>73</v>
      </c>
      <c r="K196" s="101">
        <v>1.0971271761254895</v>
      </c>
      <c r="M196" s="101" t="s">
        <v>68</v>
      </c>
      <c r="N196" s="101">
        <v>0.6065411823841875</v>
      </c>
      <c r="X196" s="101">
        <v>67.5</v>
      </c>
    </row>
    <row r="197" spans="1:24" s="101" customFormat="1" ht="12.75" hidden="1">
      <c r="A197" s="101">
        <v>1832</v>
      </c>
      <c r="B197" s="101">
        <v>98.81999969482422</v>
      </c>
      <c r="C197" s="101">
        <v>117.5199966430664</v>
      </c>
      <c r="D197" s="101">
        <v>9.81165599822998</v>
      </c>
      <c r="E197" s="101">
        <v>10.154749870300293</v>
      </c>
      <c r="F197" s="101">
        <v>21.102570130663434</v>
      </c>
      <c r="G197" s="101" t="s">
        <v>56</v>
      </c>
      <c r="H197" s="101">
        <v>19.81836182317405</v>
      </c>
      <c r="I197" s="101">
        <v>51.13836151799827</v>
      </c>
      <c r="J197" s="101" t="s">
        <v>62</v>
      </c>
      <c r="K197" s="101">
        <v>1.0005656314009852</v>
      </c>
      <c r="L197" s="101">
        <v>0.10208377387572472</v>
      </c>
      <c r="M197" s="101">
        <v>0.23686946595444008</v>
      </c>
      <c r="N197" s="101">
        <v>0.1667727935557941</v>
      </c>
      <c r="O197" s="101">
        <v>0.04018449153854644</v>
      </c>
      <c r="P197" s="101">
        <v>0.0029286777996340575</v>
      </c>
      <c r="Q197" s="101">
        <v>0.004891405745904712</v>
      </c>
      <c r="R197" s="101">
        <v>0.0025671213688504228</v>
      </c>
      <c r="S197" s="101">
        <v>0.0005272414904520121</v>
      </c>
      <c r="T197" s="101">
        <v>4.3092920367127115E-05</v>
      </c>
      <c r="U197" s="101">
        <v>0.00010700025636625707</v>
      </c>
      <c r="V197" s="101">
        <v>9.527615943956032E-05</v>
      </c>
      <c r="W197" s="101">
        <v>3.287297269613323E-05</v>
      </c>
      <c r="X197" s="101">
        <v>67.5</v>
      </c>
    </row>
    <row r="198" spans="1:24" s="101" customFormat="1" ht="12.75" hidden="1">
      <c r="A198" s="101">
        <v>1830</v>
      </c>
      <c r="B198" s="101">
        <v>128.89999389648438</v>
      </c>
      <c r="C198" s="101">
        <v>144</v>
      </c>
      <c r="D198" s="101">
        <v>8.585416793823242</v>
      </c>
      <c r="E198" s="101">
        <v>9.305791854858398</v>
      </c>
      <c r="F198" s="101">
        <v>21.777727131836883</v>
      </c>
      <c r="G198" s="101" t="s">
        <v>57</v>
      </c>
      <c r="H198" s="101">
        <v>-1.0115253605116408</v>
      </c>
      <c r="I198" s="101">
        <v>60.388468535972734</v>
      </c>
      <c r="J198" s="101" t="s">
        <v>60</v>
      </c>
      <c r="K198" s="101">
        <v>0.7957990478542097</v>
      </c>
      <c r="L198" s="101">
        <v>-0.0005533151204659649</v>
      </c>
      <c r="M198" s="101">
        <v>-0.19001382506889233</v>
      </c>
      <c r="N198" s="101">
        <v>-0.0017242318297627712</v>
      </c>
      <c r="O198" s="101">
        <v>0.0316960771126532</v>
      </c>
      <c r="P198" s="101">
        <v>-6.356615155712604E-05</v>
      </c>
      <c r="Q198" s="101">
        <v>-0.003999035234191039</v>
      </c>
      <c r="R198" s="101">
        <v>-0.00013859985723383415</v>
      </c>
      <c r="S198" s="101">
        <v>0.00039303742168360757</v>
      </c>
      <c r="T198" s="101">
        <v>-4.546788079992124E-06</v>
      </c>
      <c r="U198" s="101">
        <v>-9.208344208186991E-05</v>
      </c>
      <c r="V198" s="101">
        <v>-1.0929737337887729E-05</v>
      </c>
      <c r="W198" s="101">
        <v>2.3767426731363236E-05</v>
      </c>
      <c r="X198" s="101">
        <v>67.5</v>
      </c>
    </row>
    <row r="199" spans="1:24" s="101" customFormat="1" ht="12.75" hidden="1">
      <c r="A199" s="101">
        <v>1829</v>
      </c>
      <c r="B199" s="101">
        <v>140.0800018310547</v>
      </c>
      <c r="C199" s="101">
        <v>165.8800048828125</v>
      </c>
      <c r="D199" s="101">
        <v>8.777751922607422</v>
      </c>
      <c r="E199" s="101">
        <v>9.012677192687988</v>
      </c>
      <c r="F199" s="101">
        <v>28.270340641590664</v>
      </c>
      <c r="G199" s="101" t="s">
        <v>58</v>
      </c>
      <c r="H199" s="101">
        <v>4.130440776259945</v>
      </c>
      <c r="I199" s="101">
        <v>76.71044260731463</v>
      </c>
      <c r="J199" s="101" t="s">
        <v>61</v>
      </c>
      <c r="K199" s="101">
        <v>-0.606494400778099</v>
      </c>
      <c r="L199" s="101">
        <v>-0.10208227432364328</v>
      </c>
      <c r="M199" s="101">
        <v>-0.14142803888985392</v>
      </c>
      <c r="N199" s="101">
        <v>-0.166763880067</v>
      </c>
      <c r="O199" s="101">
        <v>-0.024701256159965882</v>
      </c>
      <c r="P199" s="101">
        <v>-0.0029279878753925197</v>
      </c>
      <c r="Q199" s="101">
        <v>-0.002816658901388</v>
      </c>
      <c r="R199" s="101">
        <v>-0.002563377108812363</v>
      </c>
      <c r="S199" s="101">
        <v>-0.000351433029765788</v>
      </c>
      <c r="T199" s="101">
        <v>-4.28523803763945E-05</v>
      </c>
      <c r="U199" s="101">
        <v>-5.44949039525683E-05</v>
      </c>
      <c r="V199" s="101">
        <v>-9.464717322391251E-05</v>
      </c>
      <c r="W199" s="101">
        <v>-2.270994849069458E-05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1831</v>
      </c>
      <c r="B201" s="101">
        <v>140.96</v>
      </c>
      <c r="C201" s="101">
        <v>149.26</v>
      </c>
      <c r="D201" s="101">
        <v>8.501015058017783</v>
      </c>
      <c r="E201" s="101">
        <v>9.264921313367143</v>
      </c>
      <c r="F201" s="101">
        <v>28.795361975927516</v>
      </c>
      <c r="G201" s="101" t="s">
        <v>59</v>
      </c>
      <c r="H201" s="101">
        <v>7.221609244210285</v>
      </c>
      <c r="I201" s="101">
        <v>80.68160924421029</v>
      </c>
      <c r="J201" s="101" t="s">
        <v>73</v>
      </c>
      <c r="K201" s="101">
        <v>0.7794429797647722</v>
      </c>
      <c r="M201" s="101" t="s">
        <v>68</v>
      </c>
      <c r="N201" s="101">
        <v>0.5168428700135638</v>
      </c>
      <c r="X201" s="101">
        <v>67.5</v>
      </c>
    </row>
    <row r="202" spans="1:24" s="101" customFormat="1" ht="12.75" hidden="1">
      <c r="A202" s="101">
        <v>1832</v>
      </c>
      <c r="B202" s="101">
        <v>99.5</v>
      </c>
      <c r="C202" s="101">
        <v>117.19999694824219</v>
      </c>
      <c r="D202" s="101">
        <v>9.742266654968262</v>
      </c>
      <c r="E202" s="101">
        <v>10.033028602600098</v>
      </c>
      <c r="F202" s="101">
        <v>22.695600418605867</v>
      </c>
      <c r="G202" s="101" t="s">
        <v>56</v>
      </c>
      <c r="H202" s="101">
        <v>23.39210309730113</v>
      </c>
      <c r="I202" s="101">
        <v>55.39210309730113</v>
      </c>
      <c r="J202" s="101" t="s">
        <v>62</v>
      </c>
      <c r="K202" s="101">
        <v>0.7219081404415666</v>
      </c>
      <c r="L202" s="101">
        <v>0.4560414923298821</v>
      </c>
      <c r="M202" s="101">
        <v>0.17090156345875301</v>
      </c>
      <c r="N202" s="101">
        <v>0.14170835676235277</v>
      </c>
      <c r="O202" s="101">
        <v>0.02899325087566388</v>
      </c>
      <c r="P202" s="101">
        <v>0.013082583103492926</v>
      </c>
      <c r="Q202" s="101">
        <v>0.00352922434106556</v>
      </c>
      <c r="R202" s="101">
        <v>0.002181323650580218</v>
      </c>
      <c r="S202" s="101">
        <v>0.0003804217902757523</v>
      </c>
      <c r="T202" s="101">
        <v>0.00019251544579684853</v>
      </c>
      <c r="U202" s="101">
        <v>7.720007919870533E-05</v>
      </c>
      <c r="V202" s="101">
        <v>8.095641198961995E-05</v>
      </c>
      <c r="W202" s="101">
        <v>2.371766792575307E-05</v>
      </c>
      <c r="X202" s="101">
        <v>67.5</v>
      </c>
    </row>
    <row r="203" spans="1:24" s="101" customFormat="1" ht="12.75" hidden="1">
      <c r="A203" s="101">
        <v>1830</v>
      </c>
      <c r="B203" s="101">
        <v>127.36000061035156</v>
      </c>
      <c r="C203" s="101">
        <v>144.66000366210938</v>
      </c>
      <c r="D203" s="101">
        <v>8.566887855529785</v>
      </c>
      <c r="E203" s="101">
        <v>9.242701530456543</v>
      </c>
      <c r="F203" s="101">
        <v>21.271924326582234</v>
      </c>
      <c r="G203" s="101" t="s">
        <v>57</v>
      </c>
      <c r="H203" s="101">
        <v>-0.750341999241428</v>
      </c>
      <c r="I203" s="101">
        <v>59.109658611110135</v>
      </c>
      <c r="J203" s="101" t="s">
        <v>60</v>
      </c>
      <c r="K203" s="101">
        <v>0.304073670639302</v>
      </c>
      <c r="L203" s="101">
        <v>-0.002479518842626122</v>
      </c>
      <c r="M203" s="101">
        <v>-0.07374201314230207</v>
      </c>
      <c r="N203" s="101">
        <v>-0.0014650929366995145</v>
      </c>
      <c r="O203" s="101">
        <v>0.011927883146173358</v>
      </c>
      <c r="P203" s="101">
        <v>-0.00028384861906978964</v>
      </c>
      <c r="Q203" s="101">
        <v>-0.001605773267535725</v>
      </c>
      <c r="R203" s="101">
        <v>-0.00011778514187525965</v>
      </c>
      <c r="S203" s="101">
        <v>0.000132735791746574</v>
      </c>
      <c r="T203" s="101">
        <v>-2.0227319451786527E-05</v>
      </c>
      <c r="U203" s="101">
        <v>-4.046210640966952E-05</v>
      </c>
      <c r="V203" s="101">
        <v>-9.292435559173494E-06</v>
      </c>
      <c r="W203" s="101">
        <v>7.532528886286269E-06</v>
      </c>
      <c r="X203" s="101">
        <v>67.5</v>
      </c>
    </row>
    <row r="204" spans="1:24" s="101" customFormat="1" ht="12.75" hidden="1">
      <c r="A204" s="101">
        <v>1829</v>
      </c>
      <c r="B204" s="101">
        <v>132.60000610351562</v>
      </c>
      <c r="C204" s="101">
        <v>149.5</v>
      </c>
      <c r="D204" s="101">
        <v>9.142428398132324</v>
      </c>
      <c r="E204" s="101">
        <v>9.175397872924805</v>
      </c>
      <c r="F204" s="101">
        <v>27.453449261745693</v>
      </c>
      <c r="G204" s="101" t="s">
        <v>58</v>
      </c>
      <c r="H204" s="101">
        <v>6.399935782036721</v>
      </c>
      <c r="I204" s="101">
        <v>71.49994188555235</v>
      </c>
      <c r="J204" s="101" t="s">
        <v>61</v>
      </c>
      <c r="K204" s="101">
        <v>-0.6547446571448613</v>
      </c>
      <c r="L204" s="101">
        <v>-0.4560347516503265</v>
      </c>
      <c r="M204" s="101">
        <v>-0.1541734733680432</v>
      </c>
      <c r="N204" s="101">
        <v>-0.14170078291587906</v>
      </c>
      <c r="O204" s="101">
        <v>-0.026426013698445286</v>
      </c>
      <c r="P204" s="101">
        <v>-0.01307950345469012</v>
      </c>
      <c r="Q204" s="101">
        <v>-0.0031427562207141167</v>
      </c>
      <c r="R204" s="101">
        <v>-0.002178141301415965</v>
      </c>
      <c r="S204" s="101">
        <v>-0.0003565136015722523</v>
      </c>
      <c r="T204" s="101">
        <v>-0.00019144986920380673</v>
      </c>
      <c r="U204" s="101">
        <v>-6.574701645838353E-05</v>
      </c>
      <c r="V204" s="101">
        <v>-8.042133599743099E-05</v>
      </c>
      <c r="W204" s="101">
        <v>-2.248974834037853E-05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1831</v>
      </c>
      <c r="B206" s="101">
        <v>132.78</v>
      </c>
      <c r="C206" s="101">
        <v>151.38</v>
      </c>
      <c r="D206" s="101">
        <v>8.551688883560395</v>
      </c>
      <c r="E206" s="101">
        <v>9.155703172799287</v>
      </c>
      <c r="F206" s="101">
        <v>22.15547381514512</v>
      </c>
      <c r="G206" s="101" t="s">
        <v>59</v>
      </c>
      <c r="H206" s="101">
        <v>-3.5917042737239626</v>
      </c>
      <c r="I206" s="101">
        <v>61.68829572627604</v>
      </c>
      <c r="J206" s="101" t="s">
        <v>73</v>
      </c>
      <c r="K206" s="101">
        <v>0.8011129204738974</v>
      </c>
      <c r="M206" s="101" t="s">
        <v>68</v>
      </c>
      <c r="N206" s="101">
        <v>0.7618724113535053</v>
      </c>
      <c r="X206" s="101">
        <v>67.5</v>
      </c>
    </row>
    <row r="207" spans="1:24" s="101" customFormat="1" ht="12.75" hidden="1">
      <c r="A207" s="101">
        <v>1832</v>
      </c>
      <c r="B207" s="101">
        <v>105.41999816894531</v>
      </c>
      <c r="C207" s="101">
        <v>119.22000122070312</v>
      </c>
      <c r="D207" s="101">
        <v>9.639714241027832</v>
      </c>
      <c r="E207" s="101">
        <v>9.967286109924316</v>
      </c>
      <c r="F207" s="101">
        <v>24.02407357316354</v>
      </c>
      <c r="G207" s="101" t="s">
        <v>56</v>
      </c>
      <c r="H207" s="101">
        <v>21.352986234017358</v>
      </c>
      <c r="I207" s="101">
        <v>59.27298440296267</v>
      </c>
      <c r="J207" s="101" t="s">
        <v>62</v>
      </c>
      <c r="K207" s="101">
        <v>0.15809566144708362</v>
      </c>
      <c r="L207" s="101">
        <v>0.8676177902083838</v>
      </c>
      <c r="M207" s="101">
        <v>0.03742731040168652</v>
      </c>
      <c r="N207" s="101">
        <v>0.14591664200282523</v>
      </c>
      <c r="O207" s="101">
        <v>0.006349228328984495</v>
      </c>
      <c r="P207" s="101">
        <v>0.024889336331528556</v>
      </c>
      <c r="Q207" s="101">
        <v>0.0007729371803880923</v>
      </c>
      <c r="R207" s="101">
        <v>0.0022460860445900183</v>
      </c>
      <c r="S207" s="101">
        <v>8.331136343711217E-05</v>
      </c>
      <c r="T207" s="101">
        <v>0.000366253507914946</v>
      </c>
      <c r="U207" s="101">
        <v>1.6909898663558486E-05</v>
      </c>
      <c r="V207" s="101">
        <v>8.336055190003899E-05</v>
      </c>
      <c r="W207" s="101">
        <v>5.1960376542376735E-06</v>
      </c>
      <c r="X207" s="101">
        <v>67.5</v>
      </c>
    </row>
    <row r="208" spans="1:24" s="101" customFormat="1" ht="12.75" hidden="1">
      <c r="A208" s="101">
        <v>1830</v>
      </c>
      <c r="B208" s="101">
        <v>125.76000213623047</v>
      </c>
      <c r="C208" s="101">
        <v>140.4600067138672</v>
      </c>
      <c r="D208" s="101">
        <v>8.825709342956543</v>
      </c>
      <c r="E208" s="101">
        <v>9.364706039428711</v>
      </c>
      <c r="F208" s="101">
        <v>21.629911503532</v>
      </c>
      <c r="G208" s="101" t="s">
        <v>57</v>
      </c>
      <c r="H208" s="101">
        <v>0.07788349881163015</v>
      </c>
      <c r="I208" s="101">
        <v>58.3378856350421</v>
      </c>
      <c r="J208" s="101" t="s">
        <v>60</v>
      </c>
      <c r="K208" s="101">
        <v>-0.14141535203825276</v>
      </c>
      <c r="L208" s="101">
        <v>-0.004719121912280867</v>
      </c>
      <c r="M208" s="101">
        <v>0.03328608964649187</v>
      </c>
      <c r="N208" s="101">
        <v>-0.0015087526616125479</v>
      </c>
      <c r="O208" s="101">
        <v>-0.005709580498613306</v>
      </c>
      <c r="P208" s="101">
        <v>-0.000540031852857609</v>
      </c>
      <c r="Q208" s="101">
        <v>0.0006778587790542874</v>
      </c>
      <c r="R208" s="101">
        <v>-0.00012131472787329501</v>
      </c>
      <c r="S208" s="101">
        <v>-7.71924157722436E-05</v>
      </c>
      <c r="T208" s="101">
        <v>-3.846497217336751E-05</v>
      </c>
      <c r="U208" s="101">
        <v>1.4139296298603118E-05</v>
      </c>
      <c r="V208" s="101">
        <v>-9.574862545827755E-06</v>
      </c>
      <c r="W208" s="101">
        <v>-4.87796445698019E-06</v>
      </c>
      <c r="X208" s="101">
        <v>67.5</v>
      </c>
    </row>
    <row r="209" spans="1:24" s="101" customFormat="1" ht="12.75" hidden="1">
      <c r="A209" s="101">
        <v>1829</v>
      </c>
      <c r="B209" s="101">
        <v>105.94000244140625</v>
      </c>
      <c r="C209" s="101">
        <v>122.83999633789062</v>
      </c>
      <c r="D209" s="101">
        <v>8.627785682678223</v>
      </c>
      <c r="E209" s="101">
        <v>8.947966575622559</v>
      </c>
      <c r="F209" s="101">
        <v>21.01848737511778</v>
      </c>
      <c r="G209" s="101" t="s">
        <v>58</v>
      </c>
      <c r="H209" s="101">
        <v>19.50098740903873</v>
      </c>
      <c r="I209" s="101">
        <v>57.94098985044498</v>
      </c>
      <c r="J209" s="101" t="s">
        <v>61</v>
      </c>
      <c r="K209" s="101">
        <v>-0.07068193811921064</v>
      </c>
      <c r="L209" s="101">
        <v>-0.8676049560568774</v>
      </c>
      <c r="M209" s="101">
        <v>-0.017112562635382775</v>
      </c>
      <c r="N209" s="101">
        <v>-0.14590884167447404</v>
      </c>
      <c r="O209" s="101">
        <v>-0.0027772992102821554</v>
      </c>
      <c r="P209" s="101">
        <v>-0.024883477020341157</v>
      </c>
      <c r="Q209" s="101">
        <v>-0.00037140188540895307</v>
      </c>
      <c r="R209" s="101">
        <v>-0.0022428074497163287</v>
      </c>
      <c r="S209" s="101">
        <v>-3.1338701712031204E-05</v>
      </c>
      <c r="T209" s="101">
        <v>-0.0003642280576448023</v>
      </c>
      <c r="U209" s="101">
        <v>-9.274964851260902E-06</v>
      </c>
      <c r="V209" s="101">
        <v>-8.280883781522114E-05</v>
      </c>
      <c r="W209" s="101">
        <v>-1.7900475023567664E-06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1831</v>
      </c>
      <c r="B211" s="101">
        <v>142.06</v>
      </c>
      <c r="C211" s="101">
        <v>141.56</v>
      </c>
      <c r="D211" s="101">
        <v>8.369300416285132</v>
      </c>
      <c r="E211" s="101">
        <v>9.145404641978544</v>
      </c>
      <c r="F211" s="101">
        <v>23.17777259669633</v>
      </c>
      <c r="G211" s="101" t="s">
        <v>59</v>
      </c>
      <c r="H211" s="101">
        <v>-8.593203916854932</v>
      </c>
      <c r="I211" s="101">
        <v>65.96679608314507</v>
      </c>
      <c r="J211" s="101" t="s">
        <v>73</v>
      </c>
      <c r="K211" s="101">
        <v>0.7885826801455128</v>
      </c>
      <c r="M211" s="101" t="s">
        <v>68</v>
      </c>
      <c r="N211" s="101">
        <v>0.6444243025415866</v>
      </c>
      <c r="X211" s="101">
        <v>67.5</v>
      </c>
    </row>
    <row r="212" spans="1:24" s="101" customFormat="1" ht="12.75" hidden="1">
      <c r="A212" s="101">
        <v>1832</v>
      </c>
      <c r="B212" s="101">
        <v>112.5</v>
      </c>
      <c r="C212" s="101">
        <v>125.4000015258789</v>
      </c>
      <c r="D212" s="101">
        <v>9.34677505493164</v>
      </c>
      <c r="E212" s="101">
        <v>9.75360107421875</v>
      </c>
      <c r="F212" s="101">
        <v>23.11909715523992</v>
      </c>
      <c r="G212" s="101" t="s">
        <v>56</v>
      </c>
      <c r="H212" s="101">
        <v>13.845417551964175</v>
      </c>
      <c r="I212" s="101">
        <v>58.845417551964175</v>
      </c>
      <c r="J212" s="101" t="s">
        <v>62</v>
      </c>
      <c r="K212" s="101">
        <v>0.4900100378637112</v>
      </c>
      <c r="L212" s="101">
        <v>0.7233944060718472</v>
      </c>
      <c r="M212" s="101">
        <v>0.11600323325078105</v>
      </c>
      <c r="N212" s="101">
        <v>0.10435618844682058</v>
      </c>
      <c r="O212" s="101">
        <v>0.01967951956780403</v>
      </c>
      <c r="P212" s="101">
        <v>0.020751953615329534</v>
      </c>
      <c r="Q212" s="101">
        <v>0.002395444915148081</v>
      </c>
      <c r="R212" s="101">
        <v>0.0016063365378601079</v>
      </c>
      <c r="S212" s="101">
        <v>0.00025817504304942804</v>
      </c>
      <c r="T212" s="101">
        <v>0.00030537683737674455</v>
      </c>
      <c r="U212" s="101">
        <v>5.23955706890046E-05</v>
      </c>
      <c r="V212" s="101">
        <v>5.961470393337093E-05</v>
      </c>
      <c r="W212" s="101">
        <v>1.6100674566406072E-05</v>
      </c>
      <c r="X212" s="101">
        <v>67.5</v>
      </c>
    </row>
    <row r="213" spans="1:24" s="101" customFormat="1" ht="12.75" hidden="1">
      <c r="A213" s="101">
        <v>1830</v>
      </c>
      <c r="B213" s="101">
        <v>125.45999908447266</v>
      </c>
      <c r="C213" s="101">
        <v>141.75999450683594</v>
      </c>
      <c r="D213" s="101">
        <v>8.648394584655762</v>
      </c>
      <c r="E213" s="101">
        <v>9.254947662353516</v>
      </c>
      <c r="F213" s="101">
        <v>22.311538209895886</v>
      </c>
      <c r="G213" s="101" t="s">
        <v>57</v>
      </c>
      <c r="H213" s="101">
        <v>3.4492951028647667</v>
      </c>
      <c r="I213" s="101">
        <v>61.40929418733742</v>
      </c>
      <c r="J213" s="101" t="s">
        <v>60</v>
      </c>
      <c r="K213" s="101">
        <v>-0.46255357954341336</v>
      </c>
      <c r="L213" s="101">
        <v>-0.003934986943744942</v>
      </c>
      <c r="M213" s="101">
        <v>0.10993150889433516</v>
      </c>
      <c r="N213" s="101">
        <v>-0.0010791720888280794</v>
      </c>
      <c r="O213" s="101">
        <v>-0.018505650276552862</v>
      </c>
      <c r="P213" s="101">
        <v>-0.0004502308929997044</v>
      </c>
      <c r="Q213" s="101">
        <v>0.0022893752907403005</v>
      </c>
      <c r="R213" s="101">
        <v>-8.678200321591054E-05</v>
      </c>
      <c r="S213" s="101">
        <v>-0.00023630161505280026</v>
      </c>
      <c r="T213" s="101">
        <v>-3.206342206026483E-05</v>
      </c>
      <c r="U213" s="101">
        <v>5.114003948294549E-05</v>
      </c>
      <c r="V213" s="101">
        <v>-6.852477523754507E-06</v>
      </c>
      <c r="W213" s="101">
        <v>-1.4512317094029907E-05</v>
      </c>
      <c r="X213" s="101">
        <v>67.5</v>
      </c>
    </row>
    <row r="214" spans="1:24" s="101" customFormat="1" ht="12.75" hidden="1">
      <c r="A214" s="101">
        <v>1829</v>
      </c>
      <c r="B214" s="101">
        <v>106.12000274658203</v>
      </c>
      <c r="C214" s="101">
        <v>117.62000274658203</v>
      </c>
      <c r="D214" s="101">
        <v>9.181276321411133</v>
      </c>
      <c r="E214" s="101">
        <v>9.3936185836792</v>
      </c>
      <c r="F214" s="101">
        <v>21.85802825115994</v>
      </c>
      <c r="G214" s="101" t="s">
        <v>58</v>
      </c>
      <c r="H214" s="101">
        <v>18.00327584232663</v>
      </c>
      <c r="I214" s="101">
        <v>56.62327858890866</v>
      </c>
      <c r="J214" s="101" t="s">
        <v>61</v>
      </c>
      <c r="K214" s="101">
        <v>0.16172205557304445</v>
      </c>
      <c r="L214" s="101">
        <v>-0.7233837035859968</v>
      </c>
      <c r="M214" s="101">
        <v>0.03703800044346109</v>
      </c>
      <c r="N214" s="101">
        <v>-0.10435060831040241</v>
      </c>
      <c r="O214" s="101">
        <v>0.006695102557952395</v>
      </c>
      <c r="P214" s="101">
        <v>-0.02074706897361112</v>
      </c>
      <c r="Q214" s="101">
        <v>0.0007049234849659654</v>
      </c>
      <c r="R214" s="101">
        <v>-0.00160399063487984</v>
      </c>
      <c r="S214" s="101">
        <v>0.00010399951719605349</v>
      </c>
      <c r="T214" s="101">
        <v>-0.00030368890294511585</v>
      </c>
      <c r="U214" s="101">
        <v>1.1401411733169458E-05</v>
      </c>
      <c r="V214" s="101">
        <v>-5.9219561606363746E-05</v>
      </c>
      <c r="W214" s="101">
        <v>6.973117957961328E-06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1831</v>
      </c>
      <c r="B216" s="101">
        <v>135.68</v>
      </c>
      <c r="C216" s="101">
        <v>131.48</v>
      </c>
      <c r="D216" s="101">
        <v>8.332854648617866</v>
      </c>
      <c r="E216" s="101">
        <v>8.94430555783812</v>
      </c>
      <c r="F216" s="101">
        <v>27.32409305921394</v>
      </c>
      <c r="G216" s="101" t="s">
        <v>59</v>
      </c>
      <c r="H216" s="101">
        <v>9.906950491842366</v>
      </c>
      <c r="I216" s="101">
        <v>78.08695049184237</v>
      </c>
      <c r="J216" s="101" t="s">
        <v>73</v>
      </c>
      <c r="K216" s="101">
        <v>0.5876639804021041</v>
      </c>
      <c r="M216" s="101" t="s">
        <v>68</v>
      </c>
      <c r="N216" s="101">
        <v>0.33661269393490656</v>
      </c>
      <c r="X216" s="101">
        <v>67.5</v>
      </c>
    </row>
    <row r="217" spans="1:24" s="101" customFormat="1" ht="12.75" hidden="1">
      <c r="A217" s="101">
        <v>1832</v>
      </c>
      <c r="B217" s="101">
        <v>136.9600067138672</v>
      </c>
      <c r="C217" s="101">
        <v>140.36000061035156</v>
      </c>
      <c r="D217" s="101">
        <v>9.310317039489746</v>
      </c>
      <c r="E217" s="101">
        <v>9.708022117614746</v>
      </c>
      <c r="F217" s="101">
        <v>25.56379989905052</v>
      </c>
      <c r="G217" s="101" t="s">
        <v>56</v>
      </c>
      <c r="H217" s="101">
        <v>-4.070088235979398</v>
      </c>
      <c r="I217" s="101">
        <v>65.38991847788779</v>
      </c>
      <c r="J217" s="101" t="s">
        <v>62</v>
      </c>
      <c r="K217" s="101">
        <v>0.7133073597363467</v>
      </c>
      <c r="L217" s="101">
        <v>0.1879951936940621</v>
      </c>
      <c r="M217" s="101">
        <v>0.1688659362094656</v>
      </c>
      <c r="N217" s="101">
        <v>0.11888327080480672</v>
      </c>
      <c r="O217" s="101">
        <v>0.028648053883371348</v>
      </c>
      <c r="P217" s="101">
        <v>0.005392986117665905</v>
      </c>
      <c r="Q217" s="101">
        <v>0.003487016650049458</v>
      </c>
      <c r="R217" s="101">
        <v>0.0018298844869845557</v>
      </c>
      <c r="S217" s="101">
        <v>0.000375873519379015</v>
      </c>
      <c r="T217" s="101">
        <v>7.935174461004523E-05</v>
      </c>
      <c r="U217" s="101">
        <v>7.625580913034108E-05</v>
      </c>
      <c r="V217" s="101">
        <v>6.790942198339368E-05</v>
      </c>
      <c r="W217" s="101">
        <v>2.34453976342971E-05</v>
      </c>
      <c r="X217" s="101">
        <v>67.5</v>
      </c>
    </row>
    <row r="218" spans="1:24" s="101" customFormat="1" ht="12.75" hidden="1">
      <c r="A218" s="101">
        <v>1830</v>
      </c>
      <c r="B218" s="101">
        <v>130</v>
      </c>
      <c r="C218" s="101">
        <v>143.8000030517578</v>
      </c>
      <c r="D218" s="101">
        <v>8.385808944702148</v>
      </c>
      <c r="E218" s="101">
        <v>8.951705932617188</v>
      </c>
      <c r="F218" s="101">
        <v>25.57555377291653</v>
      </c>
      <c r="G218" s="101" t="s">
        <v>57</v>
      </c>
      <c r="H218" s="101">
        <v>10.111096704066867</v>
      </c>
      <c r="I218" s="101">
        <v>72.61109670406687</v>
      </c>
      <c r="J218" s="101" t="s">
        <v>60</v>
      </c>
      <c r="K218" s="101">
        <v>-0.0050768023919314405</v>
      </c>
      <c r="L218" s="101">
        <v>0.0010238861259790817</v>
      </c>
      <c r="M218" s="101">
        <v>0.0031213865637743266</v>
      </c>
      <c r="N218" s="101">
        <v>-0.0012296334962467557</v>
      </c>
      <c r="O218" s="101">
        <v>0.00010502648327138888</v>
      </c>
      <c r="P218" s="101">
        <v>0.0001170406482109839</v>
      </c>
      <c r="Q218" s="101">
        <v>0.0001559502395762927</v>
      </c>
      <c r="R218" s="101">
        <v>-9.88456233166336E-05</v>
      </c>
      <c r="S218" s="101">
        <v>2.6780855380155468E-05</v>
      </c>
      <c r="T218" s="101">
        <v>8.32978918355031E-06</v>
      </c>
      <c r="U218" s="101">
        <v>9.425214178378475E-06</v>
      </c>
      <c r="V218" s="101">
        <v>-7.798059006563465E-06</v>
      </c>
      <c r="W218" s="101">
        <v>2.451293320732767E-06</v>
      </c>
      <c r="X218" s="101">
        <v>67.5</v>
      </c>
    </row>
    <row r="219" spans="1:24" s="101" customFormat="1" ht="12.75" hidden="1">
      <c r="A219" s="101">
        <v>1829</v>
      </c>
      <c r="B219" s="101">
        <v>112.72000122070312</v>
      </c>
      <c r="C219" s="101">
        <v>147.02000427246094</v>
      </c>
      <c r="D219" s="101">
        <v>9.259177207946777</v>
      </c>
      <c r="E219" s="101">
        <v>9.351652145385742</v>
      </c>
      <c r="F219" s="101">
        <v>23.23266405975445</v>
      </c>
      <c r="G219" s="101" t="s">
        <v>58</v>
      </c>
      <c r="H219" s="101">
        <v>14.474482761487288</v>
      </c>
      <c r="I219" s="101">
        <v>59.69448398219041</v>
      </c>
      <c r="J219" s="101" t="s">
        <v>61</v>
      </c>
      <c r="K219" s="101">
        <v>0.7132892930161726</v>
      </c>
      <c r="L219" s="101">
        <v>0.1879924054563613</v>
      </c>
      <c r="M219" s="101">
        <v>0.16883708525622798</v>
      </c>
      <c r="N219" s="101">
        <v>-0.11887691146187268</v>
      </c>
      <c r="O219" s="101">
        <v>0.028647861364198893</v>
      </c>
      <c r="P219" s="101">
        <v>0.00539171593762167</v>
      </c>
      <c r="Q219" s="101">
        <v>0.0034835276144302694</v>
      </c>
      <c r="R219" s="101">
        <v>-0.001827212844322707</v>
      </c>
      <c r="S219" s="101">
        <v>0.0003749182422281876</v>
      </c>
      <c r="T219" s="101">
        <v>7.89133321107115E-05</v>
      </c>
      <c r="U219" s="101">
        <v>7.567108935263654E-05</v>
      </c>
      <c r="V219" s="101">
        <v>-6.74602095301281E-05</v>
      </c>
      <c r="W219" s="101">
        <v>2.3316900121715043E-05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1831</v>
      </c>
      <c r="B221" s="101">
        <v>134.16</v>
      </c>
      <c r="C221" s="101">
        <v>149.26</v>
      </c>
      <c r="D221" s="101">
        <v>8.557046414166102</v>
      </c>
      <c r="E221" s="101">
        <v>8.96301457656079</v>
      </c>
      <c r="F221" s="101">
        <v>27.736192463357593</v>
      </c>
      <c r="G221" s="101" t="s">
        <v>59</v>
      </c>
      <c r="H221" s="101">
        <v>10.523016284086367</v>
      </c>
      <c r="I221" s="101">
        <v>77.18301628408636</v>
      </c>
      <c r="J221" s="101" t="s">
        <v>73</v>
      </c>
      <c r="K221" s="101">
        <v>0.17712361866023507</v>
      </c>
      <c r="M221" s="101" t="s">
        <v>68</v>
      </c>
      <c r="N221" s="101">
        <v>0.12622670510436704</v>
      </c>
      <c r="X221" s="101">
        <v>67.5</v>
      </c>
    </row>
    <row r="222" spans="1:24" s="101" customFormat="1" ht="12.75" hidden="1">
      <c r="A222" s="101">
        <v>1832</v>
      </c>
      <c r="B222" s="101">
        <v>134.32000732421875</v>
      </c>
      <c r="C222" s="101">
        <v>136.82000732421875</v>
      </c>
      <c r="D222" s="101">
        <v>9.37890911102295</v>
      </c>
      <c r="E222" s="101">
        <v>10.005167007446289</v>
      </c>
      <c r="F222" s="101">
        <v>28.58781128538284</v>
      </c>
      <c r="G222" s="101" t="s">
        <v>56</v>
      </c>
      <c r="H222" s="101">
        <v>5.762219732066583</v>
      </c>
      <c r="I222" s="101">
        <v>72.58222705628533</v>
      </c>
      <c r="J222" s="101" t="s">
        <v>62</v>
      </c>
      <c r="K222" s="101">
        <v>0.32123173828898294</v>
      </c>
      <c r="L222" s="101">
        <v>0.24714569582830886</v>
      </c>
      <c r="M222" s="101">
        <v>0.0760469520029547</v>
      </c>
      <c r="N222" s="101">
        <v>0.0827575950958785</v>
      </c>
      <c r="O222" s="101">
        <v>0.012901129989613869</v>
      </c>
      <c r="P222" s="101">
        <v>0.0070897374336504285</v>
      </c>
      <c r="Q222" s="101">
        <v>0.0015704278032534328</v>
      </c>
      <c r="R222" s="101">
        <v>0.0012738599067848794</v>
      </c>
      <c r="S222" s="101">
        <v>0.00016926696739830548</v>
      </c>
      <c r="T222" s="101">
        <v>0.00010431617669358954</v>
      </c>
      <c r="U222" s="101">
        <v>3.436499539331224E-05</v>
      </c>
      <c r="V222" s="101">
        <v>4.727275805740385E-05</v>
      </c>
      <c r="W222" s="101">
        <v>1.0552226025502674E-05</v>
      </c>
      <c r="X222" s="101">
        <v>67.5</v>
      </c>
    </row>
    <row r="223" spans="1:24" s="101" customFormat="1" ht="12.75" hidden="1">
      <c r="A223" s="101">
        <v>1830</v>
      </c>
      <c r="B223" s="101">
        <v>136.33999633789062</v>
      </c>
      <c r="C223" s="101">
        <v>140.94000244140625</v>
      </c>
      <c r="D223" s="101">
        <v>8.370360374450684</v>
      </c>
      <c r="E223" s="101">
        <v>8.995899200439453</v>
      </c>
      <c r="F223" s="101">
        <v>26.440428261676505</v>
      </c>
      <c r="G223" s="101" t="s">
        <v>57</v>
      </c>
      <c r="H223" s="101">
        <v>6.385121829577514</v>
      </c>
      <c r="I223" s="101">
        <v>75.22511816746814</v>
      </c>
      <c r="J223" s="101" t="s">
        <v>60</v>
      </c>
      <c r="K223" s="101">
        <v>0.15806545356693977</v>
      </c>
      <c r="L223" s="101">
        <v>0.0013457094756100594</v>
      </c>
      <c r="M223" s="101">
        <v>-0.03816958644260974</v>
      </c>
      <c r="N223" s="101">
        <v>-0.0008558173245521557</v>
      </c>
      <c r="O223" s="101">
        <v>0.006226598952658495</v>
      </c>
      <c r="P223" s="101">
        <v>0.00015388168530219577</v>
      </c>
      <c r="Q223" s="101">
        <v>-0.000823555512869526</v>
      </c>
      <c r="R223" s="101">
        <v>-6.878836345570517E-05</v>
      </c>
      <c r="S223" s="101">
        <v>7.151568685109032E-05</v>
      </c>
      <c r="T223" s="101">
        <v>1.0951079875848671E-05</v>
      </c>
      <c r="U223" s="101">
        <v>-2.0287380377934768E-05</v>
      </c>
      <c r="V223" s="101">
        <v>-5.426134186196166E-06</v>
      </c>
      <c r="W223" s="101">
        <v>4.142618222787842E-06</v>
      </c>
      <c r="X223" s="101">
        <v>67.5</v>
      </c>
    </row>
    <row r="224" spans="1:24" s="101" customFormat="1" ht="12.75" hidden="1">
      <c r="A224" s="101">
        <v>1829</v>
      </c>
      <c r="B224" s="101">
        <v>143.97999572753906</v>
      </c>
      <c r="C224" s="101">
        <v>151.3800048828125</v>
      </c>
      <c r="D224" s="101">
        <v>8.990458488464355</v>
      </c>
      <c r="E224" s="101">
        <v>9.00986099243164</v>
      </c>
      <c r="F224" s="101">
        <v>28.300402396808504</v>
      </c>
      <c r="G224" s="101" t="s">
        <v>58</v>
      </c>
      <c r="H224" s="101">
        <v>-1.4925386770626545</v>
      </c>
      <c r="I224" s="101">
        <v>74.98745705047641</v>
      </c>
      <c r="J224" s="101" t="s">
        <v>61</v>
      </c>
      <c r="K224" s="101">
        <v>-0.27965182293852336</v>
      </c>
      <c r="L224" s="101">
        <v>0.24714203210394264</v>
      </c>
      <c r="M224" s="101">
        <v>-0.06577401903289656</v>
      </c>
      <c r="N224" s="101">
        <v>-0.08275316986533125</v>
      </c>
      <c r="O224" s="101">
        <v>-0.011299053964455009</v>
      </c>
      <c r="P224" s="101">
        <v>0.007088067247496508</v>
      </c>
      <c r="Q224" s="101">
        <v>-0.0013371610981679114</v>
      </c>
      <c r="R224" s="101">
        <v>-0.001272001266967556</v>
      </c>
      <c r="S224" s="101">
        <v>-0.00015341712025206247</v>
      </c>
      <c r="T224" s="101">
        <v>0.00010373976368548839</v>
      </c>
      <c r="U224" s="101">
        <v>-2.7737611753418114E-05</v>
      </c>
      <c r="V224" s="101">
        <v>-4.6960310072946E-05</v>
      </c>
      <c r="W224" s="101">
        <v>-9.705059935596589E-06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21.01848737511778</v>
      </c>
      <c r="G225" s="102"/>
      <c r="H225" s="102"/>
      <c r="I225" s="115"/>
      <c r="J225" s="115" t="s">
        <v>158</v>
      </c>
      <c r="K225" s="102">
        <f>AVERAGE(K223,K218,K213,K208,K203,K198)</f>
        <v>0.10814873968114232</v>
      </c>
      <c r="L225" s="102">
        <f>AVERAGE(L223,L218,L213,L208,L203,L198)</f>
        <v>-0.0015528912029214592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29.724854291141593</v>
      </c>
      <c r="G226" s="102"/>
      <c r="H226" s="102"/>
      <c r="I226" s="115"/>
      <c r="J226" s="115" t="s">
        <v>159</v>
      </c>
      <c r="K226" s="102">
        <f>AVERAGE(K224,K219,K214,K209,K204,K199)</f>
        <v>-0.1227602450652462</v>
      </c>
      <c r="L226" s="102">
        <f>AVERAGE(L224,L219,L214,L209,L204,L199)</f>
        <v>-0.28566187467609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0.06759296230071395</v>
      </c>
      <c r="L227" s="102">
        <f>ABS(L225/$H$33)</f>
        <v>0.0043135866747818314</v>
      </c>
      <c r="M227" s="115" t="s">
        <v>111</v>
      </c>
      <c r="N227" s="102">
        <f>K227+L227+L228+K228</f>
        <v>0.3201953598896692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0.06975013924161716</v>
      </c>
      <c r="L228" s="102">
        <f>ABS(L226/$H$34)</f>
        <v>0.17853867167255624</v>
      </c>
      <c r="M228" s="102"/>
      <c r="N228" s="102"/>
    </row>
    <row r="229" s="101" customFormat="1" ht="12.75"/>
    <row r="230" s="116" customFormat="1" ht="12.75">
      <c r="A230" s="116" t="s">
        <v>121</v>
      </c>
    </row>
    <row r="231" spans="1:24" s="116" customFormat="1" ht="12.75">
      <c r="A231" s="116">
        <v>1831</v>
      </c>
      <c r="B231" s="116">
        <v>127.98</v>
      </c>
      <c r="C231" s="116">
        <v>141.58</v>
      </c>
      <c r="D231" s="116">
        <v>8.821094377920224</v>
      </c>
      <c r="E231" s="116">
        <v>9.263530817018744</v>
      </c>
      <c r="F231" s="116">
        <v>26.048426547121178</v>
      </c>
      <c r="G231" s="116" t="s">
        <v>59</v>
      </c>
      <c r="H231" s="116">
        <v>9.81834336252058</v>
      </c>
      <c r="I231" s="116">
        <v>70.29834336252058</v>
      </c>
      <c r="J231" s="116" t="s">
        <v>73</v>
      </c>
      <c r="K231" s="116">
        <v>0.989216560466054</v>
      </c>
      <c r="M231" s="116" t="s">
        <v>68</v>
      </c>
      <c r="N231" s="116">
        <v>0.7723843310615557</v>
      </c>
      <c r="X231" s="116">
        <v>67.5</v>
      </c>
    </row>
    <row r="232" spans="1:24" s="116" customFormat="1" ht="12.75">
      <c r="A232" s="116">
        <v>1832</v>
      </c>
      <c r="B232" s="116">
        <v>98.81999969482422</v>
      </c>
      <c r="C232" s="116">
        <v>117.5199966430664</v>
      </c>
      <c r="D232" s="116">
        <v>9.81165599822998</v>
      </c>
      <c r="E232" s="116">
        <v>10.154749870300293</v>
      </c>
      <c r="F232" s="116">
        <v>21.102570130663434</v>
      </c>
      <c r="G232" s="116" t="s">
        <v>56</v>
      </c>
      <c r="H232" s="116">
        <v>19.81836182317405</v>
      </c>
      <c r="I232" s="116">
        <v>51.13836151799827</v>
      </c>
      <c r="J232" s="116" t="s">
        <v>62</v>
      </c>
      <c r="K232" s="116">
        <v>0.639243397372492</v>
      </c>
      <c r="L232" s="116">
        <v>0.7266764128115852</v>
      </c>
      <c r="M232" s="116">
        <v>0.15133183960981278</v>
      </c>
      <c r="N232" s="116">
        <v>0.1688611284041325</v>
      </c>
      <c r="O232" s="116">
        <v>0.02567325997739483</v>
      </c>
      <c r="P232" s="116">
        <v>0.020846204505403</v>
      </c>
      <c r="Q232" s="116">
        <v>0.003124963643205065</v>
      </c>
      <c r="R232" s="116">
        <v>0.0025992677731659876</v>
      </c>
      <c r="S232" s="116">
        <v>0.0003368388016644804</v>
      </c>
      <c r="T232" s="116">
        <v>0.00030673917272052</v>
      </c>
      <c r="U232" s="116">
        <v>6.834284869481071E-05</v>
      </c>
      <c r="V232" s="116">
        <v>9.64751881373907E-05</v>
      </c>
      <c r="W232" s="116">
        <v>2.100063406826937E-05</v>
      </c>
      <c r="X232" s="116">
        <v>67.5</v>
      </c>
    </row>
    <row r="233" spans="1:24" s="116" customFormat="1" ht="12.75">
      <c r="A233" s="116">
        <v>1829</v>
      </c>
      <c r="B233" s="116">
        <v>140.0800018310547</v>
      </c>
      <c r="C233" s="116">
        <v>165.8800048828125</v>
      </c>
      <c r="D233" s="116">
        <v>8.777751922607422</v>
      </c>
      <c r="E233" s="116">
        <v>9.012677192687988</v>
      </c>
      <c r="F233" s="116">
        <v>24.24482208997119</v>
      </c>
      <c r="G233" s="116" t="s">
        <v>57</v>
      </c>
      <c r="H233" s="116">
        <v>-6.792643375205415</v>
      </c>
      <c r="I233" s="116">
        <v>65.78735845584927</v>
      </c>
      <c r="J233" s="116" t="s">
        <v>60</v>
      </c>
      <c r="K233" s="116">
        <v>0.6389715491992811</v>
      </c>
      <c r="L233" s="116">
        <v>-0.003951915241974185</v>
      </c>
      <c r="M233" s="116">
        <v>-0.15120753079854407</v>
      </c>
      <c r="N233" s="116">
        <v>-0.0017457848990857644</v>
      </c>
      <c r="O233" s="116">
        <v>0.02566892474928975</v>
      </c>
      <c r="P233" s="116">
        <v>-0.00045240480506332324</v>
      </c>
      <c r="Q233" s="116">
        <v>-0.00311800552052665</v>
      </c>
      <c r="R233" s="116">
        <v>-0.00014035449873348483</v>
      </c>
      <c r="S233" s="116">
        <v>0.00033642969083553116</v>
      </c>
      <c r="T233" s="116">
        <v>-3.223410778218333E-05</v>
      </c>
      <c r="U233" s="116">
        <v>-6.761565271416518E-05</v>
      </c>
      <c r="V233" s="116">
        <v>-1.1069829425239064E-05</v>
      </c>
      <c r="W233" s="116">
        <v>2.0929528801042646E-05</v>
      </c>
      <c r="X233" s="116">
        <v>67.5</v>
      </c>
    </row>
    <row r="234" spans="1:24" s="116" customFormat="1" ht="12.75">
      <c r="A234" s="116">
        <v>1830</v>
      </c>
      <c r="B234" s="116">
        <v>128.89999389648438</v>
      </c>
      <c r="C234" s="116">
        <v>144</v>
      </c>
      <c r="D234" s="116">
        <v>8.585416793823242</v>
      </c>
      <c r="E234" s="116">
        <v>9.305791854858398</v>
      </c>
      <c r="F234" s="116">
        <v>29.487648778521155</v>
      </c>
      <c r="G234" s="116" t="s">
        <v>58</v>
      </c>
      <c r="H234" s="116">
        <v>20.367673577790853</v>
      </c>
      <c r="I234" s="116">
        <v>81.76766747427523</v>
      </c>
      <c r="J234" s="116" t="s">
        <v>61</v>
      </c>
      <c r="K234" s="116">
        <v>0.01864082611357026</v>
      </c>
      <c r="L234" s="116">
        <v>-0.7266656667977603</v>
      </c>
      <c r="M234" s="116">
        <v>0.006132561414078804</v>
      </c>
      <c r="N234" s="116">
        <v>-0.16885210369137557</v>
      </c>
      <c r="O234" s="116">
        <v>0.0004717839359315702</v>
      </c>
      <c r="P234" s="116">
        <v>-0.02084129487756075</v>
      </c>
      <c r="Q234" s="116">
        <v>0.0002084210769543385</v>
      </c>
      <c r="R234" s="116">
        <v>-0.0025954755963608182</v>
      </c>
      <c r="S234" s="116">
        <v>-1.65964282624933E-05</v>
      </c>
      <c r="T234" s="116">
        <v>-0.0003050407880542463</v>
      </c>
      <c r="U234" s="116">
        <v>9.9432628326519E-06</v>
      </c>
      <c r="V234" s="116">
        <v>-9.58379924802322E-05</v>
      </c>
      <c r="W234" s="116">
        <v>-1.7266891543304938E-06</v>
      </c>
      <c r="X234" s="116">
        <v>67.5</v>
      </c>
    </row>
    <row r="235" s="116" customFormat="1" ht="12.75">
      <c r="A235" s="116" t="s">
        <v>127</v>
      </c>
    </row>
    <row r="236" spans="1:24" s="116" customFormat="1" ht="12.75">
      <c r="A236" s="116">
        <v>1831</v>
      </c>
      <c r="B236" s="116">
        <v>140.96</v>
      </c>
      <c r="C236" s="116">
        <v>149.26</v>
      </c>
      <c r="D236" s="116">
        <v>8.501015058017783</v>
      </c>
      <c r="E236" s="116">
        <v>9.264921313367143</v>
      </c>
      <c r="F236" s="116">
        <v>27.999653746930054</v>
      </c>
      <c r="G236" s="116" t="s">
        <v>59</v>
      </c>
      <c r="H236" s="116">
        <v>4.992117548358522</v>
      </c>
      <c r="I236" s="116">
        <v>78.45211754835853</v>
      </c>
      <c r="J236" s="116" t="s">
        <v>73</v>
      </c>
      <c r="K236" s="116">
        <v>0.8521797770326539</v>
      </c>
      <c r="M236" s="116" t="s">
        <v>68</v>
      </c>
      <c r="N236" s="116">
        <v>0.6884100903835524</v>
      </c>
      <c r="X236" s="116">
        <v>67.5</v>
      </c>
    </row>
    <row r="237" spans="1:24" s="116" customFormat="1" ht="12.75">
      <c r="A237" s="116">
        <v>1832</v>
      </c>
      <c r="B237" s="116">
        <v>99.5</v>
      </c>
      <c r="C237" s="116">
        <v>117.19999694824219</v>
      </c>
      <c r="D237" s="116">
        <v>9.742266654968262</v>
      </c>
      <c r="E237" s="116">
        <v>10.033028602600098</v>
      </c>
      <c r="F237" s="116">
        <v>22.695600418605867</v>
      </c>
      <c r="G237" s="116" t="s">
        <v>56</v>
      </c>
      <c r="H237" s="116">
        <v>23.39210309730113</v>
      </c>
      <c r="I237" s="116">
        <v>55.39210309730113</v>
      </c>
      <c r="J237" s="116" t="s">
        <v>62</v>
      </c>
      <c r="K237" s="116">
        <v>0.5420390003821162</v>
      </c>
      <c r="L237" s="116">
        <v>0.7212974447489862</v>
      </c>
      <c r="M237" s="116">
        <v>0.12831991597163975</v>
      </c>
      <c r="N237" s="116">
        <v>0.14395594496399278</v>
      </c>
      <c r="O237" s="116">
        <v>0.02176942989299848</v>
      </c>
      <c r="P237" s="116">
        <v>0.02069191701731682</v>
      </c>
      <c r="Q237" s="116">
        <v>0.0026498690491129776</v>
      </c>
      <c r="R237" s="116">
        <v>0.002215923477655529</v>
      </c>
      <c r="S237" s="116">
        <v>0.0002856441693488258</v>
      </c>
      <c r="T237" s="116">
        <v>0.0003044783022247533</v>
      </c>
      <c r="U237" s="116">
        <v>5.795761662347251E-05</v>
      </c>
      <c r="V237" s="116">
        <v>8.224466073650465E-05</v>
      </c>
      <c r="W237" s="116">
        <v>1.7807224525247262E-05</v>
      </c>
      <c r="X237" s="116">
        <v>67.5</v>
      </c>
    </row>
    <row r="238" spans="1:24" s="116" customFormat="1" ht="12.75">
      <c r="A238" s="116">
        <v>1829</v>
      </c>
      <c r="B238" s="116">
        <v>132.60000610351562</v>
      </c>
      <c r="C238" s="116">
        <v>149.5</v>
      </c>
      <c r="D238" s="116">
        <v>9.142428398132324</v>
      </c>
      <c r="E238" s="116">
        <v>9.175397872924805</v>
      </c>
      <c r="F238" s="116">
        <v>23.07030825925647</v>
      </c>
      <c r="G238" s="116" t="s">
        <v>57</v>
      </c>
      <c r="H238" s="116">
        <v>-5.015545164135403</v>
      </c>
      <c r="I238" s="116">
        <v>60.08446093938022</v>
      </c>
      <c r="J238" s="116" t="s">
        <v>60</v>
      </c>
      <c r="K238" s="116">
        <v>0.3834288129487714</v>
      </c>
      <c r="L238" s="116">
        <v>-0.003922819544451207</v>
      </c>
      <c r="M238" s="116">
        <v>-0.09179627080043694</v>
      </c>
      <c r="N238" s="116">
        <v>-0.001488260267498433</v>
      </c>
      <c r="O238" s="116">
        <v>0.015232456095447187</v>
      </c>
      <c r="P238" s="116">
        <v>-0.0004490048048532722</v>
      </c>
      <c r="Q238" s="116">
        <v>-0.001943507142202104</v>
      </c>
      <c r="R238" s="116">
        <v>-0.00011965481762607736</v>
      </c>
      <c r="S238" s="116">
        <v>0.0001856185619661245</v>
      </c>
      <c r="T238" s="116">
        <v>-3.1988898442709484E-05</v>
      </c>
      <c r="U238" s="116">
        <v>-4.54929389604881E-05</v>
      </c>
      <c r="V238" s="116">
        <v>-9.43934329793676E-06</v>
      </c>
      <c r="W238" s="116">
        <v>1.1115074860107345E-05</v>
      </c>
      <c r="X238" s="116">
        <v>67.5</v>
      </c>
    </row>
    <row r="239" spans="1:24" s="116" customFormat="1" ht="12.75">
      <c r="A239" s="116">
        <v>1830</v>
      </c>
      <c r="B239" s="116">
        <v>127.36000061035156</v>
      </c>
      <c r="C239" s="116">
        <v>144.66000366210938</v>
      </c>
      <c r="D239" s="116">
        <v>8.566887855529785</v>
      </c>
      <c r="E239" s="116">
        <v>9.242701530456543</v>
      </c>
      <c r="F239" s="116">
        <v>26.389346550431775</v>
      </c>
      <c r="G239" s="116" t="s">
        <v>58</v>
      </c>
      <c r="H239" s="116">
        <v>13.469766909412968</v>
      </c>
      <c r="I239" s="116">
        <v>73.32976751976453</v>
      </c>
      <c r="J239" s="116" t="s">
        <v>61</v>
      </c>
      <c r="K239" s="116">
        <v>-0.38313003449995897</v>
      </c>
      <c r="L239" s="116">
        <v>-0.7212867774250672</v>
      </c>
      <c r="M239" s="116">
        <v>-0.08966295501544401</v>
      </c>
      <c r="N239" s="116">
        <v>-0.14394825171516432</v>
      </c>
      <c r="O239" s="116">
        <v>-0.015552503308678307</v>
      </c>
      <c r="P239" s="116">
        <v>-0.020687044847844848</v>
      </c>
      <c r="Q239" s="116">
        <v>-0.0018012734288986576</v>
      </c>
      <c r="R239" s="116">
        <v>-0.0022126905756214184</v>
      </c>
      <c r="S239" s="116">
        <v>-0.00021711365902818893</v>
      </c>
      <c r="T239" s="116">
        <v>-0.00030279324117636814</v>
      </c>
      <c r="U239" s="116">
        <v>-3.5909300040668036E-05</v>
      </c>
      <c r="V239" s="116">
        <v>-8.170118125074108E-05</v>
      </c>
      <c r="W239" s="116">
        <v>-1.3912309518795837E-05</v>
      </c>
      <c r="X239" s="116">
        <v>67.5</v>
      </c>
    </row>
    <row r="240" s="116" customFormat="1" ht="12.75">
      <c r="A240" s="116" t="s">
        <v>133</v>
      </c>
    </row>
    <row r="241" spans="1:24" s="116" customFormat="1" ht="12.75">
      <c r="A241" s="116">
        <v>1831</v>
      </c>
      <c r="B241" s="116">
        <v>132.78</v>
      </c>
      <c r="C241" s="116">
        <v>151.38</v>
      </c>
      <c r="D241" s="116">
        <v>8.551688883560395</v>
      </c>
      <c r="E241" s="116">
        <v>9.155703172799287</v>
      </c>
      <c r="F241" s="116">
        <v>25.94709147532431</v>
      </c>
      <c r="G241" s="116" t="s">
        <v>59</v>
      </c>
      <c r="H241" s="116">
        <v>6.965435395399965</v>
      </c>
      <c r="I241" s="116">
        <v>72.24543539539997</v>
      </c>
      <c r="J241" s="116" t="s">
        <v>73</v>
      </c>
      <c r="K241" s="116">
        <v>0.8252544181024444</v>
      </c>
      <c r="M241" s="116" t="s">
        <v>68</v>
      </c>
      <c r="N241" s="116">
        <v>0.4549953823786372</v>
      </c>
      <c r="X241" s="116">
        <v>67.5</v>
      </c>
    </row>
    <row r="242" spans="1:24" s="116" customFormat="1" ht="12.75">
      <c r="A242" s="116">
        <v>1832</v>
      </c>
      <c r="B242" s="116">
        <v>105.41999816894531</v>
      </c>
      <c r="C242" s="116">
        <v>119.22000122070312</v>
      </c>
      <c r="D242" s="116">
        <v>9.639714241027832</v>
      </c>
      <c r="E242" s="116">
        <v>9.967286109924316</v>
      </c>
      <c r="F242" s="116">
        <v>24.02407357316354</v>
      </c>
      <c r="G242" s="116" t="s">
        <v>56</v>
      </c>
      <c r="H242" s="116">
        <v>21.352986234017358</v>
      </c>
      <c r="I242" s="116">
        <v>59.27298440296267</v>
      </c>
      <c r="J242" s="116" t="s">
        <v>62</v>
      </c>
      <c r="K242" s="116">
        <v>0.869507296544395</v>
      </c>
      <c r="L242" s="116">
        <v>0.06740520452301282</v>
      </c>
      <c r="M242" s="116">
        <v>0.2058442285081368</v>
      </c>
      <c r="N242" s="116">
        <v>0.14508505500110683</v>
      </c>
      <c r="O242" s="116">
        <v>0.03492097038250408</v>
      </c>
      <c r="P242" s="116">
        <v>0.0019338400407960653</v>
      </c>
      <c r="Q242" s="116">
        <v>0.004250841380800104</v>
      </c>
      <c r="R242" s="116">
        <v>0.0022332796283939704</v>
      </c>
      <c r="S242" s="116">
        <v>0.00045817529826657036</v>
      </c>
      <c r="T242" s="116">
        <v>2.8481529355768598E-05</v>
      </c>
      <c r="U242" s="116">
        <v>9.298786721265269E-05</v>
      </c>
      <c r="V242" s="116">
        <v>8.287563298677009E-05</v>
      </c>
      <c r="W242" s="116">
        <v>2.8564151035912773E-05</v>
      </c>
      <c r="X242" s="116">
        <v>67.5</v>
      </c>
    </row>
    <row r="243" spans="1:24" s="116" customFormat="1" ht="12.75">
      <c r="A243" s="116">
        <v>1829</v>
      </c>
      <c r="B243" s="116">
        <v>105.94000244140625</v>
      </c>
      <c r="C243" s="116">
        <v>122.83999633789062</v>
      </c>
      <c r="D243" s="116">
        <v>8.627785682678223</v>
      </c>
      <c r="E243" s="116">
        <v>8.947966575622559</v>
      </c>
      <c r="F243" s="116">
        <v>17.52653385984468</v>
      </c>
      <c r="G243" s="116" t="s">
        <v>57</v>
      </c>
      <c r="H243" s="116">
        <v>9.874831179252922</v>
      </c>
      <c r="I243" s="116">
        <v>48.31483362065917</v>
      </c>
      <c r="J243" s="116" t="s">
        <v>60</v>
      </c>
      <c r="K243" s="116">
        <v>-0.11525479803626844</v>
      </c>
      <c r="L243" s="116">
        <v>-0.0003649347292829518</v>
      </c>
      <c r="M243" s="116">
        <v>0.024964758598553544</v>
      </c>
      <c r="N243" s="116">
        <v>-0.0015002807798236784</v>
      </c>
      <c r="O243" s="116">
        <v>-0.005001888370627467</v>
      </c>
      <c r="P243" s="116">
        <v>-4.183497154915032E-05</v>
      </c>
      <c r="Q243" s="116">
        <v>0.00040463860457357677</v>
      </c>
      <c r="R243" s="116">
        <v>-0.00012060801095053943</v>
      </c>
      <c r="S243" s="116">
        <v>-9.606674152979732E-05</v>
      </c>
      <c r="T243" s="116">
        <v>-2.9890196721660776E-06</v>
      </c>
      <c r="U243" s="116">
        <v>1.4703043878589705E-06</v>
      </c>
      <c r="V243" s="116">
        <v>-9.518544176854798E-06</v>
      </c>
      <c r="W243" s="116">
        <v>-6.912071120530624E-06</v>
      </c>
      <c r="X243" s="116">
        <v>67.5</v>
      </c>
    </row>
    <row r="244" spans="1:24" s="116" customFormat="1" ht="12.75">
      <c r="A244" s="116">
        <v>1830</v>
      </c>
      <c r="B244" s="116">
        <v>125.76000213623047</v>
      </c>
      <c r="C244" s="116">
        <v>140.4600067138672</v>
      </c>
      <c r="D244" s="116">
        <v>8.825709342956543</v>
      </c>
      <c r="E244" s="116">
        <v>9.364706039428711</v>
      </c>
      <c r="F244" s="116">
        <v>21.20586217662565</v>
      </c>
      <c r="G244" s="116" t="s">
        <v>58</v>
      </c>
      <c r="H244" s="116">
        <v>-1.0658170259288227</v>
      </c>
      <c r="I244" s="116">
        <v>57.19418511030164</v>
      </c>
      <c r="J244" s="116" t="s">
        <v>61</v>
      </c>
      <c r="K244" s="116">
        <v>-0.861834827721392</v>
      </c>
      <c r="L244" s="116">
        <v>-0.06740421662947023</v>
      </c>
      <c r="M244" s="116">
        <v>-0.20432475923936871</v>
      </c>
      <c r="N244" s="116">
        <v>-0.1450772978182868</v>
      </c>
      <c r="O244" s="116">
        <v>-0.034560892424581706</v>
      </c>
      <c r="P244" s="116">
        <v>-0.0019333874776002893</v>
      </c>
      <c r="Q244" s="116">
        <v>-0.004231538732472064</v>
      </c>
      <c r="R244" s="116">
        <v>-0.002230020539433228</v>
      </c>
      <c r="S244" s="116">
        <v>-0.0004479908315060787</v>
      </c>
      <c r="T244" s="116">
        <v>-2.8324252432198674E-05</v>
      </c>
      <c r="U244" s="116">
        <v>-9.297624241581809E-05</v>
      </c>
      <c r="V244" s="116">
        <v>-8.232719999921702E-05</v>
      </c>
      <c r="W244" s="116">
        <v>-2.7715230419882195E-05</v>
      </c>
      <c r="X244" s="116">
        <v>67.5</v>
      </c>
    </row>
    <row r="245" s="116" customFormat="1" ht="12.75">
      <c r="A245" s="116" t="s">
        <v>139</v>
      </c>
    </row>
    <row r="246" spans="1:24" s="116" customFormat="1" ht="12.75">
      <c r="A246" s="116">
        <v>1831</v>
      </c>
      <c r="B246" s="116">
        <v>142.06</v>
      </c>
      <c r="C246" s="116">
        <v>141.56</v>
      </c>
      <c r="D246" s="116">
        <v>8.369300416285132</v>
      </c>
      <c r="E246" s="116">
        <v>9.145404641978544</v>
      </c>
      <c r="F246" s="116">
        <v>27.45829442672354</v>
      </c>
      <c r="G246" s="116" t="s">
        <v>59</v>
      </c>
      <c r="H246" s="116">
        <v>3.589688529466855</v>
      </c>
      <c r="I246" s="116">
        <v>78.14968852946686</v>
      </c>
      <c r="J246" s="116" t="s">
        <v>73</v>
      </c>
      <c r="K246" s="116">
        <v>0.4782587282809551</v>
      </c>
      <c r="M246" s="116" t="s">
        <v>68</v>
      </c>
      <c r="N246" s="116">
        <v>0.2620641488766615</v>
      </c>
      <c r="X246" s="116">
        <v>67.5</v>
      </c>
    </row>
    <row r="247" spans="1:24" s="116" customFormat="1" ht="12.75">
      <c r="A247" s="116">
        <v>1832</v>
      </c>
      <c r="B247" s="116">
        <v>112.5</v>
      </c>
      <c r="C247" s="116">
        <v>125.4000015258789</v>
      </c>
      <c r="D247" s="116">
        <v>9.34677505493164</v>
      </c>
      <c r="E247" s="116">
        <v>9.75360107421875</v>
      </c>
      <c r="F247" s="116">
        <v>23.11909715523992</v>
      </c>
      <c r="G247" s="116" t="s">
        <v>56</v>
      </c>
      <c r="H247" s="116">
        <v>13.845417551964175</v>
      </c>
      <c r="I247" s="116">
        <v>58.845417551964175</v>
      </c>
      <c r="J247" s="116" t="s">
        <v>62</v>
      </c>
      <c r="K247" s="116">
        <v>0.6629562418748315</v>
      </c>
      <c r="L247" s="116">
        <v>0.048935207165504827</v>
      </c>
      <c r="M247" s="116">
        <v>0.15694628410602188</v>
      </c>
      <c r="N247" s="116">
        <v>0.10486578115830891</v>
      </c>
      <c r="O247" s="116">
        <v>0.026625461118713</v>
      </c>
      <c r="P247" s="116">
        <v>0.0014036655264899815</v>
      </c>
      <c r="Q247" s="116">
        <v>0.003241052531937767</v>
      </c>
      <c r="R247" s="116">
        <v>0.0016141775716283602</v>
      </c>
      <c r="S247" s="116">
        <v>0.0003493226327255693</v>
      </c>
      <c r="T247" s="116">
        <v>2.0629794620545462E-05</v>
      </c>
      <c r="U247" s="116">
        <v>7.0893288318715E-05</v>
      </c>
      <c r="V247" s="116">
        <v>5.989802669415776E-05</v>
      </c>
      <c r="W247" s="116">
        <v>2.1776816262241307E-05</v>
      </c>
      <c r="X247" s="116">
        <v>67.5</v>
      </c>
    </row>
    <row r="248" spans="1:24" s="116" customFormat="1" ht="12.75">
      <c r="A248" s="116">
        <v>1829</v>
      </c>
      <c r="B248" s="116">
        <v>106.12000274658203</v>
      </c>
      <c r="C248" s="116">
        <v>117.62000274658203</v>
      </c>
      <c r="D248" s="116">
        <v>9.181276321411133</v>
      </c>
      <c r="E248" s="116">
        <v>9.3936185836792</v>
      </c>
      <c r="F248" s="116">
        <v>19.185146672195277</v>
      </c>
      <c r="G248" s="116" t="s">
        <v>57</v>
      </c>
      <c r="H248" s="116">
        <v>11.079169214692143</v>
      </c>
      <c r="I248" s="116">
        <v>49.699171961274175</v>
      </c>
      <c r="J248" s="116" t="s">
        <v>60</v>
      </c>
      <c r="K248" s="116">
        <v>-0.2903816894257814</v>
      </c>
      <c r="L248" s="116">
        <v>0.00026751898930029637</v>
      </c>
      <c r="M248" s="116">
        <v>0.0671362224585824</v>
      </c>
      <c r="N248" s="116">
        <v>-0.001084507470311686</v>
      </c>
      <c r="O248" s="116">
        <v>-0.011919736322899005</v>
      </c>
      <c r="P248" s="116">
        <v>3.058471092001471E-05</v>
      </c>
      <c r="Q248" s="116">
        <v>0.0013090202323037517</v>
      </c>
      <c r="R248" s="116">
        <v>-8.718404741448766E-05</v>
      </c>
      <c r="S248" s="116">
        <v>-0.00017709794688249993</v>
      </c>
      <c r="T248" s="116">
        <v>2.1732185161967023E-06</v>
      </c>
      <c r="U248" s="116">
        <v>2.338500901537864E-05</v>
      </c>
      <c r="V248" s="116">
        <v>-6.882340627015902E-06</v>
      </c>
      <c r="W248" s="116">
        <v>-1.1657159343327538E-05</v>
      </c>
      <c r="X248" s="116">
        <v>67.5</v>
      </c>
    </row>
    <row r="249" spans="1:24" s="116" customFormat="1" ht="12.75">
      <c r="A249" s="116">
        <v>1830</v>
      </c>
      <c r="B249" s="116">
        <v>125.45999908447266</v>
      </c>
      <c r="C249" s="116">
        <v>141.75999450683594</v>
      </c>
      <c r="D249" s="116">
        <v>8.648394584655762</v>
      </c>
      <c r="E249" s="116">
        <v>9.254947662353516</v>
      </c>
      <c r="F249" s="116">
        <v>20.448301905798065</v>
      </c>
      <c r="G249" s="116" t="s">
        <v>58</v>
      </c>
      <c r="H249" s="116">
        <v>-1.678994361647426</v>
      </c>
      <c r="I249" s="116">
        <v>56.28100472282522</v>
      </c>
      <c r="J249" s="116" t="s">
        <v>61</v>
      </c>
      <c r="K249" s="116">
        <v>-0.5959777286837395</v>
      </c>
      <c r="L249" s="116">
        <v>0.04893447592363935</v>
      </c>
      <c r="M249" s="116">
        <v>-0.14186212929700395</v>
      </c>
      <c r="N249" s="116">
        <v>-0.10486017309488467</v>
      </c>
      <c r="O249" s="116">
        <v>-0.023808298254530076</v>
      </c>
      <c r="P249" s="116">
        <v>0.0014033322791535637</v>
      </c>
      <c r="Q249" s="116">
        <v>-0.0029649430932481057</v>
      </c>
      <c r="R249" s="116">
        <v>-0.0016118213842186294</v>
      </c>
      <c r="S249" s="116">
        <v>-0.0003011023396526939</v>
      </c>
      <c r="T249" s="116">
        <v>2.0515007856853144E-05</v>
      </c>
      <c r="U249" s="116">
        <v>-6.692532915116004E-05</v>
      </c>
      <c r="V249" s="116">
        <v>-5.9501319223591684E-05</v>
      </c>
      <c r="W249" s="116">
        <v>-1.8394030623104035E-05</v>
      </c>
      <c r="X249" s="116">
        <v>67.5</v>
      </c>
    </row>
    <row r="250" s="116" customFormat="1" ht="12.75">
      <c r="A250" s="116" t="s">
        <v>145</v>
      </c>
    </row>
    <row r="251" spans="1:24" s="116" customFormat="1" ht="12.75">
      <c r="A251" s="116">
        <v>1831</v>
      </c>
      <c r="B251" s="116">
        <v>135.68</v>
      </c>
      <c r="C251" s="116">
        <v>131.48</v>
      </c>
      <c r="D251" s="116">
        <v>8.332854648617866</v>
      </c>
      <c r="E251" s="116">
        <v>8.94430555783812</v>
      </c>
      <c r="F251" s="116">
        <v>26.178883045222296</v>
      </c>
      <c r="G251" s="116" t="s">
        <v>59</v>
      </c>
      <c r="H251" s="116">
        <v>6.634162719105191</v>
      </c>
      <c r="I251" s="116">
        <v>74.8141627191052</v>
      </c>
      <c r="J251" s="116" t="s">
        <v>73</v>
      </c>
      <c r="K251" s="116">
        <v>0.6202381377811693</v>
      </c>
      <c r="M251" s="116" t="s">
        <v>68</v>
      </c>
      <c r="N251" s="116">
        <v>0.3678740851145077</v>
      </c>
      <c r="X251" s="116">
        <v>67.5</v>
      </c>
    </row>
    <row r="252" spans="1:24" s="116" customFormat="1" ht="12.75">
      <c r="A252" s="116">
        <v>1832</v>
      </c>
      <c r="B252" s="116">
        <v>136.9600067138672</v>
      </c>
      <c r="C252" s="116">
        <v>140.36000061035156</v>
      </c>
      <c r="D252" s="116">
        <v>9.310317039489746</v>
      </c>
      <c r="E252" s="116">
        <v>9.708022117614746</v>
      </c>
      <c r="F252" s="116">
        <v>25.56379989905052</v>
      </c>
      <c r="G252" s="116" t="s">
        <v>56</v>
      </c>
      <c r="H252" s="116">
        <v>-4.070088235979398</v>
      </c>
      <c r="I252" s="116">
        <v>65.38991847788779</v>
      </c>
      <c r="J252" s="116" t="s">
        <v>62</v>
      </c>
      <c r="K252" s="116">
        <v>0.7120635853103778</v>
      </c>
      <c r="L252" s="116">
        <v>0.26469328179425305</v>
      </c>
      <c r="M252" s="116">
        <v>0.16857137380609866</v>
      </c>
      <c r="N252" s="116">
        <v>0.11761665763497527</v>
      </c>
      <c r="O252" s="116">
        <v>0.02859813165269474</v>
      </c>
      <c r="P252" s="116">
        <v>0.007593216346586895</v>
      </c>
      <c r="Q252" s="116">
        <v>0.003480940965617918</v>
      </c>
      <c r="R252" s="116">
        <v>0.0018103805093836192</v>
      </c>
      <c r="S252" s="116">
        <v>0.0003752036401004801</v>
      </c>
      <c r="T252" s="116">
        <v>0.00011171704197414512</v>
      </c>
      <c r="U252" s="116">
        <v>7.611533563737709E-05</v>
      </c>
      <c r="V252" s="116">
        <v>6.718105842225627E-05</v>
      </c>
      <c r="W252" s="116">
        <v>2.340032864807951E-05</v>
      </c>
      <c r="X252" s="116">
        <v>67.5</v>
      </c>
    </row>
    <row r="253" spans="1:24" s="116" customFormat="1" ht="12.75">
      <c r="A253" s="116">
        <v>1829</v>
      </c>
      <c r="B253" s="116">
        <v>112.72000122070312</v>
      </c>
      <c r="C253" s="116">
        <v>147.02000427246094</v>
      </c>
      <c r="D253" s="116">
        <v>9.259177207946777</v>
      </c>
      <c r="E253" s="116">
        <v>9.351652145385742</v>
      </c>
      <c r="F253" s="116">
        <v>23.508367382313647</v>
      </c>
      <c r="G253" s="116" t="s">
        <v>57</v>
      </c>
      <c r="H253" s="116">
        <v>15.182880538428286</v>
      </c>
      <c r="I253" s="116">
        <v>60.40288175913141</v>
      </c>
      <c r="J253" s="116" t="s">
        <v>60</v>
      </c>
      <c r="K253" s="116">
        <v>-0.3263418548291461</v>
      </c>
      <c r="L253" s="116">
        <v>0.0014411538740913654</v>
      </c>
      <c r="M253" s="116">
        <v>0.07895525849678926</v>
      </c>
      <c r="N253" s="116">
        <v>-0.0012166767010606135</v>
      </c>
      <c r="O253" s="116">
        <v>-0.012831627989923256</v>
      </c>
      <c r="P253" s="116">
        <v>0.00016483982035881477</v>
      </c>
      <c r="Q253" s="116">
        <v>0.001710591005921053</v>
      </c>
      <c r="R253" s="116">
        <v>-9.78061995311097E-05</v>
      </c>
      <c r="S253" s="116">
        <v>-0.0001452922118290389</v>
      </c>
      <c r="T253" s="116">
        <v>1.1736983576150152E-05</v>
      </c>
      <c r="U253" s="116">
        <v>4.25332218628967E-05</v>
      </c>
      <c r="V253" s="116">
        <v>-7.718895848515583E-06</v>
      </c>
      <c r="W253" s="116">
        <v>-8.33112713250092E-06</v>
      </c>
      <c r="X253" s="116">
        <v>67.5</v>
      </c>
    </row>
    <row r="254" spans="1:24" s="116" customFormat="1" ht="12.75">
      <c r="A254" s="116">
        <v>1830</v>
      </c>
      <c r="B254" s="116">
        <v>130</v>
      </c>
      <c r="C254" s="116">
        <v>143.8000030517578</v>
      </c>
      <c r="D254" s="116">
        <v>8.385808944702148</v>
      </c>
      <c r="E254" s="116">
        <v>8.951705932617188</v>
      </c>
      <c r="F254" s="116">
        <v>26.364631251811385</v>
      </c>
      <c r="G254" s="116" t="s">
        <v>58</v>
      </c>
      <c r="H254" s="116">
        <v>12.351352443424886</v>
      </c>
      <c r="I254" s="116">
        <v>74.85135244342489</v>
      </c>
      <c r="J254" s="116" t="s">
        <v>61</v>
      </c>
      <c r="K254" s="116">
        <v>0.6328787745783091</v>
      </c>
      <c r="L254" s="116">
        <v>0.2646893584988317</v>
      </c>
      <c r="M254" s="116">
        <v>0.1489374876335056</v>
      </c>
      <c r="N254" s="116">
        <v>-0.1176103645561397</v>
      </c>
      <c r="O254" s="116">
        <v>0.0255578257516769</v>
      </c>
      <c r="P254" s="116">
        <v>0.007591426896157172</v>
      </c>
      <c r="Q254" s="116">
        <v>0.003031637909872979</v>
      </c>
      <c r="R254" s="116">
        <v>-0.0018077365781798446</v>
      </c>
      <c r="S254" s="116">
        <v>0.0003459305489928236</v>
      </c>
      <c r="T254" s="116">
        <v>0.0001110987879501216</v>
      </c>
      <c r="U254" s="116">
        <v>6.312265328035707E-05</v>
      </c>
      <c r="V254" s="116">
        <v>-6.673614655952484E-05</v>
      </c>
      <c r="W254" s="116">
        <v>2.1867046017700646E-05</v>
      </c>
      <c r="X254" s="116">
        <v>67.5</v>
      </c>
    </row>
    <row r="255" s="116" customFormat="1" ht="12.75">
      <c r="A255" s="116" t="s">
        <v>151</v>
      </c>
    </row>
    <row r="256" spans="1:24" s="116" customFormat="1" ht="12.75">
      <c r="A256" s="116">
        <v>1831</v>
      </c>
      <c r="B256" s="116">
        <v>134.16</v>
      </c>
      <c r="C256" s="116">
        <v>149.26</v>
      </c>
      <c r="D256" s="116">
        <v>8.557046414166102</v>
      </c>
      <c r="E256" s="116">
        <v>8.96301457656079</v>
      </c>
      <c r="F256" s="116">
        <v>25.79868285291144</v>
      </c>
      <c r="G256" s="116" t="s">
        <v>59</v>
      </c>
      <c r="H256" s="116">
        <v>5.131402564531996</v>
      </c>
      <c r="I256" s="116">
        <v>71.79140256453199</v>
      </c>
      <c r="J256" s="116" t="s">
        <v>73</v>
      </c>
      <c r="K256" s="116">
        <v>0.11861305464451785</v>
      </c>
      <c r="M256" s="116" t="s">
        <v>68</v>
      </c>
      <c r="N256" s="116">
        <v>0.08858890050105477</v>
      </c>
      <c r="X256" s="116">
        <v>67.5</v>
      </c>
    </row>
    <row r="257" spans="1:24" s="116" customFormat="1" ht="12.75">
      <c r="A257" s="116">
        <v>1832</v>
      </c>
      <c r="B257" s="116">
        <v>134.32000732421875</v>
      </c>
      <c r="C257" s="116">
        <v>136.82000732421875</v>
      </c>
      <c r="D257" s="116">
        <v>9.37890911102295</v>
      </c>
      <c r="E257" s="116">
        <v>10.005167007446289</v>
      </c>
      <c r="F257" s="116">
        <v>28.58781128538284</v>
      </c>
      <c r="G257" s="116" t="s">
        <v>56</v>
      </c>
      <c r="H257" s="116">
        <v>5.762219732066583</v>
      </c>
      <c r="I257" s="116">
        <v>72.58222705628533</v>
      </c>
      <c r="J257" s="116" t="s">
        <v>62</v>
      </c>
      <c r="K257" s="116">
        <v>0.25438150903428036</v>
      </c>
      <c r="L257" s="116">
        <v>0.20750575790723394</v>
      </c>
      <c r="M257" s="116">
        <v>0.06022135675410052</v>
      </c>
      <c r="N257" s="116">
        <v>0.08411176014143602</v>
      </c>
      <c r="O257" s="116">
        <v>0.010216481844636083</v>
      </c>
      <c r="P257" s="116">
        <v>0.00595273559663161</v>
      </c>
      <c r="Q257" s="116">
        <v>0.0012435224800712182</v>
      </c>
      <c r="R257" s="116">
        <v>0.0012947082777592265</v>
      </c>
      <c r="S257" s="116">
        <v>0.00013404066726722052</v>
      </c>
      <c r="T257" s="116">
        <v>8.759230900950514E-05</v>
      </c>
      <c r="U257" s="116">
        <v>2.7195877294240556E-05</v>
      </c>
      <c r="V257" s="116">
        <v>4.8052436255986156E-05</v>
      </c>
      <c r="W257" s="116">
        <v>8.360377850608203E-06</v>
      </c>
      <c r="X257" s="116">
        <v>67.5</v>
      </c>
    </row>
    <row r="258" spans="1:24" s="116" customFormat="1" ht="12.75">
      <c r="A258" s="116">
        <v>1829</v>
      </c>
      <c r="B258" s="116">
        <v>143.97999572753906</v>
      </c>
      <c r="C258" s="116">
        <v>151.3800048828125</v>
      </c>
      <c r="D258" s="116">
        <v>8.990458488464355</v>
      </c>
      <c r="E258" s="116">
        <v>9.00986099243164</v>
      </c>
      <c r="F258" s="116">
        <v>28.986384276562635</v>
      </c>
      <c r="G258" s="116" t="s">
        <v>57</v>
      </c>
      <c r="H258" s="116">
        <v>0.3251046208739439</v>
      </c>
      <c r="I258" s="116">
        <v>76.805100348413</v>
      </c>
      <c r="J258" s="116" t="s">
        <v>60</v>
      </c>
      <c r="K258" s="116">
        <v>0.1855390402103602</v>
      </c>
      <c r="L258" s="116">
        <v>-0.001128164605482313</v>
      </c>
      <c r="M258" s="116">
        <v>-0.043452551518212944</v>
      </c>
      <c r="N258" s="116">
        <v>-0.0008697324493258842</v>
      </c>
      <c r="O258" s="116">
        <v>0.007526551973246025</v>
      </c>
      <c r="P258" s="116">
        <v>-0.00012918175894634302</v>
      </c>
      <c r="Q258" s="116">
        <v>-0.0008743762997177781</v>
      </c>
      <c r="R258" s="116">
        <v>-6.992097802645199E-05</v>
      </c>
      <c r="S258" s="116">
        <v>0.00010465101219323818</v>
      </c>
      <c r="T258" s="116">
        <v>-9.20598841714266E-06</v>
      </c>
      <c r="U258" s="116">
        <v>-1.7532818032831294E-05</v>
      </c>
      <c r="V258" s="116">
        <v>-5.515432733058071E-06</v>
      </c>
      <c r="W258" s="116">
        <v>6.695871401331992E-06</v>
      </c>
      <c r="X258" s="116">
        <v>67.5</v>
      </c>
    </row>
    <row r="259" spans="1:24" s="116" customFormat="1" ht="12.75">
      <c r="A259" s="116">
        <v>1830</v>
      </c>
      <c r="B259" s="116">
        <v>136.33999633789062</v>
      </c>
      <c r="C259" s="116">
        <v>140.94000244140625</v>
      </c>
      <c r="D259" s="116">
        <v>8.370360374450684</v>
      </c>
      <c r="E259" s="116">
        <v>8.995899200439453</v>
      </c>
      <c r="F259" s="116">
        <v>27.818405833520078</v>
      </c>
      <c r="G259" s="116" t="s">
        <v>58</v>
      </c>
      <c r="H259" s="116">
        <v>10.305577453373104</v>
      </c>
      <c r="I259" s="116">
        <v>79.14557379126373</v>
      </c>
      <c r="J259" s="116" t="s">
        <v>61</v>
      </c>
      <c r="K259" s="116">
        <v>0.17402648274436858</v>
      </c>
      <c r="L259" s="116">
        <v>-0.2075026910892447</v>
      </c>
      <c r="M259" s="116">
        <v>0.041695174491320916</v>
      </c>
      <c r="N259" s="116">
        <v>-0.08410726341735923</v>
      </c>
      <c r="O259" s="116">
        <v>0.006908510452753551</v>
      </c>
      <c r="P259" s="116">
        <v>-0.0059513337292207555</v>
      </c>
      <c r="Q259" s="116">
        <v>0.0008842026040078819</v>
      </c>
      <c r="R259" s="116">
        <v>-0.0012928188509339145</v>
      </c>
      <c r="S259" s="116">
        <v>8.375599159685495E-05</v>
      </c>
      <c r="T259" s="116">
        <v>-8.71071889965465E-05</v>
      </c>
      <c r="U259" s="116">
        <v>2.0789806002726787E-05</v>
      </c>
      <c r="V259" s="116">
        <v>-4.773485761896357E-05</v>
      </c>
      <c r="W259" s="116">
        <v>5.006118654383313E-06</v>
      </c>
      <c r="X259" s="116">
        <v>67.5</v>
      </c>
    </row>
    <row r="260" spans="1:14" s="116" customFormat="1" ht="12.75">
      <c r="A260" s="116" t="s">
        <v>157</v>
      </c>
      <c r="E260" s="117" t="s">
        <v>106</v>
      </c>
      <c r="F260" s="117">
        <f>MIN(F231:F259)</f>
        <v>17.52653385984468</v>
      </c>
      <c r="G260" s="117"/>
      <c r="H260" s="117"/>
      <c r="I260" s="118"/>
      <c r="J260" s="118" t="s">
        <v>158</v>
      </c>
      <c r="K260" s="117">
        <f>AVERAGE(K258,K253,K248,K243,K238,K233)</f>
        <v>0.07932684334453612</v>
      </c>
      <c r="L260" s="117">
        <f>AVERAGE(L258,L253,L248,L243,L238,L233)</f>
        <v>-0.0012765268762998324</v>
      </c>
      <c r="M260" s="118" t="s">
        <v>108</v>
      </c>
      <c r="N260" s="117" t="e">
        <f>Mittelwert(K256,K251,K246,K241,K236,K231)</f>
        <v>#NAME?</v>
      </c>
    </row>
    <row r="261" spans="5:14" s="116" customFormat="1" ht="12.75">
      <c r="E261" s="117" t="s">
        <v>107</v>
      </c>
      <c r="F261" s="117">
        <f>MAX(F231:F259)</f>
        <v>29.487648778521155</v>
      </c>
      <c r="G261" s="117"/>
      <c r="H261" s="117"/>
      <c r="I261" s="118"/>
      <c r="J261" s="118" t="s">
        <v>159</v>
      </c>
      <c r="K261" s="117">
        <f>AVERAGE(K259,K254,K249,K244,K239,K234)</f>
        <v>-0.1692327512448071</v>
      </c>
      <c r="L261" s="117">
        <f>AVERAGE(L259,L254,L249,L244,L239,L234)</f>
        <v>-0.23487258625317856</v>
      </c>
      <c r="M261" s="117"/>
      <c r="N261" s="117"/>
    </row>
    <row r="262" spans="5:14" s="116" customFormat="1" ht="12.75">
      <c r="E262" s="117"/>
      <c r="F262" s="117"/>
      <c r="G262" s="117"/>
      <c r="H262" s="117"/>
      <c r="I262" s="117"/>
      <c r="J262" s="118" t="s">
        <v>112</v>
      </c>
      <c r="K262" s="117">
        <f>ABS(K260/$G$33)</f>
        <v>0.04957927709033507</v>
      </c>
      <c r="L262" s="117">
        <f>ABS(L260/$H$33)</f>
        <v>0.003545907989721757</v>
      </c>
      <c r="M262" s="118" t="s">
        <v>111</v>
      </c>
      <c r="N262" s="117">
        <f>K262+L262+L263+K263</f>
        <v>0.2960755237864793</v>
      </c>
    </row>
    <row r="263" spans="5:14" s="116" customFormat="1" ht="12.75">
      <c r="E263" s="117"/>
      <c r="F263" s="117"/>
      <c r="G263" s="117"/>
      <c r="H263" s="117"/>
      <c r="I263" s="117"/>
      <c r="J263" s="117"/>
      <c r="K263" s="117">
        <f>ABS(K261/$G$34)</f>
        <v>0.09615497229818586</v>
      </c>
      <c r="L263" s="117">
        <f>ABS(L261/$H$34)</f>
        <v>0.1467953664082366</v>
      </c>
      <c r="M263" s="117"/>
      <c r="N263" s="117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2005-01-11T06:45:20Z</dcterms:modified>
  <cp:category/>
  <cp:version/>
  <cp:contentType/>
  <cp:contentStatus/>
</cp:coreProperties>
</file>