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<sst xmlns="http://schemas.openxmlformats.org/spreadsheetml/2006/main" count="711" uniqueCount="166">
  <si>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</si>
  <si>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</si>
  <si>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</si>
  <si>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</si>
  <si>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</si>
  <si>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</si>
  <si>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</si>
  <si>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</si>
  <si>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</si>
  <si>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</si>
  <si>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</si>
  <si>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</si>
  <si>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</si>
  <si>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</si>
  <si>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</si>
  <si>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</si>
  <si>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</si>
  <si>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</si>
  <si>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</si>
  <si>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</si>
  <si>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</si>
  <si>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</si>
  <si>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</si>
  <si>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</si>
  <si>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</si>
  <si>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</si>
  <si>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</si>
  <si>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</si>
  <si>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</si>
  <si>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</si>
  <si>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</si>
  <si>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</si>
  <si>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</si>
  <si>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</si>
  <si>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</si>
  <si>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</si>
  <si>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</si>
  <si>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</si>
  <si>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</si>
  <si>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</si>
  <si>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</si>
  <si>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</si>
  <si>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</si>
  <si>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</si>
  <si>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</si>
  <si>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</si>
  <si>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</si>
  <si>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</si>
  <si>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</si>
  <si>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</si>
  <si>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</si>
  <si>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</si>
  <si>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</si>
  <si>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</si>
  <si>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</si>
  <si>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</si>
  <si>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</si>
  <si>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</si>
  <si>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</si>
  <si>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</si>
  <si>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</si>
  <si>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</si>
  <si>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</si>
  <si>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</si>
  <si>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</si>
  <si>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</si>
  <si>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</si>
  <si>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</si>
  <si>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</si>
  <si>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</si>
  <si>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</si>
  <si>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</si>
  <si>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</si>
  <si>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</si>
  <si>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</si>
  <si>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</si>
  <si>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</si>
  <si>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</si>
  <si>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</si>
  <si>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</si>
  <si>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</si>
  <si>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</si>
  <si>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</si>
  <si>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</si>
  <si>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</si>
  <si>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</si>
  <si>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</si>
  <si>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</si>
  <si>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</si>
  <si>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</si>
  <si>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</si>
  <si>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</si>
  <si>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</si>
  <si>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</si>
  <si>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</si>
  <si>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</si>
  <si>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</si>
  <si>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</si>
  <si>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</si>
  <si>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</si>
  <si>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</si>
  <si>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</si>
  <si>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</si>
  <si>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</si>
  <si>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</si>
  <si>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</si>
  <si>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</si>
  <si>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</si>
  <si>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</si>
  <si>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</si>
  <si>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</si>
  <si>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</si>
  <si>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</si>
  <si>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</si>
  <si>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</si>
  <si>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</si>
  <si>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</si>
  <si>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</si>
  <si>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</si>
  <si>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</si>
  <si>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</si>
  <si>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</si>
  <si>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</si>
  <si>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</si>
  <si>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</si>
  <si>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</si>
  <si>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</si>
  <si>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</si>
  <si>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</si>
  <si>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</si>
  <si>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</si>
  <si>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</si>
  <si>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</si>
  <si>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</si>
  <si>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</si>
  <si>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</si>
  <si>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</si>
  <si>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</si>
  <si>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</si>
  <si>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</si>
  <si>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</si>
  <si>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</si>
  <si>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</si>
  <si>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</si>
  <si>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</si>
  <si>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</si>
  <si>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</si>
  <si>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</si>
  <si>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</si>
  <si>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</si>
  <si>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</si>
  <si>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</si>
  <si>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</si>
  <si>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</si>
  <si>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</si>
  <si>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</si>
  <si>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</si>
  <si>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</si>
  <si>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</si>
  <si>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</si>
  <si>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</si>
  <si>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</si>
  <si>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</si>
  <si>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</si>
  <si>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AP 434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</si>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</sst>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17.59089604283315</v>
      </c>
      <c r="C41" s="2">
        <f aca="true" t="shared" si="0" ref="C41:C55">($B$41*H41+$B$42*J41+$B$43*L41+$B$44*N41+$B$45*P41+$B$46*R41+$B$47*T41+$B$48*V41)/100</f>
        <v>-2.384449195305817E-08</v>
      </c>
      <c r="D41" s="2">
        <f aca="true" t="shared" si="1" ref="D41:D55">($B$41*I41+$B$42*K41+$B$43*M41+$B$44*O41+$B$45*Q41+$B$46*S41+$B$47*U41+$B$48*W41)/100</f>
        <v>-3.274512013845351E-08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-5.0138908475698685</v>
      </c>
      <c r="C42" s="2">
        <f t="shared" si="0"/>
        <v>-1.3006301331131999E-10</v>
      </c>
      <c r="D42" s="2">
        <f t="shared" si="1"/>
        <v>-4.8477956542340974E-08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7.324250813009769</v>
      </c>
      <c r="C43" s="2">
        <f t="shared" si="0"/>
        <v>0.2851738403447297</v>
      </c>
      <c r="D43" s="2">
        <f t="shared" si="1"/>
        <v>-0.395990504583924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2.4405058187618067</v>
      </c>
      <c r="C44" s="2">
        <f t="shared" si="0"/>
        <v>-0.002923629109802442</v>
      </c>
      <c r="D44" s="2">
        <f t="shared" si="1"/>
        <v>-0.5375342102712469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17.59089604283315</v>
      </c>
      <c r="C45" s="2">
        <f t="shared" si="0"/>
        <v>-0.06857198155088212</v>
      </c>
      <c r="D45" s="2">
        <f t="shared" si="1"/>
        <v>-0.09297177319221728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-5.0138908475698685</v>
      </c>
      <c r="C46" s="2">
        <f t="shared" si="0"/>
        <v>-0.0009025153859680965</v>
      </c>
      <c r="D46" s="2">
        <f t="shared" si="1"/>
        <v>-0.0873017308451967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7.324250813009769</v>
      </c>
      <c r="C47" s="2">
        <f t="shared" si="0"/>
        <v>0.011280991123803936</v>
      </c>
      <c r="D47" s="2">
        <f t="shared" si="1"/>
        <v>-0.01602643083299573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2.4405058187618067</v>
      </c>
      <c r="C48" s="2">
        <f t="shared" si="0"/>
        <v>-0.00033461958001562616</v>
      </c>
      <c r="D48" s="2">
        <f t="shared" si="1"/>
        <v>-0.01541688162341908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-0.00146589275384689</v>
      </c>
      <c r="D49" s="2">
        <f t="shared" si="1"/>
        <v>-0.0018821217704530378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-7.256322321044166E-05</v>
      </c>
      <c r="D50" s="2">
        <f t="shared" si="1"/>
        <v>-0.0013419664216273617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0.00013346938714732824</v>
      </c>
      <c r="D51" s="2">
        <f t="shared" si="1"/>
        <v>-0.00021980782007660277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-2.3838741989571823E-05</v>
      </c>
      <c r="D52" s="2">
        <f t="shared" si="1"/>
        <v>-0.00022565405594032056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-3.52190424802103E-05</v>
      </c>
      <c r="D53" s="2">
        <f t="shared" si="1"/>
        <v>-3.849733349792143E-05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-5.72427272323715E-06</v>
      </c>
      <c r="D54" s="2">
        <f t="shared" si="1"/>
        <v>-4.955165448467608E-05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7.859610751966053E-06</v>
      </c>
      <c r="D55" s="2">
        <f t="shared" si="1"/>
        <v>-1.3973989822570509E-05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1840</v>
      </c>
      <c r="B3" s="31">
        <v>152.75333333333336</v>
      </c>
      <c r="C3" s="31">
        <v>149.83666666666667</v>
      </c>
      <c r="D3" s="31">
        <v>8.457634671579674</v>
      </c>
      <c r="E3" s="31">
        <v>8.975612247221575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1839</v>
      </c>
      <c r="B4" s="36">
        <v>116.01333333333332</v>
      </c>
      <c r="C4" s="36">
        <v>128.73</v>
      </c>
      <c r="D4" s="36">
        <v>8.778682179576407</v>
      </c>
      <c r="E4" s="36">
        <v>8.99288976053024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1838</v>
      </c>
      <c r="B5" s="41">
        <v>142.75333333333336</v>
      </c>
      <c r="C5" s="41">
        <v>155.5533333333333</v>
      </c>
      <c r="D5" s="41">
        <v>8.486327586149716</v>
      </c>
      <c r="E5" s="41">
        <v>9.02810014073539</v>
      </c>
      <c r="F5" s="37" t="s">
        <v>71</v>
      </c>
      <c r="I5" s="42">
        <v>2690</v>
      </c>
    </row>
    <row r="6" spans="1:6" s="33" customFormat="1" ht="13.5" thickBot="1">
      <c r="A6" s="43">
        <v>1837</v>
      </c>
      <c r="B6" s="44">
        <v>145.52333333333334</v>
      </c>
      <c r="C6" s="44">
        <v>152.04</v>
      </c>
      <c r="D6" s="44">
        <v>8.535959524502811</v>
      </c>
      <c r="E6" s="44">
        <v>9.033676283661586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2691</v>
      </c>
      <c r="K15" s="42">
        <v>2578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17.59089604283315</v>
      </c>
      <c r="C19" s="62">
        <v>66.10422937616647</v>
      </c>
      <c r="D19" s="63">
        <v>24.388824713577137</v>
      </c>
      <c r="K19" s="64" t="s">
        <v>93</v>
      </c>
    </row>
    <row r="20" spans="1:11" ht="12.75">
      <c r="A20" s="61" t="s">
        <v>57</v>
      </c>
      <c r="B20" s="62">
        <v>-5.0138908475698685</v>
      </c>
      <c r="C20" s="62">
        <v>70.23944248576349</v>
      </c>
      <c r="D20" s="63">
        <v>25.023344562684322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7.324250813009769</v>
      </c>
      <c r="C21" s="62">
        <v>85.34758414634311</v>
      </c>
      <c r="D21" s="63">
        <v>30.580007566217084</v>
      </c>
      <c r="F21" s="39" t="s">
        <v>96</v>
      </c>
    </row>
    <row r="22" spans="1:11" ht="16.5" thickBot="1">
      <c r="A22" s="67" t="s">
        <v>59</v>
      </c>
      <c r="B22" s="68">
        <v>2.4405058187618067</v>
      </c>
      <c r="C22" s="68">
        <v>87.69383915209517</v>
      </c>
      <c r="D22" s="69">
        <v>31.122912655021306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20.351475870566965</v>
      </c>
      <c r="I23" s="42">
        <v>2722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0.2851738403447297</v>
      </c>
      <c r="C27" s="78">
        <v>-0.002923629109802442</v>
      </c>
      <c r="D27" s="78">
        <v>-0.06857198155088212</v>
      </c>
      <c r="E27" s="78">
        <v>-0.0009025153859680965</v>
      </c>
      <c r="F27" s="78">
        <v>0.011280991123803936</v>
      </c>
      <c r="G27" s="78">
        <v>-0.00033461958001562616</v>
      </c>
      <c r="H27" s="78">
        <v>-0.00146589275384689</v>
      </c>
      <c r="I27" s="79">
        <v>-7.256322321044166E-05</v>
      </c>
    </row>
    <row r="28" spans="1:9" ht="13.5" thickBot="1">
      <c r="A28" s="80" t="s">
        <v>61</v>
      </c>
      <c r="B28" s="81">
        <v>-0.395990504583924</v>
      </c>
      <c r="C28" s="81">
        <v>-0.5375342102712469</v>
      </c>
      <c r="D28" s="81">
        <v>-0.09297177319221728</v>
      </c>
      <c r="E28" s="81">
        <v>-0.0873017308451967</v>
      </c>
      <c r="F28" s="81">
        <v>-0.01602643083299573</v>
      </c>
      <c r="G28" s="81">
        <v>-0.01541688162341908</v>
      </c>
      <c r="H28" s="81">
        <v>-0.0018821217704530378</v>
      </c>
      <c r="I28" s="82">
        <v>-0.0013419664216273617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1840</v>
      </c>
      <c r="B39" s="89">
        <v>152.75333333333336</v>
      </c>
      <c r="C39" s="89">
        <v>149.83666666666667</v>
      </c>
      <c r="D39" s="89">
        <v>8.457634671579674</v>
      </c>
      <c r="E39" s="89">
        <v>8.975612247221575</v>
      </c>
      <c r="F39" s="90">
        <f>I39*D39/(23678+B39)*1000</f>
        <v>31.122912655021306</v>
      </c>
      <c r="G39" s="91" t="s">
        <v>59</v>
      </c>
      <c r="H39" s="92">
        <f>I39-B39+X39</f>
        <v>2.4405058187618067</v>
      </c>
      <c r="I39" s="92">
        <f>(B39+C42-2*X39)*(23678+B39)*E42/((23678+C42)*D39+E42*(23678+B39))</f>
        <v>87.69383915209517</v>
      </c>
      <c r="J39" s="39" t="s">
        <v>73</v>
      </c>
      <c r="K39" s="39">
        <f>(K40*K40+L40*L40+M40*M40+N40*N40+O40*O40+P40*P40+Q40*Q40+R40*R40+S40*S40+T40*T40+U40*U40+V40*V40+W40*W40)</f>
        <v>0.5486819676672611</v>
      </c>
      <c r="M39" s="39" t="s">
        <v>68</v>
      </c>
      <c r="N39" s="39">
        <f>(K44*K44+L44*L44+M44*M44+N44*N44+O44*O44+P44*P44+Q44*Q44+R44*R44+S44*S44+T44*T44+U44*U44+V44*V44+W44*W44)</f>
        <v>0.4163912220684531</v>
      </c>
      <c r="X39" s="28">
        <f>(1-$H$2)*1000</f>
        <v>67.5</v>
      </c>
    </row>
    <row r="40" spans="1:24" ht="12.75">
      <c r="A40" s="86">
        <v>1839</v>
      </c>
      <c r="B40" s="89">
        <v>116.01333333333332</v>
      </c>
      <c r="C40" s="89">
        <v>128.73</v>
      </c>
      <c r="D40" s="89">
        <v>8.778682179576407</v>
      </c>
      <c r="E40" s="89">
        <v>8.99288976053024</v>
      </c>
      <c r="F40" s="90">
        <f>I40*D40/(23678+B40)*1000</f>
        <v>24.388824713577137</v>
      </c>
      <c r="G40" s="91" t="s">
        <v>56</v>
      </c>
      <c r="H40" s="92">
        <f>I40-B40+X40</f>
        <v>17.59089604283315</v>
      </c>
      <c r="I40" s="92">
        <f>(B40+C39-2*X40)*(23678+B40)*E39/((23678+C39)*D40+E39*(23678+B40))</f>
        <v>66.10422937616647</v>
      </c>
      <c r="J40" s="39" t="s">
        <v>62</v>
      </c>
      <c r="K40" s="73">
        <f aca="true" t="shared" si="0" ref="K40:W40">SQRT(K41*K41+K42*K42)</f>
        <v>0.48798831844378415</v>
      </c>
      <c r="L40" s="73">
        <f t="shared" si="0"/>
        <v>0.5375421609688906</v>
      </c>
      <c r="M40" s="73">
        <f t="shared" si="0"/>
        <v>0.11552431460224989</v>
      </c>
      <c r="N40" s="73">
        <f t="shared" si="0"/>
        <v>0.08730639577138137</v>
      </c>
      <c r="O40" s="73">
        <f t="shared" si="0"/>
        <v>0.019598654187982893</v>
      </c>
      <c r="P40" s="73">
        <f t="shared" si="0"/>
        <v>0.015420512613199563</v>
      </c>
      <c r="Q40" s="73">
        <f t="shared" si="0"/>
        <v>0.002385628622521556</v>
      </c>
      <c r="R40" s="73">
        <f t="shared" si="0"/>
        <v>0.00134392682023168</v>
      </c>
      <c r="S40" s="73">
        <f t="shared" si="0"/>
        <v>0.00025715667417415317</v>
      </c>
      <c r="T40" s="73">
        <f t="shared" si="0"/>
        <v>0.00022690975867503517</v>
      </c>
      <c r="U40" s="73">
        <f t="shared" si="0"/>
        <v>5.217686881821331E-05</v>
      </c>
      <c r="V40" s="73">
        <f t="shared" si="0"/>
        <v>4.988119646097832E-05</v>
      </c>
      <c r="W40" s="73">
        <f t="shared" si="0"/>
        <v>1.6032650209298666E-05</v>
      </c>
      <c r="X40" s="28">
        <f>(1-$H$2)*1000</f>
        <v>67.5</v>
      </c>
    </row>
    <row r="41" spans="1:24" ht="12.75">
      <c r="A41" s="86">
        <v>1838</v>
      </c>
      <c r="B41" s="89">
        <v>142.75333333333336</v>
      </c>
      <c r="C41" s="89">
        <v>155.5533333333333</v>
      </c>
      <c r="D41" s="89">
        <v>8.486327586149716</v>
      </c>
      <c r="E41" s="89">
        <v>9.02810014073539</v>
      </c>
      <c r="F41" s="90">
        <f>I41*D41/(23678+B41)*1000</f>
        <v>25.023344562684322</v>
      </c>
      <c r="G41" s="91" t="s">
        <v>57</v>
      </c>
      <c r="H41" s="92">
        <f>I41-B41+X41</f>
        <v>-5.0138908475698685</v>
      </c>
      <c r="I41" s="92">
        <f>(B41+C40-2*X41)*(23678+B41)*E40/((23678+C40)*D41+E40*(23678+B41))</f>
        <v>70.23944248576349</v>
      </c>
      <c r="J41" s="39" t="s">
        <v>60</v>
      </c>
      <c r="K41" s="73">
        <f>'calcul config'!C43</f>
        <v>0.2851738403447297</v>
      </c>
      <c r="L41" s="73">
        <f>'calcul config'!C44</f>
        <v>-0.002923629109802442</v>
      </c>
      <c r="M41" s="73">
        <f>'calcul config'!C45</f>
        <v>-0.06857198155088212</v>
      </c>
      <c r="N41" s="73">
        <f>'calcul config'!C46</f>
        <v>-0.0009025153859680965</v>
      </c>
      <c r="O41" s="73">
        <f>'calcul config'!C47</f>
        <v>0.011280991123803936</v>
      </c>
      <c r="P41" s="73">
        <f>'calcul config'!C48</f>
        <v>-0.00033461958001562616</v>
      </c>
      <c r="Q41" s="73">
        <f>'calcul config'!C49</f>
        <v>-0.00146589275384689</v>
      </c>
      <c r="R41" s="73">
        <f>'calcul config'!C50</f>
        <v>-7.256322321044166E-05</v>
      </c>
      <c r="S41" s="73">
        <f>'calcul config'!C51</f>
        <v>0.00013346938714732824</v>
      </c>
      <c r="T41" s="73">
        <f>'calcul config'!C52</f>
        <v>-2.3838741989571823E-05</v>
      </c>
      <c r="U41" s="73">
        <f>'calcul config'!C53</f>
        <v>-3.52190424802103E-05</v>
      </c>
      <c r="V41" s="73">
        <f>'calcul config'!C54</f>
        <v>-5.72427272323715E-06</v>
      </c>
      <c r="W41" s="73">
        <f>'calcul config'!C55</f>
        <v>7.859610751966053E-06</v>
      </c>
      <c r="X41" s="28">
        <f>(1-$H$2)*1000</f>
        <v>67.5</v>
      </c>
    </row>
    <row r="42" spans="1:24" ht="12.75">
      <c r="A42" s="86">
        <v>1837</v>
      </c>
      <c r="B42" s="89">
        <v>145.52333333333334</v>
      </c>
      <c r="C42" s="89">
        <v>152.04</v>
      </c>
      <c r="D42" s="89">
        <v>8.535959524502811</v>
      </c>
      <c r="E42" s="89">
        <v>9.033676283661586</v>
      </c>
      <c r="F42" s="90">
        <f>I42*D42/(23678+B42)*1000</f>
        <v>30.580007566217084</v>
      </c>
      <c r="G42" s="91" t="s">
        <v>58</v>
      </c>
      <c r="H42" s="92">
        <f>I42-B42+X42</f>
        <v>7.324250813009769</v>
      </c>
      <c r="I42" s="92">
        <f>(B42+C41-2*X42)*(23678+B42)*E41/((23678+C41)*D42+E41*(23678+B42))</f>
        <v>85.34758414634311</v>
      </c>
      <c r="J42" s="39" t="s">
        <v>61</v>
      </c>
      <c r="K42" s="73">
        <f>'calcul config'!D43</f>
        <v>-0.395990504583924</v>
      </c>
      <c r="L42" s="73">
        <f>'calcul config'!D44</f>
        <v>-0.5375342102712469</v>
      </c>
      <c r="M42" s="73">
        <f>'calcul config'!D45</f>
        <v>-0.09297177319221728</v>
      </c>
      <c r="N42" s="73">
        <f>'calcul config'!D46</f>
        <v>-0.0873017308451967</v>
      </c>
      <c r="O42" s="73">
        <f>'calcul config'!D47</f>
        <v>-0.01602643083299573</v>
      </c>
      <c r="P42" s="73">
        <f>'calcul config'!D48</f>
        <v>-0.01541688162341908</v>
      </c>
      <c r="Q42" s="73">
        <f>'calcul config'!D49</f>
        <v>-0.0018821217704530378</v>
      </c>
      <c r="R42" s="73">
        <f>'calcul config'!D50</f>
        <v>-0.0013419664216273617</v>
      </c>
      <c r="S42" s="73">
        <f>'calcul config'!D51</f>
        <v>-0.00021980782007660277</v>
      </c>
      <c r="T42" s="73">
        <f>'calcul config'!D52</f>
        <v>-0.00022565405594032056</v>
      </c>
      <c r="U42" s="73">
        <f>'calcul config'!D53</f>
        <v>-3.849733349792143E-05</v>
      </c>
      <c r="V42" s="73">
        <f>'calcul config'!D54</f>
        <v>-4.955165448467608E-05</v>
      </c>
      <c r="W42" s="73">
        <f>'calcul config'!D55</f>
        <v>-1.3973989822570509E-05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0.3253255456291894</v>
      </c>
      <c r="L44" s="73">
        <f>L40/(L43*1.5)</f>
        <v>0.5119449152084673</v>
      </c>
      <c r="M44" s="73">
        <f aca="true" t="shared" si="1" ref="M44:W44">M40/(M43*1.5)</f>
        <v>0.12836034955805545</v>
      </c>
      <c r="N44" s="73">
        <f t="shared" si="1"/>
        <v>0.11640852769517517</v>
      </c>
      <c r="O44" s="73">
        <f t="shared" si="1"/>
        <v>0.08710512972436843</v>
      </c>
      <c r="P44" s="73">
        <f t="shared" si="1"/>
        <v>0.10280341742133041</v>
      </c>
      <c r="Q44" s="73">
        <f t="shared" si="1"/>
        <v>0.01590419081681037</v>
      </c>
      <c r="R44" s="73">
        <f t="shared" si="1"/>
        <v>0.002986504044959289</v>
      </c>
      <c r="S44" s="73">
        <f t="shared" si="1"/>
        <v>0.003428755655655375</v>
      </c>
      <c r="T44" s="73">
        <f t="shared" si="1"/>
        <v>0.0030254634490004683</v>
      </c>
      <c r="U44" s="73">
        <f t="shared" si="1"/>
        <v>0.0006956915842428441</v>
      </c>
      <c r="V44" s="73">
        <f t="shared" si="1"/>
        <v>0.0006650826194797108</v>
      </c>
      <c r="W44" s="73">
        <f t="shared" si="1"/>
        <v>0.00021376866945731551</v>
      </c>
      <c r="X44" s="73"/>
      <c r="Y44" s="73"/>
    </row>
    <row r="45" s="101" customFormat="1" ht="12.75"/>
    <row r="46" spans="1:24" s="101" customFormat="1" ht="12.75">
      <c r="A46" s="101">
        <v>1840</v>
      </c>
      <c r="B46" s="101">
        <v>149.34</v>
      </c>
      <c r="C46" s="101">
        <v>145.24</v>
      </c>
      <c r="D46" s="101">
        <v>8.21751491653848</v>
      </c>
      <c r="E46" s="101">
        <v>8.885323803254364</v>
      </c>
      <c r="F46" s="101">
        <v>26.310935887817674</v>
      </c>
      <c r="G46" s="101" t="s">
        <v>59</v>
      </c>
      <c r="H46" s="101">
        <v>-5.549342607276316</v>
      </c>
      <c r="I46" s="101">
        <v>76.29065739272369</v>
      </c>
      <c r="J46" s="101" t="s">
        <v>73</v>
      </c>
      <c r="K46" s="101">
        <v>0.8279833985224723</v>
      </c>
      <c r="M46" s="101" t="s">
        <v>68</v>
      </c>
      <c r="N46" s="101">
        <v>0.5936434064581624</v>
      </c>
      <c r="X46" s="101">
        <v>67.5</v>
      </c>
    </row>
    <row r="47" spans="1:24" s="101" customFormat="1" ht="12.75">
      <c r="A47" s="101">
        <v>1837</v>
      </c>
      <c r="B47" s="101">
        <v>141.17999267578125</v>
      </c>
      <c r="C47" s="101">
        <v>149.3800048828125</v>
      </c>
      <c r="D47" s="101">
        <v>8.504240989685059</v>
      </c>
      <c r="E47" s="101">
        <v>9.147163391113281</v>
      </c>
      <c r="F47" s="101">
        <v>27.62105857664815</v>
      </c>
      <c r="G47" s="101" t="s">
        <v>56</v>
      </c>
      <c r="H47" s="101">
        <v>3.6826980832665015</v>
      </c>
      <c r="I47" s="101">
        <v>77.36269075904775</v>
      </c>
      <c r="J47" s="101" t="s">
        <v>62</v>
      </c>
      <c r="K47" s="101">
        <v>0.6501030885109322</v>
      </c>
      <c r="L47" s="101">
        <v>0.6136474024515707</v>
      </c>
      <c r="M47" s="101">
        <v>0.15390299060315704</v>
      </c>
      <c r="N47" s="101">
        <v>0.06400984475376192</v>
      </c>
      <c r="O47" s="101">
        <v>0.026109371401962334</v>
      </c>
      <c r="P47" s="101">
        <v>0.017603586227008392</v>
      </c>
      <c r="Q47" s="101">
        <v>0.003178081052664429</v>
      </c>
      <c r="R47" s="101">
        <v>0.0009852806377344996</v>
      </c>
      <c r="S47" s="101">
        <v>0.00034253393565329503</v>
      </c>
      <c r="T47" s="101">
        <v>0.00025903178209679125</v>
      </c>
      <c r="U47" s="101">
        <v>6.95171046901101E-05</v>
      </c>
      <c r="V47" s="101">
        <v>3.6570941405208796E-05</v>
      </c>
      <c r="W47" s="101">
        <v>2.1360490404964798E-05</v>
      </c>
      <c r="X47" s="101">
        <v>67.5</v>
      </c>
    </row>
    <row r="48" spans="1:24" s="101" customFormat="1" ht="12.75">
      <c r="A48" s="101">
        <v>1838</v>
      </c>
      <c r="B48" s="101">
        <v>159.39999389648438</v>
      </c>
      <c r="C48" s="101">
        <v>161</v>
      </c>
      <c r="D48" s="101">
        <v>8.52855110168457</v>
      </c>
      <c r="E48" s="101">
        <v>9.161297798156738</v>
      </c>
      <c r="F48" s="101">
        <v>32.18205051892019</v>
      </c>
      <c r="G48" s="101" t="s">
        <v>57</v>
      </c>
      <c r="H48" s="101">
        <v>-1.950786616509376</v>
      </c>
      <c r="I48" s="101">
        <v>89.949207279975</v>
      </c>
      <c r="J48" s="101" t="s">
        <v>60</v>
      </c>
      <c r="K48" s="101">
        <v>-0.13593540384755073</v>
      </c>
      <c r="L48" s="101">
        <v>-0.003338391367145627</v>
      </c>
      <c r="M48" s="101">
        <v>0.03388939219907109</v>
      </c>
      <c r="N48" s="101">
        <v>-0.0006619166610506997</v>
      </c>
      <c r="O48" s="101">
        <v>-0.0051835617222637355</v>
      </c>
      <c r="P48" s="101">
        <v>-0.0003820032857114704</v>
      </c>
      <c r="Q48" s="101">
        <v>0.0007809309129299986</v>
      </c>
      <c r="R48" s="101">
        <v>-5.323240457876982E-05</v>
      </c>
      <c r="S48" s="101">
        <v>-4.518471811389418E-05</v>
      </c>
      <c r="T48" s="101">
        <v>-2.720443631367645E-05</v>
      </c>
      <c r="U48" s="101">
        <v>2.2375477448197855E-05</v>
      </c>
      <c r="V48" s="101">
        <v>-4.201621083189812E-06</v>
      </c>
      <c r="W48" s="101">
        <v>-2.114477283259402E-06</v>
      </c>
      <c r="X48" s="101">
        <v>67.5</v>
      </c>
    </row>
    <row r="49" spans="1:24" s="101" customFormat="1" ht="12.75">
      <c r="A49" s="101">
        <v>1839</v>
      </c>
      <c r="B49" s="101">
        <v>122.80000305175781</v>
      </c>
      <c r="C49" s="101">
        <v>131.5</v>
      </c>
      <c r="D49" s="101">
        <v>8.8806734085083</v>
      </c>
      <c r="E49" s="101">
        <v>9.007277488708496</v>
      </c>
      <c r="F49" s="101">
        <v>28.170031775669646</v>
      </c>
      <c r="G49" s="101" t="s">
        <v>58</v>
      </c>
      <c r="H49" s="101">
        <v>20.197570333833667</v>
      </c>
      <c r="I49" s="101">
        <v>75.49757338559148</v>
      </c>
      <c r="J49" s="101" t="s">
        <v>61</v>
      </c>
      <c r="K49" s="101">
        <v>0.6357323270624645</v>
      </c>
      <c r="L49" s="101">
        <v>-0.6136383215532092</v>
      </c>
      <c r="M49" s="101">
        <v>0.15012541294855106</v>
      </c>
      <c r="N49" s="101">
        <v>-0.06400642226944517</v>
      </c>
      <c r="O49" s="101">
        <v>0.025589645618435023</v>
      </c>
      <c r="P49" s="101">
        <v>-0.017599440944002318</v>
      </c>
      <c r="Q49" s="101">
        <v>0.0030806405318593993</v>
      </c>
      <c r="R49" s="101">
        <v>-0.0009838415757616997</v>
      </c>
      <c r="S49" s="101">
        <v>0.00033954062838356116</v>
      </c>
      <c r="T49" s="101">
        <v>-0.0002575992678194072</v>
      </c>
      <c r="U49" s="101">
        <v>6.581767128561233E-05</v>
      </c>
      <c r="V49" s="101">
        <v>-3.632877833806843E-05</v>
      </c>
      <c r="W49" s="101">
        <v>2.1255576589666372E-05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1840</v>
      </c>
      <c r="B56" s="116">
        <v>161.94</v>
      </c>
      <c r="C56" s="116">
        <v>165.74</v>
      </c>
      <c r="D56" s="116">
        <v>8.44264402476526</v>
      </c>
      <c r="E56" s="116">
        <v>8.857803687369774</v>
      </c>
      <c r="F56" s="116">
        <v>34.71906097396479</v>
      </c>
      <c r="G56" s="116" t="s">
        <v>59</v>
      </c>
      <c r="H56" s="116">
        <v>3.598046854483542</v>
      </c>
      <c r="I56" s="116">
        <v>98.03804685448354</v>
      </c>
      <c r="J56" s="116" t="s">
        <v>73</v>
      </c>
      <c r="K56" s="116">
        <v>1.9888019611541252</v>
      </c>
      <c r="M56" s="116" t="s">
        <v>68</v>
      </c>
      <c r="N56" s="116">
        <v>1.3217335891632818</v>
      </c>
      <c r="X56" s="116">
        <v>67.5</v>
      </c>
    </row>
    <row r="57" spans="1:24" s="116" customFormat="1" ht="12.75">
      <c r="A57" s="116">
        <v>1839</v>
      </c>
      <c r="B57" s="116">
        <v>105.72000122070312</v>
      </c>
      <c r="C57" s="116">
        <v>111.41999816894531</v>
      </c>
      <c r="D57" s="116">
        <v>8.748424530029297</v>
      </c>
      <c r="E57" s="116">
        <v>8.988665580749512</v>
      </c>
      <c r="F57" s="116">
        <v>25.22150042779227</v>
      </c>
      <c r="G57" s="116" t="s">
        <v>56</v>
      </c>
      <c r="H57" s="116">
        <v>30.34789944829548</v>
      </c>
      <c r="I57" s="116">
        <v>68.5679006689986</v>
      </c>
      <c r="J57" s="116" t="s">
        <v>62</v>
      </c>
      <c r="K57" s="116">
        <v>1.1186142546072553</v>
      </c>
      <c r="L57" s="116">
        <v>0.8076424809797673</v>
      </c>
      <c r="M57" s="116">
        <v>0.26481627745373676</v>
      </c>
      <c r="N57" s="116">
        <v>0.11181048524321974</v>
      </c>
      <c r="O57" s="116">
        <v>0.04492591354741962</v>
      </c>
      <c r="P57" s="116">
        <v>0.023168934480043073</v>
      </c>
      <c r="Q57" s="116">
        <v>0.005468546598562027</v>
      </c>
      <c r="R57" s="116">
        <v>0.0017211547932355388</v>
      </c>
      <c r="S57" s="116">
        <v>0.000589464903997968</v>
      </c>
      <c r="T57" s="116">
        <v>0.00034092609832561563</v>
      </c>
      <c r="U57" s="116">
        <v>0.0001196054693790881</v>
      </c>
      <c r="V57" s="116">
        <v>6.388354716097953E-05</v>
      </c>
      <c r="W57" s="116">
        <v>3.6754045189130426E-05</v>
      </c>
      <c r="X57" s="116">
        <v>67.5</v>
      </c>
    </row>
    <row r="58" spans="1:24" s="116" customFormat="1" ht="12.75">
      <c r="A58" s="116">
        <v>1838</v>
      </c>
      <c r="B58" s="116">
        <v>134.13999938964844</v>
      </c>
      <c r="C58" s="116">
        <v>154.0399932861328</v>
      </c>
      <c r="D58" s="116">
        <v>8.547292709350586</v>
      </c>
      <c r="E58" s="116">
        <v>9.080881118774414</v>
      </c>
      <c r="F58" s="116">
        <v>20.351475870566965</v>
      </c>
      <c r="G58" s="116" t="s">
        <v>57</v>
      </c>
      <c r="H58" s="116">
        <v>-9.942257882096712</v>
      </c>
      <c r="I58" s="116">
        <v>56.697741507551726</v>
      </c>
      <c r="J58" s="116" t="s">
        <v>60</v>
      </c>
      <c r="K58" s="116">
        <v>0.516933888875517</v>
      </c>
      <c r="L58" s="116">
        <v>-0.004392725931276303</v>
      </c>
      <c r="M58" s="116">
        <v>-0.12503812754983015</v>
      </c>
      <c r="N58" s="116">
        <v>-0.0011556347375619282</v>
      </c>
      <c r="O58" s="116">
        <v>0.020330217588230483</v>
      </c>
      <c r="P58" s="116">
        <v>-0.0005027550724753548</v>
      </c>
      <c r="Q58" s="116">
        <v>-0.0027076319207215717</v>
      </c>
      <c r="R58" s="116">
        <v>-9.291444435699042E-05</v>
      </c>
      <c r="S58" s="116">
        <v>0.00023062476396932405</v>
      </c>
      <c r="T58" s="116">
        <v>-3.581780411552586E-05</v>
      </c>
      <c r="U58" s="116">
        <v>-6.726264667467726E-05</v>
      </c>
      <c r="V58" s="116">
        <v>-7.329154822398959E-06</v>
      </c>
      <c r="W58" s="116">
        <v>1.324326444367951E-05</v>
      </c>
      <c r="X58" s="116">
        <v>67.5</v>
      </c>
    </row>
    <row r="59" spans="1:24" s="116" customFormat="1" ht="12.75">
      <c r="A59" s="116">
        <v>1837</v>
      </c>
      <c r="B59" s="116">
        <v>147.8800048828125</v>
      </c>
      <c r="C59" s="116">
        <v>161.67999267578125</v>
      </c>
      <c r="D59" s="116">
        <v>8.751947402954102</v>
      </c>
      <c r="E59" s="116">
        <v>9.137486457824707</v>
      </c>
      <c r="F59" s="116">
        <v>31.218840881772643</v>
      </c>
      <c r="G59" s="116" t="s">
        <v>58</v>
      </c>
      <c r="H59" s="116">
        <v>4.608663637930633</v>
      </c>
      <c r="I59" s="116">
        <v>84.98866852074313</v>
      </c>
      <c r="J59" s="116" t="s">
        <v>61</v>
      </c>
      <c r="K59" s="116">
        <v>-0.9920066557955042</v>
      </c>
      <c r="L59" s="116">
        <v>-0.8076305349861695</v>
      </c>
      <c r="M59" s="116">
        <v>-0.2334376307780879</v>
      </c>
      <c r="N59" s="116">
        <v>-0.11180451296203386</v>
      </c>
      <c r="O59" s="116">
        <v>-0.040062700369363845</v>
      </c>
      <c r="P59" s="116">
        <v>-0.023163479062473086</v>
      </c>
      <c r="Q59" s="116">
        <v>-0.004751182093177857</v>
      </c>
      <c r="R59" s="116">
        <v>-0.0017186450268474587</v>
      </c>
      <c r="S59" s="116">
        <v>-0.0005424768117527487</v>
      </c>
      <c r="T59" s="116">
        <v>-0.0003390393626525822</v>
      </c>
      <c r="U59" s="116">
        <v>-9.889997304200598E-05</v>
      </c>
      <c r="V59" s="116">
        <v>-6.346172931348784E-05</v>
      </c>
      <c r="W59" s="116">
        <v>-3.42852123318409E-05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1840</v>
      </c>
      <c r="B61" s="116">
        <v>167.98</v>
      </c>
      <c r="C61" s="116">
        <v>147.88</v>
      </c>
      <c r="D61" s="116">
        <v>8.38717407260258</v>
      </c>
      <c r="E61" s="116">
        <v>9.127673391011005</v>
      </c>
      <c r="F61" s="116">
        <v>34.437006997157155</v>
      </c>
      <c r="G61" s="116" t="s">
        <v>59</v>
      </c>
      <c r="H61" s="116">
        <v>-2.570480893136846</v>
      </c>
      <c r="I61" s="116">
        <v>97.90951910686314</v>
      </c>
      <c r="J61" s="116" t="s">
        <v>73</v>
      </c>
      <c r="K61" s="116">
        <v>1.035708747615438</v>
      </c>
      <c r="M61" s="116" t="s">
        <v>68</v>
      </c>
      <c r="N61" s="116">
        <v>0.642790391544776</v>
      </c>
      <c r="X61" s="116">
        <v>67.5</v>
      </c>
    </row>
    <row r="62" spans="1:24" s="116" customFormat="1" ht="12.75">
      <c r="A62" s="116">
        <v>1839</v>
      </c>
      <c r="B62" s="116">
        <v>106.72000122070312</v>
      </c>
      <c r="C62" s="116">
        <v>125.0199966430664</v>
      </c>
      <c r="D62" s="116">
        <v>8.74015998840332</v>
      </c>
      <c r="E62" s="116">
        <v>9.01307487487793</v>
      </c>
      <c r="F62" s="116">
        <v>22.432271267025417</v>
      </c>
      <c r="G62" s="116" t="s">
        <v>56</v>
      </c>
      <c r="H62" s="116">
        <v>21.825253303876536</v>
      </c>
      <c r="I62" s="116">
        <v>61.04525452457966</v>
      </c>
      <c r="J62" s="116" t="s">
        <v>62</v>
      </c>
      <c r="K62" s="116">
        <v>0.8655471875435461</v>
      </c>
      <c r="L62" s="116">
        <v>0.48836687588443994</v>
      </c>
      <c r="M62" s="116">
        <v>0.20490667720621938</v>
      </c>
      <c r="N62" s="116">
        <v>0.06799940296669539</v>
      </c>
      <c r="O62" s="116">
        <v>0.03476212214399638</v>
      </c>
      <c r="P62" s="116">
        <v>0.014009854835503538</v>
      </c>
      <c r="Q62" s="116">
        <v>0.004231411079482642</v>
      </c>
      <c r="R62" s="116">
        <v>0.0010467521738067934</v>
      </c>
      <c r="S62" s="116">
        <v>0.00045610950345677356</v>
      </c>
      <c r="T62" s="116">
        <v>0.00020616567259224686</v>
      </c>
      <c r="U62" s="116">
        <v>9.25514888224159E-05</v>
      </c>
      <c r="V62" s="116">
        <v>3.8846939426419346E-05</v>
      </c>
      <c r="W62" s="116">
        <v>2.8441474107010142E-05</v>
      </c>
      <c r="X62" s="116">
        <v>67.5</v>
      </c>
    </row>
    <row r="63" spans="1:24" s="116" customFormat="1" ht="12.75">
      <c r="A63" s="116">
        <v>1838</v>
      </c>
      <c r="B63" s="116">
        <v>130.67999267578125</v>
      </c>
      <c r="C63" s="116">
        <v>151.0800018310547</v>
      </c>
      <c r="D63" s="116">
        <v>8.545551300048828</v>
      </c>
      <c r="E63" s="116">
        <v>9.015775680541992</v>
      </c>
      <c r="F63" s="116">
        <v>22.240507655814497</v>
      </c>
      <c r="G63" s="116" t="s">
        <v>57</v>
      </c>
      <c r="H63" s="116">
        <v>-1.215923763232837</v>
      </c>
      <c r="I63" s="116">
        <v>61.964068912548406</v>
      </c>
      <c r="J63" s="116" t="s">
        <v>60</v>
      </c>
      <c r="K63" s="116">
        <v>-0.0554594929313782</v>
      </c>
      <c r="L63" s="116">
        <v>-0.0026561728125468</v>
      </c>
      <c r="M63" s="116">
        <v>0.010804440544231374</v>
      </c>
      <c r="N63" s="116">
        <v>-0.0007029228021292774</v>
      </c>
      <c r="O63" s="116">
        <v>-0.002601266911681349</v>
      </c>
      <c r="P63" s="116">
        <v>-0.00030393621063323317</v>
      </c>
      <c r="Q63" s="116">
        <v>0.0001121522905399248</v>
      </c>
      <c r="R63" s="116">
        <v>-5.652043570601718E-05</v>
      </c>
      <c r="S63" s="116">
        <v>-6.475979640890856E-05</v>
      </c>
      <c r="T63" s="116">
        <v>-2.1650204729320747E-05</v>
      </c>
      <c r="U63" s="116">
        <v>-4.886363809606561E-06</v>
      </c>
      <c r="V63" s="116">
        <v>-4.4620015432626615E-06</v>
      </c>
      <c r="W63" s="116">
        <v>-4.973870288283335E-06</v>
      </c>
      <c r="X63" s="116">
        <v>67.5</v>
      </c>
    </row>
    <row r="64" spans="1:24" s="116" customFormat="1" ht="12.75">
      <c r="A64" s="116">
        <v>1837</v>
      </c>
      <c r="B64" s="116">
        <v>158.5399932861328</v>
      </c>
      <c r="C64" s="116">
        <v>157.0399932861328</v>
      </c>
      <c r="D64" s="116">
        <v>8.401637077331543</v>
      </c>
      <c r="E64" s="116">
        <v>8.91111946105957</v>
      </c>
      <c r="F64" s="116">
        <v>31.86395614682456</v>
      </c>
      <c r="G64" s="116" t="s">
        <v>58</v>
      </c>
      <c r="H64" s="116">
        <v>-0.6377945185405451</v>
      </c>
      <c r="I64" s="116">
        <v>90.40219876759227</v>
      </c>
      <c r="J64" s="116" t="s">
        <v>61</v>
      </c>
      <c r="K64" s="116">
        <v>-0.8637685908322534</v>
      </c>
      <c r="L64" s="116">
        <v>-0.488359652517607</v>
      </c>
      <c r="M64" s="116">
        <v>-0.20462162746938545</v>
      </c>
      <c r="N64" s="116">
        <v>-0.06799576974607516</v>
      </c>
      <c r="O64" s="116">
        <v>-0.03466465846374828</v>
      </c>
      <c r="P64" s="116">
        <v>-0.014006557581781034</v>
      </c>
      <c r="Q64" s="116">
        <v>-0.004229924536832201</v>
      </c>
      <c r="R64" s="116">
        <v>-0.0010452251210705038</v>
      </c>
      <c r="S64" s="116">
        <v>-0.00045148870186601707</v>
      </c>
      <c r="T64" s="116">
        <v>-0.00020502573787354607</v>
      </c>
      <c r="U64" s="116">
        <v>-9.242240817012907E-05</v>
      </c>
      <c r="V64" s="116">
        <v>-3.858983344130699E-05</v>
      </c>
      <c r="W64" s="116">
        <v>-2.8003179529029568E-05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1840</v>
      </c>
      <c r="B66" s="116">
        <v>152.5</v>
      </c>
      <c r="C66" s="116">
        <v>147.4</v>
      </c>
      <c r="D66" s="116">
        <v>8.630909202202783</v>
      </c>
      <c r="E66" s="116">
        <v>9.040220717341159</v>
      </c>
      <c r="F66" s="116">
        <v>30.72651570125889</v>
      </c>
      <c r="G66" s="116" t="s">
        <v>59</v>
      </c>
      <c r="H66" s="116">
        <v>-0.1620976116895747</v>
      </c>
      <c r="I66" s="116">
        <v>84.83790238831043</v>
      </c>
      <c r="J66" s="116" t="s">
        <v>73</v>
      </c>
      <c r="K66" s="116">
        <v>0.7290750743010093</v>
      </c>
      <c r="M66" s="116" t="s">
        <v>68</v>
      </c>
      <c r="N66" s="116">
        <v>0.46514083641511544</v>
      </c>
      <c r="X66" s="116">
        <v>67.5</v>
      </c>
    </row>
    <row r="67" spans="1:24" s="116" customFormat="1" ht="12.75">
      <c r="A67" s="116">
        <v>1839</v>
      </c>
      <c r="B67" s="116">
        <v>107.58000183105469</v>
      </c>
      <c r="C67" s="116">
        <v>131.77999877929688</v>
      </c>
      <c r="D67" s="116">
        <v>8.901461601257324</v>
      </c>
      <c r="E67" s="116">
        <v>9.026094436645508</v>
      </c>
      <c r="F67" s="116">
        <v>22.60537636748767</v>
      </c>
      <c r="G67" s="116" t="s">
        <v>56</v>
      </c>
      <c r="H67" s="116">
        <v>20.323784889143248</v>
      </c>
      <c r="I67" s="116">
        <v>60.403786720197935</v>
      </c>
      <c r="J67" s="116" t="s">
        <v>62</v>
      </c>
      <c r="K67" s="116">
        <v>0.7122656766433829</v>
      </c>
      <c r="L67" s="116">
        <v>0.42982375015520635</v>
      </c>
      <c r="M67" s="116">
        <v>0.1686193039450945</v>
      </c>
      <c r="N67" s="116">
        <v>0.08710514357590333</v>
      </c>
      <c r="O67" s="116">
        <v>0.028606000988727058</v>
      </c>
      <c r="P67" s="116">
        <v>0.012330434401246801</v>
      </c>
      <c r="Q67" s="116">
        <v>0.0034820853594437766</v>
      </c>
      <c r="R67" s="116">
        <v>0.0013408307050773274</v>
      </c>
      <c r="S67" s="116">
        <v>0.0003753377181256229</v>
      </c>
      <c r="T67" s="116">
        <v>0.00018145293115812597</v>
      </c>
      <c r="U67" s="116">
        <v>7.616437242237611E-05</v>
      </c>
      <c r="V67" s="116">
        <v>4.9760838087275283E-05</v>
      </c>
      <c r="W67" s="116">
        <v>2.3403393831742757E-05</v>
      </c>
      <c r="X67" s="116">
        <v>67.5</v>
      </c>
    </row>
    <row r="68" spans="1:24" s="116" customFormat="1" ht="12.75">
      <c r="A68" s="116">
        <v>1838</v>
      </c>
      <c r="B68" s="116">
        <v>135.3800048828125</v>
      </c>
      <c r="C68" s="116">
        <v>151.17999267578125</v>
      </c>
      <c r="D68" s="116">
        <v>8.46694564819336</v>
      </c>
      <c r="E68" s="116">
        <v>8.908330917358398</v>
      </c>
      <c r="F68" s="116">
        <v>24.247788352058727</v>
      </c>
      <c r="G68" s="116" t="s">
        <v>57</v>
      </c>
      <c r="H68" s="116">
        <v>0.3171729777485126</v>
      </c>
      <c r="I68" s="116">
        <v>68.19717786056101</v>
      </c>
      <c r="J68" s="116" t="s">
        <v>60</v>
      </c>
      <c r="K68" s="116">
        <v>-0.02120323101360211</v>
      </c>
      <c r="L68" s="116">
        <v>-0.002337486174076613</v>
      </c>
      <c r="M68" s="116">
        <v>0.003103818778251808</v>
      </c>
      <c r="N68" s="116">
        <v>-0.0009005395179060905</v>
      </c>
      <c r="O68" s="116">
        <v>-0.001159811456602739</v>
      </c>
      <c r="P68" s="116">
        <v>-0.0002674975298090839</v>
      </c>
      <c r="Q68" s="116">
        <v>-2.7280861934495514E-05</v>
      </c>
      <c r="R68" s="116">
        <v>-7.240486139229337E-05</v>
      </c>
      <c r="S68" s="116">
        <v>-4.049827107326495E-05</v>
      </c>
      <c r="T68" s="116">
        <v>-1.9056364196964062E-05</v>
      </c>
      <c r="U68" s="116">
        <v>-6.632287768353353E-06</v>
      </c>
      <c r="V68" s="116">
        <v>-5.714737754790991E-06</v>
      </c>
      <c r="W68" s="116">
        <v>-3.2985125684793547E-06</v>
      </c>
      <c r="X68" s="116">
        <v>67.5</v>
      </c>
    </row>
    <row r="69" spans="1:24" s="116" customFormat="1" ht="12.75">
      <c r="A69" s="116">
        <v>1837</v>
      </c>
      <c r="B69" s="116">
        <v>150.94000244140625</v>
      </c>
      <c r="C69" s="116">
        <v>148.33999633789062</v>
      </c>
      <c r="D69" s="116">
        <v>8.554759979248047</v>
      </c>
      <c r="E69" s="116">
        <v>9.038043022155762</v>
      </c>
      <c r="F69" s="116">
        <v>30.605861153663668</v>
      </c>
      <c r="G69" s="116" t="s">
        <v>58</v>
      </c>
      <c r="H69" s="116">
        <v>1.8113933806666722</v>
      </c>
      <c r="I69" s="116">
        <v>85.25139582207292</v>
      </c>
      <c r="J69" s="116" t="s">
        <v>61</v>
      </c>
      <c r="K69" s="116">
        <v>-0.7119500102667602</v>
      </c>
      <c r="L69" s="116">
        <v>-0.42981739419882864</v>
      </c>
      <c r="M69" s="116">
        <v>-0.16859073513072992</v>
      </c>
      <c r="N69" s="116">
        <v>-0.08710048832214101</v>
      </c>
      <c r="O69" s="116">
        <v>-0.028582479422754537</v>
      </c>
      <c r="P69" s="116">
        <v>-0.012327532502289199</v>
      </c>
      <c r="Q69" s="116">
        <v>-0.0034819784900290245</v>
      </c>
      <c r="R69" s="116">
        <v>-0.0013388743465034072</v>
      </c>
      <c r="S69" s="116">
        <v>-0.00037314647618304784</v>
      </c>
      <c r="T69" s="116">
        <v>-0.00018044949767031293</v>
      </c>
      <c r="U69" s="116">
        <v>-7.587505772948154E-05</v>
      </c>
      <c r="V69" s="116">
        <v>-4.94315969754366E-05</v>
      </c>
      <c r="W69" s="116">
        <v>-2.3169778973465384E-05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1840</v>
      </c>
      <c r="B71" s="116">
        <v>143.18</v>
      </c>
      <c r="C71" s="116">
        <v>141.88</v>
      </c>
      <c r="D71" s="116">
        <v>8.56467750474388</v>
      </c>
      <c r="E71" s="116">
        <v>9.07265603565581</v>
      </c>
      <c r="F71" s="116">
        <v>28.540206580768903</v>
      </c>
      <c r="G71" s="116" t="s">
        <v>59</v>
      </c>
      <c r="H71" s="116">
        <v>3.6996845031366092</v>
      </c>
      <c r="I71" s="116">
        <v>79.37968450313662</v>
      </c>
      <c r="J71" s="116" t="s">
        <v>73</v>
      </c>
      <c r="K71" s="116">
        <v>0.08725963015627754</v>
      </c>
      <c r="M71" s="116" t="s">
        <v>68</v>
      </c>
      <c r="N71" s="116">
        <v>0.08145698069131266</v>
      </c>
      <c r="X71" s="116">
        <v>67.5</v>
      </c>
    </row>
    <row r="72" spans="1:24" s="116" customFormat="1" ht="12.75">
      <c r="A72" s="116">
        <v>1839</v>
      </c>
      <c r="B72" s="116">
        <v>125.87999725341797</v>
      </c>
      <c r="C72" s="116">
        <v>141.97999572753906</v>
      </c>
      <c r="D72" s="116">
        <v>8.726790428161621</v>
      </c>
      <c r="E72" s="116">
        <v>8.83970832824707</v>
      </c>
      <c r="F72" s="116">
        <v>24.800411154160898</v>
      </c>
      <c r="G72" s="116" t="s">
        <v>56</v>
      </c>
      <c r="H72" s="116">
        <v>9.267554942991652</v>
      </c>
      <c r="I72" s="116">
        <v>67.64755219640962</v>
      </c>
      <c r="J72" s="116" t="s">
        <v>62</v>
      </c>
      <c r="K72" s="116">
        <v>0.1234080601559025</v>
      </c>
      <c r="L72" s="116">
        <v>0.2527137909654941</v>
      </c>
      <c r="M72" s="116">
        <v>0.02921494608507937</v>
      </c>
      <c r="N72" s="116">
        <v>0.08504757152800403</v>
      </c>
      <c r="O72" s="116">
        <v>0.004956315352594657</v>
      </c>
      <c r="P72" s="116">
        <v>0.0072496348787491486</v>
      </c>
      <c r="Q72" s="116">
        <v>0.000603298517263041</v>
      </c>
      <c r="R72" s="116">
        <v>0.001309123451755879</v>
      </c>
      <c r="S72" s="116">
        <v>6.50396544969657E-05</v>
      </c>
      <c r="T72" s="116">
        <v>0.00010668008500434346</v>
      </c>
      <c r="U72" s="116">
        <v>1.3198281072755472E-05</v>
      </c>
      <c r="V72" s="116">
        <v>4.858627822318323E-05</v>
      </c>
      <c r="W72" s="116">
        <v>4.054321206001283E-06</v>
      </c>
      <c r="X72" s="116">
        <v>67.5</v>
      </c>
    </row>
    <row r="73" spans="1:24" s="116" customFormat="1" ht="12.75">
      <c r="A73" s="116">
        <v>1838</v>
      </c>
      <c r="B73" s="116">
        <v>144.74000549316406</v>
      </c>
      <c r="C73" s="116">
        <v>154.74000549316406</v>
      </c>
      <c r="D73" s="116">
        <v>8.364307403564453</v>
      </c>
      <c r="E73" s="116">
        <v>8.968539237976074</v>
      </c>
      <c r="F73" s="116">
        <v>27.372450547684483</v>
      </c>
      <c r="G73" s="116" t="s">
        <v>57</v>
      </c>
      <c r="H73" s="116">
        <v>0.720636225099355</v>
      </c>
      <c r="I73" s="116">
        <v>77.96064171826342</v>
      </c>
      <c r="J73" s="116" t="s">
        <v>60</v>
      </c>
      <c r="K73" s="116">
        <v>0.11440159808060583</v>
      </c>
      <c r="L73" s="116">
        <v>-0.0013740662331187543</v>
      </c>
      <c r="M73" s="116">
        <v>-0.027205591328650202</v>
      </c>
      <c r="N73" s="116">
        <v>-0.0008793845525999094</v>
      </c>
      <c r="O73" s="116">
        <v>0.004574297880923862</v>
      </c>
      <c r="P73" s="116">
        <v>-0.00015730123549923772</v>
      </c>
      <c r="Q73" s="116">
        <v>-0.0005673589748549976</v>
      </c>
      <c r="R73" s="116">
        <v>-7.069871309658531E-05</v>
      </c>
      <c r="S73" s="116">
        <v>5.819504853405082E-05</v>
      </c>
      <c r="T73" s="116">
        <v>-1.1208383636328476E-05</v>
      </c>
      <c r="U73" s="116">
        <v>-1.2727639699517413E-05</v>
      </c>
      <c r="V73" s="116">
        <v>-5.577783811844462E-06</v>
      </c>
      <c r="W73" s="116">
        <v>3.5666541568269348E-06</v>
      </c>
      <c r="X73" s="116">
        <v>67.5</v>
      </c>
    </row>
    <row r="74" spans="1:24" s="116" customFormat="1" ht="12.75">
      <c r="A74" s="116">
        <v>1837</v>
      </c>
      <c r="B74" s="116">
        <v>143.66000366210938</v>
      </c>
      <c r="C74" s="116">
        <v>146.25999450683594</v>
      </c>
      <c r="D74" s="116">
        <v>8.42463207244873</v>
      </c>
      <c r="E74" s="116">
        <v>9.058706283569336</v>
      </c>
      <c r="F74" s="116">
        <v>29.790384257634056</v>
      </c>
      <c r="G74" s="116" t="s">
        <v>58</v>
      </c>
      <c r="H74" s="116">
        <v>8.075889260100524</v>
      </c>
      <c r="I74" s="116">
        <v>84.2358929222099</v>
      </c>
      <c r="J74" s="116" t="s">
        <v>61</v>
      </c>
      <c r="K74" s="116">
        <v>-0.04627984083860244</v>
      </c>
      <c r="L74" s="116">
        <v>-0.2527100553720379</v>
      </c>
      <c r="M74" s="116">
        <v>-0.010647482106703313</v>
      </c>
      <c r="N74" s="116">
        <v>-0.08504302502627485</v>
      </c>
      <c r="O74" s="116">
        <v>-0.0019081039727805607</v>
      </c>
      <c r="P74" s="116">
        <v>-0.007247928131299771</v>
      </c>
      <c r="Q74" s="116">
        <v>-0.00020511678279280332</v>
      </c>
      <c r="R74" s="116">
        <v>-0.0013072130292740023</v>
      </c>
      <c r="S74" s="116">
        <v>-2.904295066283967E-05</v>
      </c>
      <c r="T74" s="116">
        <v>-0.00010608964451252926</v>
      </c>
      <c r="U74" s="116">
        <v>-3.493109067109644E-06</v>
      </c>
      <c r="V74" s="116">
        <v>-4.826504697323825E-05</v>
      </c>
      <c r="W74" s="116">
        <v>-1.9278222342894697E-06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1840</v>
      </c>
      <c r="B76" s="116">
        <v>141.58</v>
      </c>
      <c r="C76" s="116">
        <v>150.88</v>
      </c>
      <c r="D76" s="116">
        <v>8.50288830862506</v>
      </c>
      <c r="E76" s="116">
        <v>8.869995848697325</v>
      </c>
      <c r="F76" s="116">
        <v>28.511230124321376</v>
      </c>
      <c r="G76" s="116" t="s">
        <v>59</v>
      </c>
      <c r="H76" s="116">
        <v>5.789980904700286</v>
      </c>
      <c r="I76" s="116">
        <v>79.8699809047003</v>
      </c>
      <c r="J76" s="116" t="s">
        <v>73</v>
      </c>
      <c r="K76" s="116">
        <v>0.7393554926629241</v>
      </c>
      <c r="M76" s="116" t="s">
        <v>68</v>
      </c>
      <c r="N76" s="116">
        <v>0.5633807962667113</v>
      </c>
      <c r="X76" s="116">
        <v>67.5</v>
      </c>
    </row>
    <row r="77" spans="1:24" s="116" customFormat="1" ht="12.75">
      <c r="A77" s="116">
        <v>1839</v>
      </c>
      <c r="B77" s="116">
        <v>127.37999725341797</v>
      </c>
      <c r="C77" s="116">
        <v>130.67999267578125</v>
      </c>
      <c r="D77" s="116">
        <v>8.674583435058594</v>
      </c>
      <c r="E77" s="116">
        <v>9.082518577575684</v>
      </c>
      <c r="F77" s="116">
        <v>26.379525810052392</v>
      </c>
      <c r="G77" s="116" t="s">
        <v>56</v>
      </c>
      <c r="H77" s="116">
        <v>12.512486000322241</v>
      </c>
      <c r="I77" s="116">
        <v>72.39248325374021</v>
      </c>
      <c r="J77" s="116" t="s">
        <v>62</v>
      </c>
      <c r="K77" s="116">
        <v>0.5638480522649291</v>
      </c>
      <c r="L77" s="116">
        <v>0.6255837574024633</v>
      </c>
      <c r="M77" s="116">
        <v>0.1334833391680117</v>
      </c>
      <c r="N77" s="116">
        <v>0.10683019588375</v>
      </c>
      <c r="O77" s="116">
        <v>0.022645223777664054</v>
      </c>
      <c r="P77" s="116">
        <v>0.017946108095725347</v>
      </c>
      <c r="Q77" s="116">
        <v>0.0027563907439336513</v>
      </c>
      <c r="R77" s="116">
        <v>0.0016444341147861823</v>
      </c>
      <c r="S77" s="116">
        <v>0.0002970963988557811</v>
      </c>
      <c r="T77" s="116">
        <v>0.000264061170535471</v>
      </c>
      <c r="U77" s="116">
        <v>6.027900718791193E-05</v>
      </c>
      <c r="V77" s="116">
        <v>6.103883007495489E-05</v>
      </c>
      <c r="W77" s="116">
        <v>1.8522923859140204E-05</v>
      </c>
      <c r="X77" s="116">
        <v>67.5</v>
      </c>
    </row>
    <row r="78" spans="1:24" s="116" customFormat="1" ht="12.75">
      <c r="A78" s="116">
        <v>1838</v>
      </c>
      <c r="B78" s="116">
        <v>152.17999267578125</v>
      </c>
      <c r="C78" s="116">
        <v>161.27999877929688</v>
      </c>
      <c r="D78" s="116">
        <v>8.465317726135254</v>
      </c>
      <c r="E78" s="116">
        <v>9.03377628326416</v>
      </c>
      <c r="F78" s="116">
        <v>27.198088586991975</v>
      </c>
      <c r="G78" s="116" t="s">
        <v>57</v>
      </c>
      <c r="H78" s="116">
        <v>-8.116375402001893</v>
      </c>
      <c r="I78" s="116">
        <v>76.56361727377936</v>
      </c>
      <c r="J78" s="116" t="s">
        <v>60</v>
      </c>
      <c r="K78" s="116">
        <v>0.5355583720579156</v>
      </c>
      <c r="L78" s="116">
        <v>-0.003402604958922514</v>
      </c>
      <c r="M78" s="116">
        <v>-0.1263032532377968</v>
      </c>
      <c r="N78" s="116">
        <v>-0.001104391360081089</v>
      </c>
      <c r="O78" s="116">
        <v>0.02158421924608708</v>
      </c>
      <c r="P78" s="116">
        <v>-0.00038949075047405246</v>
      </c>
      <c r="Q78" s="116">
        <v>-0.0025838386912661253</v>
      </c>
      <c r="R78" s="116">
        <v>-8.879225035705417E-05</v>
      </c>
      <c r="S78" s="116">
        <v>0.00028860416352661855</v>
      </c>
      <c r="T78" s="116">
        <v>-2.7748550698484697E-05</v>
      </c>
      <c r="U78" s="116">
        <v>-5.466292136673445E-05</v>
      </c>
      <c r="V78" s="116">
        <v>-7.001979709870429E-06</v>
      </c>
      <c r="W78" s="116">
        <v>1.8128984331742783E-05</v>
      </c>
      <c r="X78" s="116">
        <v>67.5</v>
      </c>
    </row>
    <row r="79" spans="1:24" s="116" customFormat="1" ht="12.75">
      <c r="A79" s="116">
        <v>1837</v>
      </c>
      <c r="B79" s="116">
        <v>130.94000244140625</v>
      </c>
      <c r="C79" s="116">
        <v>149.5399932861328</v>
      </c>
      <c r="D79" s="116">
        <v>8.578540802001953</v>
      </c>
      <c r="E79" s="116">
        <v>8.909539222717285</v>
      </c>
      <c r="F79" s="116">
        <v>29.037853800560253</v>
      </c>
      <c r="G79" s="116" t="s">
        <v>58</v>
      </c>
      <c r="H79" s="116">
        <v>17.15185285126347</v>
      </c>
      <c r="I79" s="116">
        <v>80.59185529266972</v>
      </c>
      <c r="J79" s="116" t="s">
        <v>61</v>
      </c>
      <c r="K79" s="116">
        <v>0.17635718347044882</v>
      </c>
      <c r="L79" s="116">
        <v>-0.6255745038005286</v>
      </c>
      <c r="M79" s="116">
        <v>0.04318900388977985</v>
      </c>
      <c r="N79" s="116">
        <v>-0.10682448723155274</v>
      </c>
      <c r="O79" s="116">
        <v>0.006850375134058391</v>
      </c>
      <c r="P79" s="116">
        <v>-0.017941880969919347</v>
      </c>
      <c r="Q79" s="116">
        <v>0.0009599310135417359</v>
      </c>
      <c r="R79" s="116">
        <v>-0.0016420351683655088</v>
      </c>
      <c r="S79" s="116">
        <v>7.052593145910349E-05</v>
      </c>
      <c r="T79" s="116">
        <v>-0.0002625991616869649</v>
      </c>
      <c r="U79" s="116">
        <v>2.5407159133097598E-05</v>
      </c>
      <c r="V79" s="116">
        <v>-6.063588918340178E-05</v>
      </c>
      <c r="W79" s="116">
        <v>3.7998204419327556E-06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1840</v>
      </c>
      <c r="B81" s="116">
        <v>149.34</v>
      </c>
      <c r="C81" s="116">
        <v>145.24</v>
      </c>
      <c r="D81" s="116">
        <v>8.21751491653848</v>
      </c>
      <c r="E81" s="116">
        <v>8.885323803254364</v>
      </c>
      <c r="F81" s="116">
        <v>29.74308673819941</v>
      </c>
      <c r="G81" s="116" t="s">
        <v>59</v>
      </c>
      <c r="H81" s="116">
        <v>4.402452561205479</v>
      </c>
      <c r="I81" s="116">
        <v>86.24245256120548</v>
      </c>
      <c r="J81" s="116" t="s">
        <v>73</v>
      </c>
      <c r="K81" s="116">
        <v>0.8001300563123626</v>
      </c>
      <c r="M81" s="116" t="s">
        <v>68</v>
      </c>
      <c r="N81" s="116">
        <v>0.5814165443090031</v>
      </c>
      <c r="X81" s="116">
        <v>67.5</v>
      </c>
    </row>
    <row r="82" spans="1:24" s="116" customFormat="1" ht="12.75">
      <c r="A82" s="116">
        <v>1839</v>
      </c>
      <c r="B82" s="116">
        <v>122.80000305175781</v>
      </c>
      <c r="C82" s="116">
        <v>131.5</v>
      </c>
      <c r="D82" s="116">
        <v>8.8806734085083</v>
      </c>
      <c r="E82" s="116">
        <v>9.007277488708496</v>
      </c>
      <c r="F82" s="116">
        <v>24.815077140582694</v>
      </c>
      <c r="G82" s="116" t="s">
        <v>56</v>
      </c>
      <c r="H82" s="116">
        <v>11.206067030433985</v>
      </c>
      <c r="I82" s="116">
        <v>66.5060700821918</v>
      </c>
      <c r="J82" s="116" t="s">
        <v>62</v>
      </c>
      <c r="K82" s="116">
        <v>0.6260191265210375</v>
      </c>
      <c r="L82" s="116">
        <v>0.6172452731328145</v>
      </c>
      <c r="M82" s="116">
        <v>0.14820150161199622</v>
      </c>
      <c r="N82" s="116">
        <v>0.06571502669272433</v>
      </c>
      <c r="O82" s="116">
        <v>0.025142128999687013</v>
      </c>
      <c r="P82" s="116">
        <v>0.017706889031634882</v>
      </c>
      <c r="Q82" s="116">
        <v>0.003060341020238022</v>
      </c>
      <c r="R82" s="116">
        <v>0.00101156994360944</v>
      </c>
      <c r="S82" s="116">
        <v>0.0003298523573508049</v>
      </c>
      <c r="T82" s="116">
        <v>0.00026053601101324084</v>
      </c>
      <c r="U82" s="116">
        <v>6.69231757761316E-05</v>
      </c>
      <c r="V82" s="116">
        <v>3.755314608347891E-05</v>
      </c>
      <c r="W82" s="116">
        <v>2.0563401085420636E-05</v>
      </c>
      <c r="X82" s="116">
        <v>67.5</v>
      </c>
    </row>
    <row r="83" spans="1:24" s="116" customFormat="1" ht="12.75">
      <c r="A83" s="116">
        <v>1838</v>
      </c>
      <c r="B83" s="116">
        <v>159.39999389648438</v>
      </c>
      <c r="C83" s="116">
        <v>161</v>
      </c>
      <c r="D83" s="116">
        <v>8.52855110168457</v>
      </c>
      <c r="E83" s="116">
        <v>9.161297798156738</v>
      </c>
      <c r="F83" s="116">
        <v>28.66665424311138</v>
      </c>
      <c r="G83" s="116" t="s">
        <v>57</v>
      </c>
      <c r="H83" s="116">
        <v>-11.776360288332341</v>
      </c>
      <c r="I83" s="116">
        <v>80.12363360815203</v>
      </c>
      <c r="J83" s="116" t="s">
        <v>60</v>
      </c>
      <c r="K83" s="116">
        <v>0.6225329578669251</v>
      </c>
      <c r="L83" s="116">
        <v>-0.0033576178428056376</v>
      </c>
      <c r="M83" s="116">
        <v>-0.1471890942575382</v>
      </c>
      <c r="N83" s="116">
        <v>-0.0006791439304324555</v>
      </c>
      <c r="O83" s="116">
        <v>0.02502925521186485</v>
      </c>
      <c r="P83" s="116">
        <v>-0.00038432334513114735</v>
      </c>
      <c r="Q83" s="116">
        <v>-0.003029020816052985</v>
      </c>
      <c r="R83" s="116">
        <v>-5.460516893602339E-05</v>
      </c>
      <c r="S83" s="116">
        <v>0.0003297307972339488</v>
      </c>
      <c r="T83" s="116">
        <v>-2.737932885301465E-05</v>
      </c>
      <c r="U83" s="116">
        <v>-6.527200692151671E-05</v>
      </c>
      <c r="V83" s="116">
        <v>-4.303863841975097E-06</v>
      </c>
      <c r="W83" s="116">
        <v>2.0563023702300552E-05</v>
      </c>
      <c r="X83" s="116">
        <v>67.5</v>
      </c>
    </row>
    <row r="84" spans="1:24" s="116" customFormat="1" ht="12.75">
      <c r="A84" s="116">
        <v>1837</v>
      </c>
      <c r="B84" s="116">
        <v>141.17999267578125</v>
      </c>
      <c r="C84" s="116">
        <v>149.3800048828125</v>
      </c>
      <c r="D84" s="116">
        <v>8.504240989685059</v>
      </c>
      <c r="E84" s="116">
        <v>9.147163391113281</v>
      </c>
      <c r="F84" s="116">
        <v>30.942060694679956</v>
      </c>
      <c r="G84" s="116" t="s">
        <v>58</v>
      </c>
      <c r="H84" s="116">
        <v>12.984356785248622</v>
      </c>
      <c r="I84" s="116">
        <v>86.66434946102987</v>
      </c>
      <c r="J84" s="116" t="s">
        <v>61</v>
      </c>
      <c r="K84" s="116">
        <v>0.06597471591162851</v>
      </c>
      <c r="L84" s="116">
        <v>-0.6172361408790192</v>
      </c>
      <c r="M84" s="116">
        <v>0.017293224444737007</v>
      </c>
      <c r="N84" s="116">
        <v>-0.06571151723059838</v>
      </c>
      <c r="O84" s="116">
        <v>0.002379713044936066</v>
      </c>
      <c r="P84" s="116">
        <v>-0.01770271772200582</v>
      </c>
      <c r="Q84" s="116">
        <v>0.0004367150742408668</v>
      </c>
      <c r="R84" s="116">
        <v>-0.0010100950580710086</v>
      </c>
      <c r="S84" s="116">
        <v>8.954273021727208E-06</v>
      </c>
      <c r="T84" s="116">
        <v>-0.00025909339124387183</v>
      </c>
      <c r="U84" s="116">
        <v>1.4774185879448053E-05</v>
      </c>
      <c r="V84" s="116">
        <v>-3.730570381050124E-05</v>
      </c>
      <c r="W84" s="116">
        <v>-1.2458097167834459E-07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20.351475870566965</v>
      </c>
      <c r="G85" s="117"/>
      <c r="H85" s="117"/>
      <c r="I85" s="118"/>
      <c r="J85" s="118" t="s">
        <v>159</v>
      </c>
      <c r="K85" s="117">
        <f>AVERAGE(K83,K78,K73,K68,K63,K58)</f>
        <v>0.2854606821559971</v>
      </c>
      <c r="L85" s="117">
        <f>AVERAGE(L83,L78,L73,L68,L63,L58)</f>
        <v>-0.0029201123254577704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34.71906097396479</v>
      </c>
      <c r="G86" s="117"/>
      <c r="H86" s="117"/>
      <c r="I86" s="118"/>
      <c r="J86" s="118" t="s">
        <v>160</v>
      </c>
      <c r="K86" s="117">
        <f>AVERAGE(K84,K79,K74,K69,K64,K59)</f>
        <v>-0.3952788663918405</v>
      </c>
      <c r="L86" s="117">
        <f>AVERAGE(L84,L79,L74,L69,L64,L59)</f>
        <v>-0.5368880469590318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0.1784129263474982</v>
      </c>
      <c r="L87" s="117">
        <f>ABS(L85/$H$33)</f>
        <v>0.008111423126271585</v>
      </c>
      <c r="M87" s="118" t="s">
        <v>111</v>
      </c>
      <c r="N87" s="117">
        <f>K87+L87+L88+K88</f>
        <v>0.7466696438185285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0.22459026499536391</v>
      </c>
      <c r="L88" s="117">
        <f>ABS(L86/$H$34)</f>
        <v>0.33555502934939485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1840</v>
      </c>
      <c r="B91" s="101">
        <v>161.94</v>
      </c>
      <c r="C91" s="101">
        <v>165.74</v>
      </c>
      <c r="D91" s="101">
        <v>8.44264402476526</v>
      </c>
      <c r="E91" s="101">
        <v>8.857803687369774</v>
      </c>
      <c r="F91" s="101">
        <v>33.21847908163036</v>
      </c>
      <c r="G91" s="101" t="s">
        <v>59</v>
      </c>
      <c r="H91" s="101">
        <v>-0.6392255181762465</v>
      </c>
      <c r="I91" s="101">
        <v>93.80077448182375</v>
      </c>
      <c r="J91" s="101" t="s">
        <v>73</v>
      </c>
      <c r="K91" s="101">
        <v>2.3582597869251436</v>
      </c>
      <c r="M91" s="101" t="s">
        <v>68</v>
      </c>
      <c r="N91" s="101">
        <v>1.9182807754574451</v>
      </c>
      <c r="X91" s="101">
        <v>67.5</v>
      </c>
    </row>
    <row r="92" spans="1:24" s="101" customFormat="1" ht="12.75" hidden="1">
      <c r="A92" s="101">
        <v>1839</v>
      </c>
      <c r="B92" s="101">
        <v>105.72000122070312</v>
      </c>
      <c r="C92" s="101">
        <v>111.41999816894531</v>
      </c>
      <c r="D92" s="101">
        <v>8.748424530029297</v>
      </c>
      <c r="E92" s="101">
        <v>8.988665580749512</v>
      </c>
      <c r="F92" s="101">
        <v>25.22150042779227</v>
      </c>
      <c r="G92" s="101" t="s">
        <v>56</v>
      </c>
      <c r="H92" s="101">
        <v>30.34789944829548</v>
      </c>
      <c r="I92" s="101">
        <v>68.5679006689986</v>
      </c>
      <c r="J92" s="101" t="s">
        <v>62</v>
      </c>
      <c r="K92" s="101">
        <v>0.8371167057599941</v>
      </c>
      <c r="L92" s="101">
        <v>1.2661432404641406</v>
      </c>
      <c r="M92" s="101">
        <v>0.1981755815154119</v>
      </c>
      <c r="N92" s="101">
        <v>0.11239791737946853</v>
      </c>
      <c r="O92" s="101">
        <v>0.033620524644190804</v>
      </c>
      <c r="P92" s="101">
        <v>0.036321834825975195</v>
      </c>
      <c r="Q92" s="101">
        <v>0.004092365720643499</v>
      </c>
      <c r="R92" s="101">
        <v>0.0017302034559911873</v>
      </c>
      <c r="S92" s="101">
        <v>0.00044112632326178037</v>
      </c>
      <c r="T92" s="101">
        <v>0.0005344566026728406</v>
      </c>
      <c r="U92" s="101">
        <v>8.948817108141154E-05</v>
      </c>
      <c r="V92" s="101">
        <v>6.422643528203019E-05</v>
      </c>
      <c r="W92" s="101">
        <v>2.7500959756376896E-05</v>
      </c>
      <c r="X92" s="101">
        <v>67.5</v>
      </c>
    </row>
    <row r="93" spans="1:24" s="101" customFormat="1" ht="12.75" hidden="1">
      <c r="A93" s="101">
        <v>1837</v>
      </c>
      <c r="B93" s="101">
        <v>147.8800048828125</v>
      </c>
      <c r="C93" s="101">
        <v>161.67999267578125</v>
      </c>
      <c r="D93" s="101">
        <v>8.751947402954102</v>
      </c>
      <c r="E93" s="101">
        <v>9.137486457824707</v>
      </c>
      <c r="F93" s="101">
        <v>23.15162466208834</v>
      </c>
      <c r="G93" s="101" t="s">
        <v>57</v>
      </c>
      <c r="H93" s="101">
        <v>-17.35313717896699</v>
      </c>
      <c r="I93" s="101">
        <v>63.026867703845504</v>
      </c>
      <c r="J93" s="101" t="s">
        <v>60</v>
      </c>
      <c r="K93" s="101">
        <v>0.6407621814068526</v>
      </c>
      <c r="L93" s="101">
        <v>-0.0068875347482177</v>
      </c>
      <c r="M93" s="101">
        <v>-0.15313126445864608</v>
      </c>
      <c r="N93" s="101">
        <v>-0.0011615803901475702</v>
      </c>
      <c r="O93" s="101">
        <v>0.02549955951570624</v>
      </c>
      <c r="P93" s="101">
        <v>-0.0007882295912001868</v>
      </c>
      <c r="Q93" s="101">
        <v>-0.0032292248582885107</v>
      </c>
      <c r="R93" s="101">
        <v>-9.3405131294545E-05</v>
      </c>
      <c r="S93" s="101">
        <v>0.0003143591853031504</v>
      </c>
      <c r="T93" s="101">
        <v>-5.614754619647412E-05</v>
      </c>
      <c r="U93" s="101">
        <v>-7.474374956695428E-05</v>
      </c>
      <c r="V93" s="101">
        <v>-7.366947678421128E-06</v>
      </c>
      <c r="W93" s="101">
        <v>1.8940948266726567E-05</v>
      </c>
      <c r="X93" s="101">
        <v>67.5</v>
      </c>
    </row>
    <row r="94" spans="1:24" s="101" customFormat="1" ht="12.75" hidden="1">
      <c r="A94" s="101">
        <v>1838</v>
      </c>
      <c r="B94" s="101">
        <v>134.13999938964844</v>
      </c>
      <c r="C94" s="101">
        <v>154.0399932861328</v>
      </c>
      <c r="D94" s="101">
        <v>8.547292709350586</v>
      </c>
      <c r="E94" s="101">
        <v>9.080881118774414</v>
      </c>
      <c r="F94" s="101">
        <v>29.809493597980538</v>
      </c>
      <c r="G94" s="101" t="s">
        <v>58</v>
      </c>
      <c r="H94" s="101">
        <v>16.40709622338504</v>
      </c>
      <c r="I94" s="101">
        <v>83.04709561303348</v>
      </c>
      <c r="J94" s="101" t="s">
        <v>61</v>
      </c>
      <c r="K94" s="101">
        <v>-0.5386911972003964</v>
      </c>
      <c r="L94" s="101">
        <v>-1.2661245070047917</v>
      </c>
      <c r="M94" s="101">
        <v>-0.12579497984525403</v>
      </c>
      <c r="N94" s="101">
        <v>-0.11239191502167341</v>
      </c>
      <c r="O94" s="101">
        <v>-0.02191146142674186</v>
      </c>
      <c r="P94" s="101">
        <v>-0.03631328103100821</v>
      </c>
      <c r="Q94" s="101">
        <v>-0.0025138743019708703</v>
      </c>
      <c r="R94" s="101">
        <v>-0.0017276803756979173</v>
      </c>
      <c r="S94" s="101">
        <v>-0.0003094684728530458</v>
      </c>
      <c r="T94" s="101">
        <v>-0.0005314991187167758</v>
      </c>
      <c r="U94" s="101">
        <v>-4.9208786452913075E-05</v>
      </c>
      <c r="V94" s="101">
        <v>-6.380253185368288E-05</v>
      </c>
      <c r="W94" s="101">
        <v>-1.9938487060934422E-05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1840</v>
      </c>
      <c r="B96" s="101">
        <v>167.98</v>
      </c>
      <c r="C96" s="101">
        <v>147.88</v>
      </c>
      <c r="D96" s="101">
        <v>8.38717407260258</v>
      </c>
      <c r="E96" s="101">
        <v>9.127673391011005</v>
      </c>
      <c r="F96" s="101">
        <v>33.549688848156244</v>
      </c>
      <c r="G96" s="101" t="s">
        <v>59</v>
      </c>
      <c r="H96" s="101">
        <v>-5.093258011097262</v>
      </c>
      <c r="I96" s="101">
        <v>95.38674198890273</v>
      </c>
      <c r="J96" s="101" t="s">
        <v>73</v>
      </c>
      <c r="K96" s="101">
        <v>1.3998789092611594</v>
      </c>
      <c r="M96" s="101" t="s">
        <v>68</v>
      </c>
      <c r="N96" s="101">
        <v>1.236169064976526</v>
      </c>
      <c r="X96" s="101">
        <v>67.5</v>
      </c>
    </row>
    <row r="97" spans="1:24" s="101" customFormat="1" ht="12.75" hidden="1">
      <c r="A97" s="101">
        <v>1839</v>
      </c>
      <c r="B97" s="101">
        <v>106.72000122070312</v>
      </c>
      <c r="C97" s="101">
        <v>125.0199966430664</v>
      </c>
      <c r="D97" s="101">
        <v>8.74015998840332</v>
      </c>
      <c r="E97" s="101">
        <v>9.01307487487793</v>
      </c>
      <c r="F97" s="101">
        <v>22.432271267025417</v>
      </c>
      <c r="G97" s="101" t="s">
        <v>56</v>
      </c>
      <c r="H97" s="101">
        <v>21.825253303876536</v>
      </c>
      <c r="I97" s="101">
        <v>61.04525452457966</v>
      </c>
      <c r="J97" s="101" t="s">
        <v>62</v>
      </c>
      <c r="K97" s="101">
        <v>0.4408293813838831</v>
      </c>
      <c r="L97" s="101">
        <v>1.0902993256496216</v>
      </c>
      <c r="M97" s="101">
        <v>0.10436019917286052</v>
      </c>
      <c r="N97" s="101">
        <v>0.06787455223451647</v>
      </c>
      <c r="O97" s="101">
        <v>0.017704849615132513</v>
      </c>
      <c r="P97" s="101">
        <v>0.03127735357834374</v>
      </c>
      <c r="Q97" s="101">
        <v>0.0021550606974570985</v>
      </c>
      <c r="R97" s="101">
        <v>0.001044844429596245</v>
      </c>
      <c r="S97" s="101">
        <v>0.00023230479019948898</v>
      </c>
      <c r="T97" s="101">
        <v>0.0004602310282537572</v>
      </c>
      <c r="U97" s="101">
        <v>4.711501514766624E-05</v>
      </c>
      <c r="V97" s="101">
        <v>3.878807943928703E-05</v>
      </c>
      <c r="W97" s="101">
        <v>1.448107381069555E-05</v>
      </c>
      <c r="X97" s="101">
        <v>67.5</v>
      </c>
    </row>
    <row r="98" spans="1:24" s="101" customFormat="1" ht="12.75" hidden="1">
      <c r="A98" s="101">
        <v>1837</v>
      </c>
      <c r="B98" s="101">
        <v>158.5399932861328</v>
      </c>
      <c r="C98" s="101">
        <v>157.0399932861328</v>
      </c>
      <c r="D98" s="101">
        <v>8.401637077331543</v>
      </c>
      <c r="E98" s="101">
        <v>8.91111946105957</v>
      </c>
      <c r="F98" s="101">
        <v>27.119019765080946</v>
      </c>
      <c r="G98" s="101" t="s">
        <v>57</v>
      </c>
      <c r="H98" s="101">
        <v>-14.099797790997144</v>
      </c>
      <c r="I98" s="101">
        <v>76.94019549513567</v>
      </c>
      <c r="J98" s="101" t="s">
        <v>60</v>
      </c>
      <c r="K98" s="101">
        <v>0.3453478525664467</v>
      </c>
      <c r="L98" s="101">
        <v>-0.00593139191506464</v>
      </c>
      <c r="M98" s="101">
        <v>-0.08248831216913668</v>
      </c>
      <c r="N98" s="101">
        <v>-0.0007013648892225877</v>
      </c>
      <c r="O98" s="101">
        <v>0.013750532364875915</v>
      </c>
      <c r="P98" s="101">
        <v>-0.0006787508915297024</v>
      </c>
      <c r="Q98" s="101">
        <v>-0.0017374343650483277</v>
      </c>
      <c r="R98" s="101">
        <v>-5.6408472610710827E-05</v>
      </c>
      <c r="S98" s="101">
        <v>0.00017009527446676398</v>
      </c>
      <c r="T98" s="101">
        <v>-4.8344681421927995E-05</v>
      </c>
      <c r="U98" s="101">
        <v>-4.00717073508784E-05</v>
      </c>
      <c r="V98" s="101">
        <v>-4.449828730826118E-06</v>
      </c>
      <c r="W98" s="101">
        <v>1.0264856182616843E-05</v>
      </c>
      <c r="X98" s="101">
        <v>67.5</v>
      </c>
    </row>
    <row r="99" spans="1:24" s="101" customFormat="1" ht="12.75" hidden="1">
      <c r="A99" s="101">
        <v>1838</v>
      </c>
      <c r="B99" s="101">
        <v>130.67999267578125</v>
      </c>
      <c r="C99" s="101">
        <v>151.0800018310547</v>
      </c>
      <c r="D99" s="101">
        <v>8.545551300048828</v>
      </c>
      <c r="E99" s="101">
        <v>9.015775680541992</v>
      </c>
      <c r="F99" s="101">
        <v>27.966374557147667</v>
      </c>
      <c r="G99" s="101" t="s">
        <v>58</v>
      </c>
      <c r="H99" s="101">
        <v>14.736860082756891</v>
      </c>
      <c r="I99" s="101">
        <v>77.91685275853814</v>
      </c>
      <c r="J99" s="101" t="s">
        <v>61</v>
      </c>
      <c r="K99" s="101">
        <v>-0.2739806639510184</v>
      </c>
      <c r="L99" s="101">
        <v>-1.0902831916992803</v>
      </c>
      <c r="M99" s="101">
        <v>-0.06392753340217477</v>
      </c>
      <c r="N99" s="101">
        <v>-0.0678709284475192</v>
      </c>
      <c r="O99" s="101">
        <v>-0.011152782593458812</v>
      </c>
      <c r="P99" s="101">
        <v>-0.031269987913204886</v>
      </c>
      <c r="Q99" s="101">
        <v>-0.0012749935046396865</v>
      </c>
      <c r="R99" s="101">
        <v>-0.0010433206440380778</v>
      </c>
      <c r="S99" s="101">
        <v>-0.00015821856134380952</v>
      </c>
      <c r="T99" s="101">
        <v>-0.0004576848163810145</v>
      </c>
      <c r="U99" s="101">
        <v>-2.4780696567093858E-05</v>
      </c>
      <c r="V99" s="101">
        <v>-3.853198841034233E-05</v>
      </c>
      <c r="W99" s="101">
        <v>-1.0214412673326122E-05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1840</v>
      </c>
      <c r="B101" s="101">
        <v>152.5</v>
      </c>
      <c r="C101" s="101">
        <v>147.4</v>
      </c>
      <c r="D101" s="101">
        <v>8.630909202202783</v>
      </c>
      <c r="E101" s="101">
        <v>9.040220717341159</v>
      </c>
      <c r="F101" s="101">
        <v>31.030185534394594</v>
      </c>
      <c r="G101" s="101" t="s">
        <v>59</v>
      </c>
      <c r="H101" s="101">
        <v>0.6763544898217617</v>
      </c>
      <c r="I101" s="101">
        <v>85.67635448982176</v>
      </c>
      <c r="J101" s="101" t="s">
        <v>73</v>
      </c>
      <c r="K101" s="101">
        <v>0.8175701782646239</v>
      </c>
      <c r="M101" s="101" t="s">
        <v>68</v>
      </c>
      <c r="N101" s="101">
        <v>0.6446605529777112</v>
      </c>
      <c r="X101" s="101">
        <v>67.5</v>
      </c>
    </row>
    <row r="102" spans="1:24" s="101" customFormat="1" ht="12.75" hidden="1">
      <c r="A102" s="101">
        <v>1839</v>
      </c>
      <c r="B102" s="101">
        <v>107.58000183105469</v>
      </c>
      <c r="C102" s="101">
        <v>131.77999877929688</v>
      </c>
      <c r="D102" s="101">
        <v>8.901461601257324</v>
      </c>
      <c r="E102" s="101">
        <v>9.026094436645508</v>
      </c>
      <c r="F102" s="101">
        <v>22.60537636748767</v>
      </c>
      <c r="G102" s="101" t="s">
        <v>56</v>
      </c>
      <c r="H102" s="101">
        <v>20.323784889143248</v>
      </c>
      <c r="I102" s="101">
        <v>60.403786720197935</v>
      </c>
      <c r="J102" s="101" t="s">
        <v>62</v>
      </c>
      <c r="K102" s="101">
        <v>0.5423487528261712</v>
      </c>
      <c r="L102" s="101">
        <v>0.7060062363938212</v>
      </c>
      <c r="M102" s="101">
        <v>0.12839341499111326</v>
      </c>
      <c r="N102" s="101">
        <v>0.08720481431319896</v>
      </c>
      <c r="O102" s="101">
        <v>0.021781932796069575</v>
      </c>
      <c r="P102" s="101">
        <v>0.02025322370383732</v>
      </c>
      <c r="Q102" s="101">
        <v>0.0026513757953907377</v>
      </c>
      <c r="R102" s="101">
        <v>0.0013423746773925948</v>
      </c>
      <c r="S102" s="101">
        <v>0.00028580481489614266</v>
      </c>
      <c r="T102" s="101">
        <v>0.00029802046929480215</v>
      </c>
      <c r="U102" s="101">
        <v>5.798525262850548E-05</v>
      </c>
      <c r="V102" s="101">
        <v>4.9825318333785166E-05</v>
      </c>
      <c r="W102" s="101">
        <v>1.7818956576872185E-05</v>
      </c>
      <c r="X102" s="101">
        <v>67.5</v>
      </c>
    </row>
    <row r="103" spans="1:24" s="101" customFormat="1" ht="12.75" hidden="1">
      <c r="A103" s="101">
        <v>1837</v>
      </c>
      <c r="B103" s="101">
        <v>150.94000244140625</v>
      </c>
      <c r="C103" s="101">
        <v>148.33999633789062</v>
      </c>
      <c r="D103" s="101">
        <v>8.554759979248047</v>
      </c>
      <c r="E103" s="101">
        <v>9.038043022155762</v>
      </c>
      <c r="F103" s="101">
        <v>27.237814381634113</v>
      </c>
      <c r="G103" s="101" t="s">
        <v>57</v>
      </c>
      <c r="H103" s="101">
        <v>-7.570165500096124</v>
      </c>
      <c r="I103" s="101">
        <v>75.86983694131013</v>
      </c>
      <c r="J103" s="101" t="s">
        <v>60</v>
      </c>
      <c r="K103" s="101">
        <v>0.31546514327619224</v>
      </c>
      <c r="L103" s="101">
        <v>-0.003840214294854376</v>
      </c>
      <c r="M103" s="101">
        <v>-0.07586414428104034</v>
      </c>
      <c r="N103" s="101">
        <v>-0.0009013863222199621</v>
      </c>
      <c r="O103" s="101">
        <v>0.012477945690071202</v>
      </c>
      <c r="P103" s="101">
        <v>-0.0004394952920388351</v>
      </c>
      <c r="Q103" s="101">
        <v>-0.0016221758061846115</v>
      </c>
      <c r="R103" s="101">
        <v>-7.247684052645156E-05</v>
      </c>
      <c r="S103" s="101">
        <v>0.00014751416908917065</v>
      </c>
      <c r="T103" s="101">
        <v>-3.130774708552603E-05</v>
      </c>
      <c r="U103" s="101">
        <v>-3.8995450170057415E-05</v>
      </c>
      <c r="V103" s="101">
        <v>-5.7175176611527365E-06</v>
      </c>
      <c r="W103" s="101">
        <v>8.681680921763094E-06</v>
      </c>
      <c r="X103" s="101">
        <v>67.5</v>
      </c>
    </row>
    <row r="104" spans="1:24" s="101" customFormat="1" ht="12.75" hidden="1">
      <c r="A104" s="101">
        <v>1838</v>
      </c>
      <c r="B104" s="101">
        <v>135.3800048828125</v>
      </c>
      <c r="C104" s="101">
        <v>151.17999267578125</v>
      </c>
      <c r="D104" s="101">
        <v>8.46694564819336</v>
      </c>
      <c r="E104" s="101">
        <v>8.908330917358398</v>
      </c>
      <c r="F104" s="101">
        <v>27.29438872291381</v>
      </c>
      <c r="G104" s="101" t="s">
        <v>58</v>
      </c>
      <c r="H104" s="101">
        <v>8.885770836844173</v>
      </c>
      <c r="I104" s="101">
        <v>76.76577571965667</v>
      </c>
      <c r="J104" s="101" t="s">
        <v>61</v>
      </c>
      <c r="K104" s="101">
        <v>-0.4411620032027179</v>
      </c>
      <c r="L104" s="101">
        <v>-0.7059957921837338</v>
      </c>
      <c r="M104" s="101">
        <v>-0.10358330283199951</v>
      </c>
      <c r="N104" s="101">
        <v>-0.08720015563115484</v>
      </c>
      <c r="O104" s="101">
        <v>-0.017853668185785373</v>
      </c>
      <c r="P104" s="101">
        <v>-0.020248454614758965</v>
      </c>
      <c r="Q104" s="101">
        <v>-0.002097221796142023</v>
      </c>
      <c r="R104" s="101">
        <v>-0.0013404166822642042</v>
      </c>
      <c r="S104" s="101">
        <v>-0.0002447937134318403</v>
      </c>
      <c r="T104" s="101">
        <v>-0.00029637143096311234</v>
      </c>
      <c r="U104" s="101">
        <v>-4.2914384399944156E-05</v>
      </c>
      <c r="V104" s="101">
        <v>-4.949618509397906E-05</v>
      </c>
      <c r="W104" s="101">
        <v>-1.556096493991138E-05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1840</v>
      </c>
      <c r="B106" s="101">
        <v>143.18</v>
      </c>
      <c r="C106" s="101">
        <v>141.88</v>
      </c>
      <c r="D106" s="101">
        <v>8.56467750474388</v>
      </c>
      <c r="E106" s="101">
        <v>9.07265603565581</v>
      </c>
      <c r="F106" s="101">
        <v>29.955690348277948</v>
      </c>
      <c r="G106" s="101" t="s">
        <v>59</v>
      </c>
      <c r="H106" s="101">
        <v>7.636609576408176</v>
      </c>
      <c r="I106" s="101">
        <v>83.31660957640818</v>
      </c>
      <c r="J106" s="101" t="s">
        <v>73</v>
      </c>
      <c r="K106" s="101">
        <v>0.1301680433530411</v>
      </c>
      <c r="M106" s="101" t="s">
        <v>68</v>
      </c>
      <c r="N106" s="101">
        <v>0.07971973261386409</v>
      </c>
      <c r="X106" s="101">
        <v>67.5</v>
      </c>
    </row>
    <row r="107" spans="1:24" s="101" customFormat="1" ht="12.75" hidden="1">
      <c r="A107" s="101">
        <v>1839</v>
      </c>
      <c r="B107" s="101">
        <v>125.87999725341797</v>
      </c>
      <c r="C107" s="101">
        <v>141.97999572753906</v>
      </c>
      <c r="D107" s="101">
        <v>8.726790428161621</v>
      </c>
      <c r="E107" s="101">
        <v>8.83970832824707</v>
      </c>
      <c r="F107" s="101">
        <v>24.800411154160898</v>
      </c>
      <c r="G107" s="101" t="s">
        <v>56</v>
      </c>
      <c r="H107" s="101">
        <v>9.267554942991652</v>
      </c>
      <c r="I107" s="101">
        <v>67.64755219640962</v>
      </c>
      <c r="J107" s="101" t="s">
        <v>62</v>
      </c>
      <c r="K107" s="101">
        <v>0.32990427347131257</v>
      </c>
      <c r="L107" s="101">
        <v>0.08846119213461712</v>
      </c>
      <c r="M107" s="101">
        <v>0.0781000094565131</v>
      </c>
      <c r="N107" s="101">
        <v>0.08496988997202036</v>
      </c>
      <c r="O107" s="101">
        <v>0.013249532917174242</v>
      </c>
      <c r="P107" s="101">
        <v>0.0025377668431878445</v>
      </c>
      <c r="Q107" s="101">
        <v>0.0016127948631464459</v>
      </c>
      <c r="R107" s="101">
        <v>0.0013079294494430904</v>
      </c>
      <c r="S107" s="101">
        <v>0.00017384624823418916</v>
      </c>
      <c r="T107" s="101">
        <v>3.7344737583728686E-05</v>
      </c>
      <c r="U107" s="101">
        <v>3.5282798688287394E-05</v>
      </c>
      <c r="V107" s="101">
        <v>4.8541497905724336E-05</v>
      </c>
      <c r="W107" s="101">
        <v>1.0838582561432127E-05</v>
      </c>
      <c r="X107" s="101">
        <v>67.5</v>
      </c>
    </row>
    <row r="108" spans="1:24" s="101" customFormat="1" ht="12.75" hidden="1">
      <c r="A108" s="101">
        <v>1837</v>
      </c>
      <c r="B108" s="101">
        <v>143.66000366210938</v>
      </c>
      <c r="C108" s="101">
        <v>146.25999450683594</v>
      </c>
      <c r="D108" s="101">
        <v>8.42463207244873</v>
      </c>
      <c r="E108" s="101">
        <v>9.058706283569336</v>
      </c>
      <c r="F108" s="101">
        <v>27.278602523922824</v>
      </c>
      <c r="G108" s="101" t="s">
        <v>57</v>
      </c>
      <c r="H108" s="101">
        <v>0.9735244387860007</v>
      </c>
      <c r="I108" s="101">
        <v>77.13352810089538</v>
      </c>
      <c r="J108" s="101" t="s">
        <v>60</v>
      </c>
      <c r="K108" s="101">
        <v>0.25546635033144993</v>
      </c>
      <c r="L108" s="101">
        <v>-0.0004802953609069051</v>
      </c>
      <c r="M108" s="101">
        <v>-0.061035698936763694</v>
      </c>
      <c r="N108" s="101">
        <v>-0.0008785527706572142</v>
      </c>
      <c r="O108" s="101">
        <v>0.010168956011491639</v>
      </c>
      <c r="P108" s="101">
        <v>-5.506108994785995E-05</v>
      </c>
      <c r="Q108" s="101">
        <v>-0.001286341101208806</v>
      </c>
      <c r="R108" s="101">
        <v>-7.062463539120948E-05</v>
      </c>
      <c r="S108" s="101">
        <v>0.00012559739398586604</v>
      </c>
      <c r="T108" s="101">
        <v>-3.929434478954555E-06</v>
      </c>
      <c r="U108" s="101">
        <v>-2.9737574094505008E-05</v>
      </c>
      <c r="V108" s="101">
        <v>-5.570610169698703E-06</v>
      </c>
      <c r="W108" s="101">
        <v>7.579098081243982E-06</v>
      </c>
      <c r="X108" s="101">
        <v>67.5</v>
      </c>
    </row>
    <row r="109" spans="1:24" s="101" customFormat="1" ht="12.75" hidden="1">
      <c r="A109" s="101">
        <v>1838</v>
      </c>
      <c r="B109" s="101">
        <v>144.74000549316406</v>
      </c>
      <c r="C109" s="101">
        <v>154.74000549316406</v>
      </c>
      <c r="D109" s="101">
        <v>8.364307403564453</v>
      </c>
      <c r="E109" s="101">
        <v>8.968539237976074</v>
      </c>
      <c r="F109" s="101">
        <v>28.4768843231139</v>
      </c>
      <c r="G109" s="101" t="s">
        <v>58</v>
      </c>
      <c r="H109" s="101">
        <v>3.86622107939678</v>
      </c>
      <c r="I109" s="101">
        <v>81.10622657256084</v>
      </c>
      <c r="J109" s="101" t="s">
        <v>61</v>
      </c>
      <c r="K109" s="101">
        <v>-0.20874331966068635</v>
      </c>
      <c r="L109" s="101">
        <v>-0.08845988825588655</v>
      </c>
      <c r="M109" s="101">
        <v>-0.048726326892227154</v>
      </c>
      <c r="N109" s="101">
        <v>-0.0849653479183509</v>
      </c>
      <c r="O109" s="101">
        <v>-0.008493671535892582</v>
      </c>
      <c r="P109" s="101">
        <v>-0.00253716945172319</v>
      </c>
      <c r="Q109" s="101">
        <v>-0.0009728483139382417</v>
      </c>
      <c r="R109" s="101">
        <v>-0.001306021288339652</v>
      </c>
      <c r="S109" s="101">
        <v>-0.00012019905427690546</v>
      </c>
      <c r="T109" s="101">
        <v>-3.713743353912816E-05</v>
      </c>
      <c r="U109" s="101">
        <v>-1.8988221882315345E-05</v>
      </c>
      <c r="V109" s="101">
        <v>-4.8220797600917905E-05</v>
      </c>
      <c r="W109" s="101">
        <v>-7.748041314801075E-06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1840</v>
      </c>
      <c r="B111" s="101">
        <v>141.58</v>
      </c>
      <c r="C111" s="101">
        <v>150.88</v>
      </c>
      <c r="D111" s="101">
        <v>8.50288830862506</v>
      </c>
      <c r="E111" s="101">
        <v>8.869995848697325</v>
      </c>
      <c r="F111" s="101">
        <v>30.85516022730969</v>
      </c>
      <c r="G111" s="101" t="s">
        <v>59</v>
      </c>
      <c r="H111" s="101">
        <v>12.356153312951818</v>
      </c>
      <c r="I111" s="101">
        <v>86.43615331295183</v>
      </c>
      <c r="J111" s="101" t="s">
        <v>73</v>
      </c>
      <c r="K111" s="101">
        <v>0.40413225974728956</v>
      </c>
      <c r="M111" s="101" t="s">
        <v>68</v>
      </c>
      <c r="N111" s="101">
        <v>0.2233648745103237</v>
      </c>
      <c r="X111" s="101">
        <v>67.5</v>
      </c>
    </row>
    <row r="112" spans="1:24" s="101" customFormat="1" ht="12.75" hidden="1">
      <c r="A112" s="101">
        <v>1839</v>
      </c>
      <c r="B112" s="101">
        <v>127.37999725341797</v>
      </c>
      <c r="C112" s="101">
        <v>130.67999267578125</v>
      </c>
      <c r="D112" s="101">
        <v>8.674583435058594</v>
      </c>
      <c r="E112" s="101">
        <v>9.082518577575684</v>
      </c>
      <c r="F112" s="101">
        <v>26.379525810052392</v>
      </c>
      <c r="G112" s="101" t="s">
        <v>56</v>
      </c>
      <c r="H112" s="101">
        <v>12.512486000322241</v>
      </c>
      <c r="I112" s="101">
        <v>72.39248325374021</v>
      </c>
      <c r="J112" s="101" t="s">
        <v>62</v>
      </c>
      <c r="K112" s="101">
        <v>0.6091811920012957</v>
      </c>
      <c r="L112" s="101">
        <v>0.013780364390266983</v>
      </c>
      <c r="M112" s="101">
        <v>0.14421485769355977</v>
      </c>
      <c r="N112" s="101">
        <v>0.10692189379504503</v>
      </c>
      <c r="O112" s="101">
        <v>0.024465785153433225</v>
      </c>
      <c r="P112" s="101">
        <v>0.00039517399130588256</v>
      </c>
      <c r="Q112" s="101">
        <v>0.0029780907127127487</v>
      </c>
      <c r="R112" s="101">
        <v>0.0016458372884178166</v>
      </c>
      <c r="S112" s="101">
        <v>0.00032100459687016327</v>
      </c>
      <c r="T112" s="101">
        <v>5.811993612448558E-06</v>
      </c>
      <c r="U112" s="101">
        <v>6.515039141062593E-05</v>
      </c>
      <c r="V112" s="101">
        <v>6.108155436740682E-05</v>
      </c>
      <c r="W112" s="101">
        <v>2.001395067108999E-05</v>
      </c>
      <c r="X112" s="101">
        <v>67.5</v>
      </c>
    </row>
    <row r="113" spans="1:24" s="101" customFormat="1" ht="12.75" hidden="1">
      <c r="A113" s="101">
        <v>1837</v>
      </c>
      <c r="B113" s="101">
        <v>130.94000244140625</v>
      </c>
      <c r="C113" s="101">
        <v>149.5399932861328</v>
      </c>
      <c r="D113" s="101">
        <v>8.578540802001953</v>
      </c>
      <c r="E113" s="101">
        <v>8.909539222717285</v>
      </c>
      <c r="F113" s="101">
        <v>23.462133463642964</v>
      </c>
      <c r="G113" s="101" t="s">
        <v>57</v>
      </c>
      <c r="H113" s="101">
        <v>1.6769610210496353</v>
      </c>
      <c r="I113" s="101">
        <v>65.11696346245589</v>
      </c>
      <c r="J113" s="101" t="s">
        <v>60</v>
      </c>
      <c r="K113" s="101">
        <v>0.4089911365494087</v>
      </c>
      <c r="L113" s="101">
        <v>7.633967682719702E-05</v>
      </c>
      <c r="M113" s="101">
        <v>-0.0980312749089471</v>
      </c>
      <c r="N113" s="101">
        <v>-0.0011055021692411814</v>
      </c>
      <c r="O113" s="101">
        <v>0.016229244084780672</v>
      </c>
      <c r="P113" s="101">
        <v>8.587206631475127E-06</v>
      </c>
      <c r="Q113" s="101">
        <v>-0.0020809431295296475</v>
      </c>
      <c r="R113" s="101">
        <v>-8.886315977361161E-05</v>
      </c>
      <c r="S113" s="101">
        <v>0.0001962366656684795</v>
      </c>
      <c r="T113" s="101">
        <v>5.995873075339797E-07</v>
      </c>
      <c r="U113" s="101">
        <v>-4.9072989985632E-05</v>
      </c>
      <c r="V113" s="101">
        <v>-7.0084447966784285E-06</v>
      </c>
      <c r="W113" s="101">
        <v>1.170486373793135E-05</v>
      </c>
      <c r="X113" s="101">
        <v>67.5</v>
      </c>
    </row>
    <row r="114" spans="1:24" s="101" customFormat="1" ht="12.75" hidden="1">
      <c r="A114" s="101">
        <v>1838</v>
      </c>
      <c r="B114" s="101">
        <v>152.17999267578125</v>
      </c>
      <c r="C114" s="101">
        <v>161.27999877929688</v>
      </c>
      <c r="D114" s="101">
        <v>8.465317726135254</v>
      </c>
      <c r="E114" s="101">
        <v>9.03377628326416</v>
      </c>
      <c r="F114" s="101">
        <v>30.37113720949582</v>
      </c>
      <c r="G114" s="101" t="s">
        <v>58</v>
      </c>
      <c r="H114" s="101">
        <v>0.815872889911816</v>
      </c>
      <c r="I114" s="101">
        <v>85.49586556569307</v>
      </c>
      <c r="J114" s="101" t="s">
        <v>61</v>
      </c>
      <c r="K114" s="101">
        <v>-0.45147311648883637</v>
      </c>
      <c r="L114" s="101">
        <v>0.013780152937550447</v>
      </c>
      <c r="M114" s="101">
        <v>-0.10577237030198448</v>
      </c>
      <c r="N114" s="101">
        <v>-0.1069161785590595</v>
      </c>
      <c r="O114" s="101">
        <v>-0.018308093281676416</v>
      </c>
      <c r="P114" s="101">
        <v>0.0003950806794654607</v>
      </c>
      <c r="Q114" s="101">
        <v>-0.002130422489744531</v>
      </c>
      <c r="R114" s="101">
        <v>-0.0016434365575773106</v>
      </c>
      <c r="S114" s="101">
        <v>-0.00025403763945347436</v>
      </c>
      <c r="T114" s="101">
        <v>5.780983031612097E-06</v>
      </c>
      <c r="U114" s="101">
        <v>-4.2853414739409304E-05</v>
      </c>
      <c r="V114" s="101">
        <v>-6.067815080793403E-05</v>
      </c>
      <c r="W114" s="101">
        <v>-1.623435820540138E-05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1840</v>
      </c>
      <c r="B116" s="101">
        <v>149.34</v>
      </c>
      <c r="C116" s="101">
        <v>145.24</v>
      </c>
      <c r="D116" s="101">
        <v>8.21751491653848</v>
      </c>
      <c r="E116" s="101">
        <v>8.885323803254364</v>
      </c>
      <c r="F116" s="101">
        <v>31.87002171963945</v>
      </c>
      <c r="G116" s="101" t="s">
        <v>59</v>
      </c>
      <c r="H116" s="101">
        <v>10.56967020247427</v>
      </c>
      <c r="I116" s="101">
        <v>92.40967020247427</v>
      </c>
      <c r="J116" s="101" t="s">
        <v>73</v>
      </c>
      <c r="K116" s="101">
        <v>0.5578669842648133</v>
      </c>
      <c r="M116" s="101" t="s">
        <v>68</v>
      </c>
      <c r="N116" s="101">
        <v>0.294243730432026</v>
      </c>
      <c r="X116" s="101">
        <v>67.5</v>
      </c>
    </row>
    <row r="117" spans="1:24" s="101" customFormat="1" ht="12.75" hidden="1">
      <c r="A117" s="101">
        <v>1839</v>
      </c>
      <c r="B117" s="101">
        <v>122.80000305175781</v>
      </c>
      <c r="C117" s="101">
        <v>131.5</v>
      </c>
      <c r="D117" s="101">
        <v>8.8806734085083</v>
      </c>
      <c r="E117" s="101">
        <v>9.007277488708496</v>
      </c>
      <c r="F117" s="101">
        <v>24.815077140582694</v>
      </c>
      <c r="G117" s="101" t="s">
        <v>56</v>
      </c>
      <c r="H117" s="101">
        <v>11.206067030433985</v>
      </c>
      <c r="I117" s="101">
        <v>66.5060700821918</v>
      </c>
      <c r="J117" s="101" t="s">
        <v>62</v>
      </c>
      <c r="K117" s="101">
        <v>0.7227931273199569</v>
      </c>
      <c r="L117" s="101">
        <v>0.03000111383088046</v>
      </c>
      <c r="M117" s="101">
        <v>0.17111097574190223</v>
      </c>
      <c r="N117" s="101">
        <v>0.06633971716264939</v>
      </c>
      <c r="O117" s="101">
        <v>0.029028711811917955</v>
      </c>
      <c r="P117" s="101">
        <v>0.0008607599161640404</v>
      </c>
      <c r="Q117" s="101">
        <v>0.0035334723098842586</v>
      </c>
      <c r="R117" s="101">
        <v>0.001021178005325276</v>
      </c>
      <c r="S117" s="101">
        <v>0.0003808640206296845</v>
      </c>
      <c r="T117" s="101">
        <v>1.26622998175937E-05</v>
      </c>
      <c r="U117" s="101">
        <v>7.729066676851016E-05</v>
      </c>
      <c r="V117" s="101">
        <v>3.7901219969000766E-05</v>
      </c>
      <c r="W117" s="101">
        <v>2.3747182329874263E-05</v>
      </c>
      <c r="X117" s="101">
        <v>67.5</v>
      </c>
    </row>
    <row r="118" spans="1:24" s="101" customFormat="1" ht="12.75" hidden="1">
      <c r="A118" s="101">
        <v>1837</v>
      </c>
      <c r="B118" s="101">
        <v>141.17999267578125</v>
      </c>
      <c r="C118" s="101">
        <v>149.3800048828125</v>
      </c>
      <c r="D118" s="101">
        <v>8.504240989685059</v>
      </c>
      <c r="E118" s="101">
        <v>9.147163391113281</v>
      </c>
      <c r="F118" s="101">
        <v>25.28919720712756</v>
      </c>
      <c r="G118" s="101" t="s">
        <v>57</v>
      </c>
      <c r="H118" s="101">
        <v>-2.8485168418452673</v>
      </c>
      <c r="I118" s="101">
        <v>70.83147583393598</v>
      </c>
      <c r="J118" s="101" t="s">
        <v>60</v>
      </c>
      <c r="K118" s="101">
        <v>0.5141192604035641</v>
      </c>
      <c r="L118" s="101">
        <v>-0.00016226511157118418</v>
      </c>
      <c r="M118" s="101">
        <v>-0.12306966792386742</v>
      </c>
      <c r="N118" s="101">
        <v>-0.000685750781002864</v>
      </c>
      <c r="O118" s="101">
        <v>0.02042663596203069</v>
      </c>
      <c r="P118" s="101">
        <v>-1.8697187881595265E-05</v>
      </c>
      <c r="Q118" s="101">
        <v>-0.0026049168175319025</v>
      </c>
      <c r="R118" s="101">
        <v>-5.51192941606571E-05</v>
      </c>
      <c r="S118" s="101">
        <v>0.0002491176745693063</v>
      </c>
      <c r="T118" s="101">
        <v>-1.3422733751946913E-06</v>
      </c>
      <c r="U118" s="101">
        <v>-6.0937049188163386E-05</v>
      </c>
      <c r="V118" s="101">
        <v>-4.345155611699486E-06</v>
      </c>
      <c r="W118" s="101">
        <v>1.4928063655793034E-05</v>
      </c>
      <c r="X118" s="101">
        <v>67.5</v>
      </c>
    </row>
    <row r="119" spans="1:24" s="101" customFormat="1" ht="12.75" hidden="1">
      <c r="A119" s="101">
        <v>1838</v>
      </c>
      <c r="B119" s="101">
        <v>159.39999389648438</v>
      </c>
      <c r="C119" s="101">
        <v>161</v>
      </c>
      <c r="D119" s="101">
        <v>8.52855110168457</v>
      </c>
      <c r="E119" s="101">
        <v>9.161297798156738</v>
      </c>
      <c r="F119" s="101">
        <v>32.18205051892019</v>
      </c>
      <c r="G119" s="101" t="s">
        <v>58</v>
      </c>
      <c r="H119" s="101">
        <v>-1.950786616509376</v>
      </c>
      <c r="I119" s="101">
        <v>89.949207279975</v>
      </c>
      <c r="J119" s="101" t="s">
        <v>61</v>
      </c>
      <c r="K119" s="101">
        <v>-0.5080465441109265</v>
      </c>
      <c r="L119" s="101">
        <v>-0.03000067501118956</v>
      </c>
      <c r="M119" s="101">
        <v>-0.11888154968898604</v>
      </c>
      <c r="N119" s="101">
        <v>-0.0663361727799145</v>
      </c>
      <c r="O119" s="101">
        <v>-0.020625679449028086</v>
      </c>
      <c r="P119" s="101">
        <v>-0.0008605568246432342</v>
      </c>
      <c r="Q119" s="101">
        <v>-0.002387432708676469</v>
      </c>
      <c r="R119" s="101">
        <v>-0.001019689355623241</v>
      </c>
      <c r="S119" s="101">
        <v>-0.00028809336408079574</v>
      </c>
      <c r="T119" s="101">
        <v>-1.2590954644381691E-05</v>
      </c>
      <c r="U119" s="101">
        <v>-4.754495983550976E-05</v>
      </c>
      <c r="V119" s="101">
        <v>-3.765132265736091E-05</v>
      </c>
      <c r="W119" s="101">
        <v>-1.8468394193780994E-05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22.432271267025417</v>
      </c>
      <c r="G120" s="102"/>
      <c r="H120" s="102"/>
      <c r="I120" s="115"/>
      <c r="J120" s="115" t="s">
        <v>159</v>
      </c>
      <c r="K120" s="102">
        <f>AVERAGE(K118,K113,K108,K103,K98,K93)</f>
        <v>0.41335865408898576</v>
      </c>
      <c r="L120" s="102">
        <f>AVERAGE(L118,L113,L108,L103,L98,L93)</f>
        <v>-0.0028708936256312684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33.549688848156244</v>
      </c>
      <c r="G121" s="102"/>
      <c r="H121" s="102"/>
      <c r="I121" s="115"/>
      <c r="J121" s="115" t="s">
        <v>160</v>
      </c>
      <c r="K121" s="102">
        <f>AVERAGE(K119,K114,K109,K104,K99,K94)</f>
        <v>-0.4036828074357637</v>
      </c>
      <c r="L121" s="102">
        <f>AVERAGE(L119,L114,L109,L104,L99,L94)</f>
        <v>-0.5278473168695553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0.2583491588056161</v>
      </c>
      <c r="L122" s="102">
        <f>ABS(L120/$H$33)</f>
        <v>0.007974704515642413</v>
      </c>
      <c r="M122" s="115" t="s">
        <v>111</v>
      </c>
      <c r="N122" s="102">
        <f>K122+L122+L123+K123</f>
        <v>0.8255936678623236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0.229365231497593</v>
      </c>
      <c r="L123" s="102">
        <f>ABS(L121/$H$34)</f>
        <v>0.32990457304347204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1840</v>
      </c>
      <c r="B126" s="101">
        <v>161.94</v>
      </c>
      <c r="C126" s="101">
        <v>165.74</v>
      </c>
      <c r="D126" s="101">
        <v>8.44264402476526</v>
      </c>
      <c r="E126" s="101">
        <v>8.857803687369774</v>
      </c>
      <c r="F126" s="101">
        <v>34.71906097396479</v>
      </c>
      <c r="G126" s="101" t="s">
        <v>59</v>
      </c>
      <c r="H126" s="101">
        <v>3.598046854483542</v>
      </c>
      <c r="I126" s="101">
        <v>98.03804685448354</v>
      </c>
      <c r="J126" s="101" t="s">
        <v>73</v>
      </c>
      <c r="K126" s="101">
        <v>2.9383801636706433</v>
      </c>
      <c r="M126" s="101" t="s">
        <v>68</v>
      </c>
      <c r="N126" s="101">
        <v>1.671539329293046</v>
      </c>
      <c r="X126" s="101">
        <v>67.5</v>
      </c>
    </row>
    <row r="127" spans="1:24" s="101" customFormat="1" ht="12.75" hidden="1">
      <c r="A127" s="101">
        <v>1838</v>
      </c>
      <c r="B127" s="101">
        <v>134.13999938964844</v>
      </c>
      <c r="C127" s="101">
        <v>154.0399932861328</v>
      </c>
      <c r="D127" s="101">
        <v>8.547292709350586</v>
      </c>
      <c r="E127" s="101">
        <v>9.080881118774414</v>
      </c>
      <c r="F127" s="101">
        <v>30.099883306101056</v>
      </c>
      <c r="G127" s="101" t="s">
        <v>56</v>
      </c>
      <c r="H127" s="101">
        <v>17.216100971354294</v>
      </c>
      <c r="I127" s="101">
        <v>83.85610036100273</v>
      </c>
      <c r="J127" s="101" t="s">
        <v>62</v>
      </c>
      <c r="K127" s="101">
        <v>1.569080493056299</v>
      </c>
      <c r="L127" s="101">
        <v>0.567000553944221</v>
      </c>
      <c r="M127" s="101">
        <v>0.37145943591534636</v>
      </c>
      <c r="N127" s="101">
        <v>0.11223422557518745</v>
      </c>
      <c r="O127" s="101">
        <v>0.06301704335234816</v>
      </c>
      <c r="P127" s="101">
        <v>0.016265264741986925</v>
      </c>
      <c r="Q127" s="101">
        <v>0.00767079058177324</v>
      </c>
      <c r="R127" s="101">
        <v>0.0017275906592108105</v>
      </c>
      <c r="S127" s="101">
        <v>0.0008267568733895198</v>
      </c>
      <c r="T127" s="101">
        <v>0.0002392870009297944</v>
      </c>
      <c r="U127" s="101">
        <v>0.00016777743941964477</v>
      </c>
      <c r="V127" s="101">
        <v>6.409361328725721E-05</v>
      </c>
      <c r="W127" s="101">
        <v>5.1543110991802776E-05</v>
      </c>
      <c r="X127" s="101">
        <v>67.5</v>
      </c>
    </row>
    <row r="128" spans="1:24" s="101" customFormat="1" ht="12.75" hidden="1">
      <c r="A128" s="101">
        <v>1839</v>
      </c>
      <c r="B128" s="101">
        <v>105.72000122070312</v>
      </c>
      <c r="C128" s="101">
        <v>111.41999816894531</v>
      </c>
      <c r="D128" s="101">
        <v>8.748424530029297</v>
      </c>
      <c r="E128" s="101">
        <v>8.988665580749512</v>
      </c>
      <c r="F128" s="101">
        <v>23.349965853000654</v>
      </c>
      <c r="G128" s="101" t="s">
        <v>57</v>
      </c>
      <c r="H128" s="101">
        <v>25.25989141363069</v>
      </c>
      <c r="I128" s="101">
        <v>63.479892634333815</v>
      </c>
      <c r="J128" s="101" t="s">
        <v>60</v>
      </c>
      <c r="K128" s="101">
        <v>-0.8383263749647405</v>
      </c>
      <c r="L128" s="101">
        <v>0.0030865201465964946</v>
      </c>
      <c r="M128" s="101">
        <v>0.19488121273185616</v>
      </c>
      <c r="N128" s="101">
        <v>-0.0011609811579942886</v>
      </c>
      <c r="O128" s="101">
        <v>-0.03424135975513352</v>
      </c>
      <c r="P128" s="101">
        <v>0.00035322292378884705</v>
      </c>
      <c r="Q128" s="101">
        <v>0.003851548043650475</v>
      </c>
      <c r="R128" s="101">
        <v>-9.332265371765161E-05</v>
      </c>
      <c r="S128" s="101">
        <v>-0.0004950426595617658</v>
      </c>
      <c r="T128" s="101">
        <v>2.5152761829992878E-05</v>
      </c>
      <c r="U128" s="101">
        <v>7.244056477525661E-05</v>
      </c>
      <c r="V128" s="101">
        <v>-7.371662902663553E-06</v>
      </c>
      <c r="W128" s="101">
        <v>-3.221473137339242E-05</v>
      </c>
      <c r="X128" s="101">
        <v>67.5</v>
      </c>
    </row>
    <row r="129" spans="1:24" s="101" customFormat="1" ht="12.75" hidden="1">
      <c r="A129" s="101">
        <v>1837</v>
      </c>
      <c r="B129" s="101">
        <v>147.8800048828125</v>
      </c>
      <c r="C129" s="101">
        <v>161.67999267578125</v>
      </c>
      <c r="D129" s="101">
        <v>8.751947402954102</v>
      </c>
      <c r="E129" s="101">
        <v>9.137486457824707</v>
      </c>
      <c r="F129" s="101">
        <v>23.15162466208834</v>
      </c>
      <c r="G129" s="101" t="s">
        <v>58</v>
      </c>
      <c r="H129" s="101">
        <v>-17.35313717896699</v>
      </c>
      <c r="I129" s="101">
        <v>63.026867703845504</v>
      </c>
      <c r="J129" s="101" t="s">
        <v>61</v>
      </c>
      <c r="K129" s="101">
        <v>-1.326356845923553</v>
      </c>
      <c r="L129" s="101">
        <v>0.5669921530025245</v>
      </c>
      <c r="M129" s="101">
        <v>-0.3162331820899071</v>
      </c>
      <c r="N129" s="101">
        <v>-0.11222822066313286</v>
      </c>
      <c r="O129" s="101">
        <v>-0.05290252390001115</v>
      </c>
      <c r="P129" s="101">
        <v>0.016261428925313823</v>
      </c>
      <c r="Q129" s="101">
        <v>-0.006633747494205161</v>
      </c>
      <c r="R129" s="101">
        <v>-0.0017250682212873606</v>
      </c>
      <c r="S129" s="101">
        <v>-0.0006621628900133472</v>
      </c>
      <c r="T129" s="101">
        <v>0.00023796135691809097</v>
      </c>
      <c r="U129" s="101">
        <v>-0.0001513328574806358</v>
      </c>
      <c r="V129" s="101">
        <v>-6.366827978095504E-05</v>
      </c>
      <c r="W129" s="101">
        <v>-4.0235598333484074E-05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1840</v>
      </c>
      <c r="B131" s="101">
        <v>167.98</v>
      </c>
      <c r="C131" s="101">
        <v>147.88</v>
      </c>
      <c r="D131" s="101">
        <v>8.38717407260258</v>
      </c>
      <c r="E131" s="101">
        <v>9.127673391011005</v>
      </c>
      <c r="F131" s="101">
        <v>34.437006997157155</v>
      </c>
      <c r="G131" s="101" t="s">
        <v>59</v>
      </c>
      <c r="H131" s="101">
        <v>-2.570480893136846</v>
      </c>
      <c r="I131" s="101">
        <v>97.90951910686314</v>
      </c>
      <c r="J131" s="101" t="s">
        <v>73</v>
      </c>
      <c r="K131" s="101">
        <v>2.2290066219116156</v>
      </c>
      <c r="M131" s="101" t="s">
        <v>68</v>
      </c>
      <c r="N131" s="101">
        <v>1.2490815687314207</v>
      </c>
      <c r="X131" s="101">
        <v>67.5</v>
      </c>
    </row>
    <row r="132" spans="1:24" s="101" customFormat="1" ht="12.75" hidden="1">
      <c r="A132" s="101">
        <v>1838</v>
      </c>
      <c r="B132" s="101">
        <v>130.67999267578125</v>
      </c>
      <c r="C132" s="101">
        <v>151.0800018310547</v>
      </c>
      <c r="D132" s="101">
        <v>8.545551300048828</v>
      </c>
      <c r="E132" s="101">
        <v>9.015775680541992</v>
      </c>
      <c r="F132" s="101">
        <v>26.603011906362028</v>
      </c>
      <c r="G132" s="101" t="s">
        <v>56</v>
      </c>
      <c r="H132" s="101">
        <v>10.938408241933459</v>
      </c>
      <c r="I132" s="101">
        <v>74.11840091771471</v>
      </c>
      <c r="J132" s="101" t="s">
        <v>62</v>
      </c>
      <c r="K132" s="101">
        <v>1.3785590050600778</v>
      </c>
      <c r="L132" s="101">
        <v>0.46280790329308696</v>
      </c>
      <c r="M132" s="101">
        <v>0.32635600456906055</v>
      </c>
      <c r="N132" s="101">
        <v>0.06777619424455729</v>
      </c>
      <c r="O132" s="101">
        <v>0.05536534561667112</v>
      </c>
      <c r="P132" s="101">
        <v>0.013276383151143344</v>
      </c>
      <c r="Q132" s="101">
        <v>0.006739336923531475</v>
      </c>
      <c r="R132" s="101">
        <v>0.0010432505112208043</v>
      </c>
      <c r="S132" s="101">
        <v>0.0007263649764406294</v>
      </c>
      <c r="T132" s="101">
        <v>0.0001953105975355321</v>
      </c>
      <c r="U132" s="101">
        <v>0.00014739450322615535</v>
      </c>
      <c r="V132" s="101">
        <v>3.8697570302026584E-05</v>
      </c>
      <c r="W132" s="101">
        <v>4.528472532966771E-05</v>
      </c>
      <c r="X132" s="101">
        <v>67.5</v>
      </c>
    </row>
    <row r="133" spans="1:24" s="101" customFormat="1" ht="12.75" hidden="1">
      <c r="A133" s="101">
        <v>1839</v>
      </c>
      <c r="B133" s="101">
        <v>106.72000122070312</v>
      </c>
      <c r="C133" s="101">
        <v>125.0199966430664</v>
      </c>
      <c r="D133" s="101">
        <v>8.74015998840332</v>
      </c>
      <c r="E133" s="101">
        <v>9.01307487487793</v>
      </c>
      <c r="F133" s="101">
        <v>22.891841365902525</v>
      </c>
      <c r="G133" s="101" t="s">
        <v>57</v>
      </c>
      <c r="H133" s="101">
        <v>23.075887861736867</v>
      </c>
      <c r="I133" s="101">
        <v>62.29588908243999</v>
      </c>
      <c r="J133" s="101" t="s">
        <v>60</v>
      </c>
      <c r="K133" s="101">
        <v>-0.9901523072087293</v>
      </c>
      <c r="L133" s="101">
        <v>0.002518988238790049</v>
      </c>
      <c r="M133" s="101">
        <v>0.23180941558256854</v>
      </c>
      <c r="N133" s="101">
        <v>-0.000701304317673873</v>
      </c>
      <c r="O133" s="101">
        <v>-0.04017951144450553</v>
      </c>
      <c r="P133" s="101">
        <v>0.0002883433256855403</v>
      </c>
      <c r="Q133" s="101">
        <v>0.0046607227567482985</v>
      </c>
      <c r="R133" s="101">
        <v>-5.63756742189534E-05</v>
      </c>
      <c r="S133" s="101">
        <v>-0.0005596603691004207</v>
      </c>
      <c r="T133" s="101">
        <v>2.053772117108184E-05</v>
      </c>
      <c r="U133" s="101">
        <v>9.315087542331548E-05</v>
      </c>
      <c r="V133" s="101">
        <v>-4.457508822080577E-06</v>
      </c>
      <c r="W133" s="101">
        <v>-3.5830460280101564E-05</v>
      </c>
      <c r="X133" s="101">
        <v>67.5</v>
      </c>
    </row>
    <row r="134" spans="1:24" s="101" customFormat="1" ht="12.75" hidden="1">
      <c r="A134" s="101">
        <v>1837</v>
      </c>
      <c r="B134" s="101">
        <v>158.5399932861328</v>
      </c>
      <c r="C134" s="101">
        <v>157.0399932861328</v>
      </c>
      <c r="D134" s="101">
        <v>8.401637077331543</v>
      </c>
      <c r="E134" s="101">
        <v>8.91111946105957</v>
      </c>
      <c r="F134" s="101">
        <v>27.119019765080946</v>
      </c>
      <c r="G134" s="101" t="s">
        <v>58</v>
      </c>
      <c r="H134" s="101">
        <v>-14.099797790997144</v>
      </c>
      <c r="I134" s="101">
        <v>76.94019549513567</v>
      </c>
      <c r="J134" s="101" t="s">
        <v>61</v>
      </c>
      <c r="K134" s="101">
        <v>-0.9591784708600697</v>
      </c>
      <c r="L134" s="101">
        <v>0.4628010480204168</v>
      </c>
      <c r="M134" s="101">
        <v>-0.22972295611355148</v>
      </c>
      <c r="N134" s="101">
        <v>-0.06777256582519192</v>
      </c>
      <c r="O134" s="101">
        <v>-0.03809105348154988</v>
      </c>
      <c r="P134" s="101">
        <v>0.01327325158740297</v>
      </c>
      <c r="Q134" s="101">
        <v>-0.004867887175521144</v>
      </c>
      <c r="R134" s="101">
        <v>-0.0010417261696428809</v>
      </c>
      <c r="S134" s="101">
        <v>-0.00046301873640056606</v>
      </c>
      <c r="T134" s="101">
        <v>0.0001942277825615725</v>
      </c>
      <c r="U134" s="101">
        <v>-0.00011422807881232653</v>
      </c>
      <c r="V134" s="101">
        <v>-3.8439986503397264E-05</v>
      </c>
      <c r="W134" s="101">
        <v>-2.769267889351827E-05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1840</v>
      </c>
      <c r="B136" s="101">
        <v>152.5</v>
      </c>
      <c r="C136" s="101">
        <v>147.4</v>
      </c>
      <c r="D136" s="101">
        <v>8.630909202202783</v>
      </c>
      <c r="E136" s="101">
        <v>9.040220717341159</v>
      </c>
      <c r="F136" s="101">
        <v>30.72651570125889</v>
      </c>
      <c r="G136" s="101" t="s">
        <v>59</v>
      </c>
      <c r="H136" s="101">
        <v>-0.1620976116895747</v>
      </c>
      <c r="I136" s="101">
        <v>84.83790238831043</v>
      </c>
      <c r="J136" s="101" t="s">
        <v>73</v>
      </c>
      <c r="K136" s="101">
        <v>1.3247531290658947</v>
      </c>
      <c r="M136" s="101" t="s">
        <v>68</v>
      </c>
      <c r="N136" s="101">
        <v>0.7646474109484406</v>
      </c>
      <c r="X136" s="101">
        <v>67.5</v>
      </c>
    </row>
    <row r="137" spans="1:24" s="101" customFormat="1" ht="12.75" hidden="1">
      <c r="A137" s="101">
        <v>1838</v>
      </c>
      <c r="B137" s="101">
        <v>135.3800048828125</v>
      </c>
      <c r="C137" s="101">
        <v>151.17999267578125</v>
      </c>
      <c r="D137" s="101">
        <v>8.46694564819336</v>
      </c>
      <c r="E137" s="101">
        <v>8.908330917358398</v>
      </c>
      <c r="F137" s="101">
        <v>27.125551487655787</v>
      </c>
      <c r="G137" s="101" t="s">
        <v>56</v>
      </c>
      <c r="H137" s="101">
        <v>8.41091421094498</v>
      </c>
      <c r="I137" s="101">
        <v>76.29091909375748</v>
      </c>
      <c r="J137" s="101" t="s">
        <v>62</v>
      </c>
      <c r="K137" s="101">
        <v>1.043655904055496</v>
      </c>
      <c r="L137" s="101">
        <v>0.4060499467554488</v>
      </c>
      <c r="M137" s="101">
        <v>0.2470721009834105</v>
      </c>
      <c r="N137" s="101">
        <v>0.08771287957395164</v>
      </c>
      <c r="O137" s="101">
        <v>0.04191501749269726</v>
      </c>
      <c r="P137" s="101">
        <v>0.011648195280961438</v>
      </c>
      <c r="Q137" s="101">
        <v>0.0051021134340613</v>
      </c>
      <c r="R137" s="101">
        <v>0.0013501192011555383</v>
      </c>
      <c r="S137" s="101">
        <v>0.000549892641789847</v>
      </c>
      <c r="T137" s="101">
        <v>0.0001713586135215671</v>
      </c>
      <c r="U137" s="101">
        <v>0.00011158224280497791</v>
      </c>
      <c r="V137" s="101">
        <v>5.008905935138102E-05</v>
      </c>
      <c r="W137" s="101">
        <v>3.427995085809427E-05</v>
      </c>
      <c r="X137" s="101">
        <v>67.5</v>
      </c>
    </row>
    <row r="138" spans="1:24" s="101" customFormat="1" ht="12.75" hidden="1">
      <c r="A138" s="101">
        <v>1839</v>
      </c>
      <c r="B138" s="101">
        <v>107.58000183105469</v>
      </c>
      <c r="C138" s="101">
        <v>131.77999877929688</v>
      </c>
      <c r="D138" s="101">
        <v>8.901461601257324</v>
      </c>
      <c r="E138" s="101">
        <v>9.026094436645508</v>
      </c>
      <c r="F138" s="101">
        <v>23.14555691433715</v>
      </c>
      <c r="G138" s="101" t="s">
        <v>57</v>
      </c>
      <c r="H138" s="101">
        <v>21.767200385167676</v>
      </c>
      <c r="I138" s="101">
        <v>61.847202216222364</v>
      </c>
      <c r="J138" s="101" t="s">
        <v>60</v>
      </c>
      <c r="K138" s="101">
        <v>-0.8458317392607548</v>
      </c>
      <c r="L138" s="101">
        <v>0.0022102880368655114</v>
      </c>
      <c r="M138" s="101">
        <v>0.19858154340874684</v>
      </c>
      <c r="N138" s="101">
        <v>-0.0009074643678524532</v>
      </c>
      <c r="O138" s="101">
        <v>-0.034233021724854394</v>
      </c>
      <c r="P138" s="101">
        <v>0.00025297622474578554</v>
      </c>
      <c r="Q138" s="101">
        <v>0.0040196356445649315</v>
      </c>
      <c r="R138" s="101">
        <v>-7.29491585790057E-05</v>
      </c>
      <c r="S138" s="101">
        <v>-0.0004695016034393913</v>
      </c>
      <c r="T138" s="101">
        <v>1.8017345455920882E-05</v>
      </c>
      <c r="U138" s="101">
        <v>8.216618758687473E-05</v>
      </c>
      <c r="V138" s="101">
        <v>-5.763572778647855E-06</v>
      </c>
      <c r="W138" s="101">
        <v>-2.9845440954979517E-05</v>
      </c>
      <c r="X138" s="101">
        <v>67.5</v>
      </c>
    </row>
    <row r="139" spans="1:24" s="101" customFormat="1" ht="12.75" hidden="1">
      <c r="A139" s="101">
        <v>1837</v>
      </c>
      <c r="B139" s="101">
        <v>150.94000244140625</v>
      </c>
      <c r="C139" s="101">
        <v>148.33999633789062</v>
      </c>
      <c r="D139" s="101">
        <v>8.554759979248047</v>
      </c>
      <c r="E139" s="101">
        <v>9.038043022155762</v>
      </c>
      <c r="F139" s="101">
        <v>27.237814381634113</v>
      </c>
      <c r="G139" s="101" t="s">
        <v>58</v>
      </c>
      <c r="H139" s="101">
        <v>-7.570165500096124</v>
      </c>
      <c r="I139" s="101">
        <v>75.86983694131013</v>
      </c>
      <c r="J139" s="101" t="s">
        <v>61</v>
      </c>
      <c r="K139" s="101">
        <v>-0.6113806628680869</v>
      </c>
      <c r="L139" s="101">
        <v>0.40604393098148495</v>
      </c>
      <c r="M139" s="101">
        <v>-0.14700337989909143</v>
      </c>
      <c r="N139" s="101">
        <v>-0.08770818520283966</v>
      </c>
      <c r="O139" s="101">
        <v>-0.02418613063304596</v>
      </c>
      <c r="P139" s="101">
        <v>0.01164544788031468</v>
      </c>
      <c r="Q139" s="101">
        <v>-0.0031423066016816143</v>
      </c>
      <c r="R139" s="101">
        <v>-0.001348146979224255</v>
      </c>
      <c r="S139" s="101">
        <v>-0.00028626938687616876</v>
      </c>
      <c r="T139" s="101">
        <v>0.00017040877234096786</v>
      </c>
      <c r="U139" s="101">
        <v>-7.549380455923226E-05</v>
      </c>
      <c r="V139" s="101">
        <v>-4.9756357337845785E-05</v>
      </c>
      <c r="W139" s="101">
        <v>-1.686311611287159E-05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1840</v>
      </c>
      <c r="B141" s="101">
        <v>143.18</v>
      </c>
      <c r="C141" s="101">
        <v>141.88</v>
      </c>
      <c r="D141" s="101">
        <v>8.56467750474388</v>
      </c>
      <c r="E141" s="101">
        <v>9.07265603565581</v>
      </c>
      <c r="F141" s="101">
        <v>28.540206580768903</v>
      </c>
      <c r="G141" s="101" t="s">
        <v>59</v>
      </c>
      <c r="H141" s="101">
        <v>3.6996845031366092</v>
      </c>
      <c r="I141" s="101">
        <v>79.37968450313662</v>
      </c>
      <c r="J141" s="101" t="s">
        <v>73</v>
      </c>
      <c r="K141" s="101">
        <v>0.32500833853309447</v>
      </c>
      <c r="M141" s="101" t="s">
        <v>68</v>
      </c>
      <c r="N141" s="101">
        <v>0.22118473409618464</v>
      </c>
      <c r="X141" s="101">
        <v>67.5</v>
      </c>
    </row>
    <row r="142" spans="1:24" s="101" customFormat="1" ht="12.75" hidden="1">
      <c r="A142" s="101">
        <v>1838</v>
      </c>
      <c r="B142" s="101">
        <v>144.74000549316406</v>
      </c>
      <c r="C142" s="101">
        <v>154.74000549316406</v>
      </c>
      <c r="D142" s="101">
        <v>8.364307403564453</v>
      </c>
      <c r="E142" s="101">
        <v>8.968539237976074</v>
      </c>
      <c r="F142" s="101">
        <v>27.700230489151433</v>
      </c>
      <c r="G142" s="101" t="s">
        <v>56</v>
      </c>
      <c r="H142" s="101">
        <v>1.6542002307999581</v>
      </c>
      <c r="I142" s="101">
        <v>78.89420572396402</v>
      </c>
      <c r="J142" s="101" t="s">
        <v>62</v>
      </c>
      <c r="K142" s="101">
        <v>0.4500350918678954</v>
      </c>
      <c r="L142" s="101">
        <v>0.32173194244447473</v>
      </c>
      <c r="M142" s="101">
        <v>0.10654002034203008</v>
      </c>
      <c r="N142" s="101">
        <v>0.0848295335260754</v>
      </c>
      <c r="O142" s="101">
        <v>0.01807426354315498</v>
      </c>
      <c r="P142" s="101">
        <v>0.009229430609593949</v>
      </c>
      <c r="Q142" s="101">
        <v>0.0022000671836741727</v>
      </c>
      <c r="R142" s="101">
        <v>0.0013057239684399562</v>
      </c>
      <c r="S142" s="101">
        <v>0.00023710497575909757</v>
      </c>
      <c r="T142" s="101">
        <v>0.00013578564445306063</v>
      </c>
      <c r="U142" s="101">
        <v>4.810221520795024E-05</v>
      </c>
      <c r="V142" s="101">
        <v>4.844866551847959E-05</v>
      </c>
      <c r="W142" s="101">
        <v>1.4778923410374557E-05</v>
      </c>
      <c r="X142" s="101">
        <v>67.5</v>
      </c>
    </row>
    <row r="143" spans="1:24" s="101" customFormat="1" ht="12.75" hidden="1">
      <c r="A143" s="101">
        <v>1839</v>
      </c>
      <c r="B143" s="101">
        <v>125.87999725341797</v>
      </c>
      <c r="C143" s="101">
        <v>141.97999572753906</v>
      </c>
      <c r="D143" s="101">
        <v>8.726790428161621</v>
      </c>
      <c r="E143" s="101">
        <v>8.83970832824707</v>
      </c>
      <c r="F143" s="101">
        <v>27.04153168290586</v>
      </c>
      <c r="G143" s="101" t="s">
        <v>57</v>
      </c>
      <c r="H143" s="101">
        <v>15.3806115775904</v>
      </c>
      <c r="I143" s="101">
        <v>73.76060883100837</v>
      </c>
      <c r="J143" s="101" t="s">
        <v>60</v>
      </c>
      <c r="K143" s="101">
        <v>-0.44937139947466337</v>
      </c>
      <c r="L143" s="101">
        <v>0.0017513556087374572</v>
      </c>
      <c r="M143" s="101">
        <v>0.10631026526500639</v>
      </c>
      <c r="N143" s="101">
        <v>-0.0008775599748717355</v>
      </c>
      <c r="O143" s="101">
        <v>-0.018057152588527907</v>
      </c>
      <c r="P143" s="101">
        <v>0.00020039111446911823</v>
      </c>
      <c r="Q143" s="101">
        <v>0.0021907695807529323</v>
      </c>
      <c r="R143" s="101">
        <v>-7.054336832456088E-05</v>
      </c>
      <c r="S143" s="101">
        <v>-0.00023703619915432152</v>
      </c>
      <c r="T143" s="101">
        <v>1.4270169915553625E-05</v>
      </c>
      <c r="U143" s="101">
        <v>4.739571750505174E-05</v>
      </c>
      <c r="V143" s="101">
        <v>-5.569605978303442E-06</v>
      </c>
      <c r="W143" s="101">
        <v>-1.4754339964656586E-05</v>
      </c>
      <c r="X143" s="101">
        <v>67.5</v>
      </c>
    </row>
    <row r="144" spans="1:24" s="101" customFormat="1" ht="12.75" hidden="1">
      <c r="A144" s="101">
        <v>1837</v>
      </c>
      <c r="B144" s="101">
        <v>143.66000366210938</v>
      </c>
      <c r="C144" s="101">
        <v>146.25999450683594</v>
      </c>
      <c r="D144" s="101">
        <v>8.42463207244873</v>
      </c>
      <c r="E144" s="101">
        <v>9.058706283569336</v>
      </c>
      <c r="F144" s="101">
        <v>27.278602523922824</v>
      </c>
      <c r="G144" s="101" t="s">
        <v>58</v>
      </c>
      <c r="H144" s="101">
        <v>0.9735244387860007</v>
      </c>
      <c r="I144" s="101">
        <v>77.13352810089538</v>
      </c>
      <c r="J144" s="101" t="s">
        <v>61</v>
      </c>
      <c r="K144" s="101">
        <v>-0.024432135533506233</v>
      </c>
      <c r="L144" s="101">
        <v>0.3217271756358585</v>
      </c>
      <c r="M144" s="101">
        <v>-0.006993099010035332</v>
      </c>
      <c r="N144" s="101">
        <v>-0.08482499423366945</v>
      </c>
      <c r="O144" s="101">
        <v>-0.0007862843137448301</v>
      </c>
      <c r="P144" s="101">
        <v>0.009227254888565264</v>
      </c>
      <c r="Q144" s="101">
        <v>-0.00020205013419353845</v>
      </c>
      <c r="R144" s="101">
        <v>-0.0013038169790825756</v>
      </c>
      <c r="S144" s="101">
        <v>5.71050087077012E-06</v>
      </c>
      <c r="T144" s="101">
        <v>0.00013503371242069227</v>
      </c>
      <c r="U144" s="101">
        <v>-8.21395581271845E-06</v>
      </c>
      <c r="V144" s="101">
        <v>-4.812746284366089E-05</v>
      </c>
      <c r="W144" s="101">
        <v>8.520735749068984E-07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1840</v>
      </c>
      <c r="B146" s="101">
        <v>141.58</v>
      </c>
      <c r="C146" s="101">
        <v>150.88</v>
      </c>
      <c r="D146" s="101">
        <v>8.50288830862506</v>
      </c>
      <c r="E146" s="101">
        <v>8.869995848697325</v>
      </c>
      <c r="F146" s="101">
        <v>28.511230124321376</v>
      </c>
      <c r="G146" s="101" t="s">
        <v>59</v>
      </c>
      <c r="H146" s="101">
        <v>5.789980904700286</v>
      </c>
      <c r="I146" s="101">
        <v>79.8699809047003</v>
      </c>
      <c r="J146" s="101" t="s">
        <v>73</v>
      </c>
      <c r="K146" s="101">
        <v>0.43533005226383076</v>
      </c>
      <c r="M146" s="101" t="s">
        <v>68</v>
      </c>
      <c r="N146" s="101">
        <v>0.31292553233964754</v>
      </c>
      <c r="X146" s="101">
        <v>67.5</v>
      </c>
    </row>
    <row r="147" spans="1:24" s="101" customFormat="1" ht="12.75" hidden="1">
      <c r="A147" s="101">
        <v>1838</v>
      </c>
      <c r="B147" s="101">
        <v>152.17999267578125</v>
      </c>
      <c r="C147" s="101">
        <v>161.27999877929688</v>
      </c>
      <c r="D147" s="101">
        <v>8.465317726135254</v>
      </c>
      <c r="E147" s="101">
        <v>9.03377628326416</v>
      </c>
      <c r="F147" s="101">
        <v>30.54805506605777</v>
      </c>
      <c r="G147" s="101" t="s">
        <v>56</v>
      </c>
      <c r="H147" s="101">
        <v>1.3139031472728107</v>
      </c>
      <c r="I147" s="101">
        <v>85.99389582305406</v>
      </c>
      <c r="J147" s="101" t="s">
        <v>62</v>
      </c>
      <c r="K147" s="101">
        <v>0.48727566136282424</v>
      </c>
      <c r="L147" s="101">
        <v>0.4156023697977787</v>
      </c>
      <c r="M147" s="101">
        <v>0.11535626542239358</v>
      </c>
      <c r="N147" s="101">
        <v>0.10642602696477052</v>
      </c>
      <c r="O147" s="101">
        <v>0.019569959295039</v>
      </c>
      <c r="P147" s="101">
        <v>0.011922268571812387</v>
      </c>
      <c r="Q147" s="101">
        <v>0.0023821194130527763</v>
      </c>
      <c r="R147" s="101">
        <v>0.0016381432626685337</v>
      </c>
      <c r="S147" s="101">
        <v>0.0002567227600647756</v>
      </c>
      <c r="T147" s="101">
        <v>0.00017540685015341337</v>
      </c>
      <c r="U147" s="101">
        <v>5.2078694224948285E-05</v>
      </c>
      <c r="V147" s="101">
        <v>6.078392945004403E-05</v>
      </c>
      <c r="W147" s="101">
        <v>1.6001421825091924E-05</v>
      </c>
      <c r="X147" s="101">
        <v>67.5</v>
      </c>
    </row>
    <row r="148" spans="1:24" s="101" customFormat="1" ht="12.75" hidden="1">
      <c r="A148" s="101">
        <v>1839</v>
      </c>
      <c r="B148" s="101">
        <v>127.37999725341797</v>
      </c>
      <c r="C148" s="101">
        <v>130.67999267578125</v>
      </c>
      <c r="D148" s="101">
        <v>8.674583435058594</v>
      </c>
      <c r="E148" s="101">
        <v>9.082518577575684</v>
      </c>
      <c r="F148" s="101">
        <v>28.544502200741796</v>
      </c>
      <c r="G148" s="101" t="s">
        <v>57</v>
      </c>
      <c r="H148" s="101">
        <v>18.453760996554422</v>
      </c>
      <c r="I148" s="101">
        <v>78.33375824997239</v>
      </c>
      <c r="J148" s="101" t="s">
        <v>60</v>
      </c>
      <c r="K148" s="101">
        <v>-0.4870175241026762</v>
      </c>
      <c r="L148" s="101">
        <v>0.0022623084344016516</v>
      </c>
      <c r="M148" s="101">
        <v>0.11533038735382417</v>
      </c>
      <c r="N148" s="101">
        <v>-0.0011009566733781282</v>
      </c>
      <c r="O148" s="101">
        <v>-0.019551571577278288</v>
      </c>
      <c r="P148" s="101">
        <v>0.00025884033766833815</v>
      </c>
      <c r="Q148" s="101">
        <v>0.0023820883703372883</v>
      </c>
      <c r="R148" s="101">
        <v>-8.849995606079415E-05</v>
      </c>
      <c r="S148" s="101">
        <v>-0.0002551434661757749</v>
      </c>
      <c r="T148" s="101">
        <v>1.8431763269970248E-05</v>
      </c>
      <c r="U148" s="101">
        <v>5.189178680178763E-05</v>
      </c>
      <c r="V148" s="101">
        <v>-6.9865667920331825E-06</v>
      </c>
      <c r="W148" s="101">
        <v>-1.5834239830670973E-05</v>
      </c>
      <c r="X148" s="101">
        <v>67.5</v>
      </c>
    </row>
    <row r="149" spans="1:24" s="101" customFormat="1" ht="12.75" hidden="1">
      <c r="A149" s="101">
        <v>1837</v>
      </c>
      <c r="B149" s="101">
        <v>130.94000244140625</v>
      </c>
      <c r="C149" s="101">
        <v>149.5399932861328</v>
      </c>
      <c r="D149" s="101">
        <v>8.578540802001953</v>
      </c>
      <c r="E149" s="101">
        <v>8.909539222717285</v>
      </c>
      <c r="F149" s="101">
        <v>23.462133463642964</v>
      </c>
      <c r="G149" s="101" t="s">
        <v>58</v>
      </c>
      <c r="H149" s="101">
        <v>1.6769610210496353</v>
      </c>
      <c r="I149" s="101">
        <v>65.11696346245589</v>
      </c>
      <c r="J149" s="101" t="s">
        <v>61</v>
      </c>
      <c r="K149" s="101">
        <v>0.015858794830534553</v>
      </c>
      <c r="L149" s="101">
        <v>0.4155962123769624</v>
      </c>
      <c r="M149" s="101">
        <v>0.002443302072726707</v>
      </c>
      <c r="N149" s="101">
        <v>-0.10642033222044275</v>
      </c>
      <c r="O149" s="101">
        <v>0.000848148376197926</v>
      </c>
      <c r="P149" s="101">
        <v>0.011919458443151731</v>
      </c>
      <c r="Q149" s="101">
        <v>-1.2161165517557628E-05</v>
      </c>
      <c r="R149" s="101">
        <v>-0.001635750930552554</v>
      </c>
      <c r="S149" s="101">
        <v>2.843215086987872E-05</v>
      </c>
      <c r="T149" s="101">
        <v>0.00017443575660827627</v>
      </c>
      <c r="U149" s="101">
        <v>-4.408271168324495E-06</v>
      </c>
      <c r="V149" s="101">
        <v>-6.038107289414779E-05</v>
      </c>
      <c r="W149" s="101">
        <v>2.3070217617788173E-06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1840</v>
      </c>
      <c r="B151" s="101">
        <v>149.34</v>
      </c>
      <c r="C151" s="101">
        <v>145.24</v>
      </c>
      <c r="D151" s="101">
        <v>8.21751491653848</v>
      </c>
      <c r="E151" s="101">
        <v>8.885323803254364</v>
      </c>
      <c r="F151" s="101">
        <v>29.74308673819941</v>
      </c>
      <c r="G151" s="101" t="s">
        <v>59</v>
      </c>
      <c r="H151" s="101">
        <v>4.402452561205479</v>
      </c>
      <c r="I151" s="101">
        <v>86.24245256120548</v>
      </c>
      <c r="J151" s="101" t="s">
        <v>73</v>
      </c>
      <c r="K151" s="101">
        <v>0.814900158865317</v>
      </c>
      <c r="M151" s="101" t="s">
        <v>68</v>
      </c>
      <c r="N151" s="101">
        <v>0.6014049861998397</v>
      </c>
      <c r="X151" s="101">
        <v>67.5</v>
      </c>
    </row>
    <row r="152" spans="1:24" s="101" customFormat="1" ht="12.75" hidden="1">
      <c r="A152" s="101">
        <v>1838</v>
      </c>
      <c r="B152" s="101">
        <v>159.39999389648438</v>
      </c>
      <c r="C152" s="101">
        <v>161</v>
      </c>
      <c r="D152" s="101">
        <v>8.52855110168457</v>
      </c>
      <c r="E152" s="101">
        <v>9.161297798156738</v>
      </c>
      <c r="F152" s="101">
        <v>30.977675449776488</v>
      </c>
      <c r="G152" s="101" t="s">
        <v>56</v>
      </c>
      <c r="H152" s="101">
        <v>-5.317029009098732</v>
      </c>
      <c r="I152" s="101">
        <v>86.58296488738564</v>
      </c>
      <c r="J152" s="101" t="s">
        <v>62</v>
      </c>
      <c r="K152" s="101">
        <v>0.6148879662489751</v>
      </c>
      <c r="L152" s="101">
        <v>0.6407347316997034</v>
      </c>
      <c r="M152" s="101">
        <v>0.1455665882638776</v>
      </c>
      <c r="N152" s="101">
        <v>0.06422166717292133</v>
      </c>
      <c r="O152" s="101">
        <v>0.02469517953297403</v>
      </c>
      <c r="P152" s="101">
        <v>0.018380652291229482</v>
      </c>
      <c r="Q152" s="101">
        <v>0.003005947389029118</v>
      </c>
      <c r="R152" s="101">
        <v>0.0009884892208576197</v>
      </c>
      <c r="S152" s="101">
        <v>0.0003239704968508215</v>
      </c>
      <c r="T152" s="101">
        <v>0.00027044027855425577</v>
      </c>
      <c r="U152" s="101">
        <v>6.571958319188958E-05</v>
      </c>
      <c r="V152" s="101">
        <v>3.66715123942893E-05</v>
      </c>
      <c r="W152" s="101">
        <v>2.019449760871732E-05</v>
      </c>
      <c r="X152" s="101">
        <v>67.5</v>
      </c>
    </row>
    <row r="153" spans="1:24" s="101" customFormat="1" ht="12.75" hidden="1">
      <c r="A153" s="101">
        <v>1839</v>
      </c>
      <c r="B153" s="101">
        <v>122.80000305175781</v>
      </c>
      <c r="C153" s="101">
        <v>131.5</v>
      </c>
      <c r="D153" s="101">
        <v>8.8806734085083</v>
      </c>
      <c r="E153" s="101">
        <v>9.007277488708496</v>
      </c>
      <c r="F153" s="101">
        <v>28.170031775669646</v>
      </c>
      <c r="G153" s="101" t="s">
        <v>57</v>
      </c>
      <c r="H153" s="101">
        <v>20.197570333833667</v>
      </c>
      <c r="I153" s="101">
        <v>75.49757338559148</v>
      </c>
      <c r="J153" s="101" t="s">
        <v>60</v>
      </c>
      <c r="K153" s="101">
        <v>-0.6071396034940962</v>
      </c>
      <c r="L153" s="101">
        <v>0.0034867462862783116</v>
      </c>
      <c r="M153" s="101">
        <v>0.14398488541194246</v>
      </c>
      <c r="N153" s="101">
        <v>-0.0006646376145046387</v>
      </c>
      <c r="O153" s="101">
        <v>-0.024340366943923514</v>
      </c>
      <c r="P153" s="101">
        <v>0.00039898773495312885</v>
      </c>
      <c r="Q153" s="101">
        <v>0.0029838665511626623</v>
      </c>
      <c r="R153" s="101">
        <v>-5.341992376236621E-05</v>
      </c>
      <c r="S153" s="101">
        <v>-0.0003148856271161686</v>
      </c>
      <c r="T153" s="101">
        <v>2.8416161765840154E-05</v>
      </c>
      <c r="U153" s="101">
        <v>6.566226543170434E-05</v>
      </c>
      <c r="V153" s="101">
        <v>-4.219254254636913E-06</v>
      </c>
      <c r="W153" s="101">
        <v>-1.9457508902801E-05</v>
      </c>
      <c r="X153" s="101">
        <v>67.5</v>
      </c>
    </row>
    <row r="154" spans="1:24" s="101" customFormat="1" ht="12.75" hidden="1">
      <c r="A154" s="101">
        <v>1837</v>
      </c>
      <c r="B154" s="101">
        <v>141.17999267578125</v>
      </c>
      <c r="C154" s="101">
        <v>149.3800048828125</v>
      </c>
      <c r="D154" s="101">
        <v>8.504240989685059</v>
      </c>
      <c r="E154" s="101">
        <v>9.147163391113281</v>
      </c>
      <c r="F154" s="101">
        <v>25.28919720712756</v>
      </c>
      <c r="G154" s="101" t="s">
        <v>58</v>
      </c>
      <c r="H154" s="101">
        <v>-2.8485168418452673</v>
      </c>
      <c r="I154" s="101">
        <v>70.83147583393598</v>
      </c>
      <c r="J154" s="101" t="s">
        <v>61</v>
      </c>
      <c r="K154" s="101">
        <v>0.09730731168227998</v>
      </c>
      <c r="L154" s="101">
        <v>0.6407252445523167</v>
      </c>
      <c r="M154" s="101">
        <v>0.021400569891829327</v>
      </c>
      <c r="N154" s="101">
        <v>-0.06421822787426375</v>
      </c>
      <c r="O154" s="101">
        <v>0.004171142433551625</v>
      </c>
      <c r="P154" s="101">
        <v>0.018376321379384847</v>
      </c>
      <c r="Q154" s="101">
        <v>0.00036367583156378516</v>
      </c>
      <c r="R154" s="101">
        <v>-0.000987044705926194</v>
      </c>
      <c r="S154" s="101">
        <v>7.618349339210793E-05</v>
      </c>
      <c r="T154" s="101">
        <v>0.0002689432393926292</v>
      </c>
      <c r="U154" s="101">
        <v>2.744178072228779E-06</v>
      </c>
      <c r="V154" s="101">
        <v>-3.642797983445201E-05</v>
      </c>
      <c r="W154" s="101">
        <v>5.405837674765069E-06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22.891841365902525</v>
      </c>
      <c r="G155" s="102"/>
      <c r="H155" s="102"/>
      <c r="I155" s="115"/>
      <c r="J155" s="115" t="s">
        <v>159</v>
      </c>
      <c r="K155" s="102">
        <f>AVERAGE(K153,K148,K143,K138,K133,K128)</f>
        <v>-0.7029731580842767</v>
      </c>
      <c r="L155" s="102">
        <f>AVERAGE(L153,L148,L143,L138,L133,L128)</f>
        <v>0.0025527011252782458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34.71906097396479</v>
      </c>
      <c r="G156" s="102"/>
      <c r="H156" s="102"/>
      <c r="I156" s="115"/>
      <c r="J156" s="115" t="s">
        <v>160</v>
      </c>
      <c r="K156" s="102">
        <f>AVERAGE(K154,K149,K144,K139,K134,K129)</f>
        <v>-0.46803033477873357</v>
      </c>
      <c r="L156" s="102">
        <f>AVERAGE(L154,L149,L144,L139,L134,L129)</f>
        <v>0.468980960761594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0.4393582238026729</v>
      </c>
      <c r="L157" s="102">
        <f>ABS(L155/$H$33)</f>
        <v>0.007090836459106239</v>
      </c>
      <c r="M157" s="115" t="s">
        <v>111</v>
      </c>
      <c r="N157" s="102">
        <f>K157+L157+L158+K158</f>
        <v>1.0054884873166012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0.26592632657882587</v>
      </c>
      <c r="L158" s="102">
        <f>ABS(L156/$H$34)</f>
        <v>0.29311310047599626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1840</v>
      </c>
      <c r="B161" s="101">
        <v>161.94</v>
      </c>
      <c r="C161" s="101">
        <v>165.74</v>
      </c>
      <c r="D161" s="101">
        <v>8.44264402476526</v>
      </c>
      <c r="E161" s="101">
        <v>8.857803687369774</v>
      </c>
      <c r="F161" s="101">
        <v>25.292691827208955</v>
      </c>
      <c r="G161" s="101" t="s">
        <v>59</v>
      </c>
      <c r="H161" s="101">
        <v>-23.019689747618244</v>
      </c>
      <c r="I161" s="101">
        <v>71.42031025238175</v>
      </c>
      <c r="J161" s="101" t="s">
        <v>73</v>
      </c>
      <c r="K161" s="101">
        <v>3.0519789660035217</v>
      </c>
      <c r="M161" s="101" t="s">
        <v>68</v>
      </c>
      <c r="N161" s="101">
        <v>2.2808118852040082</v>
      </c>
      <c r="X161" s="101">
        <v>67.5</v>
      </c>
    </row>
    <row r="162" spans="1:24" s="101" customFormat="1" ht="12.75" hidden="1">
      <c r="A162" s="101">
        <v>1838</v>
      </c>
      <c r="B162" s="101">
        <v>134.13999938964844</v>
      </c>
      <c r="C162" s="101">
        <v>154.0399932861328</v>
      </c>
      <c r="D162" s="101">
        <v>8.547292709350586</v>
      </c>
      <c r="E162" s="101">
        <v>9.080881118774414</v>
      </c>
      <c r="F162" s="101">
        <v>30.099883306101056</v>
      </c>
      <c r="G162" s="101" t="s">
        <v>56</v>
      </c>
      <c r="H162" s="101">
        <v>17.216100971354294</v>
      </c>
      <c r="I162" s="101">
        <v>83.85610036100273</v>
      </c>
      <c r="J162" s="101" t="s">
        <v>62</v>
      </c>
      <c r="K162" s="101">
        <v>1.1604918638667645</v>
      </c>
      <c r="L162" s="101">
        <v>1.270482569612359</v>
      </c>
      <c r="M162" s="101">
        <v>0.2747303364126232</v>
      </c>
      <c r="N162" s="101">
        <v>0.10999364917182362</v>
      </c>
      <c r="O162" s="101">
        <v>0.046607132255839484</v>
      </c>
      <c r="P162" s="101">
        <v>0.036446143048232876</v>
      </c>
      <c r="Q162" s="101">
        <v>0.005673141264885472</v>
      </c>
      <c r="R162" s="101">
        <v>0.0016931136421454056</v>
      </c>
      <c r="S162" s="101">
        <v>0.0006114565471378159</v>
      </c>
      <c r="T162" s="101">
        <v>0.000536324238805828</v>
      </c>
      <c r="U162" s="101">
        <v>0.00012409455046323554</v>
      </c>
      <c r="V162" s="101">
        <v>6.283444288426243E-05</v>
      </c>
      <c r="W162" s="101">
        <v>3.813096950284211E-05</v>
      </c>
      <c r="X162" s="101">
        <v>67.5</v>
      </c>
    </row>
    <row r="163" spans="1:24" s="101" customFormat="1" ht="12.75" hidden="1">
      <c r="A163" s="101">
        <v>1837</v>
      </c>
      <c r="B163" s="101">
        <v>147.8800048828125</v>
      </c>
      <c r="C163" s="101">
        <v>161.67999267578125</v>
      </c>
      <c r="D163" s="101">
        <v>8.751947402954102</v>
      </c>
      <c r="E163" s="101">
        <v>9.137486457824707</v>
      </c>
      <c r="F163" s="101">
        <v>31.218840881772643</v>
      </c>
      <c r="G163" s="101" t="s">
        <v>57</v>
      </c>
      <c r="H163" s="101">
        <v>4.608663637930633</v>
      </c>
      <c r="I163" s="101">
        <v>84.98866852074313</v>
      </c>
      <c r="J163" s="101" t="s">
        <v>60</v>
      </c>
      <c r="K163" s="101">
        <v>-1.0608211760979112</v>
      </c>
      <c r="L163" s="101">
        <v>-0.006911820899824762</v>
      </c>
      <c r="M163" s="101">
        <v>0.2523848923003269</v>
      </c>
      <c r="N163" s="101">
        <v>-0.0011375780382849897</v>
      </c>
      <c r="O163" s="101">
        <v>-0.042397804170163346</v>
      </c>
      <c r="P163" s="101">
        <v>-0.0007907346875980258</v>
      </c>
      <c r="Q163" s="101">
        <v>0.005268750325341837</v>
      </c>
      <c r="R163" s="101">
        <v>-9.150251297166184E-05</v>
      </c>
      <c r="S163" s="101">
        <v>-0.0005378395318099457</v>
      </c>
      <c r="T163" s="101">
        <v>-5.630506438931365E-05</v>
      </c>
      <c r="U163" s="101">
        <v>0.00011853181370509364</v>
      </c>
      <c r="V163" s="101">
        <v>-7.230804411224938E-06</v>
      </c>
      <c r="W163" s="101">
        <v>-3.2919399807454214E-05</v>
      </c>
      <c r="X163" s="101">
        <v>67.5</v>
      </c>
    </row>
    <row r="164" spans="1:24" s="101" customFormat="1" ht="12.75" hidden="1">
      <c r="A164" s="101">
        <v>1839</v>
      </c>
      <c r="B164" s="101">
        <v>105.72000122070312</v>
      </c>
      <c r="C164" s="101">
        <v>111.41999816894531</v>
      </c>
      <c r="D164" s="101">
        <v>8.748424530029297</v>
      </c>
      <c r="E164" s="101">
        <v>8.988665580749512</v>
      </c>
      <c r="F164" s="101">
        <v>24.851590829565303</v>
      </c>
      <c r="G164" s="101" t="s">
        <v>58</v>
      </c>
      <c r="H164" s="101">
        <v>29.3422525138337</v>
      </c>
      <c r="I164" s="101">
        <v>67.56225373453682</v>
      </c>
      <c r="J164" s="101" t="s">
        <v>61</v>
      </c>
      <c r="K164" s="101">
        <v>0.47053140006082694</v>
      </c>
      <c r="L164" s="101">
        <v>-1.2704637682439712</v>
      </c>
      <c r="M164" s="101">
        <v>0.10852936876231008</v>
      </c>
      <c r="N164" s="101">
        <v>-0.10998776647582688</v>
      </c>
      <c r="O164" s="101">
        <v>0.019355902941009827</v>
      </c>
      <c r="P164" s="101">
        <v>-0.036437564157694224</v>
      </c>
      <c r="Q164" s="101">
        <v>0.0021035212907305266</v>
      </c>
      <c r="R164" s="101">
        <v>-0.0016906392564171552</v>
      </c>
      <c r="S164" s="101">
        <v>0.00029087410861085327</v>
      </c>
      <c r="T164" s="101">
        <v>-0.0005333605055258273</v>
      </c>
      <c r="U164" s="101">
        <v>3.673780878677289E-05</v>
      </c>
      <c r="V164" s="101">
        <v>-6.241700633755393E-05</v>
      </c>
      <c r="W164" s="101">
        <v>1.924276361502315E-05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1840</v>
      </c>
      <c r="B166" s="101">
        <v>167.98</v>
      </c>
      <c r="C166" s="101">
        <v>147.88</v>
      </c>
      <c r="D166" s="101">
        <v>8.38717407260258</v>
      </c>
      <c r="E166" s="101">
        <v>9.127673391011005</v>
      </c>
      <c r="F166" s="101">
        <v>28.810604603374728</v>
      </c>
      <c r="G166" s="101" t="s">
        <v>59</v>
      </c>
      <c r="H166" s="101">
        <v>-18.56717749114307</v>
      </c>
      <c r="I166" s="101">
        <v>81.91282250885692</v>
      </c>
      <c r="J166" s="101" t="s">
        <v>73</v>
      </c>
      <c r="K166" s="101">
        <v>2.04345757914429</v>
      </c>
      <c r="M166" s="101" t="s">
        <v>68</v>
      </c>
      <c r="N166" s="101">
        <v>1.5707096413737338</v>
      </c>
      <c r="X166" s="101">
        <v>67.5</v>
      </c>
    </row>
    <row r="167" spans="1:24" s="101" customFormat="1" ht="12.75" hidden="1">
      <c r="A167" s="101">
        <v>1838</v>
      </c>
      <c r="B167" s="101">
        <v>130.67999267578125</v>
      </c>
      <c r="C167" s="101">
        <v>151.0800018310547</v>
      </c>
      <c r="D167" s="101">
        <v>8.545551300048828</v>
      </c>
      <c r="E167" s="101">
        <v>9.015775680541992</v>
      </c>
      <c r="F167" s="101">
        <v>26.603011906362028</v>
      </c>
      <c r="G167" s="101" t="s">
        <v>56</v>
      </c>
      <c r="H167" s="101">
        <v>10.938408241933459</v>
      </c>
      <c r="I167" s="101">
        <v>74.11840091771471</v>
      </c>
      <c r="J167" s="101" t="s">
        <v>62</v>
      </c>
      <c r="K167" s="101">
        <v>0.8936357393014978</v>
      </c>
      <c r="L167" s="101">
        <v>1.0923263580766627</v>
      </c>
      <c r="M167" s="101">
        <v>0.2115556858616746</v>
      </c>
      <c r="N167" s="101">
        <v>0.06818685663263974</v>
      </c>
      <c r="O167" s="101">
        <v>0.035889813221836445</v>
      </c>
      <c r="P167" s="101">
        <v>0.03133537274299697</v>
      </c>
      <c r="Q167" s="101">
        <v>0.004368598328963347</v>
      </c>
      <c r="R167" s="101">
        <v>0.0010495916190321976</v>
      </c>
      <c r="S167" s="101">
        <v>0.00047084745137515317</v>
      </c>
      <c r="T167" s="101">
        <v>0.00046110580767570633</v>
      </c>
      <c r="U167" s="101">
        <v>9.556637298565041E-05</v>
      </c>
      <c r="V167" s="101">
        <v>3.8955586586465194E-05</v>
      </c>
      <c r="W167" s="101">
        <v>2.9362583796401125E-05</v>
      </c>
      <c r="X167" s="101">
        <v>67.5</v>
      </c>
    </row>
    <row r="168" spans="1:24" s="101" customFormat="1" ht="12.75" hidden="1">
      <c r="A168" s="101">
        <v>1837</v>
      </c>
      <c r="B168" s="101">
        <v>158.5399932861328</v>
      </c>
      <c r="C168" s="101">
        <v>157.0399932861328</v>
      </c>
      <c r="D168" s="101">
        <v>8.401637077331543</v>
      </c>
      <c r="E168" s="101">
        <v>8.91111946105957</v>
      </c>
      <c r="F168" s="101">
        <v>31.86395614682456</v>
      </c>
      <c r="G168" s="101" t="s">
        <v>57</v>
      </c>
      <c r="H168" s="101">
        <v>-0.6377945185405451</v>
      </c>
      <c r="I168" s="101">
        <v>90.40219876759227</v>
      </c>
      <c r="J168" s="101" t="s">
        <v>60</v>
      </c>
      <c r="K168" s="101">
        <v>-0.6873847363761025</v>
      </c>
      <c r="L168" s="101">
        <v>-0.005942892540952843</v>
      </c>
      <c r="M168" s="101">
        <v>0.1642549492887112</v>
      </c>
      <c r="N168" s="101">
        <v>-0.0007051585468104995</v>
      </c>
      <c r="O168" s="101">
        <v>-0.027357328800848353</v>
      </c>
      <c r="P168" s="101">
        <v>-0.0006799063936401751</v>
      </c>
      <c r="Q168" s="101">
        <v>0.0034629343676985253</v>
      </c>
      <c r="R168" s="101">
        <v>-5.673031786670937E-05</v>
      </c>
      <c r="S168" s="101">
        <v>-0.0003375344605032315</v>
      </c>
      <c r="T168" s="101">
        <v>-4.8413765436310234E-05</v>
      </c>
      <c r="U168" s="101">
        <v>8.013331733965561E-05</v>
      </c>
      <c r="V168" s="101">
        <v>-4.483416421975976E-06</v>
      </c>
      <c r="W168" s="101">
        <v>-2.035944465948426E-05</v>
      </c>
      <c r="X168" s="101">
        <v>67.5</v>
      </c>
    </row>
    <row r="169" spans="1:24" s="101" customFormat="1" ht="12.75" hidden="1">
      <c r="A169" s="101">
        <v>1839</v>
      </c>
      <c r="B169" s="101">
        <v>106.72000122070312</v>
      </c>
      <c r="C169" s="101">
        <v>125.0199966430664</v>
      </c>
      <c r="D169" s="101">
        <v>8.74015998840332</v>
      </c>
      <c r="E169" s="101">
        <v>9.01307487487793</v>
      </c>
      <c r="F169" s="101">
        <v>23.861824401341277</v>
      </c>
      <c r="G169" s="101" t="s">
        <v>58</v>
      </c>
      <c r="H169" s="101">
        <v>25.71551630497541</v>
      </c>
      <c r="I169" s="101">
        <v>64.93551752567853</v>
      </c>
      <c r="J169" s="101" t="s">
        <v>61</v>
      </c>
      <c r="K169" s="101">
        <v>0.5710403302342931</v>
      </c>
      <c r="L169" s="101">
        <v>-1.0923101915560762</v>
      </c>
      <c r="M169" s="101">
        <v>0.13332711597633268</v>
      </c>
      <c r="N169" s="101">
        <v>-0.06818321031503302</v>
      </c>
      <c r="O169" s="101">
        <v>0.023230481139670335</v>
      </c>
      <c r="P169" s="101">
        <v>-0.03132799566264086</v>
      </c>
      <c r="Q169" s="101">
        <v>0.002663219278398563</v>
      </c>
      <c r="R169" s="101">
        <v>-0.0010480573637818551</v>
      </c>
      <c r="S169" s="101">
        <v>0.0003282800792604841</v>
      </c>
      <c r="T169" s="101">
        <v>-0.000458557164580975</v>
      </c>
      <c r="U169" s="101">
        <v>5.207286335294517E-05</v>
      </c>
      <c r="V169" s="101">
        <v>-3.869672729679789E-05</v>
      </c>
      <c r="W169" s="101">
        <v>2.1157843471348296E-05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1840</v>
      </c>
      <c r="B171" s="101">
        <v>152.5</v>
      </c>
      <c r="C171" s="101">
        <v>147.4</v>
      </c>
      <c r="D171" s="101">
        <v>8.630909202202783</v>
      </c>
      <c r="E171" s="101">
        <v>9.040220717341159</v>
      </c>
      <c r="F171" s="101">
        <v>27.649832204429522</v>
      </c>
      <c r="G171" s="101" t="s">
        <v>59</v>
      </c>
      <c r="H171" s="101">
        <v>-8.657020261609205</v>
      </c>
      <c r="I171" s="101">
        <v>76.3429797383908</v>
      </c>
      <c r="J171" s="101" t="s">
        <v>73</v>
      </c>
      <c r="K171" s="101">
        <v>0.9160620575586548</v>
      </c>
      <c r="M171" s="101" t="s">
        <v>68</v>
      </c>
      <c r="N171" s="101">
        <v>0.6949073360150746</v>
      </c>
      <c r="X171" s="101">
        <v>67.5</v>
      </c>
    </row>
    <row r="172" spans="1:24" s="101" customFormat="1" ht="12.75" hidden="1">
      <c r="A172" s="101">
        <v>1838</v>
      </c>
      <c r="B172" s="101">
        <v>135.3800048828125</v>
      </c>
      <c r="C172" s="101">
        <v>151.17999267578125</v>
      </c>
      <c r="D172" s="101">
        <v>8.46694564819336</v>
      </c>
      <c r="E172" s="101">
        <v>8.908330917358398</v>
      </c>
      <c r="F172" s="101">
        <v>27.125551487655787</v>
      </c>
      <c r="G172" s="101" t="s">
        <v>56</v>
      </c>
      <c r="H172" s="101">
        <v>8.41091421094498</v>
      </c>
      <c r="I172" s="101">
        <v>76.29091909375748</v>
      </c>
      <c r="J172" s="101" t="s">
        <v>62</v>
      </c>
      <c r="K172" s="101">
        <v>0.6235068243128425</v>
      </c>
      <c r="L172" s="101">
        <v>0.7048657365598933</v>
      </c>
      <c r="M172" s="101">
        <v>0.14760656663053945</v>
      </c>
      <c r="N172" s="101">
        <v>0.08735370008683097</v>
      </c>
      <c r="O172" s="101">
        <v>0.025041116643062553</v>
      </c>
      <c r="P172" s="101">
        <v>0.02022037891157092</v>
      </c>
      <c r="Q172" s="101">
        <v>0.0030480408964639375</v>
      </c>
      <c r="R172" s="101">
        <v>0.001344609915384716</v>
      </c>
      <c r="S172" s="101">
        <v>0.0003285135377193172</v>
      </c>
      <c r="T172" s="101">
        <v>0.00029754822649476063</v>
      </c>
      <c r="U172" s="101">
        <v>6.667224135211993E-05</v>
      </c>
      <c r="V172" s="101">
        <v>4.99033514693743E-05</v>
      </c>
      <c r="W172" s="101">
        <v>2.048702890694184E-05</v>
      </c>
      <c r="X172" s="101">
        <v>67.5</v>
      </c>
    </row>
    <row r="173" spans="1:24" s="101" customFormat="1" ht="12.75" hidden="1">
      <c r="A173" s="101">
        <v>1837</v>
      </c>
      <c r="B173" s="101">
        <v>150.94000244140625</v>
      </c>
      <c r="C173" s="101">
        <v>148.33999633789062</v>
      </c>
      <c r="D173" s="101">
        <v>8.554759979248047</v>
      </c>
      <c r="E173" s="101">
        <v>9.038043022155762</v>
      </c>
      <c r="F173" s="101">
        <v>30.605861153663668</v>
      </c>
      <c r="G173" s="101" t="s">
        <v>57</v>
      </c>
      <c r="H173" s="101">
        <v>1.8113933806666722</v>
      </c>
      <c r="I173" s="101">
        <v>85.25139582207292</v>
      </c>
      <c r="J173" s="101" t="s">
        <v>60</v>
      </c>
      <c r="K173" s="101">
        <v>-0.40078152374371373</v>
      </c>
      <c r="L173" s="101">
        <v>-0.003834451327283394</v>
      </c>
      <c r="M173" s="101">
        <v>0.09615872476096335</v>
      </c>
      <c r="N173" s="101">
        <v>-0.0009033764377926884</v>
      </c>
      <c r="O173" s="101">
        <v>-0.015888081336056764</v>
      </c>
      <c r="P173" s="101">
        <v>-0.0004387308041975117</v>
      </c>
      <c r="Q173" s="101">
        <v>0.002045680028919073</v>
      </c>
      <c r="R173" s="101">
        <v>-7.264925491650358E-05</v>
      </c>
      <c r="S173" s="101">
        <v>-0.00019082510835088744</v>
      </c>
      <c r="T173" s="101">
        <v>-3.1243231875072385E-05</v>
      </c>
      <c r="U173" s="101">
        <v>4.852458849722789E-05</v>
      </c>
      <c r="V173" s="101">
        <v>-5.736384784921919E-06</v>
      </c>
      <c r="W173" s="101">
        <v>-1.1339829446500422E-05</v>
      </c>
      <c r="X173" s="101">
        <v>67.5</v>
      </c>
    </row>
    <row r="174" spans="1:24" s="101" customFormat="1" ht="12.75" hidden="1">
      <c r="A174" s="101">
        <v>1839</v>
      </c>
      <c r="B174" s="101">
        <v>107.58000183105469</v>
      </c>
      <c r="C174" s="101">
        <v>131.77999877929688</v>
      </c>
      <c r="D174" s="101">
        <v>8.901461601257324</v>
      </c>
      <c r="E174" s="101">
        <v>9.026094436645508</v>
      </c>
      <c r="F174" s="101">
        <v>22.77930888900813</v>
      </c>
      <c r="G174" s="101" t="s">
        <v>58</v>
      </c>
      <c r="H174" s="101">
        <v>20.788549676193597</v>
      </c>
      <c r="I174" s="101">
        <v>60.868551507248284</v>
      </c>
      <c r="J174" s="101" t="s">
        <v>61</v>
      </c>
      <c r="K174" s="101">
        <v>0.47763472464881884</v>
      </c>
      <c r="L174" s="101">
        <v>-0.7048553068248401</v>
      </c>
      <c r="M174" s="101">
        <v>0.11198749110861078</v>
      </c>
      <c r="N174" s="101">
        <v>-0.08734902878608126</v>
      </c>
      <c r="O174" s="101">
        <v>0.01935526786666382</v>
      </c>
      <c r="P174" s="101">
        <v>-0.020215618679846288</v>
      </c>
      <c r="Q174" s="101">
        <v>0.002259589902127894</v>
      </c>
      <c r="R174" s="101">
        <v>-0.0013426458618380984</v>
      </c>
      <c r="S174" s="101">
        <v>0.0002674077831472624</v>
      </c>
      <c r="T174" s="101">
        <v>-0.00029590337536462445</v>
      </c>
      <c r="U174" s="101">
        <v>4.572255546325063E-05</v>
      </c>
      <c r="V174" s="101">
        <v>-4.957255669697921E-05</v>
      </c>
      <c r="W174" s="101">
        <v>1.70624330491918E-05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1840</v>
      </c>
      <c r="B176" s="101">
        <v>143.18</v>
      </c>
      <c r="C176" s="101">
        <v>141.88</v>
      </c>
      <c r="D176" s="101">
        <v>8.56467750474388</v>
      </c>
      <c r="E176" s="101">
        <v>9.07265603565581</v>
      </c>
      <c r="F176" s="101">
        <v>27.42154940937706</v>
      </c>
      <c r="G176" s="101" t="s">
        <v>59</v>
      </c>
      <c r="H176" s="101">
        <v>0.5883316444614337</v>
      </c>
      <c r="I176" s="101">
        <v>76.26833164446144</v>
      </c>
      <c r="J176" s="101" t="s">
        <v>73</v>
      </c>
      <c r="K176" s="101">
        <v>0.2523098120567613</v>
      </c>
      <c r="M176" s="101" t="s">
        <v>68</v>
      </c>
      <c r="N176" s="101">
        <v>0.1427188399975642</v>
      </c>
      <c r="X176" s="101">
        <v>67.5</v>
      </c>
    </row>
    <row r="177" spans="1:24" s="101" customFormat="1" ht="12.75" hidden="1">
      <c r="A177" s="101">
        <v>1838</v>
      </c>
      <c r="B177" s="101">
        <v>144.74000549316406</v>
      </c>
      <c r="C177" s="101">
        <v>154.74000549316406</v>
      </c>
      <c r="D177" s="101">
        <v>8.364307403564453</v>
      </c>
      <c r="E177" s="101">
        <v>8.968539237976074</v>
      </c>
      <c r="F177" s="101">
        <v>27.700230489151433</v>
      </c>
      <c r="G177" s="101" t="s">
        <v>56</v>
      </c>
      <c r="H177" s="101">
        <v>1.6542002307999581</v>
      </c>
      <c r="I177" s="101">
        <v>78.89420572396402</v>
      </c>
      <c r="J177" s="101" t="s">
        <v>62</v>
      </c>
      <c r="K177" s="101">
        <v>0.47393105924791284</v>
      </c>
      <c r="L177" s="101">
        <v>0.08663540272877678</v>
      </c>
      <c r="M177" s="101">
        <v>0.11219670017243537</v>
      </c>
      <c r="N177" s="101">
        <v>0.08502792729093239</v>
      </c>
      <c r="O177" s="101">
        <v>0.0190340741824045</v>
      </c>
      <c r="P177" s="101">
        <v>0.00248530640033447</v>
      </c>
      <c r="Q177" s="101">
        <v>0.002316823887016351</v>
      </c>
      <c r="R177" s="101">
        <v>0.001308784824037985</v>
      </c>
      <c r="S177" s="101">
        <v>0.0002497134323934794</v>
      </c>
      <c r="T177" s="101">
        <v>3.658232524277207E-05</v>
      </c>
      <c r="U177" s="101">
        <v>5.066449001484745E-05</v>
      </c>
      <c r="V177" s="101">
        <v>4.856914548938171E-05</v>
      </c>
      <c r="W177" s="101">
        <v>1.557300937247499E-05</v>
      </c>
      <c r="X177" s="101">
        <v>67.5</v>
      </c>
    </row>
    <row r="178" spans="1:24" s="101" customFormat="1" ht="12.75" hidden="1">
      <c r="A178" s="101">
        <v>1837</v>
      </c>
      <c r="B178" s="101">
        <v>143.66000366210938</v>
      </c>
      <c r="C178" s="101">
        <v>146.25999450683594</v>
      </c>
      <c r="D178" s="101">
        <v>8.42463207244873</v>
      </c>
      <c r="E178" s="101">
        <v>9.058706283569336</v>
      </c>
      <c r="F178" s="101">
        <v>29.790384257634056</v>
      </c>
      <c r="G178" s="101" t="s">
        <v>57</v>
      </c>
      <c r="H178" s="101">
        <v>8.075889260100524</v>
      </c>
      <c r="I178" s="101">
        <v>84.2358929222099</v>
      </c>
      <c r="J178" s="101" t="s">
        <v>60</v>
      </c>
      <c r="K178" s="101">
        <v>-0.2865204706915938</v>
      </c>
      <c r="L178" s="101">
        <v>-0.0004706591533527358</v>
      </c>
      <c r="M178" s="101">
        <v>0.06884143707749761</v>
      </c>
      <c r="N178" s="101">
        <v>-0.0008794749904654757</v>
      </c>
      <c r="O178" s="101">
        <v>-0.01134294982231325</v>
      </c>
      <c r="P178" s="101">
        <v>-5.387696072097659E-05</v>
      </c>
      <c r="Q178" s="101">
        <v>0.001469103632329258</v>
      </c>
      <c r="R178" s="101">
        <v>-7.070788771201932E-05</v>
      </c>
      <c r="S178" s="101">
        <v>-0.00013492139913198398</v>
      </c>
      <c r="T178" s="101">
        <v>-3.8377814989640645E-06</v>
      </c>
      <c r="U178" s="101">
        <v>3.512888751860277E-05</v>
      </c>
      <c r="V178" s="101">
        <v>-5.581296033411147E-06</v>
      </c>
      <c r="W178" s="101">
        <v>-7.97019171219152E-06</v>
      </c>
      <c r="X178" s="101">
        <v>67.5</v>
      </c>
    </row>
    <row r="179" spans="1:24" s="101" customFormat="1" ht="12.75" hidden="1">
      <c r="A179" s="101">
        <v>1839</v>
      </c>
      <c r="B179" s="101">
        <v>125.87999725341797</v>
      </c>
      <c r="C179" s="101">
        <v>141.97999572753906</v>
      </c>
      <c r="D179" s="101">
        <v>8.726790428161621</v>
      </c>
      <c r="E179" s="101">
        <v>8.83970832824707</v>
      </c>
      <c r="F179" s="101">
        <v>25.596977562933812</v>
      </c>
      <c r="G179" s="101" t="s">
        <v>58</v>
      </c>
      <c r="H179" s="101">
        <v>11.440332135289594</v>
      </c>
      <c r="I179" s="101">
        <v>69.82032938870756</v>
      </c>
      <c r="J179" s="101" t="s">
        <v>61</v>
      </c>
      <c r="K179" s="101">
        <v>0.37751379947561675</v>
      </c>
      <c r="L179" s="101">
        <v>-0.08663412425793146</v>
      </c>
      <c r="M179" s="101">
        <v>0.08859433430354503</v>
      </c>
      <c r="N179" s="101">
        <v>-0.08502337880332228</v>
      </c>
      <c r="O179" s="101">
        <v>0.015285073415255857</v>
      </c>
      <c r="P179" s="101">
        <v>-0.002484722354036151</v>
      </c>
      <c r="Q179" s="101">
        <v>0.0017914819119730272</v>
      </c>
      <c r="R179" s="101">
        <v>-0.0013068734101845687</v>
      </c>
      <c r="S179" s="101">
        <v>0.00021012618678784587</v>
      </c>
      <c r="T179" s="101">
        <v>-3.6380461147904206E-05</v>
      </c>
      <c r="U179" s="101">
        <v>3.6508243044139105E-05</v>
      </c>
      <c r="V179" s="101">
        <v>-4.8247394003781763E-05</v>
      </c>
      <c r="W179" s="101">
        <v>1.337888877994385E-05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1840</v>
      </c>
      <c r="B181" s="101">
        <v>141.58</v>
      </c>
      <c r="C181" s="101">
        <v>150.88</v>
      </c>
      <c r="D181" s="101">
        <v>8.50288830862506</v>
      </c>
      <c r="E181" s="101">
        <v>8.869995848697325</v>
      </c>
      <c r="F181" s="101">
        <v>25.311991921848907</v>
      </c>
      <c r="G181" s="101" t="s">
        <v>59</v>
      </c>
      <c r="H181" s="101">
        <v>-3.1722102398722853</v>
      </c>
      <c r="I181" s="101">
        <v>70.90778976012773</v>
      </c>
      <c r="J181" s="101" t="s">
        <v>73</v>
      </c>
      <c r="K181" s="101">
        <v>0.8363698717764625</v>
      </c>
      <c r="M181" s="101" t="s">
        <v>68</v>
      </c>
      <c r="N181" s="101">
        <v>0.4466612265660242</v>
      </c>
      <c r="X181" s="101">
        <v>67.5</v>
      </c>
    </row>
    <row r="182" spans="1:24" s="101" customFormat="1" ht="12.75" hidden="1">
      <c r="A182" s="101">
        <v>1838</v>
      </c>
      <c r="B182" s="101">
        <v>152.17999267578125</v>
      </c>
      <c r="C182" s="101">
        <v>161.27999877929688</v>
      </c>
      <c r="D182" s="101">
        <v>8.465317726135254</v>
      </c>
      <c r="E182" s="101">
        <v>9.03377628326416</v>
      </c>
      <c r="F182" s="101">
        <v>30.54805506605777</v>
      </c>
      <c r="G182" s="101" t="s">
        <v>56</v>
      </c>
      <c r="H182" s="101">
        <v>1.3139031472728107</v>
      </c>
      <c r="I182" s="101">
        <v>85.99389582305406</v>
      </c>
      <c r="J182" s="101" t="s">
        <v>62</v>
      </c>
      <c r="K182" s="101">
        <v>0.8830862041812142</v>
      </c>
      <c r="L182" s="101">
        <v>0.013113921526696996</v>
      </c>
      <c r="M182" s="101">
        <v>0.209058612530474</v>
      </c>
      <c r="N182" s="101">
        <v>0.10663759935618304</v>
      </c>
      <c r="O182" s="101">
        <v>0.035466453633797114</v>
      </c>
      <c r="P182" s="101">
        <v>0.0003761940069167731</v>
      </c>
      <c r="Q182" s="101">
        <v>0.004317027311524271</v>
      </c>
      <c r="R182" s="101">
        <v>0.0016413968571551227</v>
      </c>
      <c r="S182" s="101">
        <v>0.0004652917613651281</v>
      </c>
      <c r="T182" s="101">
        <v>5.507396207000616E-06</v>
      </c>
      <c r="U182" s="101">
        <v>9.440379775500775E-05</v>
      </c>
      <c r="V182" s="101">
        <v>6.09064114863252E-05</v>
      </c>
      <c r="W182" s="101">
        <v>2.9011885346012408E-05</v>
      </c>
      <c r="X182" s="101">
        <v>67.5</v>
      </c>
    </row>
    <row r="183" spans="1:24" s="101" customFormat="1" ht="12.75" hidden="1">
      <c r="A183" s="101">
        <v>1837</v>
      </c>
      <c r="B183" s="101">
        <v>130.94000244140625</v>
      </c>
      <c r="C183" s="101">
        <v>149.5399932861328</v>
      </c>
      <c r="D183" s="101">
        <v>8.578540802001953</v>
      </c>
      <c r="E183" s="101">
        <v>8.909539222717285</v>
      </c>
      <c r="F183" s="101">
        <v>29.037853800560253</v>
      </c>
      <c r="G183" s="101" t="s">
        <v>57</v>
      </c>
      <c r="H183" s="101">
        <v>17.15185285126347</v>
      </c>
      <c r="I183" s="101">
        <v>80.59185529266972</v>
      </c>
      <c r="J183" s="101" t="s">
        <v>60</v>
      </c>
      <c r="K183" s="101">
        <v>-0.7801017652862889</v>
      </c>
      <c r="L183" s="101">
        <v>7.220079696384325E-05</v>
      </c>
      <c r="M183" s="101">
        <v>0.1857804319351433</v>
      </c>
      <c r="N183" s="101">
        <v>-0.001103193121009482</v>
      </c>
      <c r="O183" s="101">
        <v>-0.031149150325712735</v>
      </c>
      <c r="P183" s="101">
        <v>8.300783462574334E-06</v>
      </c>
      <c r="Q183" s="101">
        <v>0.0038870002934081743</v>
      </c>
      <c r="R183" s="101">
        <v>-8.869666037675926E-05</v>
      </c>
      <c r="S183" s="101">
        <v>-0.0003926898970113203</v>
      </c>
      <c r="T183" s="101">
        <v>5.941358754150408E-07</v>
      </c>
      <c r="U183" s="101">
        <v>8.798849957346511E-05</v>
      </c>
      <c r="V183" s="101">
        <v>-7.0048726532785225E-06</v>
      </c>
      <c r="W183" s="101">
        <v>-2.395000596796459E-05</v>
      </c>
      <c r="X183" s="101">
        <v>67.5</v>
      </c>
    </row>
    <row r="184" spans="1:24" s="101" customFormat="1" ht="12.75" hidden="1">
      <c r="A184" s="101">
        <v>1839</v>
      </c>
      <c r="B184" s="101">
        <v>127.37999725341797</v>
      </c>
      <c r="C184" s="101">
        <v>130.67999267578125</v>
      </c>
      <c r="D184" s="101">
        <v>8.674583435058594</v>
      </c>
      <c r="E184" s="101">
        <v>9.082518577575684</v>
      </c>
      <c r="F184" s="101">
        <v>26.191009109340623</v>
      </c>
      <c r="G184" s="101" t="s">
        <v>58</v>
      </c>
      <c r="H184" s="101">
        <v>11.995145688839983</v>
      </c>
      <c r="I184" s="101">
        <v>71.87514294225795</v>
      </c>
      <c r="J184" s="101" t="s">
        <v>61</v>
      </c>
      <c r="K184" s="101">
        <v>0.4138628756151015</v>
      </c>
      <c r="L184" s="101">
        <v>0.013113722768660494</v>
      </c>
      <c r="M184" s="101">
        <v>0.09587040514756598</v>
      </c>
      <c r="N184" s="101">
        <v>-0.10663189279660924</v>
      </c>
      <c r="O184" s="101">
        <v>0.01695876668111307</v>
      </c>
      <c r="P184" s="101">
        <v>0.00037610241668195187</v>
      </c>
      <c r="Q184" s="101">
        <v>0.0018782847301437667</v>
      </c>
      <c r="R184" s="101">
        <v>-0.0016389986409746423</v>
      </c>
      <c r="S184" s="101">
        <v>0.0002495817861533609</v>
      </c>
      <c r="T184" s="101">
        <v>5.475254838126676E-06</v>
      </c>
      <c r="U184" s="101">
        <v>3.420673871298949E-05</v>
      </c>
      <c r="V184" s="101">
        <v>-6.050225383614165E-05</v>
      </c>
      <c r="W184" s="101">
        <v>1.6373353519197894E-05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1840</v>
      </c>
      <c r="B186" s="101">
        <v>149.34</v>
      </c>
      <c r="C186" s="101">
        <v>145.24</v>
      </c>
      <c r="D186" s="101">
        <v>8.21751491653848</v>
      </c>
      <c r="E186" s="101">
        <v>8.885323803254364</v>
      </c>
      <c r="F186" s="101">
        <v>26.310935887817674</v>
      </c>
      <c r="G186" s="101" t="s">
        <v>59</v>
      </c>
      <c r="H186" s="101">
        <v>-5.549342607276316</v>
      </c>
      <c r="I186" s="101">
        <v>76.29065739272369</v>
      </c>
      <c r="J186" s="101" t="s">
        <v>73</v>
      </c>
      <c r="K186" s="101">
        <v>1.1424576823878523</v>
      </c>
      <c r="M186" s="101" t="s">
        <v>68</v>
      </c>
      <c r="N186" s="101">
        <v>0.5959690407692617</v>
      </c>
      <c r="X186" s="101">
        <v>67.5</v>
      </c>
    </row>
    <row r="187" spans="1:24" s="101" customFormat="1" ht="12.75" hidden="1">
      <c r="A187" s="101">
        <v>1838</v>
      </c>
      <c r="B187" s="101">
        <v>159.39999389648438</v>
      </c>
      <c r="C187" s="101">
        <v>161</v>
      </c>
      <c r="D187" s="101">
        <v>8.52855110168457</v>
      </c>
      <c r="E187" s="101">
        <v>9.161297798156738</v>
      </c>
      <c r="F187" s="101">
        <v>30.977675449776488</v>
      </c>
      <c r="G187" s="101" t="s">
        <v>56</v>
      </c>
      <c r="H187" s="101">
        <v>-5.317029009098732</v>
      </c>
      <c r="I187" s="101">
        <v>86.58296488738564</v>
      </c>
      <c r="J187" s="101" t="s">
        <v>62</v>
      </c>
      <c r="K187" s="101">
        <v>1.0370380390728842</v>
      </c>
      <c r="L187" s="101">
        <v>0.029597992552231195</v>
      </c>
      <c r="M187" s="101">
        <v>0.24550434174052102</v>
      </c>
      <c r="N187" s="101">
        <v>0.06402324139556369</v>
      </c>
      <c r="O187" s="101">
        <v>0.04164952319347893</v>
      </c>
      <c r="P187" s="101">
        <v>0.000849010248796974</v>
      </c>
      <c r="Q187" s="101">
        <v>0.005069641735993478</v>
      </c>
      <c r="R187" s="101">
        <v>0.0009854384533493341</v>
      </c>
      <c r="S187" s="101">
        <v>0.0005464282267438913</v>
      </c>
      <c r="T187" s="101">
        <v>1.2511321352830608E-05</v>
      </c>
      <c r="U187" s="101">
        <v>0.00011087408998607612</v>
      </c>
      <c r="V187" s="101">
        <v>3.656547274686498E-05</v>
      </c>
      <c r="W187" s="101">
        <v>3.407338162499005E-05</v>
      </c>
      <c r="X187" s="101">
        <v>67.5</v>
      </c>
    </row>
    <row r="188" spans="1:24" s="101" customFormat="1" ht="12.75" hidden="1">
      <c r="A188" s="101">
        <v>1837</v>
      </c>
      <c r="B188" s="101">
        <v>141.17999267578125</v>
      </c>
      <c r="C188" s="101">
        <v>149.3800048828125</v>
      </c>
      <c r="D188" s="101">
        <v>8.504240989685059</v>
      </c>
      <c r="E188" s="101">
        <v>9.147163391113281</v>
      </c>
      <c r="F188" s="101">
        <v>30.942060694679956</v>
      </c>
      <c r="G188" s="101" t="s">
        <v>57</v>
      </c>
      <c r="H188" s="101">
        <v>12.984356785248622</v>
      </c>
      <c r="I188" s="101">
        <v>86.66434946102987</v>
      </c>
      <c r="J188" s="101" t="s">
        <v>60</v>
      </c>
      <c r="K188" s="101">
        <v>-0.7099092898950891</v>
      </c>
      <c r="L188" s="101">
        <v>-0.0001607496289223634</v>
      </c>
      <c r="M188" s="101">
        <v>0.17008472547752249</v>
      </c>
      <c r="N188" s="101">
        <v>-0.0006625101938181942</v>
      </c>
      <c r="O188" s="101">
        <v>-0.02818206052121832</v>
      </c>
      <c r="P188" s="101">
        <v>-1.8336437952068594E-05</v>
      </c>
      <c r="Q188" s="101">
        <v>0.0036069771798662303</v>
      </c>
      <c r="R188" s="101">
        <v>-5.327155197033208E-05</v>
      </c>
      <c r="S188" s="101">
        <v>-0.000341716112325453</v>
      </c>
      <c r="T188" s="101">
        <v>-1.3000541947075227E-06</v>
      </c>
      <c r="U188" s="101">
        <v>8.480953620883708E-05</v>
      </c>
      <c r="V188" s="101">
        <v>-4.208742137155669E-06</v>
      </c>
      <c r="W188" s="101">
        <v>-2.0408345716740752E-05</v>
      </c>
      <c r="X188" s="101">
        <v>67.5</v>
      </c>
    </row>
    <row r="189" spans="1:24" s="101" customFormat="1" ht="12.75" hidden="1">
      <c r="A189" s="101">
        <v>1839</v>
      </c>
      <c r="B189" s="101">
        <v>122.80000305175781</v>
      </c>
      <c r="C189" s="101">
        <v>131.5</v>
      </c>
      <c r="D189" s="101">
        <v>8.8806734085083</v>
      </c>
      <c r="E189" s="101">
        <v>9.007277488708496</v>
      </c>
      <c r="F189" s="101">
        <v>25.956679427538305</v>
      </c>
      <c r="G189" s="101" t="s">
        <v>58</v>
      </c>
      <c r="H189" s="101">
        <v>14.265637680653512</v>
      </c>
      <c r="I189" s="101">
        <v>69.56564073241132</v>
      </c>
      <c r="J189" s="101" t="s">
        <v>61</v>
      </c>
      <c r="K189" s="101">
        <v>0.7559607758374659</v>
      </c>
      <c r="L189" s="101">
        <v>-0.02959755602543451</v>
      </c>
      <c r="M189" s="101">
        <v>0.17704114768234627</v>
      </c>
      <c r="N189" s="101">
        <v>-0.0640198134879953</v>
      </c>
      <c r="O189" s="101">
        <v>0.03066682649089284</v>
      </c>
      <c r="P189" s="101">
        <v>-0.0008488122157494729</v>
      </c>
      <c r="Q189" s="101">
        <v>0.003562440589715317</v>
      </c>
      <c r="R189" s="101">
        <v>-0.0009839975035995773</v>
      </c>
      <c r="S189" s="101">
        <v>0.0004263964183241363</v>
      </c>
      <c r="T189" s="101">
        <v>-1.2443593575997991E-05</v>
      </c>
      <c r="U189" s="101">
        <v>7.141712958585257E-05</v>
      </c>
      <c r="V189" s="101">
        <v>-3.632244879994541E-05</v>
      </c>
      <c r="W189" s="101">
        <v>2.7285431286094763E-05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22.77930888900813</v>
      </c>
      <c r="G190" s="102"/>
      <c r="H190" s="102"/>
      <c r="I190" s="115"/>
      <c r="J190" s="115" t="s">
        <v>159</v>
      </c>
      <c r="K190" s="102">
        <f>AVERAGE(K188,K183,K178,K173,K168,K163)</f>
        <v>-0.6542531603484499</v>
      </c>
      <c r="L190" s="102">
        <f>AVERAGE(L188,L183,L178,L173,L168,L163)</f>
        <v>-0.0028747287922287093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31.86395614682456</v>
      </c>
      <c r="G191" s="102"/>
      <c r="H191" s="102"/>
      <c r="I191" s="115"/>
      <c r="J191" s="115" t="s">
        <v>160</v>
      </c>
      <c r="K191" s="102">
        <f>AVERAGE(K189,K184,K179,K174,K169,K164)</f>
        <v>0.5110906509786872</v>
      </c>
      <c r="L191" s="102">
        <f>AVERAGE(L189,L184,L179,L174,L169,L164)</f>
        <v>-0.5284578706899322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0.4089082252177812</v>
      </c>
      <c r="L192" s="102">
        <f>ABS(L190/$H$33)</f>
        <v>0.00798535775619086</v>
      </c>
      <c r="M192" s="115" t="s">
        <v>111</v>
      </c>
      <c r="N192" s="102">
        <f>K192+L192+L193+K193</f>
        <v>1.0375721674839793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0.29039241532879956</v>
      </c>
      <c r="L193" s="102">
        <f>ABS(L191/$H$34)</f>
        <v>0.3302861691812076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1840</v>
      </c>
      <c r="B196" s="101">
        <v>161.94</v>
      </c>
      <c r="C196" s="101">
        <v>165.74</v>
      </c>
      <c r="D196" s="101">
        <v>8.44264402476526</v>
      </c>
      <c r="E196" s="101">
        <v>8.857803687369774</v>
      </c>
      <c r="F196" s="101">
        <v>33.21847908163036</v>
      </c>
      <c r="G196" s="101" t="s">
        <v>59</v>
      </c>
      <c r="H196" s="101">
        <v>-0.6392255181762465</v>
      </c>
      <c r="I196" s="101">
        <v>93.80077448182375</v>
      </c>
      <c r="J196" s="101" t="s">
        <v>73</v>
      </c>
      <c r="K196" s="101">
        <v>2.332588343922392</v>
      </c>
      <c r="M196" s="101" t="s">
        <v>68</v>
      </c>
      <c r="N196" s="101">
        <v>1.3599472284684102</v>
      </c>
      <c r="X196" s="101">
        <v>67.5</v>
      </c>
    </row>
    <row r="197" spans="1:24" s="101" customFormat="1" ht="12.75" hidden="1">
      <c r="A197" s="101">
        <v>1837</v>
      </c>
      <c r="B197" s="101">
        <v>147.8800048828125</v>
      </c>
      <c r="C197" s="101">
        <v>161.67999267578125</v>
      </c>
      <c r="D197" s="101">
        <v>8.751947402954102</v>
      </c>
      <c r="E197" s="101">
        <v>9.137486457824707</v>
      </c>
      <c r="F197" s="101">
        <v>32.991108893304265</v>
      </c>
      <c r="G197" s="101" t="s">
        <v>56</v>
      </c>
      <c r="H197" s="101">
        <v>9.433400697592575</v>
      </c>
      <c r="I197" s="101">
        <v>89.81340558040507</v>
      </c>
      <c r="J197" s="101" t="s">
        <v>62</v>
      </c>
      <c r="K197" s="101">
        <v>1.372997834802899</v>
      </c>
      <c r="L197" s="101">
        <v>0.5712426402179558</v>
      </c>
      <c r="M197" s="101">
        <v>0.3250395396849078</v>
      </c>
      <c r="N197" s="101">
        <v>0.11017587862529171</v>
      </c>
      <c r="O197" s="101">
        <v>0.05514196283567733</v>
      </c>
      <c r="P197" s="101">
        <v>0.016387034832888774</v>
      </c>
      <c r="Q197" s="101">
        <v>0.006712153277228998</v>
      </c>
      <c r="R197" s="101">
        <v>0.0016958741295499654</v>
      </c>
      <c r="S197" s="101">
        <v>0.0007234171813500906</v>
      </c>
      <c r="T197" s="101">
        <v>0.00024107598177011322</v>
      </c>
      <c r="U197" s="101">
        <v>0.00014679092003343593</v>
      </c>
      <c r="V197" s="101">
        <v>6.291496351116646E-05</v>
      </c>
      <c r="W197" s="101">
        <v>4.509711161668148E-05</v>
      </c>
      <c r="X197" s="101">
        <v>67.5</v>
      </c>
    </row>
    <row r="198" spans="1:24" s="101" customFormat="1" ht="12.75" hidden="1">
      <c r="A198" s="101">
        <v>1839</v>
      </c>
      <c r="B198" s="101">
        <v>105.72000122070312</v>
      </c>
      <c r="C198" s="101">
        <v>111.41999816894531</v>
      </c>
      <c r="D198" s="101">
        <v>8.748424530029297</v>
      </c>
      <c r="E198" s="101">
        <v>8.988665580749512</v>
      </c>
      <c r="F198" s="101">
        <v>24.851590829565303</v>
      </c>
      <c r="G198" s="101" t="s">
        <v>57</v>
      </c>
      <c r="H198" s="101">
        <v>29.3422525138337</v>
      </c>
      <c r="I198" s="101">
        <v>67.56225373453682</v>
      </c>
      <c r="J198" s="101" t="s">
        <v>60</v>
      </c>
      <c r="K198" s="101">
        <v>-1.1560411162431183</v>
      </c>
      <c r="L198" s="101">
        <v>0.0031093210321317347</v>
      </c>
      <c r="M198" s="101">
        <v>0.27166669218914197</v>
      </c>
      <c r="N198" s="101">
        <v>-0.001139926933534956</v>
      </c>
      <c r="O198" s="101">
        <v>-0.04674691497466079</v>
      </c>
      <c r="P198" s="101">
        <v>0.0003558767390408925</v>
      </c>
      <c r="Q198" s="101">
        <v>0.005511276938322679</v>
      </c>
      <c r="R198" s="101">
        <v>-9.163595335301312E-05</v>
      </c>
      <c r="S198" s="101">
        <v>-0.0006377799214073987</v>
      </c>
      <c r="T198" s="101">
        <v>2.534683261787515E-05</v>
      </c>
      <c r="U198" s="101">
        <v>0.00011348518402424621</v>
      </c>
      <c r="V198" s="101">
        <v>-7.240683697238203E-06</v>
      </c>
      <c r="W198" s="101">
        <v>-4.044429736607931E-05</v>
      </c>
      <c r="X198" s="101">
        <v>67.5</v>
      </c>
    </row>
    <row r="199" spans="1:24" s="101" customFormat="1" ht="12.75" hidden="1">
      <c r="A199" s="101">
        <v>1838</v>
      </c>
      <c r="B199" s="101">
        <v>134.13999938964844</v>
      </c>
      <c r="C199" s="101">
        <v>154.0399932861328</v>
      </c>
      <c r="D199" s="101">
        <v>8.547292709350586</v>
      </c>
      <c r="E199" s="101">
        <v>9.080881118774414</v>
      </c>
      <c r="F199" s="101">
        <v>20.351475870566965</v>
      </c>
      <c r="G199" s="101" t="s">
        <v>58</v>
      </c>
      <c r="H199" s="101">
        <v>-9.942257882096712</v>
      </c>
      <c r="I199" s="101">
        <v>56.697741507551726</v>
      </c>
      <c r="J199" s="101" t="s">
        <v>61</v>
      </c>
      <c r="K199" s="101">
        <v>-0.7407374649150763</v>
      </c>
      <c r="L199" s="101">
        <v>0.5712341780092469</v>
      </c>
      <c r="M199" s="101">
        <v>-0.17845982941151417</v>
      </c>
      <c r="N199" s="101">
        <v>-0.1101699813807791</v>
      </c>
      <c r="O199" s="101">
        <v>-0.029246572546591746</v>
      </c>
      <c r="P199" s="101">
        <v>0.016383170094976113</v>
      </c>
      <c r="Q199" s="101">
        <v>-0.0038312958807861053</v>
      </c>
      <c r="R199" s="101">
        <v>-0.0016933965617450442</v>
      </c>
      <c r="S199" s="101">
        <v>-0.00034142230466400726</v>
      </c>
      <c r="T199" s="101">
        <v>0.00023973979031997457</v>
      </c>
      <c r="U199" s="101">
        <v>-9.310578505788755E-05</v>
      </c>
      <c r="V199" s="101">
        <v>-6.249692098982121E-05</v>
      </c>
      <c r="W199" s="101">
        <v>-1.9950145030339447E-05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1840</v>
      </c>
      <c r="B201" s="101">
        <v>167.98</v>
      </c>
      <c r="C201" s="101">
        <v>147.88</v>
      </c>
      <c r="D201" s="101">
        <v>8.38717407260258</v>
      </c>
      <c r="E201" s="101">
        <v>9.127673391011005</v>
      </c>
      <c r="F201" s="101">
        <v>33.549688848156244</v>
      </c>
      <c r="G201" s="101" t="s">
        <v>59</v>
      </c>
      <c r="H201" s="101">
        <v>-5.093258011097262</v>
      </c>
      <c r="I201" s="101">
        <v>95.38674198890273</v>
      </c>
      <c r="J201" s="101" t="s">
        <v>73</v>
      </c>
      <c r="K201" s="101">
        <v>1.7035110679753587</v>
      </c>
      <c r="M201" s="101" t="s">
        <v>68</v>
      </c>
      <c r="N201" s="101">
        <v>0.977186798126416</v>
      </c>
      <c r="X201" s="101">
        <v>67.5</v>
      </c>
    </row>
    <row r="202" spans="1:24" s="101" customFormat="1" ht="12.75" hidden="1">
      <c r="A202" s="101">
        <v>1837</v>
      </c>
      <c r="B202" s="101">
        <v>158.5399932861328</v>
      </c>
      <c r="C202" s="101">
        <v>157.0399932861328</v>
      </c>
      <c r="D202" s="101">
        <v>8.401637077331543</v>
      </c>
      <c r="E202" s="101">
        <v>8.91111946105957</v>
      </c>
      <c r="F202" s="101">
        <v>31.468100840596964</v>
      </c>
      <c r="G202" s="101" t="s">
        <v>56</v>
      </c>
      <c r="H202" s="101">
        <v>-1.760887643320629</v>
      </c>
      <c r="I202" s="101">
        <v>89.27910564281218</v>
      </c>
      <c r="J202" s="101" t="s">
        <v>62</v>
      </c>
      <c r="K202" s="101">
        <v>1.1851556425016943</v>
      </c>
      <c r="L202" s="101">
        <v>0.46148364448490503</v>
      </c>
      <c r="M202" s="101">
        <v>0.28056975331471695</v>
      </c>
      <c r="N202" s="101">
        <v>0.06895404118011675</v>
      </c>
      <c r="O202" s="101">
        <v>0.04759801891969918</v>
      </c>
      <c r="P202" s="101">
        <v>0.013238510338679352</v>
      </c>
      <c r="Q202" s="101">
        <v>0.005793759951877255</v>
      </c>
      <c r="R202" s="101">
        <v>0.0010613327893652963</v>
      </c>
      <c r="S202" s="101">
        <v>0.0006244470818663869</v>
      </c>
      <c r="T202" s="101">
        <v>0.00019475803090400197</v>
      </c>
      <c r="U202" s="101">
        <v>0.0001266943823761646</v>
      </c>
      <c r="V202" s="101">
        <v>3.9369762898403855E-05</v>
      </c>
      <c r="W202" s="101">
        <v>3.892947524529468E-05</v>
      </c>
      <c r="X202" s="101">
        <v>67.5</v>
      </c>
    </row>
    <row r="203" spans="1:24" s="101" customFormat="1" ht="12.75" hidden="1">
      <c r="A203" s="101">
        <v>1839</v>
      </c>
      <c r="B203" s="101">
        <v>106.72000122070312</v>
      </c>
      <c r="C203" s="101">
        <v>125.0199966430664</v>
      </c>
      <c r="D203" s="101">
        <v>8.74015998840332</v>
      </c>
      <c r="E203" s="101">
        <v>9.01307487487793</v>
      </c>
      <c r="F203" s="101">
        <v>23.861824401341277</v>
      </c>
      <c r="G203" s="101" t="s">
        <v>57</v>
      </c>
      <c r="H203" s="101">
        <v>25.71551630497541</v>
      </c>
      <c r="I203" s="101">
        <v>64.93551752567853</v>
      </c>
      <c r="J203" s="101" t="s">
        <v>60</v>
      </c>
      <c r="K203" s="101">
        <v>-1.1848797354696479</v>
      </c>
      <c r="L203" s="101">
        <v>0.0025114216047295223</v>
      </c>
      <c r="M203" s="101">
        <v>0.28055513389787184</v>
      </c>
      <c r="N203" s="101">
        <v>-0.0007137360048780627</v>
      </c>
      <c r="O203" s="101">
        <v>-0.047573081174820286</v>
      </c>
      <c r="P203" s="101">
        <v>0.00028749167559562785</v>
      </c>
      <c r="Q203" s="101">
        <v>0.00579301360669744</v>
      </c>
      <c r="R203" s="101">
        <v>-5.738024421350486E-05</v>
      </c>
      <c r="S203" s="101">
        <v>-0.0006213295420323333</v>
      </c>
      <c r="T203" s="101">
        <v>2.0481757828185658E-05</v>
      </c>
      <c r="U203" s="101">
        <v>0.00012611712903078212</v>
      </c>
      <c r="V203" s="101">
        <v>-4.5372891841058345E-06</v>
      </c>
      <c r="W203" s="101">
        <v>-3.858381025318718E-05</v>
      </c>
      <c r="X203" s="101">
        <v>67.5</v>
      </c>
    </row>
    <row r="204" spans="1:24" s="101" customFormat="1" ht="12.75" hidden="1">
      <c r="A204" s="101">
        <v>1838</v>
      </c>
      <c r="B204" s="101">
        <v>130.67999267578125</v>
      </c>
      <c r="C204" s="101">
        <v>151.0800018310547</v>
      </c>
      <c r="D204" s="101">
        <v>8.545551300048828</v>
      </c>
      <c r="E204" s="101">
        <v>9.015775680541992</v>
      </c>
      <c r="F204" s="101">
        <v>22.240507655814497</v>
      </c>
      <c r="G204" s="101" t="s">
        <v>58</v>
      </c>
      <c r="H204" s="101">
        <v>-1.215923763232837</v>
      </c>
      <c r="I204" s="101">
        <v>61.964068912548406</v>
      </c>
      <c r="J204" s="101" t="s">
        <v>61</v>
      </c>
      <c r="K204" s="101">
        <v>0.025571652801114567</v>
      </c>
      <c r="L204" s="101">
        <v>0.46147681078098984</v>
      </c>
      <c r="M204" s="101">
        <v>0.002864143611679833</v>
      </c>
      <c r="N204" s="101">
        <v>-0.0689503471781294</v>
      </c>
      <c r="O204" s="101">
        <v>0.0015405689254299236</v>
      </c>
      <c r="P204" s="101">
        <v>0.013235388340497733</v>
      </c>
      <c r="Q204" s="101">
        <v>-9.299318574526E-05</v>
      </c>
      <c r="R204" s="101">
        <v>-0.0010597805420727064</v>
      </c>
      <c r="S204" s="101">
        <v>6.23198062363576E-05</v>
      </c>
      <c r="T204" s="101">
        <v>0.00019367805295869675</v>
      </c>
      <c r="U204" s="101">
        <v>-1.2080409376790931E-05</v>
      </c>
      <c r="V204" s="101">
        <v>-3.910743199874332E-05</v>
      </c>
      <c r="W204" s="101">
        <v>5.176256293892244E-06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1840</v>
      </c>
      <c r="B206" s="101">
        <v>152.5</v>
      </c>
      <c r="C206" s="101">
        <v>147.4</v>
      </c>
      <c r="D206" s="101">
        <v>8.630909202202783</v>
      </c>
      <c r="E206" s="101">
        <v>9.040220717341159</v>
      </c>
      <c r="F206" s="101">
        <v>31.030185534394594</v>
      </c>
      <c r="G206" s="101" t="s">
        <v>59</v>
      </c>
      <c r="H206" s="101">
        <v>0.6763544898217617</v>
      </c>
      <c r="I206" s="101">
        <v>85.67635448982176</v>
      </c>
      <c r="J206" s="101" t="s">
        <v>73</v>
      </c>
      <c r="K206" s="101">
        <v>0.803860819351148</v>
      </c>
      <c r="M206" s="101" t="s">
        <v>68</v>
      </c>
      <c r="N206" s="101">
        <v>0.49458383392190364</v>
      </c>
      <c r="X206" s="101">
        <v>67.5</v>
      </c>
    </row>
    <row r="207" spans="1:24" s="101" customFormat="1" ht="12.75" hidden="1">
      <c r="A207" s="101">
        <v>1837</v>
      </c>
      <c r="B207" s="101">
        <v>150.94000244140625</v>
      </c>
      <c r="C207" s="101">
        <v>148.33999633789062</v>
      </c>
      <c r="D207" s="101">
        <v>8.554759979248047</v>
      </c>
      <c r="E207" s="101">
        <v>9.038043022155762</v>
      </c>
      <c r="F207" s="101">
        <v>30.131258578314647</v>
      </c>
      <c r="G207" s="101" t="s">
        <v>56</v>
      </c>
      <c r="H207" s="101">
        <v>0.4894069870764781</v>
      </c>
      <c r="I207" s="101">
        <v>83.92940942848273</v>
      </c>
      <c r="J207" s="101" t="s">
        <v>62</v>
      </c>
      <c r="K207" s="101">
        <v>0.773585630538042</v>
      </c>
      <c r="L207" s="101">
        <v>0.4039763454721868</v>
      </c>
      <c r="M207" s="101">
        <v>0.18313621677384415</v>
      </c>
      <c r="N207" s="101">
        <v>0.0870314215567509</v>
      </c>
      <c r="O207" s="101">
        <v>0.031068640768581</v>
      </c>
      <c r="P207" s="101">
        <v>0.011588776121574608</v>
      </c>
      <c r="Q207" s="101">
        <v>0.00378176999140392</v>
      </c>
      <c r="R207" s="101">
        <v>0.0013396044975028905</v>
      </c>
      <c r="S207" s="101">
        <v>0.0004075849018336086</v>
      </c>
      <c r="T207" s="101">
        <v>0.00017049292152849745</v>
      </c>
      <c r="U207" s="101">
        <v>8.269174899609793E-05</v>
      </c>
      <c r="V207" s="101">
        <v>4.97017096801339E-05</v>
      </c>
      <c r="W207" s="101">
        <v>2.540796357380844E-05</v>
      </c>
      <c r="X207" s="101">
        <v>67.5</v>
      </c>
    </row>
    <row r="208" spans="1:24" s="101" customFormat="1" ht="12.75" hidden="1">
      <c r="A208" s="101">
        <v>1839</v>
      </c>
      <c r="B208" s="101">
        <v>107.58000183105469</v>
      </c>
      <c r="C208" s="101">
        <v>131.77999877929688</v>
      </c>
      <c r="D208" s="101">
        <v>8.901461601257324</v>
      </c>
      <c r="E208" s="101">
        <v>9.026094436645508</v>
      </c>
      <c r="F208" s="101">
        <v>22.77930888900813</v>
      </c>
      <c r="G208" s="101" t="s">
        <v>57</v>
      </c>
      <c r="H208" s="101">
        <v>20.788549676193597</v>
      </c>
      <c r="I208" s="101">
        <v>60.868551507248284</v>
      </c>
      <c r="J208" s="101" t="s">
        <v>60</v>
      </c>
      <c r="K208" s="101">
        <v>-0.7735771866126797</v>
      </c>
      <c r="L208" s="101">
        <v>0.0021988019552659326</v>
      </c>
      <c r="M208" s="101">
        <v>0.18311265262841359</v>
      </c>
      <c r="N208" s="101">
        <v>-0.0009004938449900163</v>
      </c>
      <c r="O208" s="101">
        <v>-0.031068058247162834</v>
      </c>
      <c r="P208" s="101">
        <v>0.0002516390320311627</v>
      </c>
      <c r="Q208" s="101">
        <v>0.0037783853576919923</v>
      </c>
      <c r="R208" s="101">
        <v>-7.238929220454901E-05</v>
      </c>
      <c r="S208" s="101">
        <v>-0.0004064777664209848</v>
      </c>
      <c r="T208" s="101">
        <v>1.792306313363079E-05</v>
      </c>
      <c r="U208" s="101">
        <v>8.207883391848011E-05</v>
      </c>
      <c r="V208" s="101">
        <v>-5.717996232621484E-06</v>
      </c>
      <c r="W208" s="101">
        <v>-2.5262090832038176E-05</v>
      </c>
      <c r="X208" s="101">
        <v>67.5</v>
      </c>
    </row>
    <row r="209" spans="1:24" s="101" customFormat="1" ht="12.75" hidden="1">
      <c r="A209" s="101">
        <v>1838</v>
      </c>
      <c r="B209" s="101">
        <v>135.3800048828125</v>
      </c>
      <c r="C209" s="101">
        <v>151.17999267578125</v>
      </c>
      <c r="D209" s="101">
        <v>8.46694564819336</v>
      </c>
      <c r="E209" s="101">
        <v>8.908330917358398</v>
      </c>
      <c r="F209" s="101">
        <v>24.247788352058727</v>
      </c>
      <c r="G209" s="101" t="s">
        <v>58</v>
      </c>
      <c r="H209" s="101">
        <v>0.3171729777485126</v>
      </c>
      <c r="I209" s="101">
        <v>68.19717786056101</v>
      </c>
      <c r="J209" s="101" t="s">
        <v>61</v>
      </c>
      <c r="K209" s="101">
        <v>-0.0036144331991808994</v>
      </c>
      <c r="L209" s="101">
        <v>0.4039703615007234</v>
      </c>
      <c r="M209" s="101">
        <v>-0.0029377443085425482</v>
      </c>
      <c r="N209" s="101">
        <v>-0.08702676283203932</v>
      </c>
      <c r="O209" s="101">
        <v>0.00019025235354819598</v>
      </c>
      <c r="P209" s="101">
        <v>0.011586043750717336</v>
      </c>
      <c r="Q209" s="101">
        <v>-0.00015996361043049302</v>
      </c>
      <c r="R209" s="101">
        <v>-0.0013376471882017682</v>
      </c>
      <c r="S209" s="101">
        <v>3.0021285917156924E-05</v>
      </c>
      <c r="T209" s="101">
        <v>0.00016954822352130463</v>
      </c>
      <c r="U209" s="101">
        <v>-1.0049396728969529E-05</v>
      </c>
      <c r="V209" s="101">
        <v>-4.937169699546535E-05</v>
      </c>
      <c r="W209" s="101">
        <v>2.718709208766059E-06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1840</v>
      </c>
      <c r="B211" s="101">
        <v>143.18</v>
      </c>
      <c r="C211" s="101">
        <v>141.88</v>
      </c>
      <c r="D211" s="101">
        <v>8.56467750474388</v>
      </c>
      <c r="E211" s="101">
        <v>9.07265603565581</v>
      </c>
      <c r="F211" s="101">
        <v>29.955690348277948</v>
      </c>
      <c r="G211" s="101" t="s">
        <v>59</v>
      </c>
      <c r="H211" s="101">
        <v>7.636609576408176</v>
      </c>
      <c r="I211" s="101">
        <v>83.31660957640818</v>
      </c>
      <c r="J211" s="101" t="s">
        <v>73</v>
      </c>
      <c r="K211" s="101">
        <v>0.13564461528108243</v>
      </c>
      <c r="M211" s="101" t="s">
        <v>68</v>
      </c>
      <c r="N211" s="101">
        <v>0.12333049711988942</v>
      </c>
      <c r="X211" s="101">
        <v>67.5</v>
      </c>
    </row>
    <row r="212" spans="1:24" s="101" customFormat="1" ht="12.75" hidden="1">
      <c r="A212" s="101">
        <v>1837</v>
      </c>
      <c r="B212" s="101">
        <v>143.66000366210938</v>
      </c>
      <c r="C212" s="101">
        <v>146.25999450683594</v>
      </c>
      <c r="D212" s="101">
        <v>8.42463207244873</v>
      </c>
      <c r="E212" s="101">
        <v>9.058706283569336</v>
      </c>
      <c r="F212" s="101">
        <v>27.606425133657464</v>
      </c>
      <c r="G212" s="101" t="s">
        <v>56</v>
      </c>
      <c r="H212" s="101">
        <v>1.9004822790162876</v>
      </c>
      <c r="I212" s="101">
        <v>78.06048594112566</v>
      </c>
      <c r="J212" s="101" t="s">
        <v>62</v>
      </c>
      <c r="K212" s="101">
        <v>0.15317559556241692</v>
      </c>
      <c r="L212" s="101">
        <v>0.3217951015015824</v>
      </c>
      <c r="M212" s="101">
        <v>0.03626256297754358</v>
      </c>
      <c r="N212" s="101">
        <v>0.08479055965927276</v>
      </c>
      <c r="O212" s="101">
        <v>0.006151830231572462</v>
      </c>
      <c r="P212" s="101">
        <v>0.009231229704754103</v>
      </c>
      <c r="Q212" s="101">
        <v>0.0007488605787992548</v>
      </c>
      <c r="R212" s="101">
        <v>0.0013051315910823816</v>
      </c>
      <c r="S212" s="101">
        <v>8.068550094456212E-05</v>
      </c>
      <c r="T212" s="101">
        <v>0.00013582070882296838</v>
      </c>
      <c r="U212" s="101">
        <v>1.6367886008068434E-05</v>
      </c>
      <c r="V212" s="101">
        <v>4.842999053734631E-05</v>
      </c>
      <c r="W212" s="101">
        <v>5.025072010345311E-06</v>
      </c>
      <c r="X212" s="101">
        <v>67.5</v>
      </c>
    </row>
    <row r="213" spans="1:24" s="101" customFormat="1" ht="12.75" hidden="1">
      <c r="A213" s="101">
        <v>1839</v>
      </c>
      <c r="B213" s="101">
        <v>125.87999725341797</v>
      </c>
      <c r="C213" s="101">
        <v>141.97999572753906</v>
      </c>
      <c r="D213" s="101">
        <v>8.726790428161621</v>
      </c>
      <c r="E213" s="101">
        <v>8.83970832824707</v>
      </c>
      <c r="F213" s="101">
        <v>25.596977562933812</v>
      </c>
      <c r="G213" s="101" t="s">
        <v>57</v>
      </c>
      <c r="H213" s="101">
        <v>11.440332135289594</v>
      </c>
      <c r="I213" s="101">
        <v>69.82032938870756</v>
      </c>
      <c r="J213" s="101" t="s">
        <v>60</v>
      </c>
      <c r="K213" s="101">
        <v>-0.1464745474327549</v>
      </c>
      <c r="L213" s="101">
        <v>0.00175175978719192</v>
      </c>
      <c r="M213" s="101">
        <v>0.03455335643631989</v>
      </c>
      <c r="N213" s="101">
        <v>-0.0008770312639490009</v>
      </c>
      <c r="O213" s="101">
        <v>-0.005901830798921189</v>
      </c>
      <c r="P213" s="101">
        <v>0.00020038608568557928</v>
      </c>
      <c r="Q213" s="101">
        <v>0.0007073331599210117</v>
      </c>
      <c r="R213" s="101">
        <v>-7.049647888555222E-05</v>
      </c>
      <c r="S213" s="101">
        <v>-7.876769818861868E-05</v>
      </c>
      <c r="T213" s="101">
        <v>1.426655974977371E-05</v>
      </c>
      <c r="U213" s="101">
        <v>1.4978705208451796E-05</v>
      </c>
      <c r="V213" s="101">
        <v>-5.563220385720181E-06</v>
      </c>
      <c r="W213" s="101">
        <v>-4.939834568824E-06</v>
      </c>
      <c r="X213" s="101">
        <v>67.5</v>
      </c>
    </row>
    <row r="214" spans="1:24" s="101" customFormat="1" ht="12.75" hidden="1">
      <c r="A214" s="101">
        <v>1838</v>
      </c>
      <c r="B214" s="101">
        <v>144.74000549316406</v>
      </c>
      <c r="C214" s="101">
        <v>154.74000549316406</v>
      </c>
      <c r="D214" s="101">
        <v>8.364307403564453</v>
      </c>
      <c r="E214" s="101">
        <v>8.968539237976074</v>
      </c>
      <c r="F214" s="101">
        <v>27.372450547684483</v>
      </c>
      <c r="G214" s="101" t="s">
        <v>58</v>
      </c>
      <c r="H214" s="101">
        <v>0.720636225099355</v>
      </c>
      <c r="I214" s="101">
        <v>77.96064171826342</v>
      </c>
      <c r="J214" s="101" t="s">
        <v>61</v>
      </c>
      <c r="K214" s="101">
        <v>-0.04481037859994878</v>
      </c>
      <c r="L214" s="101">
        <v>0.32179033342855673</v>
      </c>
      <c r="M214" s="101">
        <v>-0.011001774069891872</v>
      </c>
      <c r="N214" s="101">
        <v>-0.08478602375093874</v>
      </c>
      <c r="O214" s="101">
        <v>-0.0017359171693932204</v>
      </c>
      <c r="P214" s="101">
        <v>0.009229054517045511</v>
      </c>
      <c r="Q214" s="101">
        <v>-0.00024591048646959194</v>
      </c>
      <c r="R214" s="101">
        <v>-0.0013032262721822208</v>
      </c>
      <c r="S214" s="101">
        <v>-1.7487131975873332E-05</v>
      </c>
      <c r="T214" s="101">
        <v>0.00013506935336366906</v>
      </c>
      <c r="U214" s="101">
        <v>-6.598945571181918E-06</v>
      </c>
      <c r="V214" s="101">
        <v>-4.810940201652231E-05</v>
      </c>
      <c r="W214" s="101">
        <v>-9.216198466869449E-07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1840</v>
      </c>
      <c r="B216" s="101">
        <v>141.58</v>
      </c>
      <c r="C216" s="101">
        <v>150.88</v>
      </c>
      <c r="D216" s="101">
        <v>8.50288830862506</v>
      </c>
      <c r="E216" s="101">
        <v>8.869995848697325</v>
      </c>
      <c r="F216" s="101">
        <v>30.85516022730969</v>
      </c>
      <c r="G216" s="101" t="s">
        <v>59</v>
      </c>
      <c r="H216" s="101">
        <v>12.356153312951818</v>
      </c>
      <c r="I216" s="101">
        <v>86.43615331295183</v>
      </c>
      <c r="J216" s="101" t="s">
        <v>73</v>
      </c>
      <c r="K216" s="101">
        <v>0.7670725321870269</v>
      </c>
      <c r="M216" s="101" t="s">
        <v>68</v>
      </c>
      <c r="N216" s="101">
        <v>0.48488618647381265</v>
      </c>
      <c r="X216" s="101">
        <v>67.5</v>
      </c>
    </row>
    <row r="217" spans="1:24" s="101" customFormat="1" ht="12.75" hidden="1">
      <c r="A217" s="101">
        <v>1837</v>
      </c>
      <c r="B217" s="101">
        <v>130.94000244140625</v>
      </c>
      <c r="C217" s="101">
        <v>149.5399932861328</v>
      </c>
      <c r="D217" s="101">
        <v>8.578540802001953</v>
      </c>
      <c r="E217" s="101">
        <v>8.909539222717285</v>
      </c>
      <c r="F217" s="101">
        <v>26.88092491464641</v>
      </c>
      <c r="G217" s="101" t="s">
        <v>56</v>
      </c>
      <c r="H217" s="101">
        <v>11.165497873238408</v>
      </c>
      <c r="I217" s="101">
        <v>74.60550031464466</v>
      </c>
      <c r="J217" s="101" t="s">
        <v>62</v>
      </c>
      <c r="K217" s="101">
        <v>0.7417539452379216</v>
      </c>
      <c r="L217" s="101">
        <v>0.4165657928287824</v>
      </c>
      <c r="M217" s="101">
        <v>0.1756001457737818</v>
      </c>
      <c r="N217" s="101">
        <v>0.10707398285437919</v>
      </c>
      <c r="O217" s="101">
        <v>0.029790095704367886</v>
      </c>
      <c r="P217" s="101">
        <v>0.011949803734049908</v>
      </c>
      <c r="Q217" s="101">
        <v>0.0036262670639808973</v>
      </c>
      <c r="R217" s="101">
        <v>0.001648161469712679</v>
      </c>
      <c r="S217" s="101">
        <v>0.00039083966621634335</v>
      </c>
      <c r="T217" s="101">
        <v>0.0001758183695520527</v>
      </c>
      <c r="U217" s="101">
        <v>7.933258251289701E-05</v>
      </c>
      <c r="V217" s="101">
        <v>6.115872100402021E-05</v>
      </c>
      <c r="W217" s="101">
        <v>2.4365162205370068E-05</v>
      </c>
      <c r="X217" s="101">
        <v>67.5</v>
      </c>
    </row>
    <row r="218" spans="1:24" s="101" customFormat="1" ht="12.75" hidden="1">
      <c r="A218" s="101">
        <v>1839</v>
      </c>
      <c r="B218" s="101">
        <v>127.37999725341797</v>
      </c>
      <c r="C218" s="101">
        <v>130.67999267578125</v>
      </c>
      <c r="D218" s="101">
        <v>8.674583435058594</v>
      </c>
      <c r="E218" s="101">
        <v>9.082518577575684</v>
      </c>
      <c r="F218" s="101">
        <v>26.191009109340623</v>
      </c>
      <c r="G218" s="101" t="s">
        <v>57</v>
      </c>
      <c r="H218" s="101">
        <v>11.995145688839983</v>
      </c>
      <c r="I218" s="101">
        <v>71.87514294225795</v>
      </c>
      <c r="J218" s="101" t="s">
        <v>60</v>
      </c>
      <c r="K218" s="101">
        <v>0.010999900627321556</v>
      </c>
      <c r="L218" s="101">
        <v>0.0022679068517905622</v>
      </c>
      <c r="M218" s="101">
        <v>-0.0045991013273149785</v>
      </c>
      <c r="N218" s="101">
        <v>-0.001107324169573983</v>
      </c>
      <c r="O218" s="101">
        <v>0.0001203593949298927</v>
      </c>
      <c r="P218" s="101">
        <v>0.0002594093836059343</v>
      </c>
      <c r="Q218" s="101">
        <v>-0.00019004445507933635</v>
      </c>
      <c r="R218" s="101">
        <v>-8.900285436220372E-05</v>
      </c>
      <c r="S218" s="101">
        <v>-2.478598652043904E-05</v>
      </c>
      <c r="T218" s="101">
        <v>1.846491267027284E-05</v>
      </c>
      <c r="U218" s="101">
        <v>-1.044343508401116E-05</v>
      </c>
      <c r="V218" s="101">
        <v>-7.022732577651713E-06</v>
      </c>
      <c r="W218" s="101">
        <v>-2.3472825473493717E-06</v>
      </c>
      <c r="X218" s="101">
        <v>67.5</v>
      </c>
    </row>
    <row r="219" spans="1:24" s="101" customFormat="1" ht="12.75" hidden="1">
      <c r="A219" s="101">
        <v>1838</v>
      </c>
      <c r="B219" s="101">
        <v>152.17999267578125</v>
      </c>
      <c r="C219" s="101">
        <v>161.27999877929688</v>
      </c>
      <c r="D219" s="101">
        <v>8.465317726135254</v>
      </c>
      <c r="E219" s="101">
        <v>9.03377628326416</v>
      </c>
      <c r="F219" s="101">
        <v>27.198088586991975</v>
      </c>
      <c r="G219" s="101" t="s">
        <v>58</v>
      </c>
      <c r="H219" s="101">
        <v>-8.116375402001893</v>
      </c>
      <c r="I219" s="101">
        <v>76.56361727377936</v>
      </c>
      <c r="J219" s="101" t="s">
        <v>61</v>
      </c>
      <c r="K219" s="101">
        <v>-0.7416723787914787</v>
      </c>
      <c r="L219" s="101">
        <v>0.4165596192066433</v>
      </c>
      <c r="M219" s="101">
        <v>-0.1755399084617356</v>
      </c>
      <c r="N219" s="101">
        <v>-0.10706825690877463</v>
      </c>
      <c r="O219" s="101">
        <v>-0.02978985256243223</v>
      </c>
      <c r="P219" s="101">
        <v>0.011946987739761447</v>
      </c>
      <c r="Q219" s="101">
        <v>-0.003621283739836777</v>
      </c>
      <c r="R219" s="101">
        <v>-0.0016457565804701613</v>
      </c>
      <c r="S219" s="101">
        <v>-0.00039005294456049335</v>
      </c>
      <c r="T219" s="101">
        <v>0.000174846063930594</v>
      </c>
      <c r="U219" s="101">
        <v>-7.864218531940512E-05</v>
      </c>
      <c r="V219" s="101">
        <v>-6.075417995488353E-05</v>
      </c>
      <c r="W219" s="101">
        <v>-2.4251832795417814E-05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1840</v>
      </c>
      <c r="B221" s="101">
        <v>149.34</v>
      </c>
      <c r="C221" s="101">
        <v>145.24</v>
      </c>
      <c r="D221" s="101">
        <v>8.21751491653848</v>
      </c>
      <c r="E221" s="101">
        <v>8.885323803254364</v>
      </c>
      <c r="F221" s="101">
        <v>31.87002171963945</v>
      </c>
      <c r="G221" s="101" t="s">
        <v>59</v>
      </c>
      <c r="H221" s="101">
        <v>10.56967020247427</v>
      </c>
      <c r="I221" s="101">
        <v>92.40967020247427</v>
      </c>
      <c r="J221" s="101" t="s">
        <v>73</v>
      </c>
      <c r="K221" s="101">
        <v>0.8145707924885448</v>
      </c>
      <c r="M221" s="101" t="s">
        <v>68</v>
      </c>
      <c r="N221" s="101">
        <v>0.6031808582465923</v>
      </c>
      <c r="X221" s="101">
        <v>67.5</v>
      </c>
    </row>
    <row r="222" spans="1:24" s="101" customFormat="1" ht="12.75" hidden="1">
      <c r="A222" s="101">
        <v>1837</v>
      </c>
      <c r="B222" s="101">
        <v>141.17999267578125</v>
      </c>
      <c r="C222" s="101">
        <v>149.3800048828125</v>
      </c>
      <c r="D222" s="101">
        <v>8.504240989685059</v>
      </c>
      <c r="E222" s="101">
        <v>9.147163391113281</v>
      </c>
      <c r="F222" s="101">
        <v>27.62105857664815</v>
      </c>
      <c r="G222" s="101" t="s">
        <v>56</v>
      </c>
      <c r="H222" s="101">
        <v>3.6826980832665015</v>
      </c>
      <c r="I222" s="101">
        <v>77.36269075904775</v>
      </c>
      <c r="J222" s="101" t="s">
        <v>62</v>
      </c>
      <c r="K222" s="101">
        <v>0.6113469678543192</v>
      </c>
      <c r="L222" s="101">
        <v>0.6439294811422582</v>
      </c>
      <c r="M222" s="101">
        <v>0.14472828044569636</v>
      </c>
      <c r="N222" s="101">
        <v>0.06542199506823158</v>
      </c>
      <c r="O222" s="101">
        <v>0.024552707676146143</v>
      </c>
      <c r="P222" s="101">
        <v>0.018472205427324445</v>
      </c>
      <c r="Q222" s="101">
        <v>0.0029887309995993024</v>
      </c>
      <c r="R222" s="101">
        <v>0.0010070060577410172</v>
      </c>
      <c r="S222" s="101">
        <v>0.00032210727127007945</v>
      </c>
      <c r="T222" s="101">
        <v>0.0002717934190118302</v>
      </c>
      <c r="U222" s="101">
        <v>6.538124132695891E-05</v>
      </c>
      <c r="V222" s="101">
        <v>3.736150321342213E-05</v>
      </c>
      <c r="W222" s="101">
        <v>2.007854034923257E-05</v>
      </c>
      <c r="X222" s="101">
        <v>67.5</v>
      </c>
    </row>
    <row r="223" spans="1:24" s="101" customFormat="1" ht="12.75" hidden="1">
      <c r="A223" s="101">
        <v>1839</v>
      </c>
      <c r="B223" s="101">
        <v>122.80000305175781</v>
      </c>
      <c r="C223" s="101">
        <v>131.5</v>
      </c>
      <c r="D223" s="101">
        <v>8.8806734085083</v>
      </c>
      <c r="E223" s="101">
        <v>9.007277488708496</v>
      </c>
      <c r="F223" s="101">
        <v>25.956679427538305</v>
      </c>
      <c r="G223" s="101" t="s">
        <v>57</v>
      </c>
      <c r="H223" s="101">
        <v>14.265637680653512</v>
      </c>
      <c r="I223" s="101">
        <v>69.56564073241132</v>
      </c>
      <c r="J223" s="101" t="s">
        <v>60</v>
      </c>
      <c r="K223" s="101">
        <v>-0.1444668991066827</v>
      </c>
      <c r="L223" s="101">
        <v>0.0035044620048193427</v>
      </c>
      <c r="M223" s="101">
        <v>0.03260033859631857</v>
      </c>
      <c r="N223" s="101">
        <v>-0.0006767441510723386</v>
      </c>
      <c r="O223" s="101">
        <v>-0.006059186521628742</v>
      </c>
      <c r="P223" s="101">
        <v>0.00040094755143912046</v>
      </c>
      <c r="Q223" s="101">
        <v>0.0005965650872195316</v>
      </c>
      <c r="R223" s="101">
        <v>-5.438477929142531E-05</v>
      </c>
      <c r="S223" s="101">
        <v>-0.00010036398448934473</v>
      </c>
      <c r="T223" s="101">
        <v>2.8548874544051192E-05</v>
      </c>
      <c r="U223" s="101">
        <v>7.906028542722136E-06</v>
      </c>
      <c r="V223" s="101">
        <v>-4.292099979116463E-06</v>
      </c>
      <c r="W223" s="101">
        <v>-6.882198284095068E-06</v>
      </c>
      <c r="X223" s="101">
        <v>67.5</v>
      </c>
    </row>
    <row r="224" spans="1:24" s="101" customFormat="1" ht="12.75" hidden="1">
      <c r="A224" s="101">
        <v>1838</v>
      </c>
      <c r="B224" s="101">
        <v>159.39999389648438</v>
      </c>
      <c r="C224" s="101">
        <v>161</v>
      </c>
      <c r="D224" s="101">
        <v>8.52855110168457</v>
      </c>
      <c r="E224" s="101">
        <v>9.161297798156738</v>
      </c>
      <c r="F224" s="101">
        <v>28.66665424311138</v>
      </c>
      <c r="G224" s="101" t="s">
        <v>58</v>
      </c>
      <c r="H224" s="101">
        <v>-11.776360288332341</v>
      </c>
      <c r="I224" s="101">
        <v>80.12363360815203</v>
      </c>
      <c r="J224" s="101" t="s">
        <v>61</v>
      </c>
      <c r="K224" s="101">
        <v>-0.5940323477447752</v>
      </c>
      <c r="L224" s="101">
        <v>0.6439199448923715</v>
      </c>
      <c r="M224" s="101">
        <v>-0.14100884044687947</v>
      </c>
      <c r="N224" s="101">
        <v>-0.06541849475539549</v>
      </c>
      <c r="O224" s="101">
        <v>-0.02379331235718134</v>
      </c>
      <c r="P224" s="101">
        <v>0.018467853540957858</v>
      </c>
      <c r="Q224" s="101">
        <v>-0.002928587216505016</v>
      </c>
      <c r="R224" s="101">
        <v>-0.0010055364220695976</v>
      </c>
      <c r="S224" s="101">
        <v>-0.0003060721562352236</v>
      </c>
      <c r="T224" s="101">
        <v>0.0002702898895267974</v>
      </c>
      <c r="U224" s="101">
        <v>-6.490147479168483E-05</v>
      </c>
      <c r="V224" s="101">
        <v>-3.711414555308825E-05</v>
      </c>
      <c r="W224" s="101">
        <v>-1.8862214327436726E-05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20.351475870566965</v>
      </c>
      <c r="G225" s="102"/>
      <c r="H225" s="102"/>
      <c r="I225" s="115"/>
      <c r="J225" s="115" t="s">
        <v>159</v>
      </c>
      <c r="K225" s="102">
        <f>AVERAGE(K223,K218,K213,K208,K203,K198)</f>
        <v>-0.5657399307062604</v>
      </c>
      <c r="L225" s="102">
        <f>AVERAGE(L223,L218,L213,L208,L203,L198)</f>
        <v>0.0025572788726548356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33.549688848156244</v>
      </c>
      <c r="G226" s="102"/>
      <c r="H226" s="102"/>
      <c r="I226" s="115"/>
      <c r="J226" s="115" t="s">
        <v>160</v>
      </c>
      <c r="K226" s="102">
        <f>AVERAGE(K224,K219,K214,K209,K204,K199)</f>
        <v>-0.3498825584082243</v>
      </c>
      <c r="L226" s="102">
        <f>AVERAGE(L224,L219,L214,L209,L204,L199)</f>
        <v>0.4698252079697553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0.3535874566914127</v>
      </c>
      <c r="L227" s="102">
        <f>ABS(L225/$H$33)</f>
        <v>0.00710355242404121</v>
      </c>
      <c r="M227" s="115" t="s">
        <v>111</v>
      </c>
      <c r="N227" s="102">
        <f>K227+L227+L228+K228</f>
        <v>0.853128672283042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0.19879690818649107</v>
      </c>
      <c r="L228" s="102">
        <f>ABS(L226/$H$34)</f>
        <v>0.29364075498109704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1840</v>
      </c>
      <c r="B231" s="101">
        <v>161.94</v>
      </c>
      <c r="C231" s="101">
        <v>165.74</v>
      </c>
      <c r="D231" s="101">
        <v>8.44264402476526</v>
      </c>
      <c r="E231" s="101">
        <v>8.857803687369774</v>
      </c>
      <c r="F231" s="101">
        <v>25.292691827208955</v>
      </c>
      <c r="G231" s="101" t="s">
        <v>59</v>
      </c>
      <c r="H231" s="101">
        <v>-23.019689747618244</v>
      </c>
      <c r="I231" s="101">
        <v>71.42031025238175</v>
      </c>
      <c r="J231" s="101" t="s">
        <v>73</v>
      </c>
      <c r="K231" s="101">
        <v>3.489165405441628</v>
      </c>
      <c r="M231" s="101" t="s">
        <v>68</v>
      </c>
      <c r="N231" s="101">
        <v>2.0966057416240886</v>
      </c>
      <c r="X231" s="101">
        <v>67.5</v>
      </c>
    </row>
    <row r="232" spans="1:24" s="101" customFormat="1" ht="12.75" hidden="1">
      <c r="A232" s="101">
        <v>1837</v>
      </c>
      <c r="B232" s="101">
        <v>147.8800048828125</v>
      </c>
      <c r="C232" s="101">
        <v>161.67999267578125</v>
      </c>
      <c r="D232" s="101">
        <v>8.751947402954102</v>
      </c>
      <c r="E232" s="101">
        <v>9.137486457824707</v>
      </c>
      <c r="F232" s="101">
        <v>32.991108893304265</v>
      </c>
      <c r="G232" s="101" t="s">
        <v>56</v>
      </c>
      <c r="H232" s="101">
        <v>9.433400697592575</v>
      </c>
      <c r="I232" s="101">
        <v>89.81340558040507</v>
      </c>
      <c r="J232" s="101" t="s">
        <v>62</v>
      </c>
      <c r="K232" s="101">
        <v>1.6340516474498399</v>
      </c>
      <c r="L232" s="101">
        <v>0.8077397237487373</v>
      </c>
      <c r="M232" s="101">
        <v>0.38683913745844345</v>
      </c>
      <c r="N232" s="101">
        <v>0.10973310334862107</v>
      </c>
      <c r="O232" s="101">
        <v>0.06562628499787307</v>
      </c>
      <c r="P232" s="101">
        <v>0.023171472598278273</v>
      </c>
      <c r="Q232" s="101">
        <v>0.007988183770903153</v>
      </c>
      <c r="R232" s="101">
        <v>0.0016890626816721825</v>
      </c>
      <c r="S232" s="101">
        <v>0.0008609811569167518</v>
      </c>
      <c r="T232" s="101">
        <v>0.0003410051905802797</v>
      </c>
      <c r="U232" s="101">
        <v>0.00017471416958376876</v>
      </c>
      <c r="V232" s="101">
        <v>6.26753161422712E-05</v>
      </c>
      <c r="W232" s="101">
        <v>5.368677683971576E-05</v>
      </c>
      <c r="X232" s="101">
        <v>67.5</v>
      </c>
    </row>
    <row r="233" spans="1:24" s="101" customFormat="1" ht="12.75" hidden="1">
      <c r="A233" s="101">
        <v>1838</v>
      </c>
      <c r="B233" s="101">
        <v>134.13999938964844</v>
      </c>
      <c r="C233" s="101">
        <v>154.0399932861328</v>
      </c>
      <c r="D233" s="101">
        <v>8.547292709350586</v>
      </c>
      <c r="E233" s="101">
        <v>9.080881118774414</v>
      </c>
      <c r="F233" s="101">
        <v>29.809493597980538</v>
      </c>
      <c r="G233" s="101" t="s">
        <v>57</v>
      </c>
      <c r="H233" s="101">
        <v>16.40709622338504</v>
      </c>
      <c r="I233" s="101">
        <v>83.04709561303348</v>
      </c>
      <c r="J233" s="101" t="s">
        <v>60</v>
      </c>
      <c r="K233" s="101">
        <v>-1.5140567821037854</v>
      </c>
      <c r="L233" s="101">
        <v>-0.00439419206179791</v>
      </c>
      <c r="M233" s="101">
        <v>0.36006310086256016</v>
      </c>
      <c r="N233" s="101">
        <v>-0.0011352520279902193</v>
      </c>
      <c r="O233" s="101">
        <v>-0.060537163710674476</v>
      </c>
      <c r="P233" s="101">
        <v>-0.0005026043005932974</v>
      </c>
      <c r="Q233" s="101">
        <v>0.007509358599214433</v>
      </c>
      <c r="R233" s="101">
        <v>-9.13088353410385E-05</v>
      </c>
      <c r="S233" s="101">
        <v>-0.0007699667210862804</v>
      </c>
      <c r="T233" s="101">
        <v>-3.578109189581282E-05</v>
      </c>
      <c r="U233" s="101">
        <v>0.0001684459291387232</v>
      </c>
      <c r="V233" s="101">
        <v>-7.218642845573212E-06</v>
      </c>
      <c r="W233" s="101">
        <v>-4.718517024332034E-05</v>
      </c>
      <c r="X233" s="101">
        <v>67.5</v>
      </c>
    </row>
    <row r="234" spans="1:24" s="101" customFormat="1" ht="12.75" hidden="1">
      <c r="A234" s="101">
        <v>1839</v>
      </c>
      <c r="B234" s="101">
        <v>105.72000122070312</v>
      </c>
      <c r="C234" s="101">
        <v>111.41999816894531</v>
      </c>
      <c r="D234" s="101">
        <v>8.748424530029297</v>
      </c>
      <c r="E234" s="101">
        <v>8.988665580749512</v>
      </c>
      <c r="F234" s="101">
        <v>23.349965853000654</v>
      </c>
      <c r="G234" s="101" t="s">
        <v>58</v>
      </c>
      <c r="H234" s="101">
        <v>25.25989141363069</v>
      </c>
      <c r="I234" s="101">
        <v>63.479892634333815</v>
      </c>
      <c r="J234" s="101" t="s">
        <v>61</v>
      </c>
      <c r="K234" s="101">
        <v>0.6146192700355779</v>
      </c>
      <c r="L234" s="101">
        <v>-0.8077277712186269</v>
      </c>
      <c r="M234" s="101">
        <v>0.14141810940197988</v>
      </c>
      <c r="N234" s="101">
        <v>-0.10972723077409771</v>
      </c>
      <c r="O234" s="101">
        <v>0.025338924454069833</v>
      </c>
      <c r="P234" s="101">
        <v>-0.023166021050016035</v>
      </c>
      <c r="Q234" s="101">
        <v>0.0027240802826137074</v>
      </c>
      <c r="R234" s="101">
        <v>-0.0016865928492692858</v>
      </c>
      <c r="S234" s="101">
        <v>0.0003852788613268972</v>
      </c>
      <c r="T234" s="101">
        <v>-0.00033912277049091865</v>
      </c>
      <c r="U234" s="101">
        <v>4.637898241594086E-05</v>
      </c>
      <c r="V234" s="101">
        <v>-6.22582239467341E-05</v>
      </c>
      <c r="W234" s="101">
        <v>2.5609172508035422E-05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1840</v>
      </c>
      <c r="B236" s="101">
        <v>167.98</v>
      </c>
      <c r="C236" s="101">
        <v>147.88</v>
      </c>
      <c r="D236" s="101">
        <v>8.38717407260258</v>
      </c>
      <c r="E236" s="101">
        <v>9.127673391011005</v>
      </c>
      <c r="F236" s="101">
        <v>28.810604603374728</v>
      </c>
      <c r="G236" s="101" t="s">
        <v>59</v>
      </c>
      <c r="H236" s="101">
        <v>-18.56717749114307</v>
      </c>
      <c r="I236" s="101">
        <v>81.91282250885692</v>
      </c>
      <c r="J236" s="101" t="s">
        <v>73</v>
      </c>
      <c r="K236" s="101">
        <v>2.947309750285548</v>
      </c>
      <c r="M236" s="101" t="s">
        <v>68</v>
      </c>
      <c r="N236" s="101">
        <v>1.632161534002822</v>
      </c>
      <c r="X236" s="101">
        <v>67.5</v>
      </c>
    </row>
    <row r="237" spans="1:24" s="101" customFormat="1" ht="12.75" hidden="1">
      <c r="A237" s="101">
        <v>1837</v>
      </c>
      <c r="B237" s="101">
        <v>158.5399932861328</v>
      </c>
      <c r="C237" s="101">
        <v>157.0399932861328</v>
      </c>
      <c r="D237" s="101">
        <v>8.401637077331543</v>
      </c>
      <c r="E237" s="101">
        <v>8.91111946105957</v>
      </c>
      <c r="F237" s="101">
        <v>31.468100840596964</v>
      </c>
      <c r="G237" s="101" t="s">
        <v>56</v>
      </c>
      <c r="H237" s="101">
        <v>-1.760887643320629</v>
      </c>
      <c r="I237" s="101">
        <v>89.27910564281218</v>
      </c>
      <c r="J237" s="101" t="s">
        <v>62</v>
      </c>
      <c r="K237" s="101">
        <v>1.5979277271507155</v>
      </c>
      <c r="L237" s="101">
        <v>0.4917181671691662</v>
      </c>
      <c r="M237" s="101">
        <v>0.3782870526696184</v>
      </c>
      <c r="N237" s="101">
        <v>0.06832623196514148</v>
      </c>
      <c r="O237" s="101">
        <v>0.06417569904498564</v>
      </c>
      <c r="P237" s="101">
        <v>0.014105746819476123</v>
      </c>
      <c r="Q237" s="101">
        <v>0.007811597209324141</v>
      </c>
      <c r="R237" s="101">
        <v>0.001051675433426485</v>
      </c>
      <c r="S237" s="101">
        <v>0.0008419585077707626</v>
      </c>
      <c r="T237" s="101">
        <v>0.00020759280835236447</v>
      </c>
      <c r="U237" s="101">
        <v>0.00017085342402817756</v>
      </c>
      <c r="V237" s="101">
        <v>3.902216871714171E-05</v>
      </c>
      <c r="W237" s="101">
        <v>5.250068509590354E-05</v>
      </c>
      <c r="X237" s="101">
        <v>67.5</v>
      </c>
    </row>
    <row r="238" spans="1:24" s="101" customFormat="1" ht="12.75" hidden="1">
      <c r="A238" s="101">
        <v>1838</v>
      </c>
      <c r="B238" s="101">
        <v>130.67999267578125</v>
      </c>
      <c r="C238" s="101">
        <v>151.0800018310547</v>
      </c>
      <c r="D238" s="101">
        <v>8.545551300048828</v>
      </c>
      <c r="E238" s="101">
        <v>9.015775680541992</v>
      </c>
      <c r="F238" s="101">
        <v>27.966374557147667</v>
      </c>
      <c r="G238" s="101" t="s">
        <v>57</v>
      </c>
      <c r="H238" s="101">
        <v>14.736860082756891</v>
      </c>
      <c r="I238" s="101">
        <v>77.91685275853814</v>
      </c>
      <c r="J238" s="101" t="s">
        <v>60</v>
      </c>
      <c r="K238" s="101">
        <v>-1.2772168266159551</v>
      </c>
      <c r="L238" s="101">
        <v>-0.0026752494052569614</v>
      </c>
      <c r="M238" s="101">
        <v>0.30492800747163284</v>
      </c>
      <c r="N238" s="101">
        <v>-0.000707114246176263</v>
      </c>
      <c r="O238" s="101">
        <v>-0.050876170915932356</v>
      </c>
      <c r="P238" s="101">
        <v>-0.0003059443641332381</v>
      </c>
      <c r="Q238" s="101">
        <v>0.006415896780138799</v>
      </c>
      <c r="R238" s="101">
        <v>-5.6879359094165924E-05</v>
      </c>
      <c r="S238" s="101">
        <v>-0.0006313004094832485</v>
      </c>
      <c r="T238" s="101">
        <v>-2.1775329938500458E-05</v>
      </c>
      <c r="U238" s="101">
        <v>0.00014760776942456487</v>
      </c>
      <c r="V238" s="101">
        <v>-4.498987763742894E-06</v>
      </c>
      <c r="W238" s="101">
        <v>-3.8186418341747E-05</v>
      </c>
      <c r="X238" s="101">
        <v>67.5</v>
      </c>
    </row>
    <row r="239" spans="1:24" s="101" customFormat="1" ht="12.75" hidden="1">
      <c r="A239" s="101">
        <v>1839</v>
      </c>
      <c r="B239" s="101">
        <v>106.72000122070312</v>
      </c>
      <c r="C239" s="101">
        <v>125.0199966430664</v>
      </c>
      <c r="D239" s="101">
        <v>8.74015998840332</v>
      </c>
      <c r="E239" s="101">
        <v>9.01307487487793</v>
      </c>
      <c r="F239" s="101">
        <v>22.891841365902525</v>
      </c>
      <c r="G239" s="101" t="s">
        <v>58</v>
      </c>
      <c r="H239" s="101">
        <v>23.075887861736867</v>
      </c>
      <c r="I239" s="101">
        <v>62.29588908243999</v>
      </c>
      <c r="J239" s="101" t="s">
        <v>61</v>
      </c>
      <c r="K239" s="101">
        <v>0.9602552780412723</v>
      </c>
      <c r="L239" s="101">
        <v>-0.49171088961382964</v>
      </c>
      <c r="M239" s="101">
        <v>0.22387497510183327</v>
      </c>
      <c r="N239" s="101">
        <v>-0.0683225728730789</v>
      </c>
      <c r="O239" s="101">
        <v>0.0391169474888495</v>
      </c>
      <c r="P239" s="101">
        <v>-0.014102428563237464</v>
      </c>
      <c r="Q239" s="101">
        <v>0.004456155233755362</v>
      </c>
      <c r="R239" s="101">
        <v>-0.0010501361605914834</v>
      </c>
      <c r="S239" s="101">
        <v>0.0005570941767725202</v>
      </c>
      <c r="T239" s="101">
        <v>-0.0002064475940419044</v>
      </c>
      <c r="U239" s="101">
        <v>8.603975190373773E-05</v>
      </c>
      <c r="V239" s="101">
        <v>-3.876194990568412E-05</v>
      </c>
      <c r="W239" s="101">
        <v>3.60294239444418E-05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1840</v>
      </c>
      <c r="B241" s="101">
        <v>152.5</v>
      </c>
      <c r="C241" s="101">
        <v>147.4</v>
      </c>
      <c r="D241" s="101">
        <v>8.630909202202783</v>
      </c>
      <c r="E241" s="101">
        <v>9.040220717341159</v>
      </c>
      <c r="F241" s="101">
        <v>27.649832204429522</v>
      </c>
      <c r="G241" s="101" t="s">
        <v>59</v>
      </c>
      <c r="H241" s="101">
        <v>-8.657020261609205</v>
      </c>
      <c r="I241" s="101">
        <v>76.3429797383908</v>
      </c>
      <c r="J241" s="101" t="s">
        <v>73</v>
      </c>
      <c r="K241" s="101">
        <v>1.3833482500006797</v>
      </c>
      <c r="M241" s="101" t="s">
        <v>68</v>
      </c>
      <c r="N241" s="101">
        <v>0.8037795851992531</v>
      </c>
      <c r="X241" s="101">
        <v>67.5</v>
      </c>
    </row>
    <row r="242" spans="1:24" s="101" customFormat="1" ht="12.75" hidden="1">
      <c r="A242" s="101">
        <v>1837</v>
      </c>
      <c r="B242" s="101">
        <v>150.94000244140625</v>
      </c>
      <c r="C242" s="101">
        <v>148.33999633789062</v>
      </c>
      <c r="D242" s="101">
        <v>8.554759979248047</v>
      </c>
      <c r="E242" s="101">
        <v>9.038043022155762</v>
      </c>
      <c r="F242" s="101">
        <v>30.131258578314647</v>
      </c>
      <c r="G242" s="101" t="s">
        <v>56</v>
      </c>
      <c r="H242" s="101">
        <v>0.4894069870764781</v>
      </c>
      <c r="I242" s="101">
        <v>83.92940942848273</v>
      </c>
      <c r="J242" s="101" t="s">
        <v>62</v>
      </c>
      <c r="K242" s="101">
        <v>1.060673647896846</v>
      </c>
      <c r="L242" s="101">
        <v>0.4307568515468915</v>
      </c>
      <c r="M242" s="101">
        <v>0.25109973091499654</v>
      </c>
      <c r="N242" s="101">
        <v>0.08786752110053023</v>
      </c>
      <c r="O242" s="101">
        <v>0.04259869039048364</v>
      </c>
      <c r="P242" s="101">
        <v>0.012357008759950936</v>
      </c>
      <c r="Q242" s="101">
        <v>0.005185178002796002</v>
      </c>
      <c r="R242" s="101">
        <v>0.001352483498185033</v>
      </c>
      <c r="S242" s="101">
        <v>0.0005588728772339497</v>
      </c>
      <c r="T242" s="101">
        <v>0.00018184661669034852</v>
      </c>
      <c r="U242" s="101">
        <v>0.0001134086521305773</v>
      </c>
      <c r="V242" s="101">
        <v>5.01911787606885E-05</v>
      </c>
      <c r="W242" s="101">
        <v>3.485079692897125E-05</v>
      </c>
      <c r="X242" s="101">
        <v>67.5</v>
      </c>
    </row>
    <row r="243" spans="1:24" s="101" customFormat="1" ht="12.75" hidden="1">
      <c r="A243" s="101">
        <v>1838</v>
      </c>
      <c r="B243" s="101">
        <v>135.3800048828125</v>
      </c>
      <c r="C243" s="101">
        <v>151.17999267578125</v>
      </c>
      <c r="D243" s="101">
        <v>8.46694564819336</v>
      </c>
      <c r="E243" s="101">
        <v>8.908330917358398</v>
      </c>
      <c r="F243" s="101">
        <v>27.29438872291381</v>
      </c>
      <c r="G243" s="101" t="s">
        <v>57</v>
      </c>
      <c r="H243" s="101">
        <v>8.885770836844173</v>
      </c>
      <c r="I243" s="101">
        <v>76.76577571965667</v>
      </c>
      <c r="J243" s="101" t="s">
        <v>60</v>
      </c>
      <c r="K243" s="101">
        <v>-0.6715432753284384</v>
      </c>
      <c r="L243" s="101">
        <v>-0.002343198899361814</v>
      </c>
      <c r="M243" s="101">
        <v>0.16117770342423873</v>
      </c>
      <c r="N243" s="101">
        <v>-0.0009089546214522905</v>
      </c>
      <c r="O243" s="101">
        <v>-0.02661303292937661</v>
      </c>
      <c r="P243" s="101">
        <v>-0.000268069120087857</v>
      </c>
      <c r="Q243" s="101">
        <v>0.0034315114602366144</v>
      </c>
      <c r="R243" s="101">
        <v>-7.309437090200037E-05</v>
      </c>
      <c r="S243" s="101">
        <v>-0.00031888410147352123</v>
      </c>
      <c r="T243" s="101">
        <v>-1.9086044648123353E-05</v>
      </c>
      <c r="U243" s="101">
        <v>8.15541598077872E-05</v>
      </c>
      <c r="V243" s="101">
        <v>-5.7730526059761646E-06</v>
      </c>
      <c r="W243" s="101">
        <v>-1.8920456599337375E-05</v>
      </c>
      <c r="X243" s="101">
        <v>67.5</v>
      </c>
    </row>
    <row r="244" spans="1:24" s="101" customFormat="1" ht="12.75" hidden="1">
      <c r="A244" s="101">
        <v>1839</v>
      </c>
      <c r="B244" s="101">
        <v>107.58000183105469</v>
      </c>
      <c r="C244" s="101">
        <v>131.77999877929688</v>
      </c>
      <c r="D244" s="101">
        <v>8.901461601257324</v>
      </c>
      <c r="E244" s="101">
        <v>9.026094436645508</v>
      </c>
      <c r="F244" s="101">
        <v>23.14555691433715</v>
      </c>
      <c r="G244" s="101" t="s">
        <v>58</v>
      </c>
      <c r="H244" s="101">
        <v>21.767200385167676</v>
      </c>
      <c r="I244" s="101">
        <v>61.847202216222364</v>
      </c>
      <c r="J244" s="101" t="s">
        <v>61</v>
      </c>
      <c r="K244" s="101">
        <v>0.8210104851364295</v>
      </c>
      <c r="L244" s="101">
        <v>-0.4307504783206964</v>
      </c>
      <c r="M244" s="101">
        <v>0.1925430413815877</v>
      </c>
      <c r="N244" s="101">
        <v>-0.0878628195874015</v>
      </c>
      <c r="O244" s="101">
        <v>0.03326251495729389</v>
      </c>
      <c r="P244" s="101">
        <v>-0.012354100713542832</v>
      </c>
      <c r="Q244" s="101">
        <v>0.003887261249124415</v>
      </c>
      <c r="R244" s="101">
        <v>-0.0013505068773631865</v>
      </c>
      <c r="S244" s="101">
        <v>0.00045896821538661965</v>
      </c>
      <c r="T244" s="101">
        <v>-0.00018084223760343263</v>
      </c>
      <c r="U244" s="101">
        <v>7.880635378013757E-05</v>
      </c>
      <c r="V244" s="101">
        <v>-4.985806142436767E-05</v>
      </c>
      <c r="W244" s="101">
        <v>2.9267633465263005E-05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1840</v>
      </c>
      <c r="B246" s="101">
        <v>143.18</v>
      </c>
      <c r="C246" s="101">
        <v>141.88</v>
      </c>
      <c r="D246" s="101">
        <v>8.56467750474388</v>
      </c>
      <c r="E246" s="101">
        <v>9.07265603565581</v>
      </c>
      <c r="F246" s="101">
        <v>27.42154940937706</v>
      </c>
      <c r="G246" s="101" t="s">
        <v>59</v>
      </c>
      <c r="H246" s="101">
        <v>0.5883316444614337</v>
      </c>
      <c r="I246" s="101">
        <v>76.26833164446144</v>
      </c>
      <c r="J246" s="101" t="s">
        <v>73</v>
      </c>
      <c r="K246" s="101">
        <v>0.37131494978375484</v>
      </c>
      <c r="M246" s="101" t="s">
        <v>68</v>
      </c>
      <c r="N246" s="101">
        <v>0.22782766394995943</v>
      </c>
      <c r="X246" s="101">
        <v>67.5</v>
      </c>
    </row>
    <row r="247" spans="1:24" s="101" customFormat="1" ht="12.75" hidden="1">
      <c r="A247" s="101">
        <v>1837</v>
      </c>
      <c r="B247" s="101">
        <v>143.66000366210938</v>
      </c>
      <c r="C247" s="101">
        <v>146.25999450683594</v>
      </c>
      <c r="D247" s="101">
        <v>8.42463207244873</v>
      </c>
      <c r="E247" s="101">
        <v>9.058706283569336</v>
      </c>
      <c r="F247" s="101">
        <v>27.606425133657464</v>
      </c>
      <c r="G247" s="101" t="s">
        <v>56</v>
      </c>
      <c r="H247" s="101">
        <v>1.9004822790162876</v>
      </c>
      <c r="I247" s="101">
        <v>78.06048594112566</v>
      </c>
      <c r="J247" s="101" t="s">
        <v>62</v>
      </c>
      <c r="K247" s="101">
        <v>0.5335835637798408</v>
      </c>
      <c r="L247" s="101">
        <v>0.25082484251043546</v>
      </c>
      <c r="M247" s="101">
        <v>0.12631864166982865</v>
      </c>
      <c r="N247" s="101">
        <v>0.08493767492866805</v>
      </c>
      <c r="O247" s="101">
        <v>0.0214298369918863</v>
      </c>
      <c r="P247" s="101">
        <v>0.007195375340489348</v>
      </c>
      <c r="Q247" s="101">
        <v>0.0026084404128852486</v>
      </c>
      <c r="R247" s="101">
        <v>0.0013074014570661815</v>
      </c>
      <c r="S247" s="101">
        <v>0.00028114868305822917</v>
      </c>
      <c r="T247" s="101">
        <v>0.00010588258484174315</v>
      </c>
      <c r="U247" s="101">
        <v>5.704839196786606E-05</v>
      </c>
      <c r="V247" s="101">
        <v>4.852159107114395E-05</v>
      </c>
      <c r="W247" s="101">
        <v>1.7534580315774627E-05</v>
      </c>
      <c r="X247" s="101">
        <v>67.5</v>
      </c>
    </row>
    <row r="248" spans="1:24" s="101" customFormat="1" ht="12.75" hidden="1">
      <c r="A248" s="101">
        <v>1838</v>
      </c>
      <c r="B248" s="101">
        <v>144.74000549316406</v>
      </c>
      <c r="C248" s="101">
        <v>154.74000549316406</v>
      </c>
      <c r="D248" s="101">
        <v>8.364307403564453</v>
      </c>
      <c r="E248" s="101">
        <v>8.968539237976074</v>
      </c>
      <c r="F248" s="101">
        <v>28.4768843231139</v>
      </c>
      <c r="G248" s="101" t="s">
        <v>57</v>
      </c>
      <c r="H248" s="101">
        <v>3.86622107939678</v>
      </c>
      <c r="I248" s="101">
        <v>81.10622657256084</v>
      </c>
      <c r="J248" s="101" t="s">
        <v>60</v>
      </c>
      <c r="K248" s="101">
        <v>-0.12405620014431464</v>
      </c>
      <c r="L248" s="101">
        <v>-0.0013640268816930217</v>
      </c>
      <c r="M248" s="101">
        <v>0.03076327306984661</v>
      </c>
      <c r="N248" s="101">
        <v>-0.0008784440438937088</v>
      </c>
      <c r="O248" s="101">
        <v>-0.0047571745336335855</v>
      </c>
      <c r="P248" s="101">
        <v>-0.00015612224605492293</v>
      </c>
      <c r="Q248" s="101">
        <v>0.0007014439563480912</v>
      </c>
      <c r="R248" s="101">
        <v>-7.062782470619857E-05</v>
      </c>
      <c r="S248" s="101">
        <v>-4.374947295394649E-05</v>
      </c>
      <c r="T248" s="101">
        <v>-1.1120349452387346E-05</v>
      </c>
      <c r="U248" s="101">
        <v>1.9646744727688725E-05</v>
      </c>
      <c r="V248" s="101">
        <v>-5.573616777927544E-06</v>
      </c>
      <c r="W248" s="101">
        <v>-2.149827780647186E-06</v>
      </c>
      <c r="X248" s="101">
        <v>67.5</v>
      </c>
    </row>
    <row r="249" spans="1:24" s="101" customFormat="1" ht="12.75" hidden="1">
      <c r="A249" s="101">
        <v>1839</v>
      </c>
      <c r="B249" s="101">
        <v>125.87999725341797</v>
      </c>
      <c r="C249" s="101">
        <v>141.97999572753906</v>
      </c>
      <c r="D249" s="101">
        <v>8.726790428161621</v>
      </c>
      <c r="E249" s="101">
        <v>8.83970832824707</v>
      </c>
      <c r="F249" s="101">
        <v>27.04153168290586</v>
      </c>
      <c r="G249" s="101" t="s">
        <v>58</v>
      </c>
      <c r="H249" s="101">
        <v>15.3806115775904</v>
      </c>
      <c r="I249" s="101">
        <v>73.76060883100837</v>
      </c>
      <c r="J249" s="101" t="s">
        <v>61</v>
      </c>
      <c r="K249" s="101">
        <v>0.5189619241733917</v>
      </c>
      <c r="L249" s="101">
        <v>-0.2508211335813846</v>
      </c>
      <c r="M249" s="101">
        <v>0.12251538786348685</v>
      </c>
      <c r="N249" s="101">
        <v>-0.0849331322768084</v>
      </c>
      <c r="O249" s="101">
        <v>0.020895147856748144</v>
      </c>
      <c r="P249" s="101">
        <v>-0.007193681403482432</v>
      </c>
      <c r="Q249" s="101">
        <v>0.0025123570135782264</v>
      </c>
      <c r="R249" s="101">
        <v>-0.001305492351688069</v>
      </c>
      <c r="S249" s="101">
        <v>0.00027772390174709216</v>
      </c>
      <c r="T249" s="101">
        <v>-0.00010529700660904718</v>
      </c>
      <c r="U249" s="101">
        <v>5.3558607596952336E-05</v>
      </c>
      <c r="V249" s="101">
        <v>-4.820041074605196E-05</v>
      </c>
      <c r="W249" s="101">
        <v>1.7402291440034805E-05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1840</v>
      </c>
      <c r="B251" s="101">
        <v>141.58</v>
      </c>
      <c r="C251" s="101">
        <v>150.88</v>
      </c>
      <c r="D251" s="101">
        <v>8.50288830862506</v>
      </c>
      <c r="E251" s="101">
        <v>8.869995848697325</v>
      </c>
      <c r="F251" s="101">
        <v>25.311991921848907</v>
      </c>
      <c r="G251" s="101" t="s">
        <v>59</v>
      </c>
      <c r="H251" s="101">
        <v>-3.1722102398722853</v>
      </c>
      <c r="I251" s="101">
        <v>70.90778976012773</v>
      </c>
      <c r="J251" s="101" t="s">
        <v>73</v>
      </c>
      <c r="K251" s="101">
        <v>0.5106573098534715</v>
      </c>
      <c r="M251" s="101" t="s">
        <v>68</v>
      </c>
      <c r="N251" s="101">
        <v>0.44495215627130114</v>
      </c>
      <c r="X251" s="101">
        <v>67.5</v>
      </c>
    </row>
    <row r="252" spans="1:24" s="101" customFormat="1" ht="12.75" hidden="1">
      <c r="A252" s="101">
        <v>1837</v>
      </c>
      <c r="B252" s="101">
        <v>130.94000244140625</v>
      </c>
      <c r="C252" s="101">
        <v>149.5399932861328</v>
      </c>
      <c r="D252" s="101">
        <v>8.578540802001953</v>
      </c>
      <c r="E252" s="101">
        <v>8.909539222717285</v>
      </c>
      <c r="F252" s="101">
        <v>26.88092491464641</v>
      </c>
      <c r="G252" s="101" t="s">
        <v>56</v>
      </c>
      <c r="H252" s="101">
        <v>11.165497873238408</v>
      </c>
      <c r="I252" s="101">
        <v>74.60550031464466</v>
      </c>
      <c r="J252" s="101" t="s">
        <v>62</v>
      </c>
      <c r="K252" s="101">
        <v>0.3195454351035308</v>
      </c>
      <c r="L252" s="101">
        <v>0.6252867772246598</v>
      </c>
      <c r="M252" s="101">
        <v>0.07564801950230725</v>
      </c>
      <c r="N252" s="101">
        <v>0.10653713367522011</v>
      </c>
      <c r="O252" s="101">
        <v>0.012833515058805247</v>
      </c>
      <c r="P252" s="101">
        <v>0.01793755294632106</v>
      </c>
      <c r="Q252" s="101">
        <v>0.0015620777905276057</v>
      </c>
      <c r="R252" s="101">
        <v>0.0016399034011079757</v>
      </c>
      <c r="S252" s="101">
        <v>0.00016834839200756608</v>
      </c>
      <c r="T252" s="101">
        <v>0.00026395414052348434</v>
      </c>
      <c r="U252" s="101">
        <v>3.416692144637119E-05</v>
      </c>
      <c r="V252" s="101">
        <v>6.086336712257743E-05</v>
      </c>
      <c r="W252" s="101">
        <v>1.0500458571811645E-05</v>
      </c>
      <c r="X252" s="101">
        <v>67.5</v>
      </c>
    </row>
    <row r="253" spans="1:24" s="101" customFormat="1" ht="12.75" hidden="1">
      <c r="A253" s="101">
        <v>1838</v>
      </c>
      <c r="B253" s="101">
        <v>152.17999267578125</v>
      </c>
      <c r="C253" s="101">
        <v>161.27999877929688</v>
      </c>
      <c r="D253" s="101">
        <v>8.465317726135254</v>
      </c>
      <c r="E253" s="101">
        <v>9.03377628326416</v>
      </c>
      <c r="F253" s="101">
        <v>30.37113720949582</v>
      </c>
      <c r="G253" s="101" t="s">
        <v>57</v>
      </c>
      <c r="H253" s="101">
        <v>0.815872889911816</v>
      </c>
      <c r="I253" s="101">
        <v>85.49586556569307</v>
      </c>
      <c r="J253" s="101" t="s">
        <v>60</v>
      </c>
      <c r="K253" s="101">
        <v>-0.15229780196584597</v>
      </c>
      <c r="L253" s="101">
        <v>-0.003401150689967014</v>
      </c>
      <c r="M253" s="101">
        <v>0.036808156275528504</v>
      </c>
      <c r="N253" s="101">
        <v>-0.0011016563793676479</v>
      </c>
      <c r="O253" s="101">
        <v>-0.005994364270673608</v>
      </c>
      <c r="P253" s="101">
        <v>-0.0003892086929632642</v>
      </c>
      <c r="Q253" s="101">
        <v>0.0007956486352873371</v>
      </c>
      <c r="R253" s="101">
        <v>-8.858247665286312E-05</v>
      </c>
      <c r="S253" s="101">
        <v>-6.840779520541905E-05</v>
      </c>
      <c r="T253" s="101">
        <v>-2.7720896679586483E-05</v>
      </c>
      <c r="U253" s="101">
        <v>1.9681081503741985E-05</v>
      </c>
      <c r="V253" s="101">
        <v>-6.991453956004005E-06</v>
      </c>
      <c r="W253" s="101">
        <v>-3.9457235796762655E-06</v>
      </c>
      <c r="X253" s="101">
        <v>67.5</v>
      </c>
    </row>
    <row r="254" spans="1:24" s="101" customFormat="1" ht="12.75" hidden="1">
      <c r="A254" s="101">
        <v>1839</v>
      </c>
      <c r="B254" s="101">
        <v>127.37999725341797</v>
      </c>
      <c r="C254" s="101">
        <v>130.67999267578125</v>
      </c>
      <c r="D254" s="101">
        <v>8.674583435058594</v>
      </c>
      <c r="E254" s="101">
        <v>9.082518577575684</v>
      </c>
      <c r="F254" s="101">
        <v>28.544502200741796</v>
      </c>
      <c r="G254" s="101" t="s">
        <v>58</v>
      </c>
      <c r="H254" s="101">
        <v>18.453760996554422</v>
      </c>
      <c r="I254" s="101">
        <v>78.33375824997239</v>
      </c>
      <c r="J254" s="101" t="s">
        <v>61</v>
      </c>
      <c r="K254" s="101">
        <v>0.2809175405913215</v>
      </c>
      <c r="L254" s="101">
        <v>-0.6252775271397377</v>
      </c>
      <c r="M254" s="101">
        <v>0.06608920098032453</v>
      </c>
      <c r="N254" s="101">
        <v>-0.10653143763675357</v>
      </c>
      <c r="O254" s="101">
        <v>0.011347541837554629</v>
      </c>
      <c r="P254" s="101">
        <v>-0.017933329927690315</v>
      </c>
      <c r="Q254" s="101">
        <v>0.001344258261207646</v>
      </c>
      <c r="R254" s="101">
        <v>-0.0016375091785378031</v>
      </c>
      <c r="S254" s="101">
        <v>0.00015382312780159746</v>
      </c>
      <c r="T254" s="101">
        <v>-0.00026249445744009725</v>
      </c>
      <c r="U254" s="101">
        <v>2.7929080757618295E-05</v>
      </c>
      <c r="V254" s="101">
        <v>-6.046047493262615E-05</v>
      </c>
      <c r="W254" s="101">
        <v>9.730924706887798E-06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1840</v>
      </c>
      <c r="B256" s="101">
        <v>149.34</v>
      </c>
      <c r="C256" s="101">
        <v>145.24</v>
      </c>
      <c r="D256" s="101">
        <v>8.21751491653848</v>
      </c>
      <c r="E256" s="101">
        <v>8.885323803254364</v>
      </c>
      <c r="F256" s="101">
        <v>26.310935887817674</v>
      </c>
      <c r="G256" s="101" t="s">
        <v>59</v>
      </c>
      <c r="H256" s="101">
        <v>-5.549342607276316</v>
      </c>
      <c r="I256" s="101">
        <v>76.29065739272369</v>
      </c>
      <c r="J256" s="101" t="s">
        <v>73</v>
      </c>
      <c r="K256" s="101">
        <v>0.8279833985224723</v>
      </c>
      <c r="M256" s="101" t="s">
        <v>68</v>
      </c>
      <c r="N256" s="101">
        <v>0.5936434064581624</v>
      </c>
      <c r="X256" s="101">
        <v>67.5</v>
      </c>
    </row>
    <row r="257" spans="1:24" s="101" customFormat="1" ht="12.75" hidden="1">
      <c r="A257" s="101">
        <v>1837</v>
      </c>
      <c r="B257" s="101">
        <v>141.17999267578125</v>
      </c>
      <c r="C257" s="101">
        <v>149.3800048828125</v>
      </c>
      <c r="D257" s="101">
        <v>8.504240989685059</v>
      </c>
      <c r="E257" s="101">
        <v>9.147163391113281</v>
      </c>
      <c r="F257" s="101">
        <v>27.62105857664815</v>
      </c>
      <c r="G257" s="101" t="s">
        <v>56</v>
      </c>
      <c r="H257" s="101">
        <v>3.6826980832665015</v>
      </c>
      <c r="I257" s="101">
        <v>77.36269075904775</v>
      </c>
      <c r="J257" s="101" t="s">
        <v>62</v>
      </c>
      <c r="K257" s="101">
        <v>0.6501030885109322</v>
      </c>
      <c r="L257" s="101">
        <v>0.6136474024515707</v>
      </c>
      <c r="M257" s="101">
        <v>0.15390299060315704</v>
      </c>
      <c r="N257" s="101">
        <v>0.06400984475376192</v>
      </c>
      <c r="O257" s="101">
        <v>0.026109371401962334</v>
      </c>
      <c r="P257" s="101">
        <v>0.017603586227008392</v>
      </c>
      <c r="Q257" s="101">
        <v>0.003178081052664429</v>
      </c>
      <c r="R257" s="101">
        <v>0.0009852806377344996</v>
      </c>
      <c r="S257" s="101">
        <v>0.00034253393565329503</v>
      </c>
      <c r="T257" s="101">
        <v>0.00025903178209679125</v>
      </c>
      <c r="U257" s="101">
        <v>6.95171046901101E-05</v>
      </c>
      <c r="V257" s="101">
        <v>3.6570941405208796E-05</v>
      </c>
      <c r="W257" s="101">
        <v>2.1360490404964798E-05</v>
      </c>
      <c r="X257" s="101">
        <v>67.5</v>
      </c>
    </row>
    <row r="258" spans="1:24" s="101" customFormat="1" ht="12.75" hidden="1">
      <c r="A258" s="101">
        <v>1838</v>
      </c>
      <c r="B258" s="101">
        <v>159.39999389648438</v>
      </c>
      <c r="C258" s="101">
        <v>161</v>
      </c>
      <c r="D258" s="101">
        <v>8.52855110168457</v>
      </c>
      <c r="E258" s="101">
        <v>9.161297798156738</v>
      </c>
      <c r="F258" s="101">
        <v>32.18205051892019</v>
      </c>
      <c r="G258" s="101" t="s">
        <v>57</v>
      </c>
      <c r="H258" s="101">
        <v>-1.950786616509376</v>
      </c>
      <c r="I258" s="101">
        <v>89.949207279975</v>
      </c>
      <c r="J258" s="101" t="s">
        <v>60</v>
      </c>
      <c r="K258" s="101">
        <v>-0.13593540384755073</v>
      </c>
      <c r="L258" s="101">
        <v>-0.003338391367145627</v>
      </c>
      <c r="M258" s="101">
        <v>0.03388939219907109</v>
      </c>
      <c r="N258" s="101">
        <v>-0.0006619166610506997</v>
      </c>
      <c r="O258" s="101">
        <v>-0.0051835617222637355</v>
      </c>
      <c r="P258" s="101">
        <v>-0.0003820032857114704</v>
      </c>
      <c r="Q258" s="101">
        <v>0.0007809309129299986</v>
      </c>
      <c r="R258" s="101">
        <v>-5.323240457876982E-05</v>
      </c>
      <c r="S258" s="101">
        <v>-4.518471811389418E-05</v>
      </c>
      <c r="T258" s="101">
        <v>-2.720443631367645E-05</v>
      </c>
      <c r="U258" s="101">
        <v>2.2375477448197855E-05</v>
      </c>
      <c r="V258" s="101">
        <v>-4.201621083189812E-06</v>
      </c>
      <c r="W258" s="101">
        <v>-2.114477283259402E-06</v>
      </c>
      <c r="X258" s="101">
        <v>67.5</v>
      </c>
    </row>
    <row r="259" spans="1:24" s="101" customFormat="1" ht="12.75" hidden="1">
      <c r="A259" s="101">
        <v>1839</v>
      </c>
      <c r="B259" s="101">
        <v>122.80000305175781</v>
      </c>
      <c r="C259" s="101">
        <v>131.5</v>
      </c>
      <c r="D259" s="101">
        <v>8.8806734085083</v>
      </c>
      <c r="E259" s="101">
        <v>9.007277488708496</v>
      </c>
      <c r="F259" s="101">
        <v>28.170031775669646</v>
      </c>
      <c r="G259" s="101" t="s">
        <v>58</v>
      </c>
      <c r="H259" s="101">
        <v>20.197570333833667</v>
      </c>
      <c r="I259" s="101">
        <v>75.49757338559148</v>
      </c>
      <c r="J259" s="101" t="s">
        <v>61</v>
      </c>
      <c r="K259" s="101">
        <v>0.6357323270624645</v>
      </c>
      <c r="L259" s="101">
        <v>-0.6136383215532092</v>
      </c>
      <c r="M259" s="101">
        <v>0.15012541294855106</v>
      </c>
      <c r="N259" s="101">
        <v>-0.06400642226944517</v>
      </c>
      <c r="O259" s="101">
        <v>0.025589645618435023</v>
      </c>
      <c r="P259" s="101">
        <v>-0.017599440944002318</v>
      </c>
      <c r="Q259" s="101">
        <v>0.0030806405318593993</v>
      </c>
      <c r="R259" s="101">
        <v>-0.0009838415757616997</v>
      </c>
      <c r="S259" s="101">
        <v>0.00033954062838356116</v>
      </c>
      <c r="T259" s="101">
        <v>-0.0002575992678194072</v>
      </c>
      <c r="U259" s="101">
        <v>6.581767128561233E-05</v>
      </c>
      <c r="V259" s="101">
        <v>-3.632877833806843E-05</v>
      </c>
      <c r="W259" s="101">
        <v>2.1255576589666372E-05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22.891841365902525</v>
      </c>
      <c r="G260" s="102"/>
      <c r="H260" s="102"/>
      <c r="I260" s="115"/>
      <c r="J260" s="115" t="s">
        <v>159</v>
      </c>
      <c r="K260" s="102">
        <f>AVERAGE(K258,K253,K248,K243,K238,K233)</f>
        <v>-0.6458510483343151</v>
      </c>
      <c r="L260" s="102">
        <f>AVERAGE(L258,L253,L248,L243,L238,L233)</f>
        <v>-0.0029193682175370577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32.991108893304265</v>
      </c>
      <c r="G261" s="102"/>
      <c r="H261" s="102"/>
      <c r="I261" s="115"/>
      <c r="J261" s="115" t="s">
        <v>160</v>
      </c>
      <c r="K261" s="102">
        <f>AVERAGE(K259,K254,K249,K244,K239,K234)</f>
        <v>0.6385828041734096</v>
      </c>
      <c r="L261" s="102">
        <f>AVERAGE(L259,L254,L249,L244,L239,L234)</f>
        <v>-0.5366543535712475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0.40365690520894687</v>
      </c>
      <c r="L262" s="102">
        <f>ABS(L260/$H$33)</f>
        <v>0.00810935615982516</v>
      </c>
      <c r="M262" s="115" t="s">
        <v>111</v>
      </c>
      <c r="N262" s="102">
        <f>K262+L262+L263+K263</f>
        <v>1.1100063710856936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0.3628311387348918</v>
      </c>
      <c r="L263" s="102">
        <f>ABS(L261/$H$34)</f>
        <v>0.33540897098202965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2004-12-13T13:44:07Z</dcterms:modified>
  <cp:category/>
  <cp:version/>
  <cp:contentType/>
  <cp:contentStatus/>
</cp:coreProperties>
</file>