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<sst xmlns="http://schemas.openxmlformats.org/spreadsheetml/2006/main" count="711" uniqueCount="166">
  <si>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</si>
  <si>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</si>
  <si>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</si>
  <si>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</si>
  <si>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</si>
  <si>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</si>
  <si>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</si>
  <si>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</si>
  <si>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</si>
  <si>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</si>
  <si>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</si>
  <si>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</si>
  <si>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</si>
  <si>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</si>
  <si>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</si>
  <si>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</si>
  <si>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</si>
  <si>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</si>
  <si>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</si>
  <si>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</si>
  <si>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</si>
  <si>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</si>
  <si>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</si>
  <si>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</si>
  <si>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</si>
  <si>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</si>
  <si>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</si>
  <si>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</si>
  <si>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</si>
  <si>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</si>
  <si>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</si>
  <si>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</si>
  <si>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</si>
  <si>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</si>
  <si>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</si>
  <si>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</si>
  <si>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</si>
  <si>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</si>
  <si>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</si>
  <si>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</si>
  <si>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</si>
  <si>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</si>
  <si>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</si>
  <si>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</si>
  <si>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</si>
  <si>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</si>
  <si>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</si>
  <si>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</si>
  <si>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</si>
  <si>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</si>
  <si>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</si>
  <si>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</si>
  <si>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</si>
  <si>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</si>
  <si>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</si>
  <si>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</si>
  <si>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</si>
  <si>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</si>
  <si>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</si>
  <si>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</si>
  <si>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</si>
  <si>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</si>
  <si>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</si>
  <si>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</si>
  <si>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</si>
  <si>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</si>
  <si>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</si>
  <si>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</si>
  <si>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</si>
  <si>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</si>
  <si>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</si>
  <si>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</si>
  <si>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</si>
  <si>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</si>
  <si>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</si>
  <si>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</si>
  <si>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</si>
  <si>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</si>
  <si>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</si>
  <si>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</si>
  <si>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</si>
  <si>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</si>
  <si>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</si>
  <si>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</si>
  <si>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</si>
  <si>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</si>
  <si>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</si>
  <si>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</si>
  <si>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</si>
  <si>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</si>
  <si>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</si>
  <si>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</si>
  <si>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</si>
  <si>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</si>
  <si>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</si>
  <si>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</si>
  <si>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</si>
  <si>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</si>
  <si>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</si>
  <si>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</si>
  <si>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</si>
  <si>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</si>
  <si>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</si>
  <si>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</si>
  <si>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</si>
  <si>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</si>
  <si>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</si>
  <si>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</si>
  <si>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</si>
  <si>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</si>
  <si>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</si>
  <si>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</si>
  <si>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</si>
  <si>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</si>
  <si>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</si>
  <si>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</si>
  <si>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</si>
  <si>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</si>
  <si>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</si>
  <si>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</si>
  <si>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</si>
  <si>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</si>
  <si>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</si>
  <si>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</si>
  <si>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</si>
  <si>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</si>
  <si>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</si>
  <si>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</si>
  <si>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</si>
  <si>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</si>
  <si>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</si>
  <si>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</si>
  <si>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</si>
  <si>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</si>
  <si>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</si>
  <si>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</si>
  <si>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</si>
  <si>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</si>
  <si>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</si>
  <si>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</si>
  <si>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</si>
  <si>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</si>
  <si>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</si>
  <si>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</si>
  <si>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</si>
  <si>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</si>
  <si>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</si>
  <si>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</si>
  <si>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</si>
  <si>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</si>
  <si>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</si>
  <si>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</si>
  <si>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</si>
  <si>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</si>
  <si>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</si>
  <si>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</si>
  <si>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</si>
  <si>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</si>
  <si>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</si>
  <si>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</si>
  <si>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</si>
  <si>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</si>
  <si>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</si>
  <si>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</si>
  <si>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441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</si>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</sst>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10.470359668776126</v>
      </c>
      <c r="C41" s="2">
        <f aca="true" t="shared" si="0" ref="C41:C55">($B$41*H41+$B$42*J41+$B$43*L41+$B$44*N41+$B$45*P41+$B$46*R41+$B$47*T41+$B$48*V41)/100</f>
        <v>5.291057664834692E-08</v>
      </c>
      <c r="D41" s="2">
        <f aca="true" t="shared" si="1" ref="D41:D55">($B$41*I41+$B$42*K41+$B$43*M41+$B$44*O41+$B$45*Q41+$B$46*S41+$B$47*U41+$B$48*W41)/100</f>
        <v>-8.54984202889515E-08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12.767483665448268</v>
      </c>
      <c r="C42" s="2">
        <f t="shared" si="0"/>
        <v>-1.810183453092287E-11</v>
      </c>
      <c r="D42" s="2">
        <f t="shared" si="1"/>
        <v>-6.747046165180631E-09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-16.286443493392156</v>
      </c>
      <c r="C43" s="2">
        <f t="shared" si="0"/>
        <v>-0.6428319033571147</v>
      </c>
      <c r="D43" s="2">
        <f t="shared" si="1"/>
        <v>-1.0266313946944063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-3.8419310885265077</v>
      </c>
      <c r="C44" s="2">
        <f t="shared" si="0"/>
        <v>0.0015688601438735628</v>
      </c>
      <c r="D44" s="2">
        <f t="shared" si="1"/>
        <v>0.28827101590262766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10.470359668776126</v>
      </c>
      <c r="C45" s="2">
        <f t="shared" si="0"/>
        <v>0.14940965690460478</v>
      </c>
      <c r="D45" s="2">
        <f t="shared" si="1"/>
        <v>-0.24475566366890242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12.767483665448268</v>
      </c>
      <c r="C46" s="2">
        <f t="shared" si="0"/>
        <v>-0.00012584056072638755</v>
      </c>
      <c r="D46" s="2">
        <f t="shared" si="1"/>
        <v>-0.01215045529446548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-16.286443493392156</v>
      </c>
      <c r="C47" s="2">
        <f t="shared" si="0"/>
        <v>-0.02626050624263716</v>
      </c>
      <c r="D47" s="2">
        <f t="shared" si="1"/>
        <v>-0.040950551417543564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-3.8419310885265077</v>
      </c>
      <c r="C48" s="2">
        <f t="shared" si="0"/>
        <v>0.00017962065510556256</v>
      </c>
      <c r="D48" s="2">
        <f t="shared" si="1"/>
        <v>0.008267660039785237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0.0029516032724239733</v>
      </c>
      <c r="D49" s="2">
        <f t="shared" si="1"/>
        <v>-0.005133502154217778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-1.0114534981264927E-05</v>
      </c>
      <c r="D50" s="2">
        <f t="shared" si="1"/>
        <v>-0.00018678023875239754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-0.0003800122346027101</v>
      </c>
      <c r="D51" s="2">
        <f t="shared" si="1"/>
        <v>-0.0005127837103733049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1.2794665563777222E-05</v>
      </c>
      <c r="D52" s="2">
        <f t="shared" si="1"/>
        <v>0.00012097807766714735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5.543852976853568E-05</v>
      </c>
      <c r="D53" s="2">
        <f t="shared" si="1"/>
        <v>-0.00011705009904512669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-8.046295029031423E-07</v>
      </c>
      <c r="D54" s="2">
        <f t="shared" si="1"/>
        <v>-6.881638992545601E-06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-2.4741699636104E-05</v>
      </c>
      <c r="D55" s="2">
        <f t="shared" si="1"/>
        <v>-3.116961258085217E-05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1789</v>
      </c>
      <c r="B3" s="31">
        <v>172.3766666666667</v>
      </c>
      <c r="C3" s="31">
        <v>172.59333333333333</v>
      </c>
      <c r="D3" s="31">
        <v>8.360576306166584</v>
      </c>
      <c r="E3" s="31">
        <v>8.835343097529188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1790</v>
      </c>
      <c r="B4" s="36">
        <v>152.11666666666665</v>
      </c>
      <c r="C4" s="36">
        <v>137.78333333333333</v>
      </c>
      <c r="D4" s="36">
        <v>8.784675555132802</v>
      </c>
      <c r="E4" s="36">
        <v>9.219434154007084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1791</v>
      </c>
      <c r="B5" s="41">
        <v>110.41333333333334</v>
      </c>
      <c r="C5" s="41">
        <v>111.11333333333333</v>
      </c>
      <c r="D5" s="41">
        <v>9.51232791432504</v>
      </c>
      <c r="E5" s="41">
        <v>10.177147197741407</v>
      </c>
      <c r="F5" s="37" t="s">
        <v>71</v>
      </c>
      <c r="I5" s="42">
        <v>3015</v>
      </c>
    </row>
    <row r="6" spans="1:6" s="33" customFormat="1" ht="13.5" thickBot="1">
      <c r="A6" s="43">
        <v>1792</v>
      </c>
      <c r="B6" s="44">
        <v>154.44</v>
      </c>
      <c r="C6" s="44">
        <v>159.67333333333332</v>
      </c>
      <c r="D6" s="44">
        <v>8.643855245935095</v>
      </c>
      <c r="E6" s="44">
        <v>8.792963364669108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3026</v>
      </c>
      <c r="K15" s="42">
        <v>2985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10.470359668776126</v>
      </c>
      <c r="C19" s="62">
        <v>95.08702633544277</v>
      </c>
      <c r="D19" s="63">
        <v>35.052647351393574</v>
      </c>
      <c r="K19" s="64" t="s">
        <v>93</v>
      </c>
    </row>
    <row r="20" spans="1:11" ht="12.75">
      <c r="A20" s="61" t="s">
        <v>57</v>
      </c>
      <c r="B20" s="62">
        <v>12.767483665448268</v>
      </c>
      <c r="C20" s="62">
        <v>55.68081699878161</v>
      </c>
      <c r="D20" s="63">
        <v>22.265217205039924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-16.286443493392156</v>
      </c>
      <c r="C21" s="62">
        <v>70.65355650660784</v>
      </c>
      <c r="D21" s="63">
        <v>25.625538763702494</v>
      </c>
      <c r="F21" s="39" t="s">
        <v>96</v>
      </c>
    </row>
    <row r="22" spans="1:11" ht="16.5" thickBot="1">
      <c r="A22" s="67" t="s">
        <v>59</v>
      </c>
      <c r="B22" s="68">
        <v>-3.8419310885265077</v>
      </c>
      <c r="C22" s="68">
        <v>101.03473557814019</v>
      </c>
      <c r="D22" s="69">
        <v>35.416992703304814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19.03187652009959</v>
      </c>
      <c r="I23" s="42">
        <v>3039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-0.6428319033571147</v>
      </c>
      <c r="C27" s="78">
        <v>0.0015688601438735628</v>
      </c>
      <c r="D27" s="78">
        <v>0.14940965690460478</v>
      </c>
      <c r="E27" s="78">
        <v>-0.00012584056072638755</v>
      </c>
      <c r="F27" s="78">
        <v>-0.02626050624263716</v>
      </c>
      <c r="G27" s="78">
        <v>0.00017962065510556256</v>
      </c>
      <c r="H27" s="78">
        <v>0.0029516032724239733</v>
      </c>
      <c r="I27" s="79">
        <v>-1.0114534981264927E-05</v>
      </c>
    </row>
    <row r="28" spans="1:9" ht="13.5" thickBot="1">
      <c r="A28" s="80" t="s">
        <v>61</v>
      </c>
      <c r="B28" s="81">
        <v>-1.0266313946944063</v>
      </c>
      <c r="C28" s="81">
        <v>0.28827101590262766</v>
      </c>
      <c r="D28" s="81">
        <v>-0.24475566366890242</v>
      </c>
      <c r="E28" s="81">
        <v>-0.01215045529446548</v>
      </c>
      <c r="F28" s="81">
        <v>-0.040950551417543564</v>
      </c>
      <c r="G28" s="81">
        <v>0.008267660039785237</v>
      </c>
      <c r="H28" s="81">
        <v>-0.005133502154217778</v>
      </c>
      <c r="I28" s="82">
        <v>-0.00018678023875239754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1789</v>
      </c>
      <c r="B39" s="89">
        <v>172.3766666666667</v>
      </c>
      <c r="C39" s="89">
        <v>172.59333333333333</v>
      </c>
      <c r="D39" s="89">
        <v>8.360576306166584</v>
      </c>
      <c r="E39" s="89">
        <v>8.835343097529188</v>
      </c>
      <c r="F39" s="90">
        <f>I39*D39/(23678+B39)*1000</f>
        <v>35.416992703304814</v>
      </c>
      <c r="G39" s="91" t="s">
        <v>59</v>
      </c>
      <c r="H39" s="92">
        <f>I39-B39+X39</f>
        <v>-3.8419310885265077</v>
      </c>
      <c r="I39" s="92">
        <f>(B39+C42-2*X39)*(23678+B39)*E42/((23678+C42)*D39+E42*(23678+B39))</f>
        <v>101.03473557814019</v>
      </c>
      <c r="J39" s="39" t="s">
        <v>73</v>
      </c>
      <c r="K39" s="39">
        <f>(K40*K40+L40*L40+M40*M40+N40*N40+O40*O40+P40*P40+Q40*Q40+R40*R40+S40*S40+T40*T40+U40*U40+V40*V40+W40*W40)</f>
        <v>1.6351542350243915</v>
      </c>
      <c r="M39" s="39" t="s">
        <v>68</v>
      </c>
      <c r="N39" s="39">
        <f>(K44*K44+L44*L44+M44*M44+N44*N44+O44*O44+P44*P44+Q44*Q44+R44*R44+S44*S44+T44*T44+U44*U44+V44*V44+W44*W44)</f>
        <v>0.8806700841599207</v>
      </c>
      <c r="X39" s="28">
        <f>(1-$H$2)*1000</f>
        <v>67.5</v>
      </c>
    </row>
    <row r="40" spans="1:24" ht="12.75">
      <c r="A40" s="86">
        <v>1790</v>
      </c>
      <c r="B40" s="89">
        <v>152.11666666666665</v>
      </c>
      <c r="C40" s="89">
        <v>137.78333333333333</v>
      </c>
      <c r="D40" s="89">
        <v>8.784675555132802</v>
      </c>
      <c r="E40" s="89">
        <v>9.219434154007084</v>
      </c>
      <c r="F40" s="90">
        <f>I40*D40/(23678+B40)*1000</f>
        <v>35.052647351393574</v>
      </c>
      <c r="G40" s="91" t="s">
        <v>56</v>
      </c>
      <c r="H40" s="92">
        <f>I40-B40+X40</f>
        <v>10.470359668776126</v>
      </c>
      <c r="I40" s="92">
        <f>(B40+C39-2*X40)*(23678+B40)*E39/((23678+C39)*D40+E39*(23678+B40))</f>
        <v>95.08702633544277</v>
      </c>
      <c r="J40" s="39" t="s">
        <v>62</v>
      </c>
      <c r="K40" s="73">
        <f aca="true" t="shared" si="0" ref="K40:W40">SQRT(K41*K41+K42*K42)</f>
        <v>1.2112823273481343</v>
      </c>
      <c r="L40" s="73">
        <f t="shared" si="0"/>
        <v>0.2882752849824002</v>
      </c>
      <c r="M40" s="73">
        <f t="shared" si="0"/>
        <v>0.28675526233071397</v>
      </c>
      <c r="N40" s="73">
        <f t="shared" si="0"/>
        <v>0.012151106933507258</v>
      </c>
      <c r="O40" s="73">
        <f t="shared" si="0"/>
        <v>0.048647321092948836</v>
      </c>
      <c r="P40" s="73">
        <f t="shared" si="0"/>
        <v>0.008269611001322988</v>
      </c>
      <c r="Q40" s="73">
        <f t="shared" si="0"/>
        <v>0.005921554377453818</v>
      </c>
      <c r="R40" s="73">
        <f t="shared" si="0"/>
        <v>0.00018705389973558385</v>
      </c>
      <c r="S40" s="73">
        <f t="shared" si="0"/>
        <v>0.000638244805753998</v>
      </c>
      <c r="T40" s="73">
        <f t="shared" si="0"/>
        <v>0.00012165277942951917</v>
      </c>
      <c r="U40" s="73">
        <f t="shared" si="0"/>
        <v>0.00012951508124296098</v>
      </c>
      <c r="V40" s="73">
        <f t="shared" si="0"/>
        <v>6.928519600944071E-06</v>
      </c>
      <c r="W40" s="73">
        <f t="shared" si="0"/>
        <v>3.979568380268904E-05</v>
      </c>
      <c r="X40" s="28">
        <f>(1-$H$2)*1000</f>
        <v>67.5</v>
      </c>
    </row>
    <row r="41" spans="1:24" ht="12.75">
      <c r="A41" s="86">
        <v>1791</v>
      </c>
      <c r="B41" s="89">
        <v>110.41333333333334</v>
      </c>
      <c r="C41" s="89">
        <v>111.11333333333333</v>
      </c>
      <c r="D41" s="89">
        <v>9.51232791432504</v>
      </c>
      <c r="E41" s="89">
        <v>10.177147197741407</v>
      </c>
      <c r="F41" s="90">
        <f>I41*D41/(23678+B41)*1000</f>
        <v>22.265217205039924</v>
      </c>
      <c r="G41" s="91" t="s">
        <v>57</v>
      </c>
      <c r="H41" s="92">
        <f>I41-B41+X41</f>
        <v>12.767483665448268</v>
      </c>
      <c r="I41" s="92">
        <f>(B41+C40-2*X41)*(23678+B41)*E40/((23678+C40)*D41+E40*(23678+B41))</f>
        <v>55.68081699878161</v>
      </c>
      <c r="J41" s="39" t="s">
        <v>60</v>
      </c>
      <c r="K41" s="73">
        <f>'calcul config'!C43</f>
        <v>-0.6428319033571147</v>
      </c>
      <c r="L41" s="73">
        <f>'calcul config'!C44</f>
        <v>0.0015688601438735628</v>
      </c>
      <c r="M41" s="73">
        <f>'calcul config'!C45</f>
        <v>0.14940965690460478</v>
      </c>
      <c r="N41" s="73">
        <f>'calcul config'!C46</f>
        <v>-0.00012584056072638755</v>
      </c>
      <c r="O41" s="73">
        <f>'calcul config'!C47</f>
        <v>-0.02626050624263716</v>
      </c>
      <c r="P41" s="73">
        <f>'calcul config'!C48</f>
        <v>0.00017962065510556256</v>
      </c>
      <c r="Q41" s="73">
        <f>'calcul config'!C49</f>
        <v>0.0029516032724239733</v>
      </c>
      <c r="R41" s="73">
        <f>'calcul config'!C50</f>
        <v>-1.0114534981264927E-05</v>
      </c>
      <c r="S41" s="73">
        <f>'calcul config'!C51</f>
        <v>-0.0003800122346027101</v>
      </c>
      <c r="T41" s="73">
        <f>'calcul config'!C52</f>
        <v>1.2794665563777222E-05</v>
      </c>
      <c r="U41" s="73">
        <f>'calcul config'!C53</f>
        <v>5.543852976853568E-05</v>
      </c>
      <c r="V41" s="73">
        <f>'calcul config'!C54</f>
        <v>-8.046295029031423E-07</v>
      </c>
      <c r="W41" s="73">
        <f>'calcul config'!C55</f>
        <v>-2.4741699636104E-05</v>
      </c>
      <c r="X41" s="28">
        <f>(1-$H$2)*1000</f>
        <v>67.5</v>
      </c>
    </row>
    <row r="42" spans="1:24" ht="12.75">
      <c r="A42" s="86">
        <v>1792</v>
      </c>
      <c r="B42" s="89">
        <v>154.44</v>
      </c>
      <c r="C42" s="89">
        <v>159.67333333333332</v>
      </c>
      <c r="D42" s="89">
        <v>8.643855245935095</v>
      </c>
      <c r="E42" s="89">
        <v>8.792963364669108</v>
      </c>
      <c r="F42" s="90">
        <f>I42*D42/(23678+B42)*1000</f>
        <v>25.625538763702494</v>
      </c>
      <c r="G42" s="91" t="s">
        <v>58</v>
      </c>
      <c r="H42" s="92">
        <f>I42-B42+X42</f>
        <v>-16.286443493392156</v>
      </c>
      <c r="I42" s="92">
        <f>(B42+C41-2*X42)*(23678+B42)*E41/((23678+C41)*D42+E41*(23678+B42))</f>
        <v>70.65355650660784</v>
      </c>
      <c r="J42" s="39" t="s">
        <v>61</v>
      </c>
      <c r="K42" s="73">
        <f>'calcul config'!D43</f>
        <v>-1.0266313946944063</v>
      </c>
      <c r="L42" s="73">
        <f>'calcul config'!D44</f>
        <v>0.28827101590262766</v>
      </c>
      <c r="M42" s="73">
        <f>'calcul config'!D45</f>
        <v>-0.24475566366890242</v>
      </c>
      <c r="N42" s="73">
        <f>'calcul config'!D46</f>
        <v>-0.01215045529446548</v>
      </c>
      <c r="O42" s="73">
        <f>'calcul config'!D47</f>
        <v>-0.040950551417543564</v>
      </c>
      <c r="P42" s="73">
        <f>'calcul config'!D48</f>
        <v>0.008267660039785237</v>
      </c>
      <c r="Q42" s="73">
        <f>'calcul config'!D49</f>
        <v>-0.005133502154217778</v>
      </c>
      <c r="R42" s="73">
        <f>'calcul config'!D50</f>
        <v>-0.00018678023875239754</v>
      </c>
      <c r="S42" s="73">
        <f>'calcul config'!D51</f>
        <v>-0.0005127837103733049</v>
      </c>
      <c r="T42" s="73">
        <f>'calcul config'!D52</f>
        <v>0.00012097807766714735</v>
      </c>
      <c r="U42" s="73">
        <f>'calcul config'!D53</f>
        <v>-0.00011705009904512669</v>
      </c>
      <c r="V42" s="73">
        <f>'calcul config'!D54</f>
        <v>-6.881638992545601E-06</v>
      </c>
      <c r="W42" s="73">
        <f>'calcul config'!D55</f>
        <v>-3.116961258085217E-05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0.8075215515654229</v>
      </c>
      <c r="L44" s="73">
        <f>L40/(L43*1.5)</f>
        <v>0.2745478904594288</v>
      </c>
      <c r="M44" s="73">
        <f aca="true" t="shared" si="1" ref="M44:W44">M40/(M43*1.5)</f>
        <v>0.31861695814523777</v>
      </c>
      <c r="N44" s="73">
        <f t="shared" si="1"/>
        <v>0.01620147591134301</v>
      </c>
      <c r="O44" s="73">
        <f t="shared" si="1"/>
        <v>0.21621031596866153</v>
      </c>
      <c r="P44" s="73">
        <f t="shared" si="1"/>
        <v>0.055130740008819915</v>
      </c>
      <c r="Q44" s="73">
        <f t="shared" si="1"/>
        <v>0.039477029183025446</v>
      </c>
      <c r="R44" s="73">
        <f t="shared" si="1"/>
        <v>0.00041567533274574194</v>
      </c>
      <c r="S44" s="73">
        <f t="shared" si="1"/>
        <v>0.008509930743386638</v>
      </c>
      <c r="T44" s="73">
        <f t="shared" si="1"/>
        <v>0.0016220370590602554</v>
      </c>
      <c r="U44" s="73">
        <f t="shared" si="1"/>
        <v>0.001726867749906146</v>
      </c>
      <c r="V44" s="73">
        <f t="shared" si="1"/>
        <v>9.238026134592093E-05</v>
      </c>
      <c r="W44" s="73">
        <f t="shared" si="1"/>
        <v>0.0005306091173691871</v>
      </c>
      <c r="X44" s="73"/>
      <c r="Y44" s="73"/>
    </row>
    <row r="45" s="101" customFormat="1" ht="12.75"/>
    <row r="46" spans="1:24" s="101" customFormat="1" ht="12.75">
      <c r="A46" s="101">
        <v>1791</v>
      </c>
      <c r="B46" s="101">
        <v>119</v>
      </c>
      <c r="C46" s="101">
        <v>105</v>
      </c>
      <c r="D46" s="101">
        <v>9.281453042872354</v>
      </c>
      <c r="E46" s="101">
        <v>9.814752519068188</v>
      </c>
      <c r="F46" s="101">
        <v>28.42819743078594</v>
      </c>
      <c r="G46" s="101" t="s">
        <v>59</v>
      </c>
      <c r="H46" s="101">
        <v>21.38792079597195</v>
      </c>
      <c r="I46" s="101">
        <v>72.88792079597195</v>
      </c>
      <c r="J46" s="101" t="s">
        <v>73</v>
      </c>
      <c r="K46" s="101">
        <v>3.0794639187061796</v>
      </c>
      <c r="M46" s="101" t="s">
        <v>68</v>
      </c>
      <c r="N46" s="101">
        <v>2.473692359176922</v>
      </c>
      <c r="X46" s="101">
        <v>67.5</v>
      </c>
    </row>
    <row r="47" spans="1:24" s="101" customFormat="1" ht="12.75">
      <c r="A47" s="101">
        <v>1789</v>
      </c>
      <c r="B47" s="101">
        <v>180.4600067138672</v>
      </c>
      <c r="C47" s="101">
        <v>177.36000061035156</v>
      </c>
      <c r="D47" s="101">
        <v>8.34461498260498</v>
      </c>
      <c r="E47" s="101">
        <v>8.83609390258789</v>
      </c>
      <c r="F47" s="101">
        <v>28.48362523739748</v>
      </c>
      <c r="G47" s="101" t="s">
        <v>56</v>
      </c>
      <c r="H47" s="101">
        <v>-31.52120636306573</v>
      </c>
      <c r="I47" s="101">
        <v>81.43880035080146</v>
      </c>
      <c r="J47" s="101" t="s">
        <v>62</v>
      </c>
      <c r="K47" s="101">
        <v>0.97691645689407</v>
      </c>
      <c r="L47" s="101">
        <v>1.4380668316061973</v>
      </c>
      <c r="M47" s="101">
        <v>0.2312720832125411</v>
      </c>
      <c r="N47" s="101">
        <v>0.01761765985333574</v>
      </c>
      <c r="O47" s="101">
        <v>0.039235024162292485</v>
      </c>
      <c r="P47" s="101">
        <v>0.04125372412879244</v>
      </c>
      <c r="Q47" s="101">
        <v>0.004775802901423936</v>
      </c>
      <c r="R47" s="101">
        <v>0.00027129107473713944</v>
      </c>
      <c r="S47" s="101">
        <v>0.0005148374404918779</v>
      </c>
      <c r="T47" s="101">
        <v>0.0006070503594740039</v>
      </c>
      <c r="U47" s="101">
        <v>0.00010444842874539554</v>
      </c>
      <c r="V47" s="101">
        <v>1.0074323597738324E-05</v>
      </c>
      <c r="W47" s="101">
        <v>3.211303434848884E-05</v>
      </c>
      <c r="X47" s="101">
        <v>67.5</v>
      </c>
    </row>
    <row r="48" spans="1:24" s="101" customFormat="1" ht="12.75">
      <c r="A48" s="101">
        <v>1790</v>
      </c>
      <c r="B48" s="101">
        <v>152.8000030517578</v>
      </c>
      <c r="C48" s="101">
        <v>145.89999389648438</v>
      </c>
      <c r="D48" s="101">
        <v>8.674969673156738</v>
      </c>
      <c r="E48" s="101">
        <v>8.875490188598633</v>
      </c>
      <c r="F48" s="101">
        <v>35.82995664685743</v>
      </c>
      <c r="G48" s="101" t="s">
        <v>57</v>
      </c>
      <c r="H48" s="101">
        <v>13.127606858094964</v>
      </c>
      <c r="I48" s="101">
        <v>98.42760990985278</v>
      </c>
      <c r="J48" s="101" t="s">
        <v>60</v>
      </c>
      <c r="K48" s="101">
        <v>0.3212998490643581</v>
      </c>
      <c r="L48" s="101">
        <v>0.007824006287574365</v>
      </c>
      <c r="M48" s="101">
        <v>-0.0735759321233588</v>
      </c>
      <c r="N48" s="101">
        <v>0.0001816634443678398</v>
      </c>
      <c r="O48" s="101">
        <v>0.013302477536220048</v>
      </c>
      <c r="P48" s="101">
        <v>0.0008951290730026832</v>
      </c>
      <c r="Q48" s="101">
        <v>-0.0013999832481627666</v>
      </c>
      <c r="R48" s="101">
        <v>1.4648204390001004E-05</v>
      </c>
      <c r="S48" s="101">
        <v>0.000206858847329916</v>
      </c>
      <c r="T48" s="101">
        <v>6.374547004205783E-05</v>
      </c>
      <c r="U48" s="101">
        <v>-2.2633714777103938E-05</v>
      </c>
      <c r="V48" s="101">
        <v>1.162165548301435E-06</v>
      </c>
      <c r="W48" s="101">
        <v>1.3879120086109822E-05</v>
      </c>
      <c r="X48" s="101">
        <v>67.5</v>
      </c>
    </row>
    <row r="49" spans="1:24" s="101" customFormat="1" ht="12.75">
      <c r="A49" s="101">
        <v>1792</v>
      </c>
      <c r="B49" s="101">
        <v>164.52000427246094</v>
      </c>
      <c r="C49" s="101">
        <v>166.82000732421875</v>
      </c>
      <c r="D49" s="101">
        <v>8.523720741271973</v>
      </c>
      <c r="E49" s="101">
        <v>8.698153495788574</v>
      </c>
      <c r="F49" s="101">
        <v>32.00259094654172</v>
      </c>
      <c r="G49" s="101" t="s">
        <v>58</v>
      </c>
      <c r="H49" s="101">
        <v>-7.502475719829604</v>
      </c>
      <c r="I49" s="101">
        <v>89.51752855263133</v>
      </c>
      <c r="J49" s="101" t="s">
        <v>61</v>
      </c>
      <c r="K49" s="101">
        <v>0.9225682472000021</v>
      </c>
      <c r="L49" s="101">
        <v>1.4380455476414853</v>
      </c>
      <c r="M49" s="101">
        <v>0.21925637661342356</v>
      </c>
      <c r="N49" s="101">
        <v>0.017616723222575143</v>
      </c>
      <c r="O49" s="101">
        <v>0.036911125862184646</v>
      </c>
      <c r="P49" s="101">
        <v>0.04124401166760063</v>
      </c>
      <c r="Q49" s="101">
        <v>0.004565998276183743</v>
      </c>
      <c r="R49" s="101">
        <v>0.00027089532543065584</v>
      </c>
      <c r="S49" s="101">
        <v>0.0004714520202667143</v>
      </c>
      <c r="T49" s="101">
        <v>0.0006036941725630904</v>
      </c>
      <c r="U49" s="101">
        <v>0.00010196660837142067</v>
      </c>
      <c r="V49" s="101">
        <v>1.0007065863193291E-05</v>
      </c>
      <c r="W49" s="101">
        <v>2.89588846591606E-05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1791</v>
      </c>
      <c r="B56" s="101">
        <v>105.32</v>
      </c>
      <c r="C56" s="101">
        <v>110.22</v>
      </c>
      <c r="D56" s="101">
        <v>9.70623634142643</v>
      </c>
      <c r="E56" s="101">
        <v>10.28801834567615</v>
      </c>
      <c r="F56" s="101">
        <v>26.8314847870833</v>
      </c>
      <c r="G56" s="101" t="s">
        <v>59</v>
      </c>
      <c r="H56" s="101">
        <v>27.92554403159656</v>
      </c>
      <c r="I56" s="101">
        <v>65.74554403159655</v>
      </c>
      <c r="J56" s="101" t="s">
        <v>73</v>
      </c>
      <c r="K56" s="101">
        <v>3.218899672678451</v>
      </c>
      <c r="M56" s="101" t="s">
        <v>68</v>
      </c>
      <c r="N56" s="101">
        <v>1.84977336425205</v>
      </c>
      <c r="X56" s="101">
        <v>67.5</v>
      </c>
    </row>
    <row r="57" spans="1:24" s="101" customFormat="1" ht="12.75" hidden="1">
      <c r="A57" s="101">
        <v>1792</v>
      </c>
      <c r="B57" s="101">
        <v>157.39999389648438</v>
      </c>
      <c r="C57" s="101">
        <v>164.3000030517578</v>
      </c>
      <c r="D57" s="101">
        <v>8.548181533813477</v>
      </c>
      <c r="E57" s="101">
        <v>8.65391731262207</v>
      </c>
      <c r="F57" s="101">
        <v>26.000939004880898</v>
      </c>
      <c r="G57" s="101" t="s">
        <v>56</v>
      </c>
      <c r="H57" s="101">
        <v>-17.400038327365323</v>
      </c>
      <c r="I57" s="101">
        <v>72.49995556911905</v>
      </c>
      <c r="J57" s="101" t="s">
        <v>62</v>
      </c>
      <c r="K57" s="101">
        <v>1.621829932871296</v>
      </c>
      <c r="L57" s="101">
        <v>0.6605593796421485</v>
      </c>
      <c r="M57" s="101">
        <v>0.3839467532660285</v>
      </c>
      <c r="N57" s="101">
        <v>0.01216966748836166</v>
      </c>
      <c r="O57" s="101">
        <v>0.06513540205220371</v>
      </c>
      <c r="P57" s="101">
        <v>0.018949397787125923</v>
      </c>
      <c r="Q57" s="101">
        <v>0.007928488074391143</v>
      </c>
      <c r="R57" s="101">
        <v>0.00018728728801140787</v>
      </c>
      <c r="S57" s="101">
        <v>0.0008545922226565201</v>
      </c>
      <c r="T57" s="101">
        <v>0.0002788803605700706</v>
      </c>
      <c r="U57" s="101">
        <v>0.00017340796094104328</v>
      </c>
      <c r="V57" s="101">
        <v>6.962985392024096E-06</v>
      </c>
      <c r="W57" s="101">
        <v>5.3291832133923306E-05</v>
      </c>
      <c r="X57" s="101">
        <v>67.5</v>
      </c>
    </row>
    <row r="58" spans="1:24" s="101" customFormat="1" ht="12.75" hidden="1">
      <c r="A58" s="101">
        <v>1790</v>
      </c>
      <c r="B58" s="101">
        <v>184.77999877929688</v>
      </c>
      <c r="C58" s="101">
        <v>161.3800048828125</v>
      </c>
      <c r="D58" s="101">
        <v>8.539000511169434</v>
      </c>
      <c r="E58" s="101">
        <v>9.264981269836426</v>
      </c>
      <c r="F58" s="101">
        <v>38.57539787522697</v>
      </c>
      <c r="G58" s="101" t="s">
        <v>57</v>
      </c>
      <c r="H58" s="101">
        <v>-9.478596067370702</v>
      </c>
      <c r="I58" s="101">
        <v>107.80140271192617</v>
      </c>
      <c r="J58" s="101" t="s">
        <v>60</v>
      </c>
      <c r="K58" s="101">
        <v>1.441543590459179</v>
      </c>
      <c r="L58" s="101">
        <v>0.0035942019325082963</v>
      </c>
      <c r="M58" s="101">
        <v>-0.339244054076314</v>
      </c>
      <c r="N58" s="101">
        <v>-0.00012563196849703918</v>
      </c>
      <c r="O58" s="101">
        <v>0.05821324078239749</v>
      </c>
      <c r="P58" s="101">
        <v>0.00041096259800500545</v>
      </c>
      <c r="Q58" s="101">
        <v>-0.006905503825149306</v>
      </c>
      <c r="R58" s="101">
        <v>-1.0061306055146103E-05</v>
      </c>
      <c r="S58" s="101">
        <v>0.0007879010419425107</v>
      </c>
      <c r="T58" s="101">
        <v>2.9252177384374757E-05</v>
      </c>
      <c r="U58" s="101">
        <v>-0.00014380981764967955</v>
      </c>
      <c r="V58" s="101">
        <v>-7.789560768022019E-07</v>
      </c>
      <c r="W58" s="101">
        <v>4.979059139175087E-05</v>
      </c>
      <c r="X58" s="101">
        <v>67.5</v>
      </c>
    </row>
    <row r="59" spans="1:24" s="101" customFormat="1" ht="12.75" hidden="1">
      <c r="A59" s="101">
        <v>1789</v>
      </c>
      <c r="B59" s="101">
        <v>167.36000061035156</v>
      </c>
      <c r="C59" s="101">
        <v>167.25999450683594</v>
      </c>
      <c r="D59" s="101">
        <v>8.347644805908203</v>
      </c>
      <c r="E59" s="101">
        <v>8.906641960144043</v>
      </c>
      <c r="F59" s="101">
        <v>35.68218494478596</v>
      </c>
      <c r="G59" s="101" t="s">
        <v>58</v>
      </c>
      <c r="H59" s="101">
        <v>2.0674969533410916</v>
      </c>
      <c r="I59" s="101">
        <v>101.92749756369265</v>
      </c>
      <c r="J59" s="101" t="s">
        <v>61</v>
      </c>
      <c r="K59" s="101">
        <v>0.7431584003181093</v>
      </c>
      <c r="L59" s="101">
        <v>0.660549601275853</v>
      </c>
      <c r="M59" s="101">
        <v>0.1798015047695418</v>
      </c>
      <c r="N59" s="101">
        <v>-0.012169018998496895</v>
      </c>
      <c r="O59" s="101">
        <v>0.02922052699923182</v>
      </c>
      <c r="P59" s="101">
        <v>0.018944940914074497</v>
      </c>
      <c r="Q59" s="101">
        <v>0.0038955025435251462</v>
      </c>
      <c r="R59" s="101">
        <v>-0.00018701683980629316</v>
      </c>
      <c r="S59" s="101">
        <v>0.0003309679971400818</v>
      </c>
      <c r="T59" s="101">
        <v>0.000277341965144054</v>
      </c>
      <c r="U59" s="101">
        <v>9.689714786977124E-05</v>
      </c>
      <c r="V59" s="101">
        <v>-6.919276913085202E-06</v>
      </c>
      <c r="W59" s="101">
        <v>1.8997799373873946E-05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1791</v>
      </c>
      <c r="B61" s="101">
        <v>104.28</v>
      </c>
      <c r="C61" s="101">
        <v>111.88</v>
      </c>
      <c r="D61" s="101">
        <v>9.681119917017325</v>
      </c>
      <c r="E61" s="101">
        <v>10.45938260452727</v>
      </c>
      <c r="F61" s="101">
        <v>27.546579442672016</v>
      </c>
      <c r="G61" s="101" t="s">
        <v>59</v>
      </c>
      <c r="H61" s="101">
        <v>30.88990502785829</v>
      </c>
      <c r="I61" s="101">
        <v>67.66990502785829</v>
      </c>
      <c r="J61" s="101" t="s">
        <v>73</v>
      </c>
      <c r="K61" s="101">
        <v>2.7102943614996793</v>
      </c>
      <c r="M61" s="101" t="s">
        <v>68</v>
      </c>
      <c r="N61" s="101">
        <v>1.8393857860942913</v>
      </c>
      <c r="X61" s="101">
        <v>67.5</v>
      </c>
    </row>
    <row r="62" spans="1:24" s="101" customFormat="1" ht="12.75" hidden="1">
      <c r="A62" s="101">
        <v>1792</v>
      </c>
      <c r="B62" s="101">
        <v>151.94000244140625</v>
      </c>
      <c r="C62" s="101">
        <v>157.24000549316406</v>
      </c>
      <c r="D62" s="101">
        <v>8.73513412475586</v>
      </c>
      <c r="E62" s="101">
        <v>8.76045036315918</v>
      </c>
      <c r="F62" s="101">
        <v>25.750826727010516</v>
      </c>
      <c r="G62" s="101" t="s">
        <v>56</v>
      </c>
      <c r="H62" s="101">
        <v>-14.190290513247845</v>
      </c>
      <c r="I62" s="101">
        <v>70.2497119281584</v>
      </c>
      <c r="J62" s="101" t="s">
        <v>62</v>
      </c>
      <c r="K62" s="101">
        <v>1.2611432109955416</v>
      </c>
      <c r="L62" s="101">
        <v>1.0131163720441092</v>
      </c>
      <c r="M62" s="101">
        <v>0.2985584910832557</v>
      </c>
      <c r="N62" s="101">
        <v>0.02865882558640055</v>
      </c>
      <c r="O62" s="101">
        <v>0.05064944912554189</v>
      </c>
      <c r="P62" s="101">
        <v>0.029063088215538237</v>
      </c>
      <c r="Q62" s="101">
        <v>0.006165193648696497</v>
      </c>
      <c r="R62" s="101">
        <v>0.0004410986489161888</v>
      </c>
      <c r="S62" s="101">
        <v>0.0006645399233448885</v>
      </c>
      <c r="T62" s="101">
        <v>0.00042768581784990636</v>
      </c>
      <c r="U62" s="101">
        <v>0.00013485383801934103</v>
      </c>
      <c r="V62" s="101">
        <v>1.6374970316563666E-05</v>
      </c>
      <c r="W62" s="101">
        <v>4.1443450858750605E-05</v>
      </c>
      <c r="X62" s="101">
        <v>67.5</v>
      </c>
    </row>
    <row r="63" spans="1:24" s="101" customFormat="1" ht="12.75" hidden="1">
      <c r="A63" s="101">
        <v>1790</v>
      </c>
      <c r="B63" s="101">
        <v>159.13999938964844</v>
      </c>
      <c r="C63" s="101">
        <v>144.74000549316406</v>
      </c>
      <c r="D63" s="101">
        <v>8.832677841186523</v>
      </c>
      <c r="E63" s="101">
        <v>9.241031646728516</v>
      </c>
      <c r="F63" s="101">
        <v>33.46789501206594</v>
      </c>
      <c r="G63" s="101" t="s">
        <v>57</v>
      </c>
      <c r="H63" s="101">
        <v>-1.3187046213200802</v>
      </c>
      <c r="I63" s="101">
        <v>90.32129476832836</v>
      </c>
      <c r="J63" s="101" t="s">
        <v>60</v>
      </c>
      <c r="K63" s="101">
        <v>1.2397202590249097</v>
      </c>
      <c r="L63" s="101">
        <v>0.005512762907953714</v>
      </c>
      <c r="M63" s="101">
        <v>-0.29284489015151133</v>
      </c>
      <c r="N63" s="101">
        <v>-0.0002962697316193155</v>
      </c>
      <c r="O63" s="101">
        <v>0.04988640224921562</v>
      </c>
      <c r="P63" s="101">
        <v>0.0006305061752909601</v>
      </c>
      <c r="Q63" s="101">
        <v>-0.006013624189968017</v>
      </c>
      <c r="R63" s="101">
        <v>-2.377010233981243E-05</v>
      </c>
      <c r="S63" s="101">
        <v>0.0006607892639932889</v>
      </c>
      <c r="T63" s="101">
        <v>4.488639018417187E-05</v>
      </c>
      <c r="U63" s="101">
        <v>-0.0001287747347697709</v>
      </c>
      <c r="V63" s="101">
        <v>-1.8624885136596293E-06</v>
      </c>
      <c r="W63" s="101">
        <v>4.1332524997710835E-05</v>
      </c>
      <c r="X63" s="101">
        <v>67.5</v>
      </c>
    </row>
    <row r="64" spans="1:24" s="101" customFormat="1" ht="12.75" hidden="1">
      <c r="A64" s="101">
        <v>1789</v>
      </c>
      <c r="B64" s="101">
        <v>172.97999572753906</v>
      </c>
      <c r="C64" s="101">
        <v>174.67999267578125</v>
      </c>
      <c r="D64" s="101">
        <v>8.098612785339355</v>
      </c>
      <c r="E64" s="101">
        <v>8.612648963928223</v>
      </c>
      <c r="F64" s="101">
        <v>33.083465776932165</v>
      </c>
      <c r="G64" s="101" t="s">
        <v>58</v>
      </c>
      <c r="H64" s="101">
        <v>-8.046879544557953</v>
      </c>
      <c r="I64" s="101">
        <v>97.43311618298111</v>
      </c>
      <c r="J64" s="101" t="s">
        <v>61</v>
      </c>
      <c r="K64" s="101">
        <v>0.23146463661509095</v>
      </c>
      <c r="L64" s="101">
        <v>1.0131013733822192</v>
      </c>
      <c r="M64" s="101">
        <v>0.05812953560849905</v>
      </c>
      <c r="N64" s="101">
        <v>-0.02865729415415651</v>
      </c>
      <c r="O64" s="101">
        <v>0.008758628166003556</v>
      </c>
      <c r="P64" s="101">
        <v>0.029056248184978692</v>
      </c>
      <c r="Q64" s="101">
        <v>0.001358652578019536</v>
      </c>
      <c r="R64" s="101">
        <v>-0.00044045771682471634</v>
      </c>
      <c r="S64" s="101">
        <v>7.050431412642697E-05</v>
      </c>
      <c r="T64" s="101">
        <v>0.0004253238422263412</v>
      </c>
      <c r="U64" s="101">
        <v>4.003280296858853E-05</v>
      </c>
      <c r="V64" s="101">
        <v>-1.6268705830668497E-05</v>
      </c>
      <c r="W64" s="101">
        <v>3.0301809179131616E-06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1791</v>
      </c>
      <c r="B66" s="101">
        <v>112.74</v>
      </c>
      <c r="C66" s="101">
        <v>116.54</v>
      </c>
      <c r="D66" s="101">
        <v>9.530311874561743</v>
      </c>
      <c r="E66" s="101">
        <v>10.16988177230395</v>
      </c>
      <c r="F66" s="101">
        <v>29.262539361046144</v>
      </c>
      <c r="G66" s="101" t="s">
        <v>59</v>
      </c>
      <c r="H66" s="101">
        <v>27.8087600869231</v>
      </c>
      <c r="I66" s="101">
        <v>73.0487600869231</v>
      </c>
      <c r="J66" s="101" t="s">
        <v>73</v>
      </c>
      <c r="K66" s="101">
        <v>2.7416914252940416</v>
      </c>
      <c r="M66" s="101" t="s">
        <v>68</v>
      </c>
      <c r="N66" s="101">
        <v>2.4625284229727518</v>
      </c>
      <c r="X66" s="101">
        <v>67.5</v>
      </c>
    </row>
    <row r="67" spans="1:24" s="101" customFormat="1" ht="12.75" hidden="1">
      <c r="A67" s="101">
        <v>1792</v>
      </c>
      <c r="B67" s="101">
        <v>160.0800018310547</v>
      </c>
      <c r="C67" s="101">
        <v>161.3800048828125</v>
      </c>
      <c r="D67" s="101">
        <v>8.811827659606934</v>
      </c>
      <c r="E67" s="101">
        <v>8.87162971496582</v>
      </c>
      <c r="F67" s="101">
        <v>28.071673097717927</v>
      </c>
      <c r="G67" s="101" t="s">
        <v>56</v>
      </c>
      <c r="H67" s="101">
        <v>-16.6394801892029</v>
      </c>
      <c r="I67" s="101">
        <v>75.94052164185179</v>
      </c>
      <c r="J67" s="101" t="s">
        <v>62</v>
      </c>
      <c r="K67" s="101">
        <v>0.5221466899339519</v>
      </c>
      <c r="L67" s="101">
        <v>1.5655295265429752</v>
      </c>
      <c r="M67" s="101">
        <v>0.12361062323633579</v>
      </c>
      <c r="N67" s="101">
        <v>0.02069281528239087</v>
      </c>
      <c r="O67" s="101">
        <v>0.020969851045240507</v>
      </c>
      <c r="P67" s="101">
        <v>0.04491007380101692</v>
      </c>
      <c r="Q67" s="101">
        <v>0.0025525410630170085</v>
      </c>
      <c r="R67" s="101">
        <v>0.00031845306005831066</v>
      </c>
      <c r="S67" s="101">
        <v>0.00027513454562585034</v>
      </c>
      <c r="T67" s="101">
        <v>0.000660841903077365</v>
      </c>
      <c r="U67" s="101">
        <v>5.5866087192018935E-05</v>
      </c>
      <c r="V67" s="101">
        <v>1.1808832931010665E-05</v>
      </c>
      <c r="W67" s="101">
        <v>1.7163653408284735E-05</v>
      </c>
      <c r="X67" s="101">
        <v>67.5</v>
      </c>
    </row>
    <row r="68" spans="1:24" s="101" customFormat="1" ht="12.75" hidden="1">
      <c r="A68" s="101">
        <v>1790</v>
      </c>
      <c r="B68" s="101">
        <v>130.5800018310547</v>
      </c>
      <c r="C68" s="101">
        <v>119.08000183105469</v>
      </c>
      <c r="D68" s="101">
        <v>8.981181144714355</v>
      </c>
      <c r="E68" s="101">
        <v>9.504616737365723</v>
      </c>
      <c r="F68" s="101">
        <v>29.40378435211295</v>
      </c>
      <c r="G68" s="101" t="s">
        <v>57</v>
      </c>
      <c r="H68" s="101">
        <v>14.867691331316607</v>
      </c>
      <c r="I68" s="101">
        <v>77.9476931623713</v>
      </c>
      <c r="J68" s="101" t="s">
        <v>60</v>
      </c>
      <c r="K68" s="101">
        <v>0.49712246275914773</v>
      </c>
      <c r="L68" s="101">
        <v>0.00851833486285664</v>
      </c>
      <c r="M68" s="101">
        <v>-0.11810874962157994</v>
      </c>
      <c r="N68" s="101">
        <v>-0.0002143108189481312</v>
      </c>
      <c r="O68" s="101">
        <v>0.019894558967224422</v>
      </c>
      <c r="P68" s="101">
        <v>0.0009745302096005541</v>
      </c>
      <c r="Q68" s="101">
        <v>-0.0024578387559307325</v>
      </c>
      <c r="R68" s="101">
        <v>-1.7175027480820724E-05</v>
      </c>
      <c r="S68" s="101">
        <v>0.00025458466408181333</v>
      </c>
      <c r="T68" s="101">
        <v>6.939279348280183E-05</v>
      </c>
      <c r="U68" s="101">
        <v>-5.4816267031403254E-05</v>
      </c>
      <c r="V68" s="101">
        <v>-1.3483488654672958E-06</v>
      </c>
      <c r="W68" s="101">
        <v>1.5661045101389635E-05</v>
      </c>
      <c r="X68" s="101">
        <v>67.5</v>
      </c>
    </row>
    <row r="69" spans="1:24" s="101" customFormat="1" ht="12.75" hidden="1">
      <c r="A69" s="101">
        <v>1789</v>
      </c>
      <c r="B69" s="101">
        <v>171.82000732421875</v>
      </c>
      <c r="C69" s="101">
        <v>175.9199981689453</v>
      </c>
      <c r="D69" s="101">
        <v>8.242671966552734</v>
      </c>
      <c r="E69" s="101">
        <v>8.659168243408203</v>
      </c>
      <c r="F69" s="101">
        <v>28.885368821587996</v>
      </c>
      <c r="G69" s="101" t="s">
        <v>58</v>
      </c>
      <c r="H69" s="101">
        <v>-20.7414238217424</v>
      </c>
      <c r="I69" s="101">
        <v>83.57858350247635</v>
      </c>
      <c r="J69" s="101" t="s">
        <v>61</v>
      </c>
      <c r="K69" s="101">
        <v>-0.1597073036190339</v>
      </c>
      <c r="L69" s="101">
        <v>1.565506351455987</v>
      </c>
      <c r="M69" s="101">
        <v>-0.03646792343556591</v>
      </c>
      <c r="N69" s="101">
        <v>-0.020691705468231247</v>
      </c>
      <c r="O69" s="101">
        <v>-0.006628814099007807</v>
      </c>
      <c r="P69" s="101">
        <v>0.04489949910281141</v>
      </c>
      <c r="Q69" s="101">
        <v>-0.0006888356322322978</v>
      </c>
      <c r="R69" s="101">
        <v>-0.00031798957513027855</v>
      </c>
      <c r="S69" s="101">
        <v>-0.00010433439994121488</v>
      </c>
      <c r="T69" s="101">
        <v>0.0006571884517210925</v>
      </c>
      <c r="U69" s="101">
        <v>-1.07794511403946E-05</v>
      </c>
      <c r="V69" s="101">
        <v>-1.1731602214937013E-05</v>
      </c>
      <c r="W69" s="101">
        <v>-7.023009657686936E-06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1791</v>
      </c>
      <c r="B71" s="101">
        <v>107.4</v>
      </c>
      <c r="C71" s="101">
        <v>110</v>
      </c>
      <c r="D71" s="101">
        <v>9.551007375517505</v>
      </c>
      <c r="E71" s="101">
        <v>10.417861974900493</v>
      </c>
      <c r="F71" s="101">
        <v>28.380561156132238</v>
      </c>
      <c r="G71" s="101" t="s">
        <v>59</v>
      </c>
      <c r="H71" s="101">
        <v>30.77767543070206</v>
      </c>
      <c r="I71" s="101">
        <v>70.67767543070207</v>
      </c>
      <c r="J71" s="101" t="s">
        <v>73</v>
      </c>
      <c r="K71" s="101">
        <v>2.8687028272404955</v>
      </c>
      <c r="M71" s="101" t="s">
        <v>68</v>
      </c>
      <c r="N71" s="101">
        <v>2.211705836281381</v>
      </c>
      <c r="X71" s="101">
        <v>67.5</v>
      </c>
    </row>
    <row r="72" spans="1:24" s="101" customFormat="1" ht="12.75" hidden="1">
      <c r="A72" s="101">
        <v>1792</v>
      </c>
      <c r="B72" s="101">
        <v>139.82000732421875</v>
      </c>
      <c r="C72" s="101">
        <v>149.52000427246094</v>
      </c>
      <c r="D72" s="101">
        <v>8.619722366333008</v>
      </c>
      <c r="E72" s="101">
        <v>9.103860855102539</v>
      </c>
      <c r="F72" s="101">
        <v>22.752119409025664</v>
      </c>
      <c r="G72" s="101" t="s">
        <v>56</v>
      </c>
      <c r="H72" s="101">
        <v>-9.451870528316562</v>
      </c>
      <c r="I72" s="101">
        <v>62.86813679590219</v>
      </c>
      <c r="J72" s="101" t="s">
        <v>62</v>
      </c>
      <c r="K72" s="101">
        <v>1.0466328923536696</v>
      </c>
      <c r="L72" s="101">
        <v>1.3069019690282604</v>
      </c>
      <c r="M72" s="101">
        <v>0.2477754138089344</v>
      </c>
      <c r="N72" s="101">
        <v>0.026030805954922596</v>
      </c>
      <c r="O72" s="101">
        <v>0.04203424514600075</v>
      </c>
      <c r="P72" s="101">
        <v>0.03749081145586048</v>
      </c>
      <c r="Q72" s="101">
        <v>0.00511654494538619</v>
      </c>
      <c r="R72" s="101">
        <v>0.0004006544047960286</v>
      </c>
      <c r="S72" s="101">
        <v>0.0005514858620101439</v>
      </c>
      <c r="T72" s="101">
        <v>0.0005516806983108227</v>
      </c>
      <c r="U72" s="101">
        <v>0.0001119387802363402</v>
      </c>
      <c r="V72" s="101">
        <v>1.4865928857479782E-05</v>
      </c>
      <c r="W72" s="101">
        <v>3.439206042097896E-05</v>
      </c>
      <c r="X72" s="101">
        <v>67.5</v>
      </c>
    </row>
    <row r="73" spans="1:24" s="101" customFormat="1" ht="12.75" hidden="1">
      <c r="A73" s="101">
        <v>1790</v>
      </c>
      <c r="B73" s="101">
        <v>140.02000427246094</v>
      </c>
      <c r="C73" s="101">
        <v>124.0199966430664</v>
      </c>
      <c r="D73" s="101">
        <v>8.817564010620117</v>
      </c>
      <c r="E73" s="101">
        <v>9.240338325500488</v>
      </c>
      <c r="F73" s="101">
        <v>29.05706560255104</v>
      </c>
      <c r="G73" s="101" t="s">
        <v>57</v>
      </c>
      <c r="H73" s="101">
        <v>5.968994384476005</v>
      </c>
      <c r="I73" s="101">
        <v>78.48899865693694</v>
      </c>
      <c r="J73" s="101" t="s">
        <v>60</v>
      </c>
      <c r="K73" s="101">
        <v>0.9525131408659518</v>
      </c>
      <c r="L73" s="101">
        <v>0.007111386611020181</v>
      </c>
      <c r="M73" s="101">
        <v>-0.22664678281734843</v>
      </c>
      <c r="N73" s="101">
        <v>-0.00026919272969062755</v>
      </c>
      <c r="O73" s="101">
        <v>0.03806411135525403</v>
      </c>
      <c r="P73" s="101">
        <v>0.0008134767444790153</v>
      </c>
      <c r="Q73" s="101">
        <v>-0.0047328639991503305</v>
      </c>
      <c r="R73" s="101">
        <v>-2.1587325224449597E-05</v>
      </c>
      <c r="S73" s="101">
        <v>0.0004824879400766051</v>
      </c>
      <c r="T73" s="101">
        <v>5.791773238014701E-05</v>
      </c>
      <c r="U73" s="101">
        <v>-0.0001065863465369875</v>
      </c>
      <c r="V73" s="101">
        <v>-1.6931809251905078E-06</v>
      </c>
      <c r="W73" s="101">
        <v>2.952355273778044E-05</v>
      </c>
      <c r="X73" s="101">
        <v>67.5</v>
      </c>
    </row>
    <row r="74" spans="1:24" s="101" customFormat="1" ht="12.75" hidden="1">
      <c r="A74" s="101">
        <v>1789</v>
      </c>
      <c r="B74" s="101">
        <v>169.67999267578125</v>
      </c>
      <c r="C74" s="101">
        <v>171.47999572753906</v>
      </c>
      <c r="D74" s="101">
        <v>8.759272575378418</v>
      </c>
      <c r="E74" s="101">
        <v>9.246450424194336</v>
      </c>
      <c r="F74" s="101">
        <v>29.952177251850905</v>
      </c>
      <c r="G74" s="101" t="s">
        <v>58</v>
      </c>
      <c r="H74" s="101">
        <v>-20.633273808525914</v>
      </c>
      <c r="I74" s="101">
        <v>81.54671886725534</v>
      </c>
      <c r="J74" s="101" t="s">
        <v>61</v>
      </c>
      <c r="K74" s="101">
        <v>-0.4337731294516612</v>
      </c>
      <c r="L74" s="101">
        <v>1.3068826209076363</v>
      </c>
      <c r="M74" s="101">
        <v>-0.10011938636814738</v>
      </c>
      <c r="N74" s="101">
        <v>-0.026029414014478225</v>
      </c>
      <c r="O74" s="101">
        <v>-0.017832587914515058</v>
      </c>
      <c r="P74" s="101">
        <v>0.037481984995529134</v>
      </c>
      <c r="Q74" s="101">
        <v>-0.0019439728762777825</v>
      </c>
      <c r="R74" s="101">
        <v>-0.0004000724177847228</v>
      </c>
      <c r="S74" s="101">
        <v>-0.00026709931425914564</v>
      </c>
      <c r="T74" s="101">
        <v>0.0005486320526223915</v>
      </c>
      <c r="U74" s="101">
        <v>-3.4200018314276966E-05</v>
      </c>
      <c r="V74" s="101">
        <v>-1.476919019954111E-05</v>
      </c>
      <c r="W74" s="101">
        <v>-1.7640114901546554E-05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1791</v>
      </c>
      <c r="B76" s="101">
        <v>113.74</v>
      </c>
      <c r="C76" s="101">
        <v>113.04</v>
      </c>
      <c r="D76" s="101">
        <v>9.323838934554878</v>
      </c>
      <c r="E76" s="101">
        <v>9.91298596997238</v>
      </c>
      <c r="F76" s="101">
        <v>27.97182830617186</v>
      </c>
      <c r="G76" s="101" t="s">
        <v>59</v>
      </c>
      <c r="H76" s="101">
        <v>25.136014864295007</v>
      </c>
      <c r="I76" s="101">
        <v>71.376014864295</v>
      </c>
      <c r="J76" s="101" t="s">
        <v>73</v>
      </c>
      <c r="K76" s="101">
        <v>2.0789025468879743</v>
      </c>
      <c r="M76" s="101" t="s">
        <v>68</v>
      </c>
      <c r="N76" s="101">
        <v>1.7089665353372487</v>
      </c>
      <c r="X76" s="101">
        <v>67.5</v>
      </c>
    </row>
    <row r="77" spans="1:24" s="101" customFormat="1" ht="12.75" hidden="1">
      <c r="A77" s="101">
        <v>1792</v>
      </c>
      <c r="B77" s="101">
        <v>152.8800048828125</v>
      </c>
      <c r="C77" s="101">
        <v>158.77999877929688</v>
      </c>
      <c r="D77" s="101">
        <v>8.624545097351074</v>
      </c>
      <c r="E77" s="101">
        <v>8.669768333435059</v>
      </c>
      <c r="F77" s="101">
        <v>25.35669532323402</v>
      </c>
      <c r="G77" s="101" t="s">
        <v>56</v>
      </c>
      <c r="H77" s="101">
        <v>-15.315745638118173</v>
      </c>
      <c r="I77" s="101">
        <v>70.06425924469433</v>
      </c>
      <c r="J77" s="101" t="s">
        <v>62</v>
      </c>
      <c r="K77" s="101">
        <v>0.7465439779050863</v>
      </c>
      <c r="L77" s="101">
        <v>1.2199166058802495</v>
      </c>
      <c r="M77" s="101">
        <v>0.17673388606831936</v>
      </c>
      <c r="N77" s="101">
        <v>0.0024243813499452644</v>
      </c>
      <c r="O77" s="101">
        <v>0.029982175973490247</v>
      </c>
      <c r="P77" s="101">
        <v>0.034995546684839514</v>
      </c>
      <c r="Q77" s="101">
        <v>0.0036495279988898303</v>
      </c>
      <c r="R77" s="101">
        <v>3.736336881377257E-05</v>
      </c>
      <c r="S77" s="101">
        <v>0.0003933795378686211</v>
      </c>
      <c r="T77" s="101">
        <v>0.0005149648782613822</v>
      </c>
      <c r="U77" s="101">
        <v>7.984208882667426E-05</v>
      </c>
      <c r="V77" s="101">
        <v>1.3895708407266085E-06</v>
      </c>
      <c r="W77" s="101">
        <v>2.4535846136482455E-05</v>
      </c>
      <c r="X77" s="101">
        <v>67.5</v>
      </c>
    </row>
    <row r="78" spans="1:24" s="101" customFormat="1" ht="12.75" hidden="1">
      <c r="A78" s="101">
        <v>1790</v>
      </c>
      <c r="B78" s="101">
        <v>145.3800048828125</v>
      </c>
      <c r="C78" s="101">
        <v>131.5800018310547</v>
      </c>
      <c r="D78" s="101">
        <v>8.86266040802002</v>
      </c>
      <c r="E78" s="101">
        <v>9.190146446228027</v>
      </c>
      <c r="F78" s="101">
        <v>31.11002507439751</v>
      </c>
      <c r="G78" s="101" t="s">
        <v>57</v>
      </c>
      <c r="H78" s="101">
        <v>5.745669033128706</v>
      </c>
      <c r="I78" s="101">
        <v>83.6256739159412</v>
      </c>
      <c r="J78" s="101" t="s">
        <v>60</v>
      </c>
      <c r="K78" s="101">
        <v>0.7456569788249621</v>
      </c>
      <c r="L78" s="101">
        <v>0.006637628114452249</v>
      </c>
      <c r="M78" s="101">
        <v>-0.17661041810871203</v>
      </c>
      <c r="N78" s="101">
        <v>2.495593698566073E-05</v>
      </c>
      <c r="O78" s="101">
        <v>0.02992906055399791</v>
      </c>
      <c r="P78" s="101">
        <v>0.0007593222605651592</v>
      </c>
      <c r="Q78" s="101">
        <v>-0.0036493016738019758</v>
      </c>
      <c r="R78" s="101">
        <v>2.0526090744902484E-06</v>
      </c>
      <c r="S78" s="101">
        <v>0.0003902128742037478</v>
      </c>
      <c r="T78" s="101">
        <v>5.406617359566448E-05</v>
      </c>
      <c r="U78" s="101">
        <v>-7.965757690135922E-05</v>
      </c>
      <c r="V78" s="101">
        <v>1.705813624884781E-07</v>
      </c>
      <c r="W78" s="101">
        <v>2.422254773464665E-05</v>
      </c>
      <c r="X78" s="101">
        <v>67.5</v>
      </c>
    </row>
    <row r="79" spans="1:24" s="101" customFormat="1" ht="12.75" hidden="1">
      <c r="A79" s="101">
        <v>1789</v>
      </c>
      <c r="B79" s="101">
        <v>171.9600067138672</v>
      </c>
      <c r="C79" s="101">
        <v>168.86000061035156</v>
      </c>
      <c r="D79" s="101">
        <v>8.37063980102539</v>
      </c>
      <c r="E79" s="101">
        <v>8.751054763793945</v>
      </c>
      <c r="F79" s="101">
        <v>30.98154839566735</v>
      </c>
      <c r="G79" s="101" t="s">
        <v>58</v>
      </c>
      <c r="H79" s="101">
        <v>-16.1861462029632</v>
      </c>
      <c r="I79" s="101">
        <v>88.27386051090399</v>
      </c>
      <c r="J79" s="101" t="s">
        <v>61</v>
      </c>
      <c r="K79" s="101">
        <v>-0.036381051056559255</v>
      </c>
      <c r="L79" s="101">
        <v>1.2198985479110147</v>
      </c>
      <c r="M79" s="101">
        <v>-0.006605051118319201</v>
      </c>
      <c r="N79" s="101">
        <v>0.0024242529016527113</v>
      </c>
      <c r="O79" s="101">
        <v>-0.0017838751246828132</v>
      </c>
      <c r="P79" s="101">
        <v>0.03498730794838883</v>
      </c>
      <c r="Q79" s="101">
        <v>-4.064367437753337E-05</v>
      </c>
      <c r="R79" s="101">
        <v>3.730694473018814E-05</v>
      </c>
      <c r="S79" s="101">
        <v>-4.981338795324023E-05</v>
      </c>
      <c r="T79" s="101">
        <v>0.0005121188091795532</v>
      </c>
      <c r="U79" s="101">
        <v>5.424904645298823E-06</v>
      </c>
      <c r="V79" s="101">
        <v>1.379060955929515E-06</v>
      </c>
      <c r="W79" s="101">
        <v>-3.908443024518271E-06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1791</v>
      </c>
      <c r="B81" s="101">
        <v>119</v>
      </c>
      <c r="C81" s="101">
        <v>105</v>
      </c>
      <c r="D81" s="101">
        <v>9.281453042872354</v>
      </c>
      <c r="E81" s="101">
        <v>9.814752519068188</v>
      </c>
      <c r="F81" s="101">
        <v>30.65528041352939</v>
      </c>
      <c r="G81" s="101" t="s">
        <v>59</v>
      </c>
      <c r="H81" s="101">
        <v>27.09800665166084</v>
      </c>
      <c r="I81" s="101">
        <v>78.59800665166084</v>
      </c>
      <c r="J81" s="101" t="s">
        <v>73</v>
      </c>
      <c r="K81" s="101">
        <v>2.8664819928972576</v>
      </c>
      <c r="M81" s="101" t="s">
        <v>68</v>
      </c>
      <c r="N81" s="101">
        <v>2.360527241841209</v>
      </c>
      <c r="X81" s="101">
        <v>67.5</v>
      </c>
    </row>
    <row r="82" spans="1:24" s="101" customFormat="1" ht="12.75" hidden="1">
      <c r="A82" s="101">
        <v>1792</v>
      </c>
      <c r="B82" s="101">
        <v>164.52000427246094</v>
      </c>
      <c r="C82" s="101">
        <v>166.82000732421875</v>
      </c>
      <c r="D82" s="101">
        <v>8.523720741271973</v>
      </c>
      <c r="E82" s="101">
        <v>8.698153495788574</v>
      </c>
      <c r="F82" s="101">
        <v>25.768213989719943</v>
      </c>
      <c r="G82" s="101" t="s">
        <v>56</v>
      </c>
      <c r="H82" s="101">
        <v>-24.94125179181725</v>
      </c>
      <c r="I82" s="101">
        <v>72.07875248064369</v>
      </c>
      <c r="J82" s="101" t="s">
        <v>62</v>
      </c>
      <c r="K82" s="101">
        <v>0.8717792144197544</v>
      </c>
      <c r="L82" s="101">
        <v>1.4354676907434127</v>
      </c>
      <c r="M82" s="101">
        <v>0.20638211212789856</v>
      </c>
      <c r="N82" s="101">
        <v>0.019532778380388947</v>
      </c>
      <c r="O82" s="101">
        <v>0.03501198006426327</v>
      </c>
      <c r="P82" s="101">
        <v>0.04117909119891045</v>
      </c>
      <c r="Q82" s="101">
        <v>0.004261781172196725</v>
      </c>
      <c r="R82" s="101">
        <v>0.00030073697411806227</v>
      </c>
      <c r="S82" s="101">
        <v>0.0004594036841103579</v>
      </c>
      <c r="T82" s="101">
        <v>0.0006059599262766789</v>
      </c>
      <c r="U82" s="101">
        <v>9.322340239214394E-05</v>
      </c>
      <c r="V82" s="101">
        <v>1.116378595933153E-05</v>
      </c>
      <c r="W82" s="101">
        <v>2.865643997502154E-05</v>
      </c>
      <c r="X82" s="101">
        <v>67.5</v>
      </c>
    </row>
    <row r="83" spans="1:24" s="101" customFormat="1" ht="12.75" hidden="1">
      <c r="A83" s="101">
        <v>1790</v>
      </c>
      <c r="B83" s="101">
        <v>152.8000030517578</v>
      </c>
      <c r="C83" s="101">
        <v>145.89999389648438</v>
      </c>
      <c r="D83" s="101">
        <v>8.674969673156738</v>
      </c>
      <c r="E83" s="101">
        <v>8.875490188598633</v>
      </c>
      <c r="F83" s="101">
        <v>33.637965546347345</v>
      </c>
      <c r="G83" s="101" t="s">
        <v>57</v>
      </c>
      <c r="H83" s="101">
        <v>7.106040963015971</v>
      </c>
      <c r="I83" s="101">
        <v>92.40604401477378</v>
      </c>
      <c r="J83" s="101" t="s">
        <v>60</v>
      </c>
      <c r="K83" s="101">
        <v>0.7705245553135831</v>
      </c>
      <c r="L83" s="101">
        <v>0.0078101014956060665</v>
      </c>
      <c r="M83" s="101">
        <v>-0.18130200419892614</v>
      </c>
      <c r="N83" s="101">
        <v>0.00020174114922610995</v>
      </c>
      <c r="O83" s="101">
        <v>0.031120076527558566</v>
      </c>
      <c r="P83" s="101">
        <v>0.0008934725488422081</v>
      </c>
      <c r="Q83" s="101">
        <v>-0.00368913423085272</v>
      </c>
      <c r="R83" s="101">
        <v>1.6269829553160705E-05</v>
      </c>
      <c r="S83" s="101">
        <v>0.0004215984487018526</v>
      </c>
      <c r="T83" s="101">
        <v>6.362146248949774E-05</v>
      </c>
      <c r="U83" s="101">
        <v>-7.67581467350429E-05</v>
      </c>
      <c r="V83" s="101">
        <v>1.2934911482981715E-06</v>
      </c>
      <c r="W83" s="101">
        <v>2.6661399321493516E-05</v>
      </c>
      <c r="X83" s="101">
        <v>67.5</v>
      </c>
    </row>
    <row r="84" spans="1:24" s="101" customFormat="1" ht="12.75" hidden="1">
      <c r="A84" s="101">
        <v>1789</v>
      </c>
      <c r="B84" s="101">
        <v>180.4600067138672</v>
      </c>
      <c r="C84" s="101">
        <v>177.36000061035156</v>
      </c>
      <c r="D84" s="101">
        <v>8.34461498260498</v>
      </c>
      <c r="E84" s="101">
        <v>8.83609390258789</v>
      </c>
      <c r="F84" s="101">
        <v>34.52045926303435</v>
      </c>
      <c r="G84" s="101" t="s">
        <v>58</v>
      </c>
      <c r="H84" s="101">
        <v>-14.26102557964218</v>
      </c>
      <c r="I84" s="101">
        <v>98.69898113422501</v>
      </c>
      <c r="J84" s="101" t="s">
        <v>61</v>
      </c>
      <c r="K84" s="101">
        <v>0.40778782271314706</v>
      </c>
      <c r="L84" s="101">
        <v>1.4354464439618966</v>
      </c>
      <c r="M84" s="101">
        <v>0.0986060823672914</v>
      </c>
      <c r="N84" s="101">
        <v>0.019531736527152385</v>
      </c>
      <c r="O84" s="101">
        <v>0.016043054102609863</v>
      </c>
      <c r="P84" s="101">
        <v>0.041169397114515165</v>
      </c>
      <c r="Q84" s="101">
        <v>0.0021337917861031343</v>
      </c>
      <c r="R84" s="101">
        <v>0.00030029655383969885</v>
      </c>
      <c r="S84" s="101">
        <v>0.00018250066582443147</v>
      </c>
      <c r="T84" s="101">
        <v>0.000602610771364017</v>
      </c>
      <c r="U84" s="101">
        <v>5.2903588378948466E-05</v>
      </c>
      <c r="V84" s="101">
        <v>1.1088597638792839E-05</v>
      </c>
      <c r="W84" s="101">
        <v>1.0505300484130737E-05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22.752119409025664</v>
      </c>
      <c r="G85" s="102"/>
      <c r="H85" s="102"/>
      <c r="I85" s="115"/>
      <c r="J85" s="115" t="s">
        <v>158</v>
      </c>
      <c r="K85" s="102">
        <f>AVERAGE(K83,K78,K73,K68,K63,K58)</f>
        <v>0.9411801645412887</v>
      </c>
      <c r="L85" s="102">
        <f>AVERAGE(L83,L78,L73,L68,L63,L58)</f>
        <v>0.006530735987399525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38.57539787522697</v>
      </c>
      <c r="G86" s="102"/>
      <c r="H86" s="102"/>
      <c r="I86" s="115"/>
      <c r="J86" s="115" t="s">
        <v>159</v>
      </c>
      <c r="K86" s="102">
        <f>AVERAGE(K84,K79,K74,K69,K64,K59)</f>
        <v>0.12542489591984882</v>
      </c>
      <c r="L86" s="102">
        <f>AVERAGE(L84,L79,L74,L69,L64,L59)</f>
        <v>1.200230823149101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0.5882376028383054</v>
      </c>
      <c r="L87" s="102">
        <f>ABS(L85/$H$33)</f>
        <v>0.018140933298332013</v>
      </c>
      <c r="M87" s="115" t="s">
        <v>111</v>
      </c>
      <c r="N87" s="102">
        <f>K87+L87+L88+K88</f>
        <v>1.4277869460138306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0.07126414540900501</v>
      </c>
      <c r="L88" s="102">
        <f>ABS(L86/$H$34)</f>
        <v>0.750144264468188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1791</v>
      </c>
      <c r="B91" s="116">
        <v>105.32</v>
      </c>
      <c r="C91" s="116">
        <v>110.22</v>
      </c>
      <c r="D91" s="116">
        <v>9.70623634142643</v>
      </c>
      <c r="E91" s="116">
        <v>10.28801834567615</v>
      </c>
      <c r="F91" s="116">
        <v>26.21742796531498</v>
      </c>
      <c r="G91" s="116" t="s">
        <v>59</v>
      </c>
      <c r="H91" s="116">
        <v>26.42091243428345</v>
      </c>
      <c r="I91" s="116">
        <v>64.24091243428344</v>
      </c>
      <c r="J91" s="116" t="s">
        <v>73</v>
      </c>
      <c r="K91" s="116">
        <v>2.2362515839351897</v>
      </c>
      <c r="M91" s="116" t="s">
        <v>68</v>
      </c>
      <c r="N91" s="116">
        <v>1.5717238348246234</v>
      </c>
      <c r="X91" s="116">
        <v>67.5</v>
      </c>
    </row>
    <row r="92" spans="1:24" s="116" customFormat="1" ht="12.75">
      <c r="A92" s="116">
        <v>1792</v>
      </c>
      <c r="B92" s="116">
        <v>157.39999389648438</v>
      </c>
      <c r="C92" s="116">
        <v>164.3000030517578</v>
      </c>
      <c r="D92" s="116">
        <v>8.548181533813477</v>
      </c>
      <c r="E92" s="116">
        <v>8.65391731262207</v>
      </c>
      <c r="F92" s="116">
        <v>26.000939004880898</v>
      </c>
      <c r="G92" s="116" t="s">
        <v>56</v>
      </c>
      <c r="H92" s="116">
        <v>-17.400038327365323</v>
      </c>
      <c r="I92" s="116">
        <v>72.49995556911905</v>
      </c>
      <c r="J92" s="116" t="s">
        <v>62</v>
      </c>
      <c r="K92" s="116">
        <v>1.0914752233834415</v>
      </c>
      <c r="L92" s="116">
        <v>0.9875682346932021</v>
      </c>
      <c r="M92" s="116">
        <v>0.25839214717202125</v>
      </c>
      <c r="N92" s="116">
        <v>0.011078803933966123</v>
      </c>
      <c r="O92" s="116">
        <v>0.04383536956331961</v>
      </c>
      <c r="P92" s="116">
        <v>0.028330233892069564</v>
      </c>
      <c r="Q92" s="116">
        <v>0.005335774912842195</v>
      </c>
      <c r="R92" s="116">
        <v>0.00017048389872540866</v>
      </c>
      <c r="S92" s="116">
        <v>0.0005751477755957144</v>
      </c>
      <c r="T92" s="116">
        <v>0.00041689908923952656</v>
      </c>
      <c r="U92" s="116">
        <v>0.00011670928943199745</v>
      </c>
      <c r="V92" s="116">
        <v>6.3304765951763714E-06</v>
      </c>
      <c r="W92" s="116">
        <v>3.587023785918857E-05</v>
      </c>
      <c r="X92" s="116">
        <v>67.5</v>
      </c>
    </row>
    <row r="93" spans="1:24" s="116" customFormat="1" ht="12.75">
      <c r="A93" s="116">
        <v>1789</v>
      </c>
      <c r="B93" s="116">
        <v>167.36000061035156</v>
      </c>
      <c r="C93" s="116">
        <v>167.25999450683594</v>
      </c>
      <c r="D93" s="116">
        <v>8.347644805908203</v>
      </c>
      <c r="E93" s="116">
        <v>8.906641960144043</v>
      </c>
      <c r="F93" s="116">
        <v>35.045107799876476</v>
      </c>
      <c r="G93" s="116" t="s">
        <v>57</v>
      </c>
      <c r="H93" s="116">
        <v>0.24766223088431616</v>
      </c>
      <c r="I93" s="116">
        <v>100.10766284123588</v>
      </c>
      <c r="J93" s="116" t="s">
        <v>60</v>
      </c>
      <c r="K93" s="116">
        <v>1.0083111045778226</v>
      </c>
      <c r="L93" s="116">
        <v>0.005373464994350454</v>
      </c>
      <c r="M93" s="116">
        <v>-0.23756392592747985</v>
      </c>
      <c r="N93" s="116">
        <v>-0.00011458164896073066</v>
      </c>
      <c r="O93" s="116">
        <v>0.04067391481324597</v>
      </c>
      <c r="P93" s="116">
        <v>0.0006146184934689043</v>
      </c>
      <c r="Q93" s="116">
        <v>-0.0048488961723942075</v>
      </c>
      <c r="R93" s="116">
        <v>-9.168839371664414E-06</v>
      </c>
      <c r="S93" s="116">
        <v>0.0005469177772316008</v>
      </c>
      <c r="T93" s="116">
        <v>4.375897649892953E-05</v>
      </c>
      <c r="U93" s="116">
        <v>-0.00010187414227943682</v>
      </c>
      <c r="V93" s="116">
        <v>-7.122864407262385E-07</v>
      </c>
      <c r="W93" s="116">
        <v>3.4458749717608634E-05</v>
      </c>
      <c r="X93" s="116">
        <v>67.5</v>
      </c>
    </row>
    <row r="94" spans="1:24" s="116" customFormat="1" ht="12.75">
      <c r="A94" s="116">
        <v>1790</v>
      </c>
      <c r="B94" s="116">
        <v>184.77999877929688</v>
      </c>
      <c r="C94" s="116">
        <v>161.3800048828125</v>
      </c>
      <c r="D94" s="116">
        <v>8.539000511169434</v>
      </c>
      <c r="E94" s="116">
        <v>9.264981269836426</v>
      </c>
      <c r="F94" s="116">
        <v>39.665131046361395</v>
      </c>
      <c r="G94" s="116" t="s">
        <v>58</v>
      </c>
      <c r="H94" s="116">
        <v>-6.433267414896889</v>
      </c>
      <c r="I94" s="116">
        <v>110.84673136439999</v>
      </c>
      <c r="J94" s="116" t="s">
        <v>61</v>
      </c>
      <c r="K94" s="116">
        <v>0.4178838111784004</v>
      </c>
      <c r="L94" s="116">
        <v>0.9875536157844809</v>
      </c>
      <c r="M94" s="116">
        <v>0.10163603110162436</v>
      </c>
      <c r="N94" s="116">
        <v>-0.01107821139232253</v>
      </c>
      <c r="O94" s="116">
        <v>0.016345405425305846</v>
      </c>
      <c r="P94" s="116">
        <v>0.028323566097630662</v>
      </c>
      <c r="Q94" s="116">
        <v>0.0022268138291866545</v>
      </c>
      <c r="R94" s="116">
        <v>-0.0001702371643008424</v>
      </c>
      <c r="S94" s="116">
        <v>0.00017797727023623932</v>
      </c>
      <c r="T94" s="116">
        <v>0.0004145961921973149</v>
      </c>
      <c r="U94" s="116">
        <v>5.6944862582596654E-05</v>
      </c>
      <c r="V94" s="116">
        <v>-6.290276778364635E-06</v>
      </c>
      <c r="W94" s="116">
        <v>9.963359472285039E-06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1791</v>
      </c>
      <c r="B96" s="116">
        <v>104.28</v>
      </c>
      <c r="C96" s="116">
        <v>111.88</v>
      </c>
      <c r="D96" s="116">
        <v>9.681119917017325</v>
      </c>
      <c r="E96" s="116">
        <v>10.45938260452727</v>
      </c>
      <c r="F96" s="116">
        <v>22.647760147695404</v>
      </c>
      <c r="G96" s="116" t="s">
        <v>59</v>
      </c>
      <c r="H96" s="116">
        <v>18.85564730342442</v>
      </c>
      <c r="I96" s="116">
        <v>55.63564730342442</v>
      </c>
      <c r="J96" s="116" t="s">
        <v>73</v>
      </c>
      <c r="K96" s="116">
        <v>1.6820372331548405</v>
      </c>
      <c r="M96" s="116" t="s">
        <v>68</v>
      </c>
      <c r="N96" s="116">
        <v>0.9532219132523537</v>
      </c>
      <c r="X96" s="116">
        <v>67.5</v>
      </c>
    </row>
    <row r="97" spans="1:24" s="116" customFormat="1" ht="12.75">
      <c r="A97" s="116">
        <v>1792</v>
      </c>
      <c r="B97" s="116">
        <v>151.94000244140625</v>
      </c>
      <c r="C97" s="116">
        <v>157.24000549316406</v>
      </c>
      <c r="D97" s="116">
        <v>8.73513412475586</v>
      </c>
      <c r="E97" s="116">
        <v>8.76045036315918</v>
      </c>
      <c r="F97" s="116">
        <v>25.750826727010516</v>
      </c>
      <c r="G97" s="116" t="s">
        <v>56</v>
      </c>
      <c r="H97" s="116">
        <v>-14.190290513247845</v>
      </c>
      <c r="I97" s="116">
        <v>70.2497119281584</v>
      </c>
      <c r="J97" s="116" t="s">
        <v>62</v>
      </c>
      <c r="K97" s="116">
        <v>1.185525256017803</v>
      </c>
      <c r="L97" s="116">
        <v>0.4410872826234404</v>
      </c>
      <c r="M97" s="116">
        <v>0.28065751932598637</v>
      </c>
      <c r="N97" s="116">
        <v>0.027913470807926905</v>
      </c>
      <c r="O97" s="116">
        <v>0.04761280146982606</v>
      </c>
      <c r="P97" s="116">
        <v>0.012653446332292932</v>
      </c>
      <c r="Q97" s="116">
        <v>0.005795574733931335</v>
      </c>
      <c r="R97" s="116">
        <v>0.00042962286144499997</v>
      </c>
      <c r="S97" s="116">
        <v>0.0006247012934390749</v>
      </c>
      <c r="T97" s="116">
        <v>0.00018622113600150355</v>
      </c>
      <c r="U97" s="116">
        <v>0.0001267575608652769</v>
      </c>
      <c r="V97" s="116">
        <v>1.5952199427831968E-05</v>
      </c>
      <c r="W97" s="116">
        <v>3.8957835358387335E-05</v>
      </c>
      <c r="X97" s="116">
        <v>67.5</v>
      </c>
    </row>
    <row r="98" spans="1:24" s="116" customFormat="1" ht="12.75">
      <c r="A98" s="116">
        <v>1789</v>
      </c>
      <c r="B98" s="116">
        <v>172.97999572753906</v>
      </c>
      <c r="C98" s="116">
        <v>174.67999267578125</v>
      </c>
      <c r="D98" s="116">
        <v>8.098612785339355</v>
      </c>
      <c r="E98" s="116">
        <v>8.612648963928223</v>
      </c>
      <c r="F98" s="116">
        <v>34.45556786334931</v>
      </c>
      <c r="G98" s="116" t="s">
        <v>57</v>
      </c>
      <c r="H98" s="116">
        <v>-4.005943117213988</v>
      </c>
      <c r="I98" s="116">
        <v>101.47405261032507</v>
      </c>
      <c r="J98" s="116" t="s">
        <v>60</v>
      </c>
      <c r="K98" s="116">
        <v>0.8823914862296438</v>
      </c>
      <c r="L98" s="116">
        <v>0.0024001151891236833</v>
      </c>
      <c r="M98" s="116">
        <v>-0.20675022134007462</v>
      </c>
      <c r="N98" s="116">
        <v>-0.00028860563559741817</v>
      </c>
      <c r="O98" s="116">
        <v>0.03577913669890448</v>
      </c>
      <c r="P98" s="116">
        <v>0.00027442256140062013</v>
      </c>
      <c r="Q98" s="116">
        <v>-0.004165042140811963</v>
      </c>
      <c r="R98" s="116">
        <v>-2.3177175081416245E-05</v>
      </c>
      <c r="S98" s="116">
        <v>0.0004961853303806889</v>
      </c>
      <c r="T98" s="116">
        <v>1.953378033881096E-05</v>
      </c>
      <c r="U98" s="116">
        <v>-8.382729721608419E-05</v>
      </c>
      <c r="V98" s="116">
        <v>-1.819140090056425E-06</v>
      </c>
      <c r="W98" s="116">
        <v>3.171158438840398E-05</v>
      </c>
      <c r="X98" s="116">
        <v>67.5</v>
      </c>
    </row>
    <row r="99" spans="1:24" s="116" customFormat="1" ht="12.75">
      <c r="A99" s="116">
        <v>1790</v>
      </c>
      <c r="B99" s="116">
        <v>159.13999938964844</v>
      </c>
      <c r="C99" s="116">
        <v>144.74000549316406</v>
      </c>
      <c r="D99" s="116">
        <v>8.832677841186523</v>
      </c>
      <c r="E99" s="116">
        <v>9.241031646728516</v>
      </c>
      <c r="F99" s="116">
        <v>36.35905668689603</v>
      </c>
      <c r="G99" s="116" t="s">
        <v>58</v>
      </c>
      <c r="H99" s="116">
        <v>6.483801803451456</v>
      </c>
      <c r="I99" s="116">
        <v>98.1238011930999</v>
      </c>
      <c r="J99" s="116" t="s">
        <v>61</v>
      </c>
      <c r="K99" s="116">
        <v>0.7917420019712971</v>
      </c>
      <c r="L99" s="116">
        <v>0.44108075262837043</v>
      </c>
      <c r="M99" s="116">
        <v>0.1897972316185001</v>
      </c>
      <c r="N99" s="116">
        <v>-0.027911978778511724</v>
      </c>
      <c r="O99" s="116">
        <v>0.03141388611563647</v>
      </c>
      <c r="P99" s="116">
        <v>0.012650470202407962</v>
      </c>
      <c r="Q99" s="116">
        <v>0.004030026111806693</v>
      </c>
      <c r="R99" s="116">
        <v>-0.00042899722799970985</v>
      </c>
      <c r="S99" s="116">
        <v>0.0003795415971134914</v>
      </c>
      <c r="T99" s="116">
        <v>0.00018519379827457928</v>
      </c>
      <c r="U99" s="116">
        <v>9.508135189384225E-05</v>
      </c>
      <c r="V99" s="116">
        <v>-1.58481354082451E-05</v>
      </c>
      <c r="W99" s="116">
        <v>2.2629369222060677E-05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1791</v>
      </c>
      <c r="B101" s="116">
        <v>112.74</v>
      </c>
      <c r="C101" s="116">
        <v>116.54</v>
      </c>
      <c r="D101" s="116">
        <v>9.530311874561743</v>
      </c>
      <c r="E101" s="116">
        <v>10.16988177230395</v>
      </c>
      <c r="F101" s="116">
        <v>19.363758765122796</v>
      </c>
      <c r="G101" s="116" t="s">
        <v>59</v>
      </c>
      <c r="H101" s="116">
        <v>3.0982030165662593</v>
      </c>
      <c r="I101" s="116">
        <v>48.33820301656625</v>
      </c>
      <c r="J101" s="116" t="s">
        <v>73</v>
      </c>
      <c r="K101" s="116">
        <v>2.256968114678441</v>
      </c>
      <c r="M101" s="116" t="s">
        <v>68</v>
      </c>
      <c r="N101" s="116">
        <v>1.1683953514451795</v>
      </c>
      <c r="X101" s="116">
        <v>67.5</v>
      </c>
    </row>
    <row r="102" spans="1:24" s="116" customFormat="1" ht="12.75">
      <c r="A102" s="116">
        <v>1792</v>
      </c>
      <c r="B102" s="116">
        <v>160.0800018310547</v>
      </c>
      <c r="C102" s="116">
        <v>161.3800048828125</v>
      </c>
      <c r="D102" s="116">
        <v>8.811827659606934</v>
      </c>
      <c r="E102" s="116">
        <v>8.87162971496582</v>
      </c>
      <c r="F102" s="116">
        <v>28.071673097717927</v>
      </c>
      <c r="G102" s="116" t="s">
        <v>56</v>
      </c>
      <c r="H102" s="116">
        <v>-16.6394801892029</v>
      </c>
      <c r="I102" s="116">
        <v>75.94052164185179</v>
      </c>
      <c r="J102" s="116" t="s">
        <v>62</v>
      </c>
      <c r="K102" s="116">
        <v>1.4596072749498556</v>
      </c>
      <c r="L102" s="116">
        <v>0.055572925169168085</v>
      </c>
      <c r="M102" s="116">
        <v>0.3455424835728015</v>
      </c>
      <c r="N102" s="116">
        <v>0.023155247603972477</v>
      </c>
      <c r="O102" s="116">
        <v>0.05862074505552391</v>
      </c>
      <c r="P102" s="116">
        <v>0.001594073741203379</v>
      </c>
      <c r="Q102" s="116">
        <v>0.00713550251323332</v>
      </c>
      <c r="R102" s="116">
        <v>0.0003563628405158091</v>
      </c>
      <c r="S102" s="116">
        <v>0.000769116165728408</v>
      </c>
      <c r="T102" s="116">
        <v>2.343742527751975E-05</v>
      </c>
      <c r="U102" s="116">
        <v>0.00015606992945598196</v>
      </c>
      <c r="V102" s="116">
        <v>1.3232392500997442E-05</v>
      </c>
      <c r="W102" s="116">
        <v>4.796167259527682E-05</v>
      </c>
      <c r="X102" s="116">
        <v>67.5</v>
      </c>
    </row>
    <row r="103" spans="1:24" s="116" customFormat="1" ht="12.75">
      <c r="A103" s="116">
        <v>1789</v>
      </c>
      <c r="B103" s="116">
        <v>171.82000732421875</v>
      </c>
      <c r="C103" s="116">
        <v>175.9199981689453</v>
      </c>
      <c r="D103" s="116">
        <v>8.242671966552734</v>
      </c>
      <c r="E103" s="116">
        <v>8.659168243408203</v>
      </c>
      <c r="F103" s="116">
        <v>35.515863779665274</v>
      </c>
      <c r="G103" s="116" t="s">
        <v>57</v>
      </c>
      <c r="H103" s="116">
        <v>-1.5563692725256715</v>
      </c>
      <c r="I103" s="116">
        <v>102.76363805169308</v>
      </c>
      <c r="J103" s="116" t="s">
        <v>60</v>
      </c>
      <c r="K103" s="116">
        <v>0.1846588445175956</v>
      </c>
      <c r="L103" s="116">
        <v>-0.000302590160103282</v>
      </c>
      <c r="M103" s="116">
        <v>-0.03981684411772729</v>
      </c>
      <c r="N103" s="116">
        <v>-0.00023962231512210237</v>
      </c>
      <c r="O103" s="116">
        <v>0.008042969273392393</v>
      </c>
      <c r="P103" s="116">
        <v>-3.4697803665820155E-05</v>
      </c>
      <c r="Q103" s="116">
        <v>-0.000635921396475546</v>
      </c>
      <c r="R103" s="116">
        <v>-1.9265526268475314E-05</v>
      </c>
      <c r="S103" s="116">
        <v>0.00015672520504373853</v>
      </c>
      <c r="T103" s="116">
        <v>-2.4703149030070476E-06</v>
      </c>
      <c r="U103" s="116">
        <v>-1.53951365690309E-06</v>
      </c>
      <c r="V103" s="116">
        <v>-1.5167388159260132E-06</v>
      </c>
      <c r="W103" s="116">
        <v>1.1328395025892384E-05</v>
      </c>
      <c r="X103" s="116">
        <v>67.5</v>
      </c>
    </row>
    <row r="104" spans="1:24" s="116" customFormat="1" ht="12.75">
      <c r="A104" s="116">
        <v>1790</v>
      </c>
      <c r="B104" s="116">
        <v>130.5800018310547</v>
      </c>
      <c r="C104" s="116">
        <v>119.08000183105469</v>
      </c>
      <c r="D104" s="116">
        <v>8.981181144714355</v>
      </c>
      <c r="E104" s="116">
        <v>9.504616737365723</v>
      </c>
      <c r="F104" s="116">
        <v>31.725772930377392</v>
      </c>
      <c r="G104" s="116" t="s">
        <v>58</v>
      </c>
      <c r="H104" s="116">
        <v>21.023145712891193</v>
      </c>
      <c r="I104" s="116">
        <v>84.10314754394588</v>
      </c>
      <c r="J104" s="116" t="s">
        <v>61</v>
      </c>
      <c r="K104" s="116">
        <v>1.4478793141101125</v>
      </c>
      <c r="L104" s="116">
        <v>-0.05557210137337767</v>
      </c>
      <c r="M104" s="116">
        <v>0.3432407710021704</v>
      </c>
      <c r="N104" s="116">
        <v>-0.02315400770379436</v>
      </c>
      <c r="O104" s="116">
        <v>0.05806636200186814</v>
      </c>
      <c r="P104" s="116">
        <v>-0.0015936960672646792</v>
      </c>
      <c r="Q104" s="116">
        <v>0.0071071091235370525</v>
      </c>
      <c r="R104" s="116">
        <v>-0.0003558416973853608</v>
      </c>
      <c r="S104" s="116">
        <v>0.0007529786759854267</v>
      </c>
      <c r="T104" s="116">
        <v>-2.330687555034572E-05</v>
      </c>
      <c r="U104" s="116">
        <v>0.0001560623361932513</v>
      </c>
      <c r="V104" s="116">
        <v>-1.314517838086333E-05</v>
      </c>
      <c r="W104" s="116">
        <v>4.660460818710811E-05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1791</v>
      </c>
      <c r="B106" s="116">
        <v>107.4</v>
      </c>
      <c r="C106" s="116">
        <v>110</v>
      </c>
      <c r="D106" s="116">
        <v>9.551007375517505</v>
      </c>
      <c r="E106" s="116">
        <v>10.417861974900493</v>
      </c>
      <c r="F106" s="116">
        <v>19.03187652009959</v>
      </c>
      <c r="G106" s="116" t="s">
        <v>59</v>
      </c>
      <c r="H106" s="116">
        <v>7.49613089835448</v>
      </c>
      <c r="I106" s="116">
        <v>47.396130898354485</v>
      </c>
      <c r="J106" s="116" t="s">
        <v>73</v>
      </c>
      <c r="K106" s="116">
        <v>1.580318595356797</v>
      </c>
      <c r="M106" s="116" t="s">
        <v>68</v>
      </c>
      <c r="N106" s="116">
        <v>0.8312608406829138</v>
      </c>
      <c r="X106" s="116">
        <v>67.5</v>
      </c>
    </row>
    <row r="107" spans="1:24" s="116" customFormat="1" ht="12.75">
      <c r="A107" s="116">
        <v>1792</v>
      </c>
      <c r="B107" s="116">
        <v>139.82000732421875</v>
      </c>
      <c r="C107" s="116">
        <v>149.52000427246094</v>
      </c>
      <c r="D107" s="116">
        <v>8.619722366333008</v>
      </c>
      <c r="E107" s="116">
        <v>9.103860855102539</v>
      </c>
      <c r="F107" s="116">
        <v>22.752119409025664</v>
      </c>
      <c r="G107" s="116" t="s">
        <v>56</v>
      </c>
      <c r="H107" s="116">
        <v>-9.451870528316562</v>
      </c>
      <c r="I107" s="116">
        <v>62.86813679590219</v>
      </c>
      <c r="J107" s="116" t="s">
        <v>62</v>
      </c>
      <c r="K107" s="116">
        <v>1.2097338770257682</v>
      </c>
      <c r="L107" s="116">
        <v>0.1776295683999712</v>
      </c>
      <c r="M107" s="116">
        <v>0.2863886174479512</v>
      </c>
      <c r="N107" s="116">
        <v>0.029491377952375834</v>
      </c>
      <c r="O107" s="116">
        <v>0.0485851917558484</v>
      </c>
      <c r="P107" s="116">
        <v>0.005095559757055775</v>
      </c>
      <c r="Q107" s="116">
        <v>0.00591395037855548</v>
      </c>
      <c r="R107" s="116">
        <v>0.00045392612876889524</v>
      </c>
      <c r="S107" s="116">
        <v>0.000637438398211926</v>
      </c>
      <c r="T107" s="116">
        <v>7.495269024191062E-05</v>
      </c>
      <c r="U107" s="116">
        <v>0.0001293476442082674</v>
      </c>
      <c r="V107" s="116">
        <v>1.6857571614567293E-05</v>
      </c>
      <c r="W107" s="116">
        <v>3.97486261265912E-05</v>
      </c>
      <c r="X107" s="116">
        <v>67.5</v>
      </c>
    </row>
    <row r="108" spans="1:24" s="116" customFormat="1" ht="12.75">
      <c r="A108" s="116">
        <v>1789</v>
      </c>
      <c r="B108" s="116">
        <v>169.67999267578125</v>
      </c>
      <c r="C108" s="116">
        <v>171.47999572753906</v>
      </c>
      <c r="D108" s="116">
        <v>8.759272575378418</v>
      </c>
      <c r="E108" s="116">
        <v>9.246450424194336</v>
      </c>
      <c r="F108" s="116">
        <v>34.49527077215703</v>
      </c>
      <c r="G108" s="116" t="s">
        <v>57</v>
      </c>
      <c r="H108" s="116">
        <v>-8.264411038619627</v>
      </c>
      <c r="I108" s="116">
        <v>93.91558163716162</v>
      </c>
      <c r="J108" s="116" t="s">
        <v>60</v>
      </c>
      <c r="K108" s="116">
        <v>0.6102519138566561</v>
      </c>
      <c r="L108" s="116">
        <v>-0.0009664127250409575</v>
      </c>
      <c r="M108" s="116">
        <v>-0.1416489763913683</v>
      </c>
      <c r="N108" s="116">
        <v>-0.0003048632419846106</v>
      </c>
      <c r="O108" s="116">
        <v>0.024959834094631535</v>
      </c>
      <c r="P108" s="116">
        <v>-0.00011071957551109745</v>
      </c>
      <c r="Q108" s="116">
        <v>-0.002789144327947597</v>
      </c>
      <c r="R108" s="116">
        <v>-2.4506701135195677E-05</v>
      </c>
      <c r="S108" s="116">
        <v>0.0003636466352372227</v>
      </c>
      <c r="T108" s="116">
        <v>-7.890070094925307E-06</v>
      </c>
      <c r="U108" s="116">
        <v>-5.176210808550002E-05</v>
      </c>
      <c r="V108" s="116">
        <v>-1.9271762891057027E-06</v>
      </c>
      <c r="W108" s="116">
        <v>2.374620160016644E-05</v>
      </c>
      <c r="X108" s="116">
        <v>67.5</v>
      </c>
    </row>
    <row r="109" spans="1:24" s="116" customFormat="1" ht="12.75">
      <c r="A109" s="116">
        <v>1790</v>
      </c>
      <c r="B109" s="116">
        <v>140.02000427246094</v>
      </c>
      <c r="C109" s="116">
        <v>124.0199966430664</v>
      </c>
      <c r="D109" s="116">
        <v>8.817564010620117</v>
      </c>
      <c r="E109" s="116">
        <v>9.240338325500488</v>
      </c>
      <c r="F109" s="116">
        <v>33.42477792479163</v>
      </c>
      <c r="G109" s="116" t="s">
        <v>58</v>
      </c>
      <c r="H109" s="116">
        <v>17.767066883721455</v>
      </c>
      <c r="I109" s="116">
        <v>90.28707115618239</v>
      </c>
      <c r="J109" s="116" t="s">
        <v>61</v>
      </c>
      <c r="K109" s="116">
        <v>1.0445327447514916</v>
      </c>
      <c r="L109" s="116">
        <v>-0.1776269394444574</v>
      </c>
      <c r="M109" s="116">
        <v>0.24890562004709038</v>
      </c>
      <c r="N109" s="116">
        <v>-0.029489802168437246</v>
      </c>
      <c r="O109" s="116">
        <v>0.04168366034696363</v>
      </c>
      <c r="P109" s="116">
        <v>-0.005094356722229506</v>
      </c>
      <c r="Q109" s="116">
        <v>0.005214928858373262</v>
      </c>
      <c r="R109" s="116">
        <v>-0.00045326410841647923</v>
      </c>
      <c r="S109" s="116">
        <v>0.0005235349426691902</v>
      </c>
      <c r="T109" s="116">
        <v>-7.453625002907625E-05</v>
      </c>
      <c r="U109" s="116">
        <v>0.00011853901142144534</v>
      </c>
      <c r="V109" s="116">
        <v>-1.674705085353758E-05</v>
      </c>
      <c r="W109" s="116">
        <v>3.187587157264537E-05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1791</v>
      </c>
      <c r="B111" s="116">
        <v>113.74</v>
      </c>
      <c r="C111" s="116">
        <v>113.04</v>
      </c>
      <c r="D111" s="116">
        <v>9.323838934554878</v>
      </c>
      <c r="E111" s="116">
        <v>9.91298596997238</v>
      </c>
      <c r="F111" s="116">
        <v>21.452670526024527</v>
      </c>
      <c r="G111" s="116" t="s">
        <v>59</v>
      </c>
      <c r="H111" s="116">
        <v>8.501009904114696</v>
      </c>
      <c r="I111" s="116">
        <v>54.74100990411469</v>
      </c>
      <c r="J111" s="116" t="s">
        <v>73</v>
      </c>
      <c r="K111" s="116">
        <v>1.3963676678702899</v>
      </c>
      <c r="M111" s="116" t="s">
        <v>68</v>
      </c>
      <c r="N111" s="116">
        <v>0.7316808627435109</v>
      </c>
      <c r="X111" s="116">
        <v>67.5</v>
      </c>
    </row>
    <row r="112" spans="1:24" s="116" customFormat="1" ht="12.75">
      <c r="A112" s="116">
        <v>1792</v>
      </c>
      <c r="B112" s="116">
        <v>152.8800048828125</v>
      </c>
      <c r="C112" s="116">
        <v>158.77999877929688</v>
      </c>
      <c r="D112" s="116">
        <v>8.624545097351074</v>
      </c>
      <c r="E112" s="116">
        <v>8.669768333435059</v>
      </c>
      <c r="F112" s="116">
        <v>25.35669532323402</v>
      </c>
      <c r="G112" s="116" t="s">
        <v>56</v>
      </c>
      <c r="H112" s="116">
        <v>-15.315745638118173</v>
      </c>
      <c r="I112" s="116">
        <v>70.06425924469433</v>
      </c>
      <c r="J112" s="116" t="s">
        <v>62</v>
      </c>
      <c r="K112" s="116">
        <v>1.1392757038177441</v>
      </c>
      <c r="L112" s="116">
        <v>0.15338573222344198</v>
      </c>
      <c r="M112" s="116">
        <v>0.26970856596696585</v>
      </c>
      <c r="N112" s="116">
        <v>0.0020779566710257542</v>
      </c>
      <c r="O112" s="116">
        <v>0.045755475662068605</v>
      </c>
      <c r="P112" s="116">
        <v>0.004400251856250122</v>
      </c>
      <c r="Q112" s="116">
        <v>0.005569526611218194</v>
      </c>
      <c r="R112" s="116">
        <v>3.202693282830242E-05</v>
      </c>
      <c r="S112" s="116">
        <v>0.0006003265102111762</v>
      </c>
      <c r="T112" s="116">
        <v>6.477371889114836E-05</v>
      </c>
      <c r="U112" s="116">
        <v>0.00012181560246174856</v>
      </c>
      <c r="V112" s="116">
        <v>1.1808036295814268E-06</v>
      </c>
      <c r="W112" s="116">
        <v>3.7435562429133095E-05</v>
      </c>
      <c r="X112" s="116">
        <v>67.5</v>
      </c>
    </row>
    <row r="113" spans="1:24" s="116" customFormat="1" ht="12.75">
      <c r="A113" s="116">
        <v>1789</v>
      </c>
      <c r="B113" s="116">
        <v>171.9600067138672</v>
      </c>
      <c r="C113" s="116">
        <v>168.86000061035156</v>
      </c>
      <c r="D113" s="116">
        <v>8.37063980102539</v>
      </c>
      <c r="E113" s="116">
        <v>8.751054763793945</v>
      </c>
      <c r="F113" s="116">
        <v>34.96197882127362</v>
      </c>
      <c r="G113" s="116" t="s">
        <v>57</v>
      </c>
      <c r="H113" s="116">
        <v>-4.844945444499388</v>
      </c>
      <c r="I113" s="116">
        <v>99.6150612693678</v>
      </c>
      <c r="J113" s="116" t="s">
        <v>60</v>
      </c>
      <c r="K113" s="116">
        <v>0.5172663204811709</v>
      </c>
      <c r="L113" s="116">
        <v>0.0008342849169368895</v>
      </c>
      <c r="M113" s="116">
        <v>-0.11971660726753747</v>
      </c>
      <c r="N113" s="116">
        <v>2.1466527244017706E-05</v>
      </c>
      <c r="O113" s="116">
        <v>0.021212755719863127</v>
      </c>
      <c r="P113" s="116">
        <v>9.534970143712308E-05</v>
      </c>
      <c r="Q113" s="116">
        <v>-0.0023403142251313958</v>
      </c>
      <c r="R113" s="116">
        <v>1.7351236310567677E-06</v>
      </c>
      <c r="S113" s="116">
        <v>0.0003135887498985146</v>
      </c>
      <c r="T113" s="116">
        <v>6.78763145978662E-06</v>
      </c>
      <c r="U113" s="116">
        <v>-4.22604973438572E-05</v>
      </c>
      <c r="V113" s="116">
        <v>1.4305341036945805E-07</v>
      </c>
      <c r="W113" s="116">
        <v>2.060439593730417E-05</v>
      </c>
      <c r="X113" s="116">
        <v>67.5</v>
      </c>
    </row>
    <row r="114" spans="1:24" s="116" customFormat="1" ht="12.75">
      <c r="A114" s="116">
        <v>1790</v>
      </c>
      <c r="B114" s="116">
        <v>145.3800048828125</v>
      </c>
      <c r="C114" s="116">
        <v>131.5800018310547</v>
      </c>
      <c r="D114" s="116">
        <v>8.86266040802002</v>
      </c>
      <c r="E114" s="116">
        <v>9.190146446228027</v>
      </c>
      <c r="F114" s="116">
        <v>33.11233380310078</v>
      </c>
      <c r="G114" s="116" t="s">
        <v>58</v>
      </c>
      <c r="H114" s="116">
        <v>11.127998890631247</v>
      </c>
      <c r="I114" s="116">
        <v>89.00800377344375</v>
      </c>
      <c r="J114" s="116" t="s">
        <v>61</v>
      </c>
      <c r="K114" s="116">
        <v>1.0150786585310947</v>
      </c>
      <c r="L114" s="116">
        <v>0.1533834633146573</v>
      </c>
      <c r="M114" s="116">
        <v>0.24168294209626665</v>
      </c>
      <c r="N114" s="116">
        <v>0.002077845787075768</v>
      </c>
      <c r="O114" s="116">
        <v>0.04054112168936087</v>
      </c>
      <c r="P114" s="116">
        <v>0.004399218661633961</v>
      </c>
      <c r="Q114" s="116">
        <v>0.005053964384591096</v>
      </c>
      <c r="R114" s="116">
        <v>3.1979896378405346E-05</v>
      </c>
      <c r="S114" s="116">
        <v>0.0005119121162850283</v>
      </c>
      <c r="T114" s="116">
        <v>6.44170995788822E-05</v>
      </c>
      <c r="U114" s="116">
        <v>0.00011425012633414723</v>
      </c>
      <c r="V114" s="116">
        <v>1.172106195450881E-06</v>
      </c>
      <c r="W114" s="116">
        <v>3.125508282574732E-05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1791</v>
      </c>
      <c r="B116" s="116">
        <v>119</v>
      </c>
      <c r="C116" s="116">
        <v>105</v>
      </c>
      <c r="D116" s="116">
        <v>9.281453042872354</v>
      </c>
      <c r="E116" s="116">
        <v>9.814752519068188</v>
      </c>
      <c r="F116" s="116">
        <v>24.751505888703317</v>
      </c>
      <c r="G116" s="116" t="s">
        <v>59</v>
      </c>
      <c r="H116" s="116">
        <v>11.961139426417866</v>
      </c>
      <c r="I116" s="116">
        <v>63.461139426417866</v>
      </c>
      <c r="J116" s="116" t="s">
        <v>73</v>
      </c>
      <c r="K116" s="116">
        <v>2.837282759812265</v>
      </c>
      <c r="M116" s="116" t="s">
        <v>68</v>
      </c>
      <c r="N116" s="116">
        <v>1.5267169472688036</v>
      </c>
      <c r="X116" s="116">
        <v>67.5</v>
      </c>
    </row>
    <row r="117" spans="1:24" s="116" customFormat="1" ht="12.75">
      <c r="A117" s="116">
        <v>1792</v>
      </c>
      <c r="B117" s="116">
        <v>164.52000427246094</v>
      </c>
      <c r="C117" s="116">
        <v>166.82000732421875</v>
      </c>
      <c r="D117" s="116">
        <v>8.523720741271973</v>
      </c>
      <c r="E117" s="116">
        <v>8.698153495788574</v>
      </c>
      <c r="F117" s="116">
        <v>25.768213989719943</v>
      </c>
      <c r="G117" s="116" t="s">
        <v>56</v>
      </c>
      <c r="H117" s="116">
        <v>-24.94125179181725</v>
      </c>
      <c r="I117" s="116">
        <v>72.07875248064369</v>
      </c>
      <c r="J117" s="116" t="s">
        <v>62</v>
      </c>
      <c r="K117" s="116">
        <v>1.5965764669900455</v>
      </c>
      <c r="L117" s="116">
        <v>0.37520112254902077</v>
      </c>
      <c r="M117" s="116">
        <v>0.3779684800512906</v>
      </c>
      <c r="N117" s="116">
        <v>0.017352372588992065</v>
      </c>
      <c r="O117" s="116">
        <v>0.06412157753583733</v>
      </c>
      <c r="P117" s="116">
        <v>0.010763495108725745</v>
      </c>
      <c r="Q117" s="116">
        <v>0.007805124220773599</v>
      </c>
      <c r="R117" s="116">
        <v>0.00026716900783655426</v>
      </c>
      <c r="S117" s="116">
        <v>0.0008413038066342344</v>
      </c>
      <c r="T117" s="116">
        <v>0.00015841571594920898</v>
      </c>
      <c r="U117" s="116">
        <v>0.000170712842062863</v>
      </c>
      <c r="V117" s="116">
        <v>9.906270247449993E-06</v>
      </c>
      <c r="W117" s="116">
        <v>5.246322684166984E-05</v>
      </c>
      <c r="X117" s="116">
        <v>67.5</v>
      </c>
    </row>
    <row r="118" spans="1:24" s="116" customFormat="1" ht="12.75">
      <c r="A118" s="116">
        <v>1789</v>
      </c>
      <c r="B118" s="116">
        <v>180.4600067138672</v>
      </c>
      <c r="C118" s="116">
        <v>177.36000061035156</v>
      </c>
      <c r="D118" s="116">
        <v>8.34461498260498</v>
      </c>
      <c r="E118" s="116">
        <v>8.83609390258789</v>
      </c>
      <c r="F118" s="116">
        <v>37.90369180686782</v>
      </c>
      <c r="G118" s="116" t="s">
        <v>57</v>
      </c>
      <c r="H118" s="116">
        <v>-4.587874870025473</v>
      </c>
      <c r="I118" s="116">
        <v>108.37213184384171</v>
      </c>
      <c r="J118" s="116" t="s">
        <v>60</v>
      </c>
      <c r="K118" s="116">
        <v>0.6422010999608939</v>
      </c>
      <c r="L118" s="116">
        <v>0.0020408784847829255</v>
      </c>
      <c r="M118" s="116">
        <v>-0.14808954513974107</v>
      </c>
      <c r="N118" s="116">
        <v>0.00017932320663964954</v>
      </c>
      <c r="O118" s="116">
        <v>0.026423478710322135</v>
      </c>
      <c r="P118" s="116">
        <v>0.00023338527371304105</v>
      </c>
      <c r="Q118" s="116">
        <v>-0.0028685324886932174</v>
      </c>
      <c r="R118" s="116">
        <v>1.4432302903496282E-05</v>
      </c>
      <c r="S118" s="116">
        <v>0.00039764133297272156</v>
      </c>
      <c r="T118" s="116">
        <v>1.661844570963552E-05</v>
      </c>
      <c r="U118" s="116">
        <v>-4.995599125687212E-05</v>
      </c>
      <c r="V118" s="116">
        <v>1.146936492527289E-06</v>
      </c>
      <c r="W118" s="116">
        <v>2.631946961855379E-05</v>
      </c>
      <c r="X118" s="116">
        <v>67.5</v>
      </c>
    </row>
    <row r="119" spans="1:24" s="116" customFormat="1" ht="12.75">
      <c r="A119" s="116">
        <v>1790</v>
      </c>
      <c r="B119" s="116">
        <v>152.8000030517578</v>
      </c>
      <c r="C119" s="116">
        <v>145.89999389648438</v>
      </c>
      <c r="D119" s="116">
        <v>8.674969673156738</v>
      </c>
      <c r="E119" s="116">
        <v>8.875490188598633</v>
      </c>
      <c r="F119" s="116">
        <v>35.82995664685743</v>
      </c>
      <c r="G119" s="116" t="s">
        <v>58</v>
      </c>
      <c r="H119" s="116">
        <v>13.127606858094964</v>
      </c>
      <c r="I119" s="116">
        <v>98.42760990985278</v>
      </c>
      <c r="J119" s="116" t="s">
        <v>61</v>
      </c>
      <c r="K119" s="116">
        <v>1.461723011433915</v>
      </c>
      <c r="L119" s="116">
        <v>0.3751955719049142</v>
      </c>
      <c r="M119" s="116">
        <v>0.34774941916930274</v>
      </c>
      <c r="N119" s="116">
        <v>0.017351445981668608</v>
      </c>
      <c r="O119" s="116">
        <v>0.05842410870975741</v>
      </c>
      <c r="P119" s="116">
        <v>0.010760964560371757</v>
      </c>
      <c r="Q119" s="116">
        <v>0.007258890098563153</v>
      </c>
      <c r="R119" s="116">
        <v>0.0002667789110504624</v>
      </c>
      <c r="S119" s="116">
        <v>0.0007413996664208383</v>
      </c>
      <c r="T119" s="116">
        <v>0.00015754163361440799</v>
      </c>
      <c r="U119" s="116">
        <v>0.0001632399258230759</v>
      </c>
      <c r="V119" s="116">
        <v>9.839650750795078E-06</v>
      </c>
      <c r="W119" s="116">
        <v>4.5383650025516136E-05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19.03187652009959</v>
      </c>
      <c r="G120" s="117"/>
      <c r="H120" s="117"/>
      <c r="I120" s="118"/>
      <c r="J120" s="118" t="s">
        <v>158</v>
      </c>
      <c r="K120" s="117">
        <f>AVERAGE(K118,K113,K108,K103,K98,K93)</f>
        <v>0.6408467949372971</v>
      </c>
      <c r="L120" s="117">
        <f>AVERAGE(L118,L113,L108,L103,L98,L93)</f>
        <v>0.0015632901166749522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39.665131046361395</v>
      </c>
      <c r="G121" s="117"/>
      <c r="H121" s="117"/>
      <c r="I121" s="118"/>
      <c r="J121" s="118" t="s">
        <v>159</v>
      </c>
      <c r="K121" s="117">
        <f>AVERAGE(K119,K114,K109,K104,K99,K94)</f>
        <v>1.0298065903293854</v>
      </c>
      <c r="L121" s="117">
        <f>AVERAGE(L119,L114,L109,L104,L99,L94)</f>
        <v>0.2873357271357646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0.4005292468358107</v>
      </c>
      <c r="L122" s="117">
        <f>ABS(L120/$H$33)</f>
        <v>0.004342472546319312</v>
      </c>
      <c r="M122" s="118" t="s">
        <v>111</v>
      </c>
      <c r="N122" s="117">
        <f>K122+L122+L123+K123</f>
        <v>1.1695739297109518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0.5851173808689689</v>
      </c>
      <c r="L123" s="117">
        <f>ABS(L121/$H$34)</f>
        <v>0.17958482945985288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1791</v>
      </c>
      <c r="B126" s="101">
        <v>105.32</v>
      </c>
      <c r="C126" s="101">
        <v>110.22</v>
      </c>
      <c r="D126" s="101">
        <v>9.70623634142643</v>
      </c>
      <c r="E126" s="101">
        <v>10.28801834567615</v>
      </c>
      <c r="F126" s="101">
        <v>26.8314847870833</v>
      </c>
      <c r="G126" s="101" t="s">
        <v>59</v>
      </c>
      <c r="H126" s="101">
        <v>27.92554403159656</v>
      </c>
      <c r="I126" s="101">
        <v>65.74554403159655</v>
      </c>
      <c r="J126" s="101" t="s">
        <v>73</v>
      </c>
      <c r="K126" s="101">
        <v>3.7030412013800365</v>
      </c>
      <c r="M126" s="101" t="s">
        <v>68</v>
      </c>
      <c r="N126" s="101">
        <v>2.562928904795714</v>
      </c>
      <c r="X126" s="101">
        <v>67.5</v>
      </c>
    </row>
    <row r="127" spans="1:24" s="101" customFormat="1" ht="12.75" hidden="1">
      <c r="A127" s="101">
        <v>1790</v>
      </c>
      <c r="B127" s="101">
        <v>184.77999877929688</v>
      </c>
      <c r="C127" s="101">
        <v>161.3800048828125</v>
      </c>
      <c r="D127" s="101">
        <v>8.539000511169434</v>
      </c>
      <c r="E127" s="101">
        <v>9.264981269836426</v>
      </c>
      <c r="F127" s="101">
        <v>31.330840318464933</v>
      </c>
      <c r="G127" s="101" t="s">
        <v>56</v>
      </c>
      <c r="H127" s="101">
        <v>-29.723972905020176</v>
      </c>
      <c r="I127" s="101">
        <v>87.5560258742767</v>
      </c>
      <c r="J127" s="101" t="s">
        <v>62</v>
      </c>
      <c r="K127" s="101">
        <v>1.4356017007729447</v>
      </c>
      <c r="L127" s="101">
        <v>1.2335709062639773</v>
      </c>
      <c r="M127" s="101">
        <v>0.3398598529492014</v>
      </c>
      <c r="N127" s="101">
        <v>0.01613508493451331</v>
      </c>
      <c r="O127" s="101">
        <v>0.05765645174082819</v>
      </c>
      <c r="P127" s="101">
        <v>0.035387360984161634</v>
      </c>
      <c r="Q127" s="101">
        <v>0.00701811802960016</v>
      </c>
      <c r="R127" s="101">
        <v>0.0002482648064945125</v>
      </c>
      <c r="S127" s="101">
        <v>0.0007565157572106457</v>
      </c>
      <c r="T127" s="101">
        <v>0.0005207444776364967</v>
      </c>
      <c r="U127" s="101">
        <v>0.00015349730711597336</v>
      </c>
      <c r="V127" s="101">
        <v>9.215548401251648E-06</v>
      </c>
      <c r="W127" s="101">
        <v>4.718398515040029E-05</v>
      </c>
      <c r="X127" s="101">
        <v>67.5</v>
      </c>
    </row>
    <row r="128" spans="1:24" s="101" customFormat="1" ht="12.75" hidden="1">
      <c r="A128" s="101">
        <v>1792</v>
      </c>
      <c r="B128" s="101">
        <v>157.39999389648438</v>
      </c>
      <c r="C128" s="101">
        <v>164.3000030517578</v>
      </c>
      <c r="D128" s="101">
        <v>8.548181533813477</v>
      </c>
      <c r="E128" s="101">
        <v>8.65391731262207</v>
      </c>
      <c r="F128" s="101">
        <v>34.27821877900944</v>
      </c>
      <c r="G128" s="101" t="s">
        <v>57</v>
      </c>
      <c r="H128" s="101">
        <v>5.679990272557006</v>
      </c>
      <c r="I128" s="101">
        <v>95.57998416904138</v>
      </c>
      <c r="J128" s="101" t="s">
        <v>60</v>
      </c>
      <c r="K128" s="101">
        <v>0.8600883994035418</v>
      </c>
      <c r="L128" s="101">
        <v>0.006711729081978742</v>
      </c>
      <c r="M128" s="101">
        <v>-0.20050807221395797</v>
      </c>
      <c r="N128" s="101">
        <v>-0.00016714504455314332</v>
      </c>
      <c r="O128" s="101">
        <v>0.03503820632468495</v>
      </c>
      <c r="P128" s="101">
        <v>0.0007677442329424612</v>
      </c>
      <c r="Q128" s="101">
        <v>-0.003990326896379779</v>
      </c>
      <c r="R128" s="101">
        <v>-1.3391063400006481E-05</v>
      </c>
      <c r="S128" s="101">
        <v>0.0004992392435917341</v>
      </c>
      <c r="T128" s="101">
        <v>5.466686667170539E-05</v>
      </c>
      <c r="U128" s="101">
        <v>-7.70116838461379E-05</v>
      </c>
      <c r="V128" s="101">
        <v>-1.0454441692369486E-06</v>
      </c>
      <c r="W128" s="101">
        <v>3.2299448913694016E-05</v>
      </c>
      <c r="X128" s="101">
        <v>67.5</v>
      </c>
    </row>
    <row r="129" spans="1:24" s="101" customFormat="1" ht="12.75" hidden="1">
      <c r="A129" s="101">
        <v>1789</v>
      </c>
      <c r="B129" s="101">
        <v>167.36000061035156</v>
      </c>
      <c r="C129" s="101">
        <v>167.25999450683594</v>
      </c>
      <c r="D129" s="101">
        <v>8.347644805908203</v>
      </c>
      <c r="E129" s="101">
        <v>8.906641960144043</v>
      </c>
      <c r="F129" s="101">
        <v>35.045107799876476</v>
      </c>
      <c r="G129" s="101" t="s">
        <v>58</v>
      </c>
      <c r="H129" s="101">
        <v>0.24766223088431616</v>
      </c>
      <c r="I129" s="101">
        <v>100.10766284123588</v>
      </c>
      <c r="J129" s="101" t="s">
        <v>61</v>
      </c>
      <c r="K129" s="101">
        <v>1.1494347256254378</v>
      </c>
      <c r="L129" s="101">
        <v>1.2335526472241305</v>
      </c>
      <c r="M129" s="101">
        <v>0.2744107006362817</v>
      </c>
      <c r="N129" s="101">
        <v>-0.01613421917472425</v>
      </c>
      <c r="O129" s="101">
        <v>0.04578854141476072</v>
      </c>
      <c r="P129" s="101">
        <v>0.03537903173090169</v>
      </c>
      <c r="Q129" s="101">
        <v>0.005773324167013919</v>
      </c>
      <c r="R129" s="101">
        <v>-0.00024790339562977905</v>
      </c>
      <c r="S129" s="101">
        <v>0.0005683979843084858</v>
      </c>
      <c r="T129" s="101">
        <v>0.0005178671110209702</v>
      </c>
      <c r="U129" s="101">
        <v>0.000132780359402428</v>
      </c>
      <c r="V129" s="101">
        <v>-9.156056947443057E-06</v>
      </c>
      <c r="W129" s="101">
        <v>3.439584356495513E-05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1791</v>
      </c>
      <c r="B131" s="101">
        <v>104.28</v>
      </c>
      <c r="C131" s="101">
        <v>111.88</v>
      </c>
      <c r="D131" s="101">
        <v>9.681119917017325</v>
      </c>
      <c r="E131" s="101">
        <v>10.45938260452727</v>
      </c>
      <c r="F131" s="101">
        <v>27.546579442672016</v>
      </c>
      <c r="G131" s="101" t="s">
        <v>59</v>
      </c>
      <c r="H131" s="101">
        <v>30.88990502785829</v>
      </c>
      <c r="I131" s="101">
        <v>67.66990502785829</v>
      </c>
      <c r="J131" s="101" t="s">
        <v>73</v>
      </c>
      <c r="K131" s="101">
        <v>2.9340014002614683</v>
      </c>
      <c r="M131" s="101" t="s">
        <v>68</v>
      </c>
      <c r="N131" s="101">
        <v>1.9484370825573807</v>
      </c>
      <c r="X131" s="101">
        <v>67.5</v>
      </c>
    </row>
    <row r="132" spans="1:24" s="101" customFormat="1" ht="12.75" hidden="1">
      <c r="A132" s="101">
        <v>1790</v>
      </c>
      <c r="B132" s="101">
        <v>159.13999938964844</v>
      </c>
      <c r="C132" s="101">
        <v>144.74000549316406</v>
      </c>
      <c r="D132" s="101">
        <v>8.832677841186523</v>
      </c>
      <c r="E132" s="101">
        <v>9.241031646728516</v>
      </c>
      <c r="F132" s="101">
        <v>27.350347321864504</v>
      </c>
      <c r="G132" s="101" t="s">
        <v>56</v>
      </c>
      <c r="H132" s="101">
        <v>-17.8284022878983</v>
      </c>
      <c r="I132" s="101">
        <v>73.81159710175014</v>
      </c>
      <c r="J132" s="101" t="s">
        <v>62</v>
      </c>
      <c r="K132" s="101">
        <v>1.3478585485737755</v>
      </c>
      <c r="L132" s="101">
        <v>1.0053556961036687</v>
      </c>
      <c r="M132" s="101">
        <v>0.3190874649234532</v>
      </c>
      <c r="N132" s="101">
        <v>0.030256250524211173</v>
      </c>
      <c r="O132" s="101">
        <v>0.05413216912405246</v>
      </c>
      <c r="P132" s="101">
        <v>0.02884049065272862</v>
      </c>
      <c r="Q132" s="101">
        <v>0.006589123630335953</v>
      </c>
      <c r="R132" s="101">
        <v>0.0004656745391255379</v>
      </c>
      <c r="S132" s="101">
        <v>0.0007102437145617486</v>
      </c>
      <c r="T132" s="101">
        <v>0.00042441342038288936</v>
      </c>
      <c r="U132" s="101">
        <v>0.000144121392766528</v>
      </c>
      <c r="V132" s="101">
        <v>1.728807607108862E-05</v>
      </c>
      <c r="W132" s="101">
        <v>4.429464386467594E-05</v>
      </c>
      <c r="X132" s="101">
        <v>67.5</v>
      </c>
    </row>
    <row r="133" spans="1:24" s="101" customFormat="1" ht="12.75" hidden="1">
      <c r="A133" s="101">
        <v>1792</v>
      </c>
      <c r="B133" s="101">
        <v>151.94000244140625</v>
      </c>
      <c r="C133" s="101">
        <v>157.24000549316406</v>
      </c>
      <c r="D133" s="101">
        <v>8.73513412475586</v>
      </c>
      <c r="E133" s="101">
        <v>8.76045036315918</v>
      </c>
      <c r="F133" s="101">
        <v>30.471238832340546</v>
      </c>
      <c r="G133" s="101" t="s">
        <v>57</v>
      </c>
      <c r="H133" s="101">
        <v>-1.3127392758812846</v>
      </c>
      <c r="I133" s="101">
        <v>83.12726316552497</v>
      </c>
      <c r="J133" s="101" t="s">
        <v>60</v>
      </c>
      <c r="K133" s="101">
        <v>1.240639850579735</v>
      </c>
      <c r="L133" s="101">
        <v>0.005470452788762438</v>
      </c>
      <c r="M133" s="101">
        <v>-0.2922678841231611</v>
      </c>
      <c r="N133" s="101">
        <v>-0.00031283841192624394</v>
      </c>
      <c r="O133" s="101">
        <v>0.050051271068195374</v>
      </c>
      <c r="P133" s="101">
        <v>0.0006256583518467029</v>
      </c>
      <c r="Q133" s="101">
        <v>-0.0059638231942751585</v>
      </c>
      <c r="R133" s="101">
        <v>-2.510297072695334E-05</v>
      </c>
      <c r="S133" s="101">
        <v>0.0006734551887874678</v>
      </c>
      <c r="T133" s="101">
        <v>4.4541864320212873E-05</v>
      </c>
      <c r="U133" s="101">
        <v>-0.00012518643635742798</v>
      </c>
      <c r="V133" s="101">
        <v>-1.9672918152560397E-06</v>
      </c>
      <c r="W133" s="101">
        <v>4.244351569605647E-05</v>
      </c>
      <c r="X133" s="101">
        <v>67.5</v>
      </c>
    </row>
    <row r="134" spans="1:24" s="101" customFormat="1" ht="12.75" hidden="1">
      <c r="A134" s="101">
        <v>1789</v>
      </c>
      <c r="B134" s="101">
        <v>172.97999572753906</v>
      </c>
      <c r="C134" s="101">
        <v>174.67999267578125</v>
      </c>
      <c r="D134" s="101">
        <v>8.098612785339355</v>
      </c>
      <c r="E134" s="101">
        <v>8.612648963928223</v>
      </c>
      <c r="F134" s="101">
        <v>34.45556786334931</v>
      </c>
      <c r="G134" s="101" t="s">
        <v>58</v>
      </c>
      <c r="H134" s="101">
        <v>-4.005943117213988</v>
      </c>
      <c r="I134" s="101">
        <v>101.47405261032507</v>
      </c>
      <c r="J134" s="101" t="s">
        <v>61</v>
      </c>
      <c r="K134" s="101">
        <v>0.5268163134498571</v>
      </c>
      <c r="L134" s="101">
        <v>1.0053408127766317</v>
      </c>
      <c r="M134" s="101">
        <v>0.12804801514059658</v>
      </c>
      <c r="N134" s="101">
        <v>-0.030254633164390744</v>
      </c>
      <c r="O134" s="101">
        <v>0.020619456795295248</v>
      </c>
      <c r="P134" s="101">
        <v>0.028833703416607646</v>
      </c>
      <c r="Q134" s="101">
        <v>0.00280167148739414</v>
      </c>
      <c r="R134" s="101">
        <v>-0.0004649974378966661</v>
      </c>
      <c r="S134" s="101">
        <v>0.00022561968613068063</v>
      </c>
      <c r="T134" s="101">
        <v>0.00042206963136902294</v>
      </c>
      <c r="U134" s="101">
        <v>7.140960723244082E-05</v>
      </c>
      <c r="V134" s="101">
        <v>-1.717577762878216E-05</v>
      </c>
      <c r="W134" s="101">
        <v>1.2671363401666047E-05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1791</v>
      </c>
      <c r="B136" s="101">
        <v>112.74</v>
      </c>
      <c r="C136" s="101">
        <v>116.54</v>
      </c>
      <c r="D136" s="101">
        <v>9.530311874561743</v>
      </c>
      <c r="E136" s="101">
        <v>10.16988177230395</v>
      </c>
      <c r="F136" s="101">
        <v>29.262539361046144</v>
      </c>
      <c r="G136" s="101" t="s">
        <v>59</v>
      </c>
      <c r="H136" s="101">
        <v>27.8087600869231</v>
      </c>
      <c r="I136" s="101">
        <v>73.0487600869231</v>
      </c>
      <c r="J136" s="101" t="s">
        <v>73</v>
      </c>
      <c r="K136" s="101">
        <v>3.3367618560207566</v>
      </c>
      <c r="M136" s="101" t="s">
        <v>68</v>
      </c>
      <c r="N136" s="101">
        <v>1.7624828691419097</v>
      </c>
      <c r="X136" s="101">
        <v>67.5</v>
      </c>
    </row>
    <row r="137" spans="1:24" s="101" customFormat="1" ht="12.75" hidden="1">
      <c r="A137" s="101">
        <v>1790</v>
      </c>
      <c r="B137" s="101">
        <v>130.5800018310547</v>
      </c>
      <c r="C137" s="101">
        <v>119.08000183105469</v>
      </c>
      <c r="D137" s="101">
        <v>8.981181144714355</v>
      </c>
      <c r="E137" s="101">
        <v>9.504616737365723</v>
      </c>
      <c r="F137" s="101">
        <v>22.466023055767472</v>
      </c>
      <c r="G137" s="101" t="s">
        <v>56</v>
      </c>
      <c r="H137" s="101">
        <v>-3.5239035152988265</v>
      </c>
      <c r="I137" s="101">
        <v>59.55609831575586</v>
      </c>
      <c r="J137" s="101" t="s">
        <v>62</v>
      </c>
      <c r="K137" s="101">
        <v>1.7524487278183438</v>
      </c>
      <c r="L137" s="101">
        <v>0.29679089785815793</v>
      </c>
      <c r="M137" s="101">
        <v>0.4148683747100655</v>
      </c>
      <c r="N137" s="101">
        <v>0.01960373463419821</v>
      </c>
      <c r="O137" s="101">
        <v>0.07038126325624218</v>
      </c>
      <c r="P137" s="101">
        <v>0.008513931437983421</v>
      </c>
      <c r="Q137" s="101">
        <v>0.008566993387892803</v>
      </c>
      <c r="R137" s="101">
        <v>0.0003017728132947387</v>
      </c>
      <c r="S137" s="101">
        <v>0.0009233889845087965</v>
      </c>
      <c r="T137" s="101">
        <v>0.00012532841191811197</v>
      </c>
      <c r="U137" s="101">
        <v>0.0001873689912893299</v>
      </c>
      <c r="V137" s="101">
        <v>1.1216162880176635E-05</v>
      </c>
      <c r="W137" s="101">
        <v>5.757613176061203E-05</v>
      </c>
      <c r="X137" s="101">
        <v>67.5</v>
      </c>
    </row>
    <row r="138" spans="1:24" s="101" customFormat="1" ht="12.75" hidden="1">
      <c r="A138" s="101">
        <v>1792</v>
      </c>
      <c r="B138" s="101">
        <v>160.0800018310547</v>
      </c>
      <c r="C138" s="101">
        <v>161.3800048828125</v>
      </c>
      <c r="D138" s="101">
        <v>8.811827659606934</v>
      </c>
      <c r="E138" s="101">
        <v>8.87162971496582</v>
      </c>
      <c r="F138" s="101">
        <v>27.67530690905345</v>
      </c>
      <c r="G138" s="101" t="s">
        <v>57</v>
      </c>
      <c r="H138" s="101">
        <v>-17.71174456844362</v>
      </c>
      <c r="I138" s="101">
        <v>74.86825726261107</v>
      </c>
      <c r="J138" s="101" t="s">
        <v>60</v>
      </c>
      <c r="K138" s="101">
        <v>1.7510953114045844</v>
      </c>
      <c r="L138" s="101">
        <v>0.0016153210031198773</v>
      </c>
      <c r="M138" s="101">
        <v>-0.4143358277331307</v>
      </c>
      <c r="N138" s="101">
        <v>-0.00020214271097186118</v>
      </c>
      <c r="O138" s="101">
        <v>0.07035264916376169</v>
      </c>
      <c r="P138" s="101">
        <v>0.00018450182207964614</v>
      </c>
      <c r="Q138" s="101">
        <v>-0.008541660676163168</v>
      </c>
      <c r="R138" s="101">
        <v>-1.6216527440190077E-05</v>
      </c>
      <c r="S138" s="101">
        <v>0.0009226855560441358</v>
      </c>
      <c r="T138" s="101">
        <v>1.311954986288278E-05</v>
      </c>
      <c r="U138" s="101">
        <v>-0.00018508684811110662</v>
      </c>
      <c r="V138" s="101">
        <v>-1.2632865480051988E-06</v>
      </c>
      <c r="W138" s="101">
        <v>5.742596676335564E-05</v>
      </c>
      <c r="X138" s="101">
        <v>67.5</v>
      </c>
    </row>
    <row r="139" spans="1:24" s="101" customFormat="1" ht="12.75" hidden="1">
      <c r="A139" s="101">
        <v>1789</v>
      </c>
      <c r="B139" s="101">
        <v>171.82000732421875</v>
      </c>
      <c r="C139" s="101">
        <v>175.9199981689453</v>
      </c>
      <c r="D139" s="101">
        <v>8.242671966552734</v>
      </c>
      <c r="E139" s="101">
        <v>8.659168243408203</v>
      </c>
      <c r="F139" s="101">
        <v>35.515863779665274</v>
      </c>
      <c r="G139" s="101" t="s">
        <v>58</v>
      </c>
      <c r="H139" s="101">
        <v>-1.5563692725256715</v>
      </c>
      <c r="I139" s="101">
        <v>102.76363805169308</v>
      </c>
      <c r="J139" s="101" t="s">
        <v>61</v>
      </c>
      <c r="K139" s="101">
        <v>0.06886039506867023</v>
      </c>
      <c r="L139" s="101">
        <v>0.2967865020338836</v>
      </c>
      <c r="M139" s="101">
        <v>0.021014047474789778</v>
      </c>
      <c r="N139" s="101">
        <v>-0.019602692415391906</v>
      </c>
      <c r="O139" s="101">
        <v>0.002006731966438644</v>
      </c>
      <c r="P139" s="101">
        <v>0.008511932072586796</v>
      </c>
      <c r="Q139" s="101">
        <v>0.00065833775638859</v>
      </c>
      <c r="R139" s="101">
        <v>-0.0003013367801673118</v>
      </c>
      <c r="S139" s="101">
        <v>-3.603583466093574E-05</v>
      </c>
      <c r="T139" s="101">
        <v>0.0001246398341033527</v>
      </c>
      <c r="U139" s="101">
        <v>2.915471750981547E-05</v>
      </c>
      <c r="V139" s="101">
        <v>-1.1144793261980294E-05</v>
      </c>
      <c r="W139" s="101">
        <v>-4.155633502768316E-06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1791</v>
      </c>
      <c r="B141" s="101">
        <v>107.4</v>
      </c>
      <c r="C141" s="101">
        <v>110</v>
      </c>
      <c r="D141" s="101">
        <v>9.551007375517505</v>
      </c>
      <c r="E141" s="101">
        <v>10.417861974900493</v>
      </c>
      <c r="F141" s="101">
        <v>28.380561156132238</v>
      </c>
      <c r="G141" s="101" t="s">
        <v>59</v>
      </c>
      <c r="H141" s="101">
        <v>30.77767543070206</v>
      </c>
      <c r="I141" s="101">
        <v>70.67767543070207</v>
      </c>
      <c r="J141" s="101" t="s">
        <v>73</v>
      </c>
      <c r="K141" s="101">
        <v>2.808862647946475</v>
      </c>
      <c r="M141" s="101" t="s">
        <v>68</v>
      </c>
      <c r="N141" s="101">
        <v>1.7623271254589143</v>
      </c>
      <c r="X141" s="101">
        <v>67.5</v>
      </c>
    </row>
    <row r="142" spans="1:24" s="101" customFormat="1" ht="12.75" hidden="1">
      <c r="A142" s="101">
        <v>1790</v>
      </c>
      <c r="B142" s="101">
        <v>140.02000427246094</v>
      </c>
      <c r="C142" s="101">
        <v>124.0199966430664</v>
      </c>
      <c r="D142" s="101">
        <v>8.817564010620117</v>
      </c>
      <c r="E142" s="101">
        <v>9.240338325500488</v>
      </c>
      <c r="F142" s="101">
        <v>23.075128515989977</v>
      </c>
      <c r="G142" s="101" t="s">
        <v>56</v>
      </c>
      <c r="H142" s="101">
        <v>-10.189424995344368</v>
      </c>
      <c r="I142" s="101">
        <v>62.33057927711657</v>
      </c>
      <c r="J142" s="101" t="s">
        <v>62</v>
      </c>
      <c r="K142" s="101">
        <v>1.4026606233891556</v>
      </c>
      <c r="L142" s="101">
        <v>0.8524318946960842</v>
      </c>
      <c r="M142" s="101">
        <v>0.3320606771114943</v>
      </c>
      <c r="N142" s="101">
        <v>0.026117570200764613</v>
      </c>
      <c r="O142" s="101">
        <v>0.05633304144860904</v>
      </c>
      <c r="P142" s="101">
        <v>0.024453533406377324</v>
      </c>
      <c r="Q142" s="101">
        <v>0.006857012703329689</v>
      </c>
      <c r="R142" s="101">
        <v>0.0004020011964777208</v>
      </c>
      <c r="S142" s="101">
        <v>0.0007390957173766222</v>
      </c>
      <c r="T142" s="101">
        <v>0.00035986152987386153</v>
      </c>
      <c r="U142" s="101">
        <v>0.00014998322185796664</v>
      </c>
      <c r="V142" s="101">
        <v>1.49267478306091E-05</v>
      </c>
      <c r="W142" s="101">
        <v>4.6089815527992826E-05</v>
      </c>
      <c r="X142" s="101">
        <v>67.5</v>
      </c>
    </row>
    <row r="143" spans="1:24" s="101" customFormat="1" ht="12.75" hidden="1">
      <c r="A143" s="101">
        <v>1792</v>
      </c>
      <c r="B143" s="101">
        <v>139.82000732421875</v>
      </c>
      <c r="C143" s="101">
        <v>149.52000427246094</v>
      </c>
      <c r="D143" s="101">
        <v>8.619722366333008</v>
      </c>
      <c r="E143" s="101">
        <v>9.103860855102539</v>
      </c>
      <c r="F143" s="101">
        <v>24.13159379808143</v>
      </c>
      <c r="G143" s="101" t="s">
        <v>57</v>
      </c>
      <c r="H143" s="101">
        <v>-5.640138397410212</v>
      </c>
      <c r="I143" s="101">
        <v>66.67986892680854</v>
      </c>
      <c r="J143" s="101" t="s">
        <v>60</v>
      </c>
      <c r="K143" s="101">
        <v>1.4009827378999997</v>
      </c>
      <c r="L143" s="101">
        <v>0.004638544158838528</v>
      </c>
      <c r="M143" s="101">
        <v>-0.33145740661030926</v>
      </c>
      <c r="N143" s="101">
        <v>-0.0002698398201980196</v>
      </c>
      <c r="O143" s="101">
        <v>0.056292089694452485</v>
      </c>
      <c r="P143" s="101">
        <v>0.0005304596210867196</v>
      </c>
      <c r="Q143" s="101">
        <v>-0.006831356168080518</v>
      </c>
      <c r="R143" s="101">
        <v>-2.1647417728982435E-05</v>
      </c>
      <c r="S143" s="101">
        <v>0.0007387766188028675</v>
      </c>
      <c r="T143" s="101">
        <v>3.775972625640096E-05</v>
      </c>
      <c r="U143" s="101">
        <v>-0.0001479270276434197</v>
      </c>
      <c r="V143" s="101">
        <v>-1.6940250183702346E-06</v>
      </c>
      <c r="W143" s="101">
        <v>4.599976735484581E-05</v>
      </c>
      <c r="X143" s="101">
        <v>67.5</v>
      </c>
    </row>
    <row r="144" spans="1:24" s="101" customFormat="1" ht="12.75" hidden="1">
      <c r="A144" s="101">
        <v>1789</v>
      </c>
      <c r="B144" s="101">
        <v>169.67999267578125</v>
      </c>
      <c r="C144" s="101">
        <v>171.47999572753906</v>
      </c>
      <c r="D144" s="101">
        <v>8.759272575378418</v>
      </c>
      <c r="E144" s="101">
        <v>9.246450424194336</v>
      </c>
      <c r="F144" s="101">
        <v>34.49527077215703</v>
      </c>
      <c r="G144" s="101" t="s">
        <v>58</v>
      </c>
      <c r="H144" s="101">
        <v>-8.264411038619627</v>
      </c>
      <c r="I144" s="101">
        <v>93.91558163716162</v>
      </c>
      <c r="J144" s="101" t="s">
        <v>61</v>
      </c>
      <c r="K144" s="101">
        <v>0.06858711622947238</v>
      </c>
      <c r="L144" s="101">
        <v>0.8524192741856805</v>
      </c>
      <c r="M144" s="101">
        <v>0.020007020940464183</v>
      </c>
      <c r="N144" s="101">
        <v>-0.026116176206774665</v>
      </c>
      <c r="O144" s="101">
        <v>0.002147602542934937</v>
      </c>
      <c r="P144" s="101">
        <v>0.02444777921708244</v>
      </c>
      <c r="Q144" s="101">
        <v>0.000592618020695448</v>
      </c>
      <c r="R144" s="101">
        <v>-0.00040141792595147765</v>
      </c>
      <c r="S144" s="101">
        <v>-2.17160529255766E-05</v>
      </c>
      <c r="T144" s="101">
        <v>0.00035787501136038796</v>
      </c>
      <c r="U144" s="101">
        <v>2.474997639350361E-05</v>
      </c>
      <c r="V144" s="101">
        <v>-1.4830309505729446E-05</v>
      </c>
      <c r="W144" s="101">
        <v>-2.8796698950522745E-06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1791</v>
      </c>
      <c r="B146" s="101">
        <v>113.74</v>
      </c>
      <c r="C146" s="101">
        <v>113.04</v>
      </c>
      <c r="D146" s="101">
        <v>9.323838934554878</v>
      </c>
      <c r="E146" s="101">
        <v>9.91298596997238</v>
      </c>
      <c r="F146" s="101">
        <v>27.97182830617186</v>
      </c>
      <c r="G146" s="101" t="s">
        <v>59</v>
      </c>
      <c r="H146" s="101">
        <v>25.136014864295007</v>
      </c>
      <c r="I146" s="101">
        <v>71.376014864295</v>
      </c>
      <c r="J146" s="101" t="s">
        <v>73</v>
      </c>
      <c r="K146" s="101">
        <v>2.2925821537868307</v>
      </c>
      <c r="M146" s="101" t="s">
        <v>68</v>
      </c>
      <c r="N146" s="101">
        <v>1.3779181539332297</v>
      </c>
      <c r="X146" s="101">
        <v>67.5</v>
      </c>
    </row>
    <row r="147" spans="1:24" s="101" customFormat="1" ht="12.75" hidden="1">
      <c r="A147" s="101">
        <v>1790</v>
      </c>
      <c r="B147" s="101">
        <v>145.3800048828125</v>
      </c>
      <c r="C147" s="101">
        <v>131.5800018310547</v>
      </c>
      <c r="D147" s="101">
        <v>8.86266040802002</v>
      </c>
      <c r="E147" s="101">
        <v>9.190146446228027</v>
      </c>
      <c r="F147" s="101">
        <v>24.256841957109234</v>
      </c>
      <c r="G147" s="101" t="s">
        <v>56</v>
      </c>
      <c r="H147" s="101">
        <v>-12.67611157559945</v>
      </c>
      <c r="I147" s="101">
        <v>65.20389330721305</v>
      </c>
      <c r="J147" s="101" t="s">
        <v>62</v>
      </c>
      <c r="K147" s="101">
        <v>1.3187239297441131</v>
      </c>
      <c r="L147" s="101">
        <v>0.6729493382497994</v>
      </c>
      <c r="M147" s="101">
        <v>0.3121901529792442</v>
      </c>
      <c r="N147" s="101">
        <v>0.0024587839748825098</v>
      </c>
      <c r="O147" s="101">
        <v>0.05296206245794272</v>
      </c>
      <c r="P147" s="101">
        <v>0.019304792711554563</v>
      </c>
      <c r="Q147" s="101">
        <v>0.006446703796801858</v>
      </c>
      <c r="R147" s="101">
        <v>3.786732758740253E-05</v>
      </c>
      <c r="S147" s="101">
        <v>0.0006948670857885788</v>
      </c>
      <c r="T147" s="101">
        <v>0.00028410187922808697</v>
      </c>
      <c r="U147" s="101">
        <v>0.00014100185596373392</v>
      </c>
      <c r="V147" s="101">
        <v>1.3962305772242165E-06</v>
      </c>
      <c r="W147" s="101">
        <v>4.333083692563795E-05</v>
      </c>
      <c r="X147" s="101">
        <v>67.5</v>
      </c>
    </row>
    <row r="148" spans="1:24" s="101" customFormat="1" ht="12.75" hidden="1">
      <c r="A148" s="101">
        <v>1792</v>
      </c>
      <c r="B148" s="101">
        <v>152.8800048828125</v>
      </c>
      <c r="C148" s="101">
        <v>158.77999877929688</v>
      </c>
      <c r="D148" s="101">
        <v>8.624545097351074</v>
      </c>
      <c r="E148" s="101">
        <v>8.669768333435059</v>
      </c>
      <c r="F148" s="101">
        <v>27.916000946775874</v>
      </c>
      <c r="G148" s="101" t="s">
        <v>57</v>
      </c>
      <c r="H148" s="101">
        <v>-8.244009735295876</v>
      </c>
      <c r="I148" s="101">
        <v>77.13599514751662</v>
      </c>
      <c r="J148" s="101" t="s">
        <v>60</v>
      </c>
      <c r="K148" s="101">
        <v>1.2850276252104709</v>
      </c>
      <c r="L148" s="101">
        <v>0.0036615861931854543</v>
      </c>
      <c r="M148" s="101">
        <v>-0.3033960626144532</v>
      </c>
      <c r="N148" s="101">
        <v>2.5660418566198227E-05</v>
      </c>
      <c r="O148" s="101">
        <v>0.05173405005349967</v>
      </c>
      <c r="P148" s="101">
        <v>0.0004187190928151136</v>
      </c>
      <c r="Q148" s="101">
        <v>-0.006223067570535878</v>
      </c>
      <c r="R148" s="101">
        <v>2.1001745082093587E-06</v>
      </c>
      <c r="S148" s="101">
        <v>0.0006872460851190729</v>
      </c>
      <c r="T148" s="101">
        <v>2.9805845093722425E-05</v>
      </c>
      <c r="U148" s="101">
        <v>-0.0001327671487806187</v>
      </c>
      <c r="V148" s="101">
        <v>1.7868236667736393E-07</v>
      </c>
      <c r="W148" s="101">
        <v>4.304430058944673E-05</v>
      </c>
      <c r="X148" s="101">
        <v>67.5</v>
      </c>
    </row>
    <row r="149" spans="1:24" s="101" customFormat="1" ht="12.75" hidden="1">
      <c r="A149" s="101">
        <v>1789</v>
      </c>
      <c r="B149" s="101">
        <v>171.9600067138672</v>
      </c>
      <c r="C149" s="101">
        <v>168.86000061035156</v>
      </c>
      <c r="D149" s="101">
        <v>8.37063980102539</v>
      </c>
      <c r="E149" s="101">
        <v>8.751054763793945</v>
      </c>
      <c r="F149" s="101">
        <v>34.96197882127362</v>
      </c>
      <c r="G149" s="101" t="s">
        <v>58</v>
      </c>
      <c r="H149" s="101">
        <v>-4.844945444499388</v>
      </c>
      <c r="I149" s="101">
        <v>99.6150612693678</v>
      </c>
      <c r="J149" s="101" t="s">
        <v>61</v>
      </c>
      <c r="K149" s="101">
        <v>0.2962039927578532</v>
      </c>
      <c r="L149" s="101">
        <v>0.6729393766435375</v>
      </c>
      <c r="M149" s="101">
        <v>0.07357663220921914</v>
      </c>
      <c r="N149" s="101">
        <v>0.0024586500723075746</v>
      </c>
      <c r="O149" s="101">
        <v>0.011338788509405095</v>
      </c>
      <c r="P149" s="101">
        <v>0.01930025118897167</v>
      </c>
      <c r="Q149" s="101">
        <v>0.0016832765239984122</v>
      </c>
      <c r="R149" s="101">
        <v>3.780904343734081E-05</v>
      </c>
      <c r="S149" s="101">
        <v>0.00010263082091077741</v>
      </c>
      <c r="T149" s="101">
        <v>0.00028253404994651446</v>
      </c>
      <c r="U149" s="101">
        <v>4.748060224852488E-05</v>
      </c>
      <c r="V149" s="101">
        <v>1.3847499545457459E-06</v>
      </c>
      <c r="W149" s="101">
        <v>4.974898535808049E-06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1791</v>
      </c>
      <c r="B151" s="101">
        <v>119</v>
      </c>
      <c r="C151" s="101">
        <v>105</v>
      </c>
      <c r="D151" s="101">
        <v>9.281453042872354</v>
      </c>
      <c r="E151" s="101">
        <v>9.814752519068188</v>
      </c>
      <c r="F151" s="101">
        <v>30.65528041352939</v>
      </c>
      <c r="G151" s="101" t="s">
        <v>59</v>
      </c>
      <c r="H151" s="101">
        <v>27.09800665166084</v>
      </c>
      <c r="I151" s="101">
        <v>78.59800665166084</v>
      </c>
      <c r="J151" s="101" t="s">
        <v>73</v>
      </c>
      <c r="K151" s="101">
        <v>2.9967845859533426</v>
      </c>
      <c r="M151" s="101" t="s">
        <v>68</v>
      </c>
      <c r="N151" s="101">
        <v>1.8683229737182552</v>
      </c>
      <c r="X151" s="101">
        <v>67.5</v>
      </c>
    </row>
    <row r="152" spans="1:24" s="101" customFormat="1" ht="12.75" hidden="1">
      <c r="A152" s="101">
        <v>1790</v>
      </c>
      <c r="B152" s="101">
        <v>152.8000030517578</v>
      </c>
      <c r="C152" s="101">
        <v>145.89999389648438</v>
      </c>
      <c r="D152" s="101">
        <v>8.674969673156738</v>
      </c>
      <c r="E152" s="101">
        <v>8.875490188598633</v>
      </c>
      <c r="F152" s="101">
        <v>23.75120164652692</v>
      </c>
      <c r="G152" s="101" t="s">
        <v>56</v>
      </c>
      <c r="H152" s="101">
        <v>-20.053649739196786</v>
      </c>
      <c r="I152" s="101">
        <v>65.24635331256103</v>
      </c>
      <c r="J152" s="101" t="s">
        <v>62</v>
      </c>
      <c r="K152" s="101">
        <v>1.4576991416265161</v>
      </c>
      <c r="L152" s="101">
        <v>0.8650586079565606</v>
      </c>
      <c r="M152" s="101">
        <v>0.3450909380478239</v>
      </c>
      <c r="N152" s="101">
        <v>0.019719247228957036</v>
      </c>
      <c r="O152" s="101">
        <v>0.05854356382362171</v>
      </c>
      <c r="P152" s="101">
        <v>0.02481584764821084</v>
      </c>
      <c r="Q152" s="101">
        <v>0.007126123008442894</v>
      </c>
      <c r="R152" s="101">
        <v>0.0003035731926226303</v>
      </c>
      <c r="S152" s="101">
        <v>0.000768108078895465</v>
      </c>
      <c r="T152" s="101">
        <v>0.0003652006368033693</v>
      </c>
      <c r="U152" s="101">
        <v>0.00015586156367869525</v>
      </c>
      <c r="V152" s="101">
        <v>1.1256963598135685E-05</v>
      </c>
      <c r="W152" s="101">
        <v>4.789946435180283E-05</v>
      </c>
      <c r="X152" s="101">
        <v>67.5</v>
      </c>
    </row>
    <row r="153" spans="1:24" s="101" customFormat="1" ht="12.75" hidden="1">
      <c r="A153" s="101">
        <v>1792</v>
      </c>
      <c r="B153" s="101">
        <v>164.52000427246094</v>
      </c>
      <c r="C153" s="101">
        <v>166.82000732421875</v>
      </c>
      <c r="D153" s="101">
        <v>8.523720741271973</v>
      </c>
      <c r="E153" s="101">
        <v>8.698153495788574</v>
      </c>
      <c r="F153" s="101">
        <v>32.00259094654172</v>
      </c>
      <c r="G153" s="101" t="s">
        <v>57</v>
      </c>
      <c r="H153" s="101">
        <v>-7.502475719829604</v>
      </c>
      <c r="I153" s="101">
        <v>89.51752855263133</v>
      </c>
      <c r="J153" s="101" t="s">
        <v>60</v>
      </c>
      <c r="K153" s="101">
        <v>1.333110881742856</v>
      </c>
      <c r="L153" s="101">
        <v>0.0047065682044832155</v>
      </c>
      <c r="M153" s="101">
        <v>-0.3139888038132894</v>
      </c>
      <c r="N153" s="101">
        <v>0.00020406217605479712</v>
      </c>
      <c r="O153" s="101">
        <v>0.05379211626345311</v>
      </c>
      <c r="P153" s="101">
        <v>0.0005382813499824373</v>
      </c>
      <c r="Q153" s="101">
        <v>-0.006404016420955011</v>
      </c>
      <c r="R153" s="101">
        <v>1.644735764714375E-05</v>
      </c>
      <c r="S153" s="101">
        <v>0.0007246095751425409</v>
      </c>
      <c r="T153" s="101">
        <v>3.8321619859093485E-05</v>
      </c>
      <c r="U153" s="101">
        <v>-0.00013421313660710648</v>
      </c>
      <c r="V153" s="101">
        <v>1.3118280568887131E-06</v>
      </c>
      <c r="W153" s="101">
        <v>4.568928953728058E-05</v>
      </c>
      <c r="X153" s="101">
        <v>67.5</v>
      </c>
    </row>
    <row r="154" spans="1:24" s="101" customFormat="1" ht="12.75" hidden="1">
      <c r="A154" s="101">
        <v>1789</v>
      </c>
      <c r="B154" s="101">
        <v>180.4600067138672</v>
      </c>
      <c r="C154" s="101">
        <v>177.36000061035156</v>
      </c>
      <c r="D154" s="101">
        <v>8.34461498260498</v>
      </c>
      <c r="E154" s="101">
        <v>8.83609390258789</v>
      </c>
      <c r="F154" s="101">
        <v>37.90369180686782</v>
      </c>
      <c r="G154" s="101" t="s">
        <v>58</v>
      </c>
      <c r="H154" s="101">
        <v>-4.587874870025473</v>
      </c>
      <c r="I154" s="101">
        <v>108.37213184384171</v>
      </c>
      <c r="J154" s="101" t="s">
        <v>61</v>
      </c>
      <c r="K154" s="101">
        <v>0.5896627548671076</v>
      </c>
      <c r="L154" s="101">
        <v>0.8650458042297408</v>
      </c>
      <c r="M154" s="101">
        <v>0.14317397320262754</v>
      </c>
      <c r="N154" s="101">
        <v>0.01971819134467037</v>
      </c>
      <c r="O154" s="101">
        <v>0.02310318361329478</v>
      </c>
      <c r="P154" s="101">
        <v>0.024810009022317434</v>
      </c>
      <c r="Q154" s="101">
        <v>0.003125732364038511</v>
      </c>
      <c r="R154" s="101">
        <v>0.0003031273127013195</v>
      </c>
      <c r="S154" s="101">
        <v>0.00025481558915464394</v>
      </c>
      <c r="T154" s="101">
        <v>0.00036318446906904154</v>
      </c>
      <c r="U154" s="101">
        <v>7.92443120637068E-05</v>
      </c>
      <c r="V154" s="101">
        <v>1.1180265497693312E-05</v>
      </c>
      <c r="W154" s="101">
        <v>1.4382194087418421E-05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22.466023055767472</v>
      </c>
      <c r="G155" s="102"/>
      <c r="H155" s="102"/>
      <c r="I155" s="115"/>
      <c r="J155" s="115" t="s">
        <v>158</v>
      </c>
      <c r="K155" s="102">
        <f>AVERAGE(K153,K148,K143,K138,K133,K128)</f>
        <v>1.3118241343735313</v>
      </c>
      <c r="L155" s="102">
        <f>AVERAGE(L153,L148,L143,L138,L133,L128)</f>
        <v>0.004467366905061376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37.90369180686782</v>
      </c>
      <c r="G156" s="102"/>
      <c r="H156" s="102"/>
      <c r="I156" s="115"/>
      <c r="J156" s="115" t="s">
        <v>159</v>
      </c>
      <c r="K156" s="102">
        <f>AVERAGE(K154,K149,K144,K139,K134,K129)</f>
        <v>0.4499275496663997</v>
      </c>
      <c r="L156" s="102">
        <f>AVERAGE(L154,L149,L144,L139,L134,L129)</f>
        <v>0.8210140695156007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0.819890083983457</v>
      </c>
      <c r="L157" s="102">
        <f>ABS(L155/$H$33)</f>
        <v>0.012409352514059379</v>
      </c>
      <c r="M157" s="115" t="s">
        <v>111</v>
      </c>
      <c r="N157" s="102">
        <f>K157+L157+L158+K158</f>
        <v>1.6010738831643119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0.25564065321954527</v>
      </c>
      <c r="L158" s="102">
        <f>ABS(L156/$H$34)</f>
        <v>0.5131337934472504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1791</v>
      </c>
      <c r="B161" s="101">
        <v>105.32</v>
      </c>
      <c r="C161" s="101">
        <v>110.22</v>
      </c>
      <c r="D161" s="101">
        <v>9.70623634142643</v>
      </c>
      <c r="E161" s="101">
        <v>10.28801834567615</v>
      </c>
      <c r="F161" s="101">
        <v>25.861601529788523</v>
      </c>
      <c r="G161" s="101" t="s">
        <v>59</v>
      </c>
      <c r="H161" s="101">
        <v>25.549026186833864</v>
      </c>
      <c r="I161" s="101">
        <v>63.36902618683386</v>
      </c>
      <c r="J161" s="101" t="s">
        <v>73</v>
      </c>
      <c r="K161" s="101">
        <v>3.9323047209745408</v>
      </c>
      <c r="M161" s="101" t="s">
        <v>68</v>
      </c>
      <c r="N161" s="101">
        <v>2.4482083449900194</v>
      </c>
      <c r="X161" s="101">
        <v>67.5</v>
      </c>
    </row>
    <row r="162" spans="1:24" s="101" customFormat="1" ht="12.75" hidden="1">
      <c r="A162" s="101">
        <v>1790</v>
      </c>
      <c r="B162" s="101">
        <v>184.77999877929688</v>
      </c>
      <c r="C162" s="101">
        <v>161.3800048828125</v>
      </c>
      <c r="D162" s="101">
        <v>8.539000511169434</v>
      </c>
      <c r="E162" s="101">
        <v>9.264981269836426</v>
      </c>
      <c r="F162" s="101">
        <v>31.330840318464933</v>
      </c>
      <c r="G162" s="101" t="s">
        <v>56</v>
      </c>
      <c r="H162" s="101">
        <v>-29.723972905020176</v>
      </c>
      <c r="I162" s="101">
        <v>87.5560258742767</v>
      </c>
      <c r="J162" s="101" t="s">
        <v>62</v>
      </c>
      <c r="K162" s="101">
        <v>1.6719358212643496</v>
      </c>
      <c r="L162" s="101">
        <v>0.9871916544115978</v>
      </c>
      <c r="M162" s="101">
        <v>0.3958088641598469</v>
      </c>
      <c r="N162" s="101">
        <v>0.018562668881240696</v>
      </c>
      <c r="O162" s="101">
        <v>0.06714811766528762</v>
      </c>
      <c r="P162" s="101">
        <v>0.028319539280233785</v>
      </c>
      <c r="Q162" s="101">
        <v>0.008173480827316311</v>
      </c>
      <c r="R162" s="101">
        <v>0.0002856343595064694</v>
      </c>
      <c r="S162" s="101">
        <v>0.0008810385984682084</v>
      </c>
      <c r="T162" s="101">
        <v>0.0004167486246842854</v>
      </c>
      <c r="U162" s="101">
        <v>0.00017876600056094868</v>
      </c>
      <c r="V162" s="101">
        <v>1.0606009048512424E-05</v>
      </c>
      <c r="W162" s="101">
        <v>5.4947049961394255E-05</v>
      </c>
      <c r="X162" s="101">
        <v>67.5</v>
      </c>
    </row>
    <row r="163" spans="1:24" s="101" customFormat="1" ht="12.75" hidden="1">
      <c r="A163" s="101">
        <v>1789</v>
      </c>
      <c r="B163" s="101">
        <v>167.36000061035156</v>
      </c>
      <c r="C163" s="101">
        <v>167.25999450683594</v>
      </c>
      <c r="D163" s="101">
        <v>8.347644805908203</v>
      </c>
      <c r="E163" s="101">
        <v>8.906641960144043</v>
      </c>
      <c r="F163" s="101">
        <v>35.68218494478596</v>
      </c>
      <c r="G163" s="101" t="s">
        <v>57</v>
      </c>
      <c r="H163" s="101">
        <v>2.0674969533410916</v>
      </c>
      <c r="I163" s="101">
        <v>101.92749756369265</v>
      </c>
      <c r="J163" s="101" t="s">
        <v>60</v>
      </c>
      <c r="K163" s="101">
        <v>0.908615465798375</v>
      </c>
      <c r="L163" s="101">
        <v>0.00537113808179825</v>
      </c>
      <c r="M163" s="101">
        <v>-0.21131191279132416</v>
      </c>
      <c r="N163" s="101">
        <v>-0.00019218970674858893</v>
      </c>
      <c r="O163" s="101">
        <v>0.037097132586995415</v>
      </c>
      <c r="P163" s="101">
        <v>0.0006143450585005558</v>
      </c>
      <c r="Q163" s="101">
        <v>-0.004180688957604489</v>
      </c>
      <c r="R163" s="101">
        <v>-1.5411503710889685E-05</v>
      </c>
      <c r="S163" s="101">
        <v>0.0005352044957949972</v>
      </c>
      <c r="T163" s="101">
        <v>4.374281237086692E-05</v>
      </c>
      <c r="U163" s="101">
        <v>-7.89886389474857E-05</v>
      </c>
      <c r="V163" s="101">
        <v>-1.204514636504749E-06</v>
      </c>
      <c r="W163" s="101">
        <v>3.481142790205396E-05</v>
      </c>
      <c r="X163" s="101">
        <v>67.5</v>
      </c>
    </row>
    <row r="164" spans="1:24" s="101" customFormat="1" ht="12.75" hidden="1">
      <c r="A164" s="101">
        <v>1792</v>
      </c>
      <c r="B164" s="101">
        <v>157.39999389648438</v>
      </c>
      <c r="C164" s="101">
        <v>164.3000030517578</v>
      </c>
      <c r="D164" s="101">
        <v>8.548181533813477</v>
      </c>
      <c r="E164" s="101">
        <v>8.65391731262207</v>
      </c>
      <c r="F164" s="101">
        <v>34.70064687838417</v>
      </c>
      <c r="G164" s="101" t="s">
        <v>58</v>
      </c>
      <c r="H164" s="101">
        <v>6.857871518694552</v>
      </c>
      <c r="I164" s="101">
        <v>96.75786541517893</v>
      </c>
      <c r="J164" s="101" t="s">
        <v>61</v>
      </c>
      <c r="K164" s="101">
        <v>1.4034911206483982</v>
      </c>
      <c r="L164" s="101">
        <v>0.9871770425894303</v>
      </c>
      <c r="M164" s="101">
        <v>0.334681837660755</v>
      </c>
      <c r="N164" s="101">
        <v>-0.01856167393074239</v>
      </c>
      <c r="O164" s="101">
        <v>0.055970281934381874</v>
      </c>
      <c r="P164" s="101">
        <v>0.02831287490160263</v>
      </c>
      <c r="Q164" s="101">
        <v>0.007023363060120929</v>
      </c>
      <c r="R164" s="101">
        <v>-0.0002852182898834509</v>
      </c>
      <c r="S164" s="101">
        <v>0.0006998465257980836</v>
      </c>
      <c r="T164" s="101">
        <v>0.00041444659793769633</v>
      </c>
      <c r="U164" s="101">
        <v>0.00016036856884620767</v>
      </c>
      <c r="V164" s="101">
        <v>-1.0537389260512932E-05</v>
      </c>
      <c r="W164" s="101">
        <v>4.25128543722961E-05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1791</v>
      </c>
      <c r="B166" s="101">
        <v>104.28</v>
      </c>
      <c r="C166" s="101">
        <v>111.88</v>
      </c>
      <c r="D166" s="101">
        <v>9.681119917017325</v>
      </c>
      <c r="E166" s="101">
        <v>10.45938260452727</v>
      </c>
      <c r="F166" s="101">
        <v>24.437256439725648</v>
      </c>
      <c r="G166" s="101" t="s">
        <v>59</v>
      </c>
      <c r="H166" s="101">
        <v>23.25165750067616</v>
      </c>
      <c r="I166" s="101">
        <v>60.03165750067616</v>
      </c>
      <c r="J166" s="101" t="s">
        <v>73</v>
      </c>
      <c r="K166" s="101">
        <v>2.994283042525496</v>
      </c>
      <c r="M166" s="101" t="s">
        <v>68</v>
      </c>
      <c r="N166" s="101">
        <v>1.6303959816753355</v>
      </c>
      <c r="X166" s="101">
        <v>67.5</v>
      </c>
    </row>
    <row r="167" spans="1:24" s="101" customFormat="1" ht="12.75" hidden="1">
      <c r="A167" s="101">
        <v>1790</v>
      </c>
      <c r="B167" s="101">
        <v>159.13999938964844</v>
      </c>
      <c r="C167" s="101">
        <v>144.74000549316406</v>
      </c>
      <c r="D167" s="101">
        <v>8.832677841186523</v>
      </c>
      <c r="E167" s="101">
        <v>9.241031646728516</v>
      </c>
      <c r="F167" s="101">
        <v>27.350347321864504</v>
      </c>
      <c r="G167" s="101" t="s">
        <v>56</v>
      </c>
      <c r="H167" s="101">
        <v>-17.8284022878983</v>
      </c>
      <c r="I167" s="101">
        <v>73.81159710175014</v>
      </c>
      <c r="J167" s="101" t="s">
        <v>62</v>
      </c>
      <c r="K167" s="101">
        <v>1.627494175184405</v>
      </c>
      <c r="L167" s="101">
        <v>0.4377458581885502</v>
      </c>
      <c r="M167" s="101">
        <v>0.38528788081147847</v>
      </c>
      <c r="N167" s="101">
        <v>0.031356089760621854</v>
      </c>
      <c r="O167" s="101">
        <v>0.06536306119423711</v>
      </c>
      <c r="P167" s="101">
        <v>0.012557611031001724</v>
      </c>
      <c r="Q167" s="101">
        <v>0.00795619842174797</v>
      </c>
      <c r="R167" s="101">
        <v>0.0004826078655596808</v>
      </c>
      <c r="S167" s="101">
        <v>0.0008575846205069147</v>
      </c>
      <c r="T167" s="101">
        <v>0.0001848232945858663</v>
      </c>
      <c r="U167" s="101">
        <v>0.00017401252128635151</v>
      </c>
      <c r="V167" s="101">
        <v>1.7923191890255324E-05</v>
      </c>
      <c r="W167" s="101">
        <v>5.347922128294634E-05</v>
      </c>
      <c r="X167" s="101">
        <v>67.5</v>
      </c>
    </row>
    <row r="168" spans="1:24" s="101" customFormat="1" ht="12.75" hidden="1">
      <c r="A168" s="101">
        <v>1789</v>
      </c>
      <c r="B168" s="101">
        <v>172.97999572753906</v>
      </c>
      <c r="C168" s="101">
        <v>174.67999267578125</v>
      </c>
      <c r="D168" s="101">
        <v>8.098612785339355</v>
      </c>
      <c r="E168" s="101">
        <v>8.612648963928223</v>
      </c>
      <c r="F168" s="101">
        <v>33.083465776932165</v>
      </c>
      <c r="G168" s="101" t="s">
        <v>57</v>
      </c>
      <c r="H168" s="101">
        <v>-8.046879544557953</v>
      </c>
      <c r="I168" s="101">
        <v>97.43311618298111</v>
      </c>
      <c r="J168" s="101" t="s">
        <v>60</v>
      </c>
      <c r="K168" s="101">
        <v>1.208059174809628</v>
      </c>
      <c r="L168" s="101">
        <v>0.0023819261825244555</v>
      </c>
      <c r="M168" s="101">
        <v>-0.2830385998213521</v>
      </c>
      <c r="N168" s="101">
        <v>-0.0003241277688860567</v>
      </c>
      <c r="O168" s="101">
        <v>0.04898718884368525</v>
      </c>
      <c r="P168" s="101">
        <v>0.0002722776111321624</v>
      </c>
      <c r="Q168" s="101">
        <v>-0.00570103924480248</v>
      </c>
      <c r="R168" s="101">
        <v>-2.6028928074486845E-05</v>
      </c>
      <c r="S168" s="101">
        <v>0.0006795821836963502</v>
      </c>
      <c r="T168" s="101">
        <v>1.937820569715741E-05</v>
      </c>
      <c r="U168" s="101">
        <v>-0.00011467890602163421</v>
      </c>
      <c r="V168" s="101">
        <v>-2.0408695216718696E-06</v>
      </c>
      <c r="W168" s="101">
        <v>4.343788847735756E-05</v>
      </c>
      <c r="X168" s="101">
        <v>67.5</v>
      </c>
    </row>
    <row r="169" spans="1:24" s="101" customFormat="1" ht="12.75" hidden="1">
      <c r="A169" s="101">
        <v>1792</v>
      </c>
      <c r="B169" s="101">
        <v>151.94000244140625</v>
      </c>
      <c r="C169" s="101">
        <v>157.24000549316406</v>
      </c>
      <c r="D169" s="101">
        <v>8.73513412475586</v>
      </c>
      <c r="E169" s="101">
        <v>8.76045036315918</v>
      </c>
      <c r="F169" s="101">
        <v>34.85552180988968</v>
      </c>
      <c r="G169" s="101" t="s">
        <v>58</v>
      </c>
      <c r="H169" s="101">
        <v>10.647832687476082</v>
      </c>
      <c r="I169" s="101">
        <v>95.08783512888233</v>
      </c>
      <c r="J169" s="101" t="s">
        <v>61</v>
      </c>
      <c r="K169" s="101">
        <v>1.0905642211339261</v>
      </c>
      <c r="L169" s="101">
        <v>0.43773937769966653</v>
      </c>
      <c r="M169" s="101">
        <v>0.2614113656889626</v>
      </c>
      <c r="N169" s="101">
        <v>-0.031354414462171215</v>
      </c>
      <c r="O169" s="101">
        <v>0.04327337631702321</v>
      </c>
      <c r="P169" s="101">
        <v>0.012554658884589908</v>
      </c>
      <c r="Q169" s="101">
        <v>0.0055497067359858605</v>
      </c>
      <c r="R169" s="101">
        <v>-0.0004819054334652849</v>
      </c>
      <c r="S169" s="101">
        <v>0.000523086452637123</v>
      </c>
      <c r="T169" s="101">
        <v>0.00018380461192672119</v>
      </c>
      <c r="U169" s="101">
        <v>0.00013087821086076216</v>
      </c>
      <c r="V169" s="101">
        <v>-1.78066184080646E-05</v>
      </c>
      <c r="W169" s="101">
        <v>3.1195784228946514E-05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1791</v>
      </c>
      <c r="B171" s="101">
        <v>112.74</v>
      </c>
      <c r="C171" s="101">
        <v>116.54</v>
      </c>
      <c r="D171" s="101">
        <v>9.530311874561743</v>
      </c>
      <c r="E171" s="101">
        <v>10.16988177230395</v>
      </c>
      <c r="F171" s="101">
        <v>26.839158904473603</v>
      </c>
      <c r="G171" s="101" t="s">
        <v>59</v>
      </c>
      <c r="H171" s="101">
        <v>21.759218883839438</v>
      </c>
      <c r="I171" s="101">
        <v>66.99921888383943</v>
      </c>
      <c r="J171" s="101" t="s">
        <v>73</v>
      </c>
      <c r="K171" s="101">
        <v>3.0024649146427795</v>
      </c>
      <c r="M171" s="101" t="s">
        <v>68</v>
      </c>
      <c r="N171" s="101">
        <v>1.5530563689886705</v>
      </c>
      <c r="X171" s="101">
        <v>67.5</v>
      </c>
    </row>
    <row r="172" spans="1:24" s="101" customFormat="1" ht="12.75" hidden="1">
      <c r="A172" s="101">
        <v>1790</v>
      </c>
      <c r="B172" s="101">
        <v>130.5800018310547</v>
      </c>
      <c r="C172" s="101">
        <v>119.08000183105469</v>
      </c>
      <c r="D172" s="101">
        <v>8.981181144714355</v>
      </c>
      <c r="E172" s="101">
        <v>9.504616737365723</v>
      </c>
      <c r="F172" s="101">
        <v>22.466023055767472</v>
      </c>
      <c r="G172" s="101" t="s">
        <v>56</v>
      </c>
      <c r="H172" s="101">
        <v>-3.5239035152988265</v>
      </c>
      <c r="I172" s="101">
        <v>59.55609831575586</v>
      </c>
      <c r="J172" s="101" t="s">
        <v>62</v>
      </c>
      <c r="K172" s="101">
        <v>1.6841106488340838</v>
      </c>
      <c r="L172" s="101">
        <v>0.04824038801911372</v>
      </c>
      <c r="M172" s="101">
        <v>0.39869065256286845</v>
      </c>
      <c r="N172" s="101">
        <v>0.017593805604696408</v>
      </c>
      <c r="O172" s="101">
        <v>0.0676367536127161</v>
      </c>
      <c r="P172" s="101">
        <v>0.0013838898978133965</v>
      </c>
      <c r="Q172" s="101">
        <v>0.008232938632925893</v>
      </c>
      <c r="R172" s="101">
        <v>0.0002708355837833784</v>
      </c>
      <c r="S172" s="101">
        <v>0.0008873765102988641</v>
      </c>
      <c r="T172" s="101">
        <v>2.031316433470136E-05</v>
      </c>
      <c r="U172" s="101">
        <v>0.0001800560240987766</v>
      </c>
      <c r="V172" s="101">
        <v>1.0071023416397333E-05</v>
      </c>
      <c r="W172" s="101">
        <v>5.5328722477003905E-05</v>
      </c>
      <c r="X172" s="101">
        <v>67.5</v>
      </c>
    </row>
    <row r="173" spans="1:24" s="101" customFormat="1" ht="12.75" hidden="1">
      <c r="A173" s="101">
        <v>1789</v>
      </c>
      <c r="B173" s="101">
        <v>171.82000732421875</v>
      </c>
      <c r="C173" s="101">
        <v>175.9199981689453</v>
      </c>
      <c r="D173" s="101">
        <v>8.242671966552734</v>
      </c>
      <c r="E173" s="101">
        <v>8.659168243408203</v>
      </c>
      <c r="F173" s="101">
        <v>28.885368821587996</v>
      </c>
      <c r="G173" s="101" t="s">
        <v>57</v>
      </c>
      <c r="H173" s="101">
        <v>-20.7414238217424</v>
      </c>
      <c r="I173" s="101">
        <v>83.57858350247635</v>
      </c>
      <c r="J173" s="101" t="s">
        <v>60</v>
      </c>
      <c r="K173" s="101">
        <v>1.6362276754602896</v>
      </c>
      <c r="L173" s="101">
        <v>-0.00026213327533712187</v>
      </c>
      <c r="M173" s="101">
        <v>-0.3862567305787264</v>
      </c>
      <c r="N173" s="101">
        <v>-0.0001813414400248048</v>
      </c>
      <c r="O173" s="101">
        <v>0.06588261197074215</v>
      </c>
      <c r="P173" s="101">
        <v>-3.029274004999521E-05</v>
      </c>
      <c r="Q173" s="101">
        <v>-0.007919883985921219</v>
      </c>
      <c r="R173" s="101">
        <v>-1.455685201493246E-05</v>
      </c>
      <c r="S173" s="101">
        <v>0.0008759452916199167</v>
      </c>
      <c r="T173" s="101">
        <v>-2.1744873378817183E-06</v>
      </c>
      <c r="U173" s="101">
        <v>-0.00016876516733365808</v>
      </c>
      <c r="V173" s="101">
        <v>-1.1335143793558834E-06</v>
      </c>
      <c r="W173" s="101">
        <v>5.487976790970831E-05</v>
      </c>
      <c r="X173" s="101">
        <v>67.5</v>
      </c>
    </row>
    <row r="174" spans="1:24" s="101" customFormat="1" ht="12.75" hidden="1">
      <c r="A174" s="101">
        <v>1792</v>
      </c>
      <c r="B174" s="101">
        <v>160.0800018310547</v>
      </c>
      <c r="C174" s="101">
        <v>161.3800048828125</v>
      </c>
      <c r="D174" s="101">
        <v>8.811827659606934</v>
      </c>
      <c r="E174" s="101">
        <v>8.87162971496582</v>
      </c>
      <c r="F174" s="101">
        <v>36.81321676862156</v>
      </c>
      <c r="G174" s="101" t="s">
        <v>58</v>
      </c>
      <c r="H174" s="101">
        <v>7.008464983591821</v>
      </c>
      <c r="I174" s="101">
        <v>99.58846681464651</v>
      </c>
      <c r="J174" s="101" t="s">
        <v>61</v>
      </c>
      <c r="K174" s="101">
        <v>0.39873258153074964</v>
      </c>
      <c r="L174" s="101">
        <v>-0.04823967581131336</v>
      </c>
      <c r="M174" s="101">
        <v>0.09879258334328077</v>
      </c>
      <c r="N174" s="101">
        <v>-0.017592871026014385</v>
      </c>
      <c r="O174" s="101">
        <v>0.01530398246143426</v>
      </c>
      <c r="P174" s="101">
        <v>-0.0013835583107228392</v>
      </c>
      <c r="Q174" s="101">
        <v>0.0022487143400334976</v>
      </c>
      <c r="R174" s="101">
        <v>-0.0002704441005137637</v>
      </c>
      <c r="S174" s="101">
        <v>0.0001419750580879932</v>
      </c>
      <c r="T174" s="101">
        <v>-2.019644152087133E-05</v>
      </c>
      <c r="U174" s="101">
        <v>6.275739087232367E-05</v>
      </c>
      <c r="V174" s="101">
        <v>-1.0007030418931325E-05</v>
      </c>
      <c r="W174" s="101">
        <v>7.0341030070554965E-06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1791</v>
      </c>
      <c r="B176" s="101">
        <v>107.4</v>
      </c>
      <c r="C176" s="101">
        <v>110</v>
      </c>
      <c r="D176" s="101">
        <v>9.551007375517505</v>
      </c>
      <c r="E176" s="101">
        <v>10.417861974900493</v>
      </c>
      <c r="F176" s="101">
        <v>23.870061910090055</v>
      </c>
      <c r="G176" s="101" t="s">
        <v>59</v>
      </c>
      <c r="H176" s="101">
        <v>19.544930595658023</v>
      </c>
      <c r="I176" s="101">
        <v>59.44493059565803</v>
      </c>
      <c r="J176" s="101" t="s">
        <v>73</v>
      </c>
      <c r="K176" s="101">
        <v>3.883884806571057</v>
      </c>
      <c r="M176" s="101" t="s">
        <v>68</v>
      </c>
      <c r="N176" s="101">
        <v>2.02384237258706</v>
      </c>
      <c r="X176" s="101">
        <v>67.5</v>
      </c>
    </row>
    <row r="177" spans="1:24" s="101" customFormat="1" ht="12.75" hidden="1">
      <c r="A177" s="101">
        <v>1790</v>
      </c>
      <c r="B177" s="101">
        <v>140.02000427246094</v>
      </c>
      <c r="C177" s="101">
        <v>124.0199966430664</v>
      </c>
      <c r="D177" s="101">
        <v>8.817564010620117</v>
      </c>
      <c r="E177" s="101">
        <v>9.240338325500488</v>
      </c>
      <c r="F177" s="101">
        <v>23.075128515989977</v>
      </c>
      <c r="G177" s="101" t="s">
        <v>56</v>
      </c>
      <c r="H177" s="101">
        <v>-10.189424995344368</v>
      </c>
      <c r="I177" s="101">
        <v>62.33057927711657</v>
      </c>
      <c r="J177" s="101" t="s">
        <v>62</v>
      </c>
      <c r="K177" s="101">
        <v>1.9070277539456015</v>
      </c>
      <c r="L177" s="101">
        <v>0.19091226851976495</v>
      </c>
      <c r="M177" s="101">
        <v>0.45146379676437803</v>
      </c>
      <c r="N177" s="101">
        <v>0.029643809622010676</v>
      </c>
      <c r="O177" s="101">
        <v>0.07658959290733185</v>
      </c>
      <c r="P177" s="101">
        <v>0.005476623858484739</v>
      </c>
      <c r="Q177" s="101">
        <v>0.009322736055724836</v>
      </c>
      <c r="R177" s="101">
        <v>0.0004562907513308383</v>
      </c>
      <c r="S177" s="101">
        <v>0.0010048444656107968</v>
      </c>
      <c r="T177" s="101">
        <v>8.053187459468693E-05</v>
      </c>
      <c r="U177" s="101">
        <v>0.00020389390722394248</v>
      </c>
      <c r="V177" s="101">
        <v>1.6956158809445278E-05</v>
      </c>
      <c r="W177" s="101">
        <v>6.265495790379142E-05</v>
      </c>
      <c r="X177" s="101">
        <v>67.5</v>
      </c>
    </row>
    <row r="178" spans="1:24" s="101" customFormat="1" ht="12.75" hidden="1">
      <c r="A178" s="101">
        <v>1789</v>
      </c>
      <c r="B178" s="101">
        <v>169.67999267578125</v>
      </c>
      <c r="C178" s="101">
        <v>171.47999572753906</v>
      </c>
      <c r="D178" s="101">
        <v>8.759272575378418</v>
      </c>
      <c r="E178" s="101">
        <v>9.246450424194336</v>
      </c>
      <c r="F178" s="101">
        <v>29.952177251850905</v>
      </c>
      <c r="G178" s="101" t="s">
        <v>57</v>
      </c>
      <c r="H178" s="101">
        <v>-20.633273808525914</v>
      </c>
      <c r="I178" s="101">
        <v>81.54671886725534</v>
      </c>
      <c r="J178" s="101" t="s">
        <v>60</v>
      </c>
      <c r="K178" s="101">
        <v>1.5496738709054292</v>
      </c>
      <c r="L178" s="101">
        <v>-0.0010385374447719191</v>
      </c>
      <c r="M178" s="101">
        <v>-0.36384999905894666</v>
      </c>
      <c r="N178" s="101">
        <v>-0.000306068060136996</v>
      </c>
      <c r="O178" s="101">
        <v>0.06271541392827387</v>
      </c>
      <c r="P178" s="101">
        <v>-0.00011913339762078123</v>
      </c>
      <c r="Q178" s="101">
        <v>-0.007366045998255493</v>
      </c>
      <c r="R178" s="101">
        <v>-2.4590657265331143E-05</v>
      </c>
      <c r="S178" s="101">
        <v>0.0008598757258419278</v>
      </c>
      <c r="T178" s="101">
        <v>-8.498993642701123E-06</v>
      </c>
      <c r="U178" s="101">
        <v>-0.00015067829359683923</v>
      </c>
      <c r="V178" s="101">
        <v>-1.925330313573316E-06</v>
      </c>
      <c r="W178" s="101">
        <v>5.466150832981788E-05</v>
      </c>
      <c r="X178" s="101">
        <v>67.5</v>
      </c>
    </row>
    <row r="179" spans="1:24" s="101" customFormat="1" ht="12.75" hidden="1">
      <c r="A179" s="101">
        <v>1792</v>
      </c>
      <c r="B179" s="101">
        <v>139.82000732421875</v>
      </c>
      <c r="C179" s="101">
        <v>149.52000427246094</v>
      </c>
      <c r="D179" s="101">
        <v>8.619722366333008</v>
      </c>
      <c r="E179" s="101">
        <v>9.103860855102539</v>
      </c>
      <c r="F179" s="101">
        <v>32.99959991533453</v>
      </c>
      <c r="G179" s="101" t="s">
        <v>58</v>
      </c>
      <c r="H179" s="101">
        <v>18.86373360078268</v>
      </c>
      <c r="I179" s="101">
        <v>91.18374092500143</v>
      </c>
      <c r="J179" s="101" t="s">
        <v>61</v>
      </c>
      <c r="K179" s="101">
        <v>1.1114250978594056</v>
      </c>
      <c r="L179" s="101">
        <v>-0.19090944374582058</v>
      </c>
      <c r="M179" s="101">
        <v>0.26726903669095703</v>
      </c>
      <c r="N179" s="101">
        <v>-0.029642229525603785</v>
      </c>
      <c r="O179" s="101">
        <v>0.04396296847934735</v>
      </c>
      <c r="P179" s="101">
        <v>-0.00547532794642436</v>
      </c>
      <c r="Q179" s="101">
        <v>0.0057144355728537275</v>
      </c>
      <c r="R179" s="101">
        <v>-0.00045562764328486473</v>
      </c>
      <c r="S179" s="101">
        <v>0.0005199289722418493</v>
      </c>
      <c r="T179" s="101">
        <v>-8.008214490631298E-05</v>
      </c>
      <c r="U179" s="101">
        <v>0.00013736366783757042</v>
      </c>
      <c r="V179" s="101">
        <v>-1.684649591917454E-05</v>
      </c>
      <c r="W179" s="101">
        <v>3.062292045241808E-05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1791</v>
      </c>
      <c r="B181" s="101">
        <v>113.74</v>
      </c>
      <c r="C181" s="101">
        <v>113.04</v>
      </c>
      <c r="D181" s="101">
        <v>9.323838934554878</v>
      </c>
      <c r="E181" s="101">
        <v>9.91298596997238</v>
      </c>
      <c r="F181" s="101">
        <v>25.941665714424683</v>
      </c>
      <c r="G181" s="101" t="s">
        <v>59</v>
      </c>
      <c r="H181" s="101">
        <v>19.955627163520006</v>
      </c>
      <c r="I181" s="101">
        <v>66.19562716352</v>
      </c>
      <c r="J181" s="101" t="s">
        <v>73</v>
      </c>
      <c r="K181" s="101">
        <v>2.7779803577631177</v>
      </c>
      <c r="M181" s="101" t="s">
        <v>68</v>
      </c>
      <c r="N181" s="101">
        <v>1.4455998134394656</v>
      </c>
      <c r="X181" s="101">
        <v>67.5</v>
      </c>
    </row>
    <row r="182" spans="1:24" s="101" customFormat="1" ht="12.75" hidden="1">
      <c r="A182" s="101">
        <v>1790</v>
      </c>
      <c r="B182" s="101">
        <v>145.3800048828125</v>
      </c>
      <c r="C182" s="101">
        <v>131.5800018310547</v>
      </c>
      <c r="D182" s="101">
        <v>8.86266040802002</v>
      </c>
      <c r="E182" s="101">
        <v>9.190146446228027</v>
      </c>
      <c r="F182" s="101">
        <v>24.256841957109234</v>
      </c>
      <c r="G182" s="101" t="s">
        <v>56</v>
      </c>
      <c r="H182" s="101">
        <v>-12.67611157559945</v>
      </c>
      <c r="I182" s="101">
        <v>65.20389330721305</v>
      </c>
      <c r="J182" s="101" t="s">
        <v>62</v>
      </c>
      <c r="K182" s="101">
        <v>1.6138234063177428</v>
      </c>
      <c r="L182" s="101">
        <v>0.1526660552885206</v>
      </c>
      <c r="M182" s="101">
        <v>0.3820514643844549</v>
      </c>
      <c r="N182" s="101">
        <v>0.0010481116436281332</v>
      </c>
      <c r="O182" s="101">
        <v>0.0648139167355574</v>
      </c>
      <c r="P182" s="101">
        <v>0.0043795530775212034</v>
      </c>
      <c r="Q182" s="101">
        <v>0.00788937100676091</v>
      </c>
      <c r="R182" s="101">
        <v>1.614686807479137E-05</v>
      </c>
      <c r="S182" s="101">
        <v>0.0008503550651581028</v>
      </c>
      <c r="T182" s="101">
        <v>6.449238737226696E-05</v>
      </c>
      <c r="U182" s="101">
        <v>0.00017254647109333915</v>
      </c>
      <c r="V182" s="101">
        <v>5.826865564674757E-07</v>
      </c>
      <c r="W182" s="101">
        <v>5.3023002710292105E-05</v>
      </c>
      <c r="X182" s="101">
        <v>67.5</v>
      </c>
    </row>
    <row r="183" spans="1:24" s="101" customFormat="1" ht="12.75" hidden="1">
      <c r="A183" s="101">
        <v>1789</v>
      </c>
      <c r="B183" s="101">
        <v>171.9600067138672</v>
      </c>
      <c r="C183" s="101">
        <v>168.86000061035156</v>
      </c>
      <c r="D183" s="101">
        <v>8.37063980102539</v>
      </c>
      <c r="E183" s="101">
        <v>8.751054763793945</v>
      </c>
      <c r="F183" s="101">
        <v>30.98154839566735</v>
      </c>
      <c r="G183" s="101" t="s">
        <v>57</v>
      </c>
      <c r="H183" s="101">
        <v>-16.1861462029632</v>
      </c>
      <c r="I183" s="101">
        <v>88.27386051090399</v>
      </c>
      <c r="J183" s="101" t="s">
        <v>60</v>
      </c>
      <c r="K183" s="101">
        <v>1.3932672714803311</v>
      </c>
      <c r="L183" s="101">
        <v>0.0008306051920171178</v>
      </c>
      <c r="M183" s="101">
        <v>-0.32762450050306036</v>
      </c>
      <c r="N183" s="101">
        <v>1.1204910698055142E-05</v>
      </c>
      <c r="O183" s="101">
        <v>0.05630547693009993</v>
      </c>
      <c r="P183" s="101">
        <v>9.478210048683744E-05</v>
      </c>
      <c r="Q183" s="101">
        <v>-0.006656583681148798</v>
      </c>
      <c r="R183" s="101">
        <v>9.232014228621282E-07</v>
      </c>
      <c r="S183" s="101">
        <v>0.0007654665457624213</v>
      </c>
      <c r="T183" s="101">
        <v>6.737348628832058E-06</v>
      </c>
      <c r="U183" s="101">
        <v>-0.00013778211425809125</v>
      </c>
      <c r="V183" s="101">
        <v>8.657983208011087E-08</v>
      </c>
      <c r="W183" s="101">
        <v>4.846992682756634E-05</v>
      </c>
      <c r="X183" s="101">
        <v>67.5</v>
      </c>
    </row>
    <row r="184" spans="1:24" s="101" customFormat="1" ht="12.75" hidden="1">
      <c r="A184" s="101">
        <v>1792</v>
      </c>
      <c r="B184" s="101">
        <v>152.8800048828125</v>
      </c>
      <c r="C184" s="101">
        <v>158.77999877929688</v>
      </c>
      <c r="D184" s="101">
        <v>8.624545097351074</v>
      </c>
      <c r="E184" s="101">
        <v>8.669768333435059</v>
      </c>
      <c r="F184" s="101">
        <v>34.025894729010204</v>
      </c>
      <c r="G184" s="101" t="s">
        <v>58</v>
      </c>
      <c r="H184" s="101">
        <v>8.63852075454139</v>
      </c>
      <c r="I184" s="101">
        <v>94.01852563735389</v>
      </c>
      <c r="J184" s="101" t="s">
        <v>61</v>
      </c>
      <c r="K184" s="101">
        <v>0.8143907520353825</v>
      </c>
      <c r="L184" s="101">
        <v>0.15266379574860772</v>
      </c>
      <c r="M184" s="101">
        <v>0.19653373274943575</v>
      </c>
      <c r="N184" s="101">
        <v>0.0010480517484767226</v>
      </c>
      <c r="O184" s="101">
        <v>0.03210197922679775</v>
      </c>
      <c r="P184" s="101">
        <v>0.00437852732231429</v>
      </c>
      <c r="Q184" s="101">
        <v>0.004234627324592232</v>
      </c>
      <c r="R184" s="101">
        <v>1.6120454328508925E-05</v>
      </c>
      <c r="S184" s="101">
        <v>0.0003703575355768912</v>
      </c>
      <c r="T184" s="101">
        <v>6.413950547383503E-05</v>
      </c>
      <c r="U184" s="101">
        <v>0.00010386709622077057</v>
      </c>
      <c r="V184" s="101">
        <v>5.762183230034467E-07</v>
      </c>
      <c r="W184" s="101">
        <v>2.1496627869180054E-05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1791</v>
      </c>
      <c r="B186" s="101">
        <v>119</v>
      </c>
      <c r="C186" s="101">
        <v>105</v>
      </c>
      <c r="D186" s="101">
        <v>9.281453042872354</v>
      </c>
      <c r="E186" s="101">
        <v>9.814752519068188</v>
      </c>
      <c r="F186" s="101">
        <v>28.42819743078594</v>
      </c>
      <c r="G186" s="101" t="s">
        <v>59</v>
      </c>
      <c r="H186" s="101">
        <v>21.38792079597195</v>
      </c>
      <c r="I186" s="101">
        <v>72.88792079597195</v>
      </c>
      <c r="J186" s="101" t="s">
        <v>73</v>
      </c>
      <c r="K186" s="101">
        <v>3.379635451076198</v>
      </c>
      <c r="M186" s="101" t="s">
        <v>68</v>
      </c>
      <c r="N186" s="101">
        <v>1.805429852344384</v>
      </c>
      <c r="X186" s="101">
        <v>67.5</v>
      </c>
    </row>
    <row r="187" spans="1:24" s="101" customFormat="1" ht="12.75" hidden="1">
      <c r="A187" s="101">
        <v>1790</v>
      </c>
      <c r="B187" s="101">
        <v>152.8000030517578</v>
      </c>
      <c r="C187" s="101">
        <v>145.89999389648438</v>
      </c>
      <c r="D187" s="101">
        <v>8.674969673156738</v>
      </c>
      <c r="E187" s="101">
        <v>8.875490188598633</v>
      </c>
      <c r="F187" s="101">
        <v>23.75120164652692</v>
      </c>
      <c r="G187" s="101" t="s">
        <v>56</v>
      </c>
      <c r="H187" s="101">
        <v>-20.053649739196786</v>
      </c>
      <c r="I187" s="101">
        <v>65.24635331256103</v>
      </c>
      <c r="J187" s="101" t="s">
        <v>62</v>
      </c>
      <c r="K187" s="101">
        <v>1.7508240492893685</v>
      </c>
      <c r="L187" s="101">
        <v>0.3701191348112907</v>
      </c>
      <c r="M187" s="101">
        <v>0.4144846889749116</v>
      </c>
      <c r="N187" s="101">
        <v>0.01826261096083286</v>
      </c>
      <c r="O187" s="101">
        <v>0.07031613570271858</v>
      </c>
      <c r="P187" s="101">
        <v>0.010617641810833056</v>
      </c>
      <c r="Q187" s="101">
        <v>0.0085591413299464</v>
      </c>
      <c r="R187" s="101">
        <v>0.0002811468700030248</v>
      </c>
      <c r="S187" s="101">
        <v>0.000922556600347296</v>
      </c>
      <c r="T187" s="101">
        <v>0.0001562869241972504</v>
      </c>
      <c r="U187" s="101">
        <v>0.0001871981580898336</v>
      </c>
      <c r="V187" s="101">
        <v>1.0418061648698654E-05</v>
      </c>
      <c r="W187" s="101">
        <v>5.7527017928378136E-05</v>
      </c>
      <c r="X187" s="101">
        <v>67.5</v>
      </c>
    </row>
    <row r="188" spans="1:24" s="101" customFormat="1" ht="12.75" hidden="1">
      <c r="A188" s="101">
        <v>1789</v>
      </c>
      <c r="B188" s="101">
        <v>180.4600067138672</v>
      </c>
      <c r="C188" s="101">
        <v>177.36000061035156</v>
      </c>
      <c r="D188" s="101">
        <v>8.34461498260498</v>
      </c>
      <c r="E188" s="101">
        <v>8.83609390258789</v>
      </c>
      <c r="F188" s="101">
        <v>34.52045926303435</v>
      </c>
      <c r="G188" s="101" t="s">
        <v>57</v>
      </c>
      <c r="H188" s="101">
        <v>-14.26102557964218</v>
      </c>
      <c r="I188" s="101">
        <v>98.69898113422501</v>
      </c>
      <c r="J188" s="101" t="s">
        <v>60</v>
      </c>
      <c r="K188" s="101">
        <v>1.3753584012862767</v>
      </c>
      <c r="L188" s="101">
        <v>0.002013478830464358</v>
      </c>
      <c r="M188" s="101">
        <v>-0.3226612698536502</v>
      </c>
      <c r="N188" s="101">
        <v>0.00018910022858644268</v>
      </c>
      <c r="O188" s="101">
        <v>0.05570274711664764</v>
      </c>
      <c r="P188" s="101">
        <v>0.00023013295745372278</v>
      </c>
      <c r="Q188" s="101">
        <v>-0.006519644926309999</v>
      </c>
      <c r="R188" s="101">
        <v>1.5229527215833727E-05</v>
      </c>
      <c r="S188" s="101">
        <v>0.0007671573662023892</v>
      </c>
      <c r="T188" s="101">
        <v>1.6378112098029523E-05</v>
      </c>
      <c r="U188" s="101">
        <v>-0.00013252640291708278</v>
      </c>
      <c r="V188" s="101">
        <v>1.2159220414217223E-06</v>
      </c>
      <c r="W188" s="101">
        <v>4.887116382775775E-05</v>
      </c>
      <c r="X188" s="101">
        <v>67.5</v>
      </c>
    </row>
    <row r="189" spans="1:24" s="101" customFormat="1" ht="12.75" hidden="1">
      <c r="A189" s="101">
        <v>1792</v>
      </c>
      <c r="B189" s="101">
        <v>164.52000427246094</v>
      </c>
      <c r="C189" s="101">
        <v>166.82000732421875</v>
      </c>
      <c r="D189" s="101">
        <v>8.523720741271973</v>
      </c>
      <c r="E189" s="101">
        <v>8.698153495788574</v>
      </c>
      <c r="F189" s="101">
        <v>37.635352832399576</v>
      </c>
      <c r="G189" s="101" t="s">
        <v>58</v>
      </c>
      <c r="H189" s="101">
        <v>8.253464909781911</v>
      </c>
      <c r="I189" s="101">
        <v>105.27346918224285</v>
      </c>
      <c r="J189" s="101" t="s">
        <v>61</v>
      </c>
      <c r="K189" s="101">
        <v>1.0834085653996273</v>
      </c>
      <c r="L189" s="101">
        <v>0.3701136580247447</v>
      </c>
      <c r="M189" s="101">
        <v>0.2601677580544121</v>
      </c>
      <c r="N189" s="101">
        <v>0.01826163191531034</v>
      </c>
      <c r="O189" s="101">
        <v>0.04291343500376005</v>
      </c>
      <c r="P189" s="101">
        <v>0.010615147499919342</v>
      </c>
      <c r="Q189" s="101">
        <v>0.005545550499349627</v>
      </c>
      <c r="R189" s="101">
        <v>0.00028073408060525873</v>
      </c>
      <c r="S189" s="101">
        <v>0.00051242585446655</v>
      </c>
      <c r="T189" s="101">
        <v>0.00015542638167036338</v>
      </c>
      <c r="U189" s="101">
        <v>0.0001322115839179206</v>
      </c>
      <c r="V189" s="101">
        <v>1.0346861461586821E-05</v>
      </c>
      <c r="W189" s="101">
        <v>3.0347440383867664E-05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22.466023055767472</v>
      </c>
      <c r="G190" s="102"/>
      <c r="H190" s="102"/>
      <c r="I190" s="115"/>
      <c r="J190" s="115" t="s">
        <v>158</v>
      </c>
      <c r="K190" s="102">
        <f>AVERAGE(K188,K183,K178,K173,K168,K163)</f>
        <v>1.3452003099567216</v>
      </c>
      <c r="L190" s="102">
        <f>AVERAGE(L188,L183,L178,L173,L168,L163)</f>
        <v>0.0015494129277825233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37.635352832399576</v>
      </c>
      <c r="G191" s="102"/>
      <c r="H191" s="102"/>
      <c r="I191" s="115"/>
      <c r="J191" s="115" t="s">
        <v>159</v>
      </c>
      <c r="K191" s="102">
        <f>AVERAGE(K189,K184,K179,K174,K169,K164)</f>
        <v>0.9836687231012483</v>
      </c>
      <c r="L191" s="102">
        <f>AVERAGE(L189,L184,L179,L174,L169,L164)</f>
        <v>0.28475745908421923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0.8407501937229509</v>
      </c>
      <c r="L192" s="102">
        <f>ABS(L190/$H$33)</f>
        <v>0.004303924799395898</v>
      </c>
      <c r="M192" s="115" t="s">
        <v>111</v>
      </c>
      <c r="N192" s="102">
        <f>K192+L192+L193+K193</f>
        <v>1.5819302140302387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0.5589026835802547</v>
      </c>
      <c r="L193" s="102">
        <f>ABS(L191/$H$34)</f>
        <v>0.17797341192763702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1791</v>
      </c>
      <c r="B196" s="101">
        <v>105.32</v>
      </c>
      <c r="C196" s="101">
        <v>110.22</v>
      </c>
      <c r="D196" s="101">
        <v>9.70623634142643</v>
      </c>
      <c r="E196" s="101">
        <v>10.28801834567615</v>
      </c>
      <c r="F196" s="101">
        <v>26.21742796531498</v>
      </c>
      <c r="G196" s="101" t="s">
        <v>59</v>
      </c>
      <c r="H196" s="101">
        <v>26.42091243428345</v>
      </c>
      <c r="I196" s="101">
        <v>64.24091243428344</v>
      </c>
      <c r="J196" s="101" t="s">
        <v>73</v>
      </c>
      <c r="K196" s="101">
        <v>2.367688792242633</v>
      </c>
      <c r="M196" s="101" t="s">
        <v>68</v>
      </c>
      <c r="N196" s="101">
        <v>1.8879079434351806</v>
      </c>
      <c r="X196" s="101">
        <v>67.5</v>
      </c>
    </row>
    <row r="197" spans="1:24" s="101" customFormat="1" ht="12.75" hidden="1">
      <c r="A197" s="101">
        <v>1789</v>
      </c>
      <c r="B197" s="101">
        <v>167.36000061035156</v>
      </c>
      <c r="C197" s="101">
        <v>167.25999450683594</v>
      </c>
      <c r="D197" s="101">
        <v>8.347644805908203</v>
      </c>
      <c r="E197" s="101">
        <v>8.906641960144043</v>
      </c>
      <c r="F197" s="101">
        <v>27.584936206908246</v>
      </c>
      <c r="G197" s="101" t="s">
        <v>56</v>
      </c>
      <c r="H197" s="101">
        <v>-21.062597301810328</v>
      </c>
      <c r="I197" s="101">
        <v>78.79740330854123</v>
      </c>
      <c r="J197" s="101" t="s">
        <v>62</v>
      </c>
      <c r="K197" s="101">
        <v>0.8744527745597845</v>
      </c>
      <c r="L197" s="101">
        <v>1.2480054402216598</v>
      </c>
      <c r="M197" s="101">
        <v>0.2070150242713961</v>
      </c>
      <c r="N197" s="101">
        <v>0.010697006965604517</v>
      </c>
      <c r="O197" s="101">
        <v>0.03511941413156975</v>
      </c>
      <c r="P197" s="101">
        <v>0.03580137094749454</v>
      </c>
      <c r="Q197" s="101">
        <v>0.004274839354836057</v>
      </c>
      <c r="R197" s="101">
        <v>0.0001645867778975263</v>
      </c>
      <c r="S197" s="101">
        <v>0.00046081269955568774</v>
      </c>
      <c r="T197" s="101">
        <v>0.0005268263429701472</v>
      </c>
      <c r="U197" s="101">
        <v>9.350680135950353E-05</v>
      </c>
      <c r="V197" s="101">
        <v>6.106494539783102E-06</v>
      </c>
      <c r="W197" s="101">
        <v>2.874414896189364E-05</v>
      </c>
      <c r="X197" s="101">
        <v>67.5</v>
      </c>
    </row>
    <row r="198" spans="1:24" s="101" customFormat="1" ht="12.75" hidden="1">
      <c r="A198" s="101">
        <v>1792</v>
      </c>
      <c r="B198" s="101">
        <v>157.39999389648438</v>
      </c>
      <c r="C198" s="101">
        <v>164.3000030517578</v>
      </c>
      <c r="D198" s="101">
        <v>8.548181533813477</v>
      </c>
      <c r="E198" s="101">
        <v>8.65391731262207</v>
      </c>
      <c r="F198" s="101">
        <v>34.70064687838417</v>
      </c>
      <c r="G198" s="101" t="s">
        <v>57</v>
      </c>
      <c r="H198" s="101">
        <v>6.857871518694552</v>
      </c>
      <c r="I198" s="101">
        <v>96.75786541517893</v>
      </c>
      <c r="J198" s="101" t="s">
        <v>60</v>
      </c>
      <c r="K198" s="101">
        <v>0.7541627241315585</v>
      </c>
      <c r="L198" s="101">
        <v>0.006790433692718473</v>
      </c>
      <c r="M198" s="101">
        <v>-0.17733505607131775</v>
      </c>
      <c r="N198" s="101">
        <v>-0.0001108303584115176</v>
      </c>
      <c r="O198" s="101">
        <v>0.030478121811915317</v>
      </c>
      <c r="P198" s="101">
        <v>0.000776784745042501</v>
      </c>
      <c r="Q198" s="101">
        <v>-0.00360279888092334</v>
      </c>
      <c r="R198" s="101">
        <v>-8.863360841623628E-06</v>
      </c>
      <c r="S198" s="101">
        <v>0.0004144415510204493</v>
      </c>
      <c r="T198" s="101">
        <v>5.5310178620168045E-05</v>
      </c>
      <c r="U198" s="101">
        <v>-7.458488860426487E-05</v>
      </c>
      <c r="V198" s="101">
        <v>-6.900012641526745E-07</v>
      </c>
      <c r="W198" s="101">
        <v>2.6254125018133978E-05</v>
      </c>
      <c r="X198" s="101">
        <v>67.5</v>
      </c>
    </row>
    <row r="199" spans="1:24" s="101" customFormat="1" ht="12.75" hidden="1">
      <c r="A199" s="101">
        <v>1790</v>
      </c>
      <c r="B199" s="101">
        <v>184.77999877929688</v>
      </c>
      <c r="C199" s="101">
        <v>161.3800048828125</v>
      </c>
      <c r="D199" s="101">
        <v>8.539000511169434</v>
      </c>
      <c r="E199" s="101">
        <v>9.264981269836426</v>
      </c>
      <c r="F199" s="101">
        <v>38.57539787522697</v>
      </c>
      <c r="G199" s="101" t="s">
        <v>58</v>
      </c>
      <c r="H199" s="101">
        <v>-9.478596067370702</v>
      </c>
      <c r="I199" s="101">
        <v>107.80140271192617</v>
      </c>
      <c r="J199" s="101" t="s">
        <v>61</v>
      </c>
      <c r="K199" s="101">
        <v>0.44261296915677034</v>
      </c>
      <c r="L199" s="101">
        <v>1.2479869666118808</v>
      </c>
      <c r="M199" s="101">
        <v>0.10680589011037409</v>
      </c>
      <c r="N199" s="101">
        <v>-0.010696432800417432</v>
      </c>
      <c r="O199" s="101">
        <v>0.01744870596241317</v>
      </c>
      <c r="P199" s="101">
        <v>0.035792942980145896</v>
      </c>
      <c r="Q199" s="101">
        <v>0.002300889335294657</v>
      </c>
      <c r="R199" s="101">
        <v>-0.0001643479488563238</v>
      </c>
      <c r="S199" s="101">
        <v>0.00020146102565897172</v>
      </c>
      <c r="T199" s="101">
        <v>0.0005239148592932866</v>
      </c>
      <c r="U199" s="101">
        <v>5.639695286427319E-05</v>
      </c>
      <c r="V199" s="101">
        <v>-6.067386078029694E-06</v>
      </c>
      <c r="W199" s="101">
        <v>1.1702436458948316E-05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1791</v>
      </c>
      <c r="B201" s="101">
        <v>104.28</v>
      </c>
      <c r="C201" s="101">
        <v>111.88</v>
      </c>
      <c r="D201" s="101">
        <v>9.681119917017325</v>
      </c>
      <c r="E201" s="101">
        <v>10.45938260452727</v>
      </c>
      <c r="F201" s="101">
        <v>22.647760147695404</v>
      </c>
      <c r="G201" s="101" t="s">
        <v>59</v>
      </c>
      <c r="H201" s="101">
        <v>18.85564730342442</v>
      </c>
      <c r="I201" s="101">
        <v>55.63564730342442</v>
      </c>
      <c r="J201" s="101" t="s">
        <v>73</v>
      </c>
      <c r="K201" s="101">
        <v>1.7323665755167907</v>
      </c>
      <c r="M201" s="101" t="s">
        <v>68</v>
      </c>
      <c r="N201" s="101">
        <v>1.3329178101060255</v>
      </c>
      <c r="X201" s="101">
        <v>67.5</v>
      </c>
    </row>
    <row r="202" spans="1:24" s="101" customFormat="1" ht="12.75" hidden="1">
      <c r="A202" s="101">
        <v>1789</v>
      </c>
      <c r="B202" s="101">
        <v>172.97999572753906</v>
      </c>
      <c r="C202" s="101">
        <v>174.67999267578125</v>
      </c>
      <c r="D202" s="101">
        <v>8.098612785339355</v>
      </c>
      <c r="E202" s="101">
        <v>8.612648963928223</v>
      </c>
      <c r="F202" s="101">
        <v>28.71117009593006</v>
      </c>
      <c r="G202" s="101" t="s">
        <v>56</v>
      </c>
      <c r="H202" s="101">
        <v>-20.923595543595226</v>
      </c>
      <c r="I202" s="101">
        <v>84.55640018394384</v>
      </c>
      <c r="J202" s="101" t="s">
        <v>62</v>
      </c>
      <c r="K202" s="101">
        <v>0.8174621421317084</v>
      </c>
      <c r="L202" s="101">
        <v>1.0118936644001397</v>
      </c>
      <c r="M202" s="101">
        <v>0.19352336695509173</v>
      </c>
      <c r="N202" s="101">
        <v>0.02837425120309464</v>
      </c>
      <c r="O202" s="101">
        <v>0.032830988528871514</v>
      </c>
      <c r="P202" s="101">
        <v>0.02902810297103871</v>
      </c>
      <c r="Q202" s="101">
        <v>0.003996252583523562</v>
      </c>
      <c r="R202" s="101">
        <v>0.00043667506323468667</v>
      </c>
      <c r="S202" s="101">
        <v>0.0004307971262351983</v>
      </c>
      <c r="T202" s="101">
        <v>0.0004271498255832867</v>
      </c>
      <c r="U202" s="101">
        <v>8.73993622634826E-05</v>
      </c>
      <c r="V202" s="101">
        <v>1.620228387346526E-05</v>
      </c>
      <c r="W202" s="101">
        <v>2.687216159669145E-05</v>
      </c>
      <c r="X202" s="101">
        <v>67.5</v>
      </c>
    </row>
    <row r="203" spans="1:24" s="101" customFormat="1" ht="12.75" hidden="1">
      <c r="A203" s="101">
        <v>1792</v>
      </c>
      <c r="B203" s="101">
        <v>151.94000244140625</v>
      </c>
      <c r="C203" s="101">
        <v>157.24000549316406</v>
      </c>
      <c r="D203" s="101">
        <v>8.73513412475586</v>
      </c>
      <c r="E203" s="101">
        <v>8.76045036315918</v>
      </c>
      <c r="F203" s="101">
        <v>34.85552180988968</v>
      </c>
      <c r="G203" s="101" t="s">
        <v>57</v>
      </c>
      <c r="H203" s="101">
        <v>10.647832687476082</v>
      </c>
      <c r="I203" s="101">
        <v>95.08783512888233</v>
      </c>
      <c r="J203" s="101" t="s">
        <v>60</v>
      </c>
      <c r="K203" s="101">
        <v>0.31862049252811764</v>
      </c>
      <c r="L203" s="101">
        <v>0.0055057636209441185</v>
      </c>
      <c r="M203" s="101">
        <v>-0.07339837062781726</v>
      </c>
      <c r="N203" s="101">
        <v>-0.00029378918315751463</v>
      </c>
      <c r="O203" s="101">
        <v>0.013121440350989695</v>
      </c>
      <c r="P203" s="101">
        <v>0.0006298531064987108</v>
      </c>
      <c r="Q203" s="101">
        <v>-0.0014180958213228</v>
      </c>
      <c r="R203" s="101">
        <v>-2.3585168425649772E-05</v>
      </c>
      <c r="S203" s="101">
        <v>0.00019844818582256832</v>
      </c>
      <c r="T203" s="101">
        <v>4.485105567317264E-05</v>
      </c>
      <c r="U203" s="101">
        <v>-2.4462633665875465E-05</v>
      </c>
      <c r="V203" s="101">
        <v>-1.8554930392816454E-06</v>
      </c>
      <c r="W203" s="101">
        <v>1.3168203109451902E-05</v>
      </c>
      <c r="X203" s="101">
        <v>67.5</v>
      </c>
    </row>
    <row r="204" spans="1:24" s="101" customFormat="1" ht="12.75" hidden="1">
      <c r="A204" s="101">
        <v>1790</v>
      </c>
      <c r="B204" s="101">
        <v>159.13999938964844</v>
      </c>
      <c r="C204" s="101">
        <v>144.74000549316406</v>
      </c>
      <c r="D204" s="101">
        <v>8.832677841186523</v>
      </c>
      <c r="E204" s="101">
        <v>9.241031646728516</v>
      </c>
      <c r="F204" s="101">
        <v>33.46789501206594</v>
      </c>
      <c r="G204" s="101" t="s">
        <v>58</v>
      </c>
      <c r="H204" s="101">
        <v>-1.3187046213200802</v>
      </c>
      <c r="I204" s="101">
        <v>90.32129476832836</v>
      </c>
      <c r="J204" s="101" t="s">
        <v>61</v>
      </c>
      <c r="K204" s="101">
        <v>0.7528116202342398</v>
      </c>
      <c r="L204" s="101">
        <v>1.011878685722796</v>
      </c>
      <c r="M204" s="101">
        <v>0.17906415818587668</v>
      </c>
      <c r="N204" s="101">
        <v>-0.028372730204408905</v>
      </c>
      <c r="O204" s="101">
        <v>0.030094876821451063</v>
      </c>
      <c r="P204" s="101">
        <v>0.0290212688757997</v>
      </c>
      <c r="Q204" s="101">
        <v>0.0037361797270561753</v>
      </c>
      <c r="R204" s="101">
        <v>-0.0004360376711722868</v>
      </c>
      <c r="S204" s="101">
        <v>0.00038236694616067013</v>
      </c>
      <c r="T204" s="101">
        <v>0.0004247886018960893</v>
      </c>
      <c r="U204" s="101">
        <v>8.39060669927547E-05</v>
      </c>
      <c r="V204" s="101">
        <v>-1.6095687257695144E-05</v>
      </c>
      <c r="W204" s="101">
        <v>2.3424591687944535E-05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1791</v>
      </c>
      <c r="B206" s="101">
        <v>112.74</v>
      </c>
      <c r="C206" s="101">
        <v>116.54</v>
      </c>
      <c r="D206" s="101">
        <v>9.530311874561743</v>
      </c>
      <c r="E206" s="101">
        <v>10.16988177230395</v>
      </c>
      <c r="F206" s="101">
        <v>19.363758765122796</v>
      </c>
      <c r="G206" s="101" t="s">
        <v>59</v>
      </c>
      <c r="H206" s="101">
        <v>3.0982030165662593</v>
      </c>
      <c r="I206" s="101">
        <v>48.33820301656625</v>
      </c>
      <c r="J206" s="101" t="s">
        <v>73</v>
      </c>
      <c r="K206" s="101">
        <v>1.9587073471853902</v>
      </c>
      <c r="M206" s="101" t="s">
        <v>68</v>
      </c>
      <c r="N206" s="101">
        <v>1.0483810011464674</v>
      </c>
      <c r="X206" s="101">
        <v>67.5</v>
      </c>
    </row>
    <row r="207" spans="1:24" s="101" customFormat="1" ht="12.75" hidden="1">
      <c r="A207" s="101">
        <v>1789</v>
      </c>
      <c r="B207" s="101">
        <v>171.82000732421875</v>
      </c>
      <c r="C207" s="101">
        <v>175.9199981689453</v>
      </c>
      <c r="D207" s="101">
        <v>8.242671966552734</v>
      </c>
      <c r="E207" s="101">
        <v>8.659168243408203</v>
      </c>
      <c r="F207" s="101">
        <v>29.30540808015299</v>
      </c>
      <c r="G207" s="101" t="s">
        <v>56</v>
      </c>
      <c r="H207" s="101">
        <v>-19.52605813044282</v>
      </c>
      <c r="I207" s="101">
        <v>84.79394919377593</v>
      </c>
      <c r="J207" s="101" t="s">
        <v>62</v>
      </c>
      <c r="K207" s="101">
        <v>1.3313808065632597</v>
      </c>
      <c r="L207" s="101">
        <v>0.2887317771228423</v>
      </c>
      <c r="M207" s="101">
        <v>0.3151863216008568</v>
      </c>
      <c r="N207" s="101">
        <v>0.021290365264617788</v>
      </c>
      <c r="O207" s="101">
        <v>0.053471046196907755</v>
      </c>
      <c r="P207" s="101">
        <v>0.00828294532213022</v>
      </c>
      <c r="Q207" s="101">
        <v>0.006508634170719718</v>
      </c>
      <c r="R207" s="101">
        <v>0.0003276377212687656</v>
      </c>
      <c r="S207" s="101">
        <v>0.0007015621705107395</v>
      </c>
      <c r="T207" s="101">
        <v>0.00012188762395791511</v>
      </c>
      <c r="U207" s="101">
        <v>0.0001423538197512361</v>
      </c>
      <c r="V207" s="101">
        <v>1.215913756959696E-05</v>
      </c>
      <c r="W207" s="101">
        <v>4.375028257855499E-05</v>
      </c>
      <c r="X207" s="101">
        <v>67.5</v>
      </c>
    </row>
    <row r="208" spans="1:24" s="101" customFormat="1" ht="12.75" hidden="1">
      <c r="A208" s="101">
        <v>1792</v>
      </c>
      <c r="B208" s="101">
        <v>160.0800018310547</v>
      </c>
      <c r="C208" s="101">
        <v>161.3800048828125</v>
      </c>
      <c r="D208" s="101">
        <v>8.811827659606934</v>
      </c>
      <c r="E208" s="101">
        <v>8.87162971496582</v>
      </c>
      <c r="F208" s="101">
        <v>36.81321676862156</v>
      </c>
      <c r="G208" s="101" t="s">
        <v>57</v>
      </c>
      <c r="H208" s="101">
        <v>7.008464983591821</v>
      </c>
      <c r="I208" s="101">
        <v>99.58846681464651</v>
      </c>
      <c r="J208" s="101" t="s">
        <v>60</v>
      </c>
      <c r="K208" s="101">
        <v>-0.1452494742929499</v>
      </c>
      <c r="L208" s="101">
        <v>0.0015707198014367615</v>
      </c>
      <c r="M208" s="101">
        <v>0.03794463595472485</v>
      </c>
      <c r="N208" s="101">
        <v>-0.00022056701189392976</v>
      </c>
      <c r="O208" s="101">
        <v>-0.005259933769218691</v>
      </c>
      <c r="P208" s="101">
        <v>0.00017969778730233342</v>
      </c>
      <c r="Q208" s="101">
        <v>0.0009528518616602565</v>
      </c>
      <c r="R208" s="101">
        <v>-1.7728043507522597E-05</v>
      </c>
      <c r="S208" s="101">
        <v>-2.1698672181227042E-05</v>
      </c>
      <c r="T208" s="101">
        <v>1.280080130282737E-05</v>
      </c>
      <c r="U208" s="101">
        <v>3.193081571178114E-05</v>
      </c>
      <c r="V208" s="101">
        <v>-1.3979718746460947E-06</v>
      </c>
      <c r="W208" s="101">
        <v>1.05077057019376E-07</v>
      </c>
      <c r="X208" s="101">
        <v>67.5</v>
      </c>
    </row>
    <row r="209" spans="1:24" s="101" customFormat="1" ht="12.75" hidden="1">
      <c r="A209" s="101">
        <v>1790</v>
      </c>
      <c r="B209" s="101">
        <v>130.5800018310547</v>
      </c>
      <c r="C209" s="101">
        <v>119.08000183105469</v>
      </c>
      <c r="D209" s="101">
        <v>8.981181144714355</v>
      </c>
      <c r="E209" s="101">
        <v>9.504616737365723</v>
      </c>
      <c r="F209" s="101">
        <v>29.40378435211295</v>
      </c>
      <c r="G209" s="101" t="s">
        <v>58</v>
      </c>
      <c r="H209" s="101">
        <v>14.867691331316607</v>
      </c>
      <c r="I209" s="101">
        <v>77.9476931623713</v>
      </c>
      <c r="J209" s="101" t="s">
        <v>61</v>
      </c>
      <c r="K209" s="101">
        <v>1.3234339584212949</v>
      </c>
      <c r="L209" s="101">
        <v>0.28872750468187136</v>
      </c>
      <c r="M209" s="101">
        <v>0.3128939467719728</v>
      </c>
      <c r="N209" s="101">
        <v>-0.021289222702910216</v>
      </c>
      <c r="O209" s="101">
        <v>0.0532117080926301</v>
      </c>
      <c r="P209" s="101">
        <v>0.008280995828681326</v>
      </c>
      <c r="Q209" s="101">
        <v>0.006438508530552005</v>
      </c>
      <c r="R209" s="101">
        <v>-0.0003271577492152444</v>
      </c>
      <c r="S209" s="101">
        <v>0.000701226530243481</v>
      </c>
      <c r="T209" s="101">
        <v>0.00012121358158272387</v>
      </c>
      <c r="U209" s="101">
        <v>0.00013872646829551916</v>
      </c>
      <c r="V209" s="101">
        <v>-1.2078505746742132E-05</v>
      </c>
      <c r="W209" s="101">
        <v>4.375015639418333E-05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1791</v>
      </c>
      <c r="B211" s="101">
        <v>107.4</v>
      </c>
      <c r="C211" s="101">
        <v>110</v>
      </c>
      <c r="D211" s="101">
        <v>9.551007375517505</v>
      </c>
      <c r="E211" s="101">
        <v>10.417861974900493</v>
      </c>
      <c r="F211" s="101">
        <v>19.03187652009959</v>
      </c>
      <c r="G211" s="101" t="s">
        <v>59</v>
      </c>
      <c r="H211" s="101">
        <v>7.49613089835448</v>
      </c>
      <c r="I211" s="101">
        <v>47.396130898354485</v>
      </c>
      <c r="J211" s="101" t="s">
        <v>73</v>
      </c>
      <c r="K211" s="101">
        <v>2.2986301925126034</v>
      </c>
      <c r="M211" s="101" t="s">
        <v>68</v>
      </c>
      <c r="N211" s="101">
        <v>1.5034661444418786</v>
      </c>
      <c r="X211" s="101">
        <v>67.5</v>
      </c>
    </row>
    <row r="212" spans="1:24" s="101" customFormat="1" ht="12.75" hidden="1">
      <c r="A212" s="101">
        <v>1789</v>
      </c>
      <c r="B212" s="101">
        <v>169.67999267578125</v>
      </c>
      <c r="C212" s="101">
        <v>171.47999572753906</v>
      </c>
      <c r="D212" s="101">
        <v>8.759272575378418</v>
      </c>
      <c r="E212" s="101">
        <v>9.246450424194336</v>
      </c>
      <c r="F212" s="101">
        <v>28.90160584952467</v>
      </c>
      <c r="G212" s="101" t="s">
        <v>56</v>
      </c>
      <c r="H212" s="101">
        <v>-23.493521665472002</v>
      </c>
      <c r="I212" s="101">
        <v>78.68647101030925</v>
      </c>
      <c r="J212" s="101" t="s">
        <v>62</v>
      </c>
      <c r="K212" s="101">
        <v>1.2146147991303087</v>
      </c>
      <c r="L212" s="101">
        <v>0.8581643411644627</v>
      </c>
      <c r="M212" s="101">
        <v>0.28754339829640074</v>
      </c>
      <c r="N212" s="101">
        <v>0.034525843859066555</v>
      </c>
      <c r="O212" s="101">
        <v>0.04878168869679654</v>
      </c>
      <c r="P212" s="101">
        <v>0.02461815598566605</v>
      </c>
      <c r="Q212" s="101">
        <v>0.005937777800838826</v>
      </c>
      <c r="R212" s="101">
        <v>0.0005313388691113416</v>
      </c>
      <c r="S212" s="101">
        <v>0.0006400452049317017</v>
      </c>
      <c r="T212" s="101">
        <v>0.0003622411390151419</v>
      </c>
      <c r="U212" s="101">
        <v>0.00012985148821173276</v>
      </c>
      <c r="V212" s="101">
        <v>1.9709653142605735E-05</v>
      </c>
      <c r="W212" s="101">
        <v>3.991422245577314E-05</v>
      </c>
      <c r="X212" s="101">
        <v>67.5</v>
      </c>
    </row>
    <row r="213" spans="1:24" s="101" customFormat="1" ht="12.75" hidden="1">
      <c r="A213" s="101">
        <v>1792</v>
      </c>
      <c r="B213" s="101">
        <v>139.82000732421875</v>
      </c>
      <c r="C213" s="101">
        <v>149.52000427246094</v>
      </c>
      <c r="D213" s="101">
        <v>8.619722366333008</v>
      </c>
      <c r="E213" s="101">
        <v>9.103860855102539</v>
      </c>
      <c r="F213" s="101">
        <v>32.99959991533453</v>
      </c>
      <c r="G213" s="101" t="s">
        <v>57</v>
      </c>
      <c r="H213" s="101">
        <v>18.86373360078268</v>
      </c>
      <c r="I213" s="101">
        <v>91.18374092500143</v>
      </c>
      <c r="J213" s="101" t="s">
        <v>60</v>
      </c>
      <c r="K213" s="101">
        <v>-0.43281039790101533</v>
      </c>
      <c r="L213" s="101">
        <v>0.004669129441517295</v>
      </c>
      <c r="M213" s="101">
        <v>0.10550919911814673</v>
      </c>
      <c r="N213" s="101">
        <v>-0.0003577230612066278</v>
      </c>
      <c r="O213" s="101">
        <v>-0.016890017439714924</v>
      </c>
      <c r="P213" s="101">
        <v>0.0005342454902175201</v>
      </c>
      <c r="Q213" s="101">
        <v>0.0023229753411839553</v>
      </c>
      <c r="R213" s="101">
        <v>-2.8740935136083795E-05</v>
      </c>
      <c r="S213" s="101">
        <v>-0.00018051429618879045</v>
      </c>
      <c r="T213" s="101">
        <v>3.8051117054097994E-05</v>
      </c>
      <c r="U213" s="101">
        <v>6.0098085546842335E-05</v>
      </c>
      <c r="V213" s="101">
        <v>-2.2687990817577838E-06</v>
      </c>
      <c r="W213" s="101">
        <v>-9.967601499040154E-06</v>
      </c>
      <c r="X213" s="101">
        <v>67.5</v>
      </c>
    </row>
    <row r="214" spans="1:24" s="101" customFormat="1" ht="12.75" hidden="1">
      <c r="A214" s="101">
        <v>1790</v>
      </c>
      <c r="B214" s="101">
        <v>140.02000427246094</v>
      </c>
      <c r="C214" s="101">
        <v>124.0199966430664</v>
      </c>
      <c r="D214" s="101">
        <v>8.817564010620117</v>
      </c>
      <c r="E214" s="101">
        <v>9.240338325500488</v>
      </c>
      <c r="F214" s="101">
        <v>29.05706560255104</v>
      </c>
      <c r="G214" s="101" t="s">
        <v>58</v>
      </c>
      <c r="H214" s="101">
        <v>5.968994384476005</v>
      </c>
      <c r="I214" s="101">
        <v>78.48899865693694</v>
      </c>
      <c r="J214" s="101" t="s">
        <v>61</v>
      </c>
      <c r="K214" s="101">
        <v>1.1348851350401612</v>
      </c>
      <c r="L214" s="101">
        <v>0.8581516390921214</v>
      </c>
      <c r="M214" s="101">
        <v>0.2674864759296997</v>
      </c>
      <c r="N214" s="101">
        <v>-0.03452399062090194</v>
      </c>
      <c r="O214" s="101">
        <v>0.045764401700418775</v>
      </c>
      <c r="P214" s="101">
        <v>0.024612358397576764</v>
      </c>
      <c r="Q214" s="101">
        <v>0.005464521093049751</v>
      </c>
      <c r="R214" s="101">
        <v>-0.0005305609790363619</v>
      </c>
      <c r="S214" s="101">
        <v>0.0006140622551724944</v>
      </c>
      <c r="T214" s="101">
        <v>0.0003602370820528096</v>
      </c>
      <c r="U214" s="101">
        <v>0.00011510703325342979</v>
      </c>
      <c r="V214" s="101">
        <v>-1.9578635747376355E-05</v>
      </c>
      <c r="W214" s="101">
        <v>3.864960639651169E-05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1791</v>
      </c>
      <c r="B216" s="101">
        <v>113.74</v>
      </c>
      <c r="C216" s="101">
        <v>113.04</v>
      </c>
      <c r="D216" s="101">
        <v>9.323838934554878</v>
      </c>
      <c r="E216" s="101">
        <v>9.91298596997238</v>
      </c>
      <c r="F216" s="101">
        <v>21.452670526024527</v>
      </c>
      <c r="G216" s="101" t="s">
        <v>59</v>
      </c>
      <c r="H216" s="101">
        <v>8.501009904114696</v>
      </c>
      <c r="I216" s="101">
        <v>54.74100990411469</v>
      </c>
      <c r="J216" s="101" t="s">
        <v>73</v>
      </c>
      <c r="K216" s="101">
        <v>1.750457176163543</v>
      </c>
      <c r="M216" s="101" t="s">
        <v>68</v>
      </c>
      <c r="N216" s="101">
        <v>1.0979898485066142</v>
      </c>
      <c r="X216" s="101">
        <v>67.5</v>
      </c>
    </row>
    <row r="217" spans="1:24" s="101" customFormat="1" ht="12.75" hidden="1">
      <c r="A217" s="101">
        <v>1789</v>
      </c>
      <c r="B217" s="101">
        <v>171.9600067138672</v>
      </c>
      <c r="C217" s="101">
        <v>168.86000061035156</v>
      </c>
      <c r="D217" s="101">
        <v>8.37063980102539</v>
      </c>
      <c r="E217" s="101">
        <v>8.751054763793945</v>
      </c>
      <c r="F217" s="101">
        <v>28.575637008889093</v>
      </c>
      <c r="G217" s="101" t="s">
        <v>56</v>
      </c>
      <c r="H217" s="101">
        <v>-23.04116466252347</v>
      </c>
      <c r="I217" s="101">
        <v>81.41884205134372</v>
      </c>
      <c r="J217" s="101" t="s">
        <v>62</v>
      </c>
      <c r="K217" s="101">
        <v>1.1072167378311344</v>
      </c>
      <c r="L217" s="101">
        <v>0.6733805736164941</v>
      </c>
      <c r="M217" s="101">
        <v>0.26211865387061595</v>
      </c>
      <c r="N217" s="101">
        <v>0.0006099358094111333</v>
      </c>
      <c r="O217" s="101">
        <v>0.04446820241232185</v>
      </c>
      <c r="P217" s="101">
        <v>0.019317297390925955</v>
      </c>
      <c r="Q217" s="101">
        <v>0.0054127918749313254</v>
      </c>
      <c r="R217" s="101">
        <v>9.472839628240283E-06</v>
      </c>
      <c r="S217" s="101">
        <v>0.0005834612776869124</v>
      </c>
      <c r="T217" s="101">
        <v>0.00028425695696633824</v>
      </c>
      <c r="U217" s="101">
        <v>0.00011838205417048204</v>
      </c>
      <c r="V217" s="101">
        <v>3.5398952955245966E-07</v>
      </c>
      <c r="W217" s="101">
        <v>3.638687683672662E-05</v>
      </c>
      <c r="X217" s="101">
        <v>67.5</v>
      </c>
    </row>
    <row r="218" spans="1:24" s="101" customFormat="1" ht="12.75" hidden="1">
      <c r="A218" s="101">
        <v>1792</v>
      </c>
      <c r="B218" s="101">
        <v>152.8800048828125</v>
      </c>
      <c r="C218" s="101">
        <v>158.77999877929688</v>
      </c>
      <c r="D218" s="101">
        <v>8.624545097351074</v>
      </c>
      <c r="E218" s="101">
        <v>8.669768333435059</v>
      </c>
      <c r="F218" s="101">
        <v>34.025894729010204</v>
      </c>
      <c r="G218" s="101" t="s">
        <v>57</v>
      </c>
      <c r="H218" s="101">
        <v>8.63852075454139</v>
      </c>
      <c r="I218" s="101">
        <v>94.01852563735389</v>
      </c>
      <c r="J218" s="101" t="s">
        <v>60</v>
      </c>
      <c r="K218" s="101">
        <v>-0.000981837483822101</v>
      </c>
      <c r="L218" s="101">
        <v>0.003663443791309959</v>
      </c>
      <c r="M218" s="101">
        <v>0.0032116799356621995</v>
      </c>
      <c r="N218" s="101">
        <v>5.8794819108903875E-06</v>
      </c>
      <c r="O218" s="101">
        <v>0.00044001497173613575</v>
      </c>
      <c r="P218" s="101">
        <v>0.0004191345871362945</v>
      </c>
      <c r="Q218" s="101">
        <v>0.00020834023623625463</v>
      </c>
      <c r="R218" s="101">
        <v>4.896517987064409E-07</v>
      </c>
      <c r="S218" s="101">
        <v>4.516974999687971E-05</v>
      </c>
      <c r="T218" s="101">
        <v>2.9851126844610884E-05</v>
      </c>
      <c r="U218" s="101">
        <v>1.3907120751608893E-05</v>
      </c>
      <c r="V218" s="101">
        <v>4.110877931039839E-08</v>
      </c>
      <c r="W218" s="101">
        <v>4.026534225381215E-06</v>
      </c>
      <c r="X218" s="101">
        <v>67.5</v>
      </c>
    </row>
    <row r="219" spans="1:24" s="101" customFormat="1" ht="12.75" hidden="1">
      <c r="A219" s="101">
        <v>1790</v>
      </c>
      <c r="B219" s="101">
        <v>145.3800048828125</v>
      </c>
      <c r="C219" s="101">
        <v>131.5800018310547</v>
      </c>
      <c r="D219" s="101">
        <v>8.86266040802002</v>
      </c>
      <c r="E219" s="101">
        <v>9.190146446228027</v>
      </c>
      <c r="F219" s="101">
        <v>31.11002507439751</v>
      </c>
      <c r="G219" s="101" t="s">
        <v>58</v>
      </c>
      <c r="H219" s="101">
        <v>5.745669033128706</v>
      </c>
      <c r="I219" s="101">
        <v>83.6256739159412</v>
      </c>
      <c r="J219" s="101" t="s">
        <v>61</v>
      </c>
      <c r="K219" s="101">
        <v>1.107216302503072</v>
      </c>
      <c r="L219" s="101">
        <v>0.673370608286155</v>
      </c>
      <c r="M219" s="101">
        <v>0.2620989771420992</v>
      </c>
      <c r="N219" s="101">
        <v>0.0006099074710925206</v>
      </c>
      <c r="O219" s="101">
        <v>0.0444660253745247</v>
      </c>
      <c r="P219" s="101">
        <v>0.01931274979611502</v>
      </c>
      <c r="Q219" s="101">
        <v>0.0054087808448196155</v>
      </c>
      <c r="R219" s="101">
        <v>9.460176094470073E-06</v>
      </c>
      <c r="S219" s="101">
        <v>0.0005817101995369031</v>
      </c>
      <c r="T219" s="101">
        <v>0.0002826852097472905</v>
      </c>
      <c r="U219" s="101">
        <v>0.00011756233555872864</v>
      </c>
      <c r="V219" s="101">
        <v>3.5159444719218857E-07</v>
      </c>
      <c r="W219" s="101">
        <v>3.6163404541925335E-05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1791</v>
      </c>
      <c r="B221" s="101">
        <v>119</v>
      </c>
      <c r="C221" s="101">
        <v>105</v>
      </c>
      <c r="D221" s="101">
        <v>9.281453042872354</v>
      </c>
      <c r="E221" s="101">
        <v>9.814752519068188</v>
      </c>
      <c r="F221" s="101">
        <v>24.751505888703317</v>
      </c>
      <c r="G221" s="101" t="s">
        <v>59</v>
      </c>
      <c r="H221" s="101">
        <v>11.961139426417866</v>
      </c>
      <c r="I221" s="101">
        <v>63.461139426417866</v>
      </c>
      <c r="J221" s="101" t="s">
        <v>73</v>
      </c>
      <c r="K221" s="101">
        <v>3.1186661508387674</v>
      </c>
      <c r="M221" s="101" t="s">
        <v>68</v>
      </c>
      <c r="N221" s="101">
        <v>1.9368544077062444</v>
      </c>
      <c r="X221" s="101">
        <v>67.5</v>
      </c>
    </row>
    <row r="222" spans="1:24" s="101" customFormat="1" ht="12.75" hidden="1">
      <c r="A222" s="101">
        <v>1789</v>
      </c>
      <c r="B222" s="101">
        <v>180.4600067138672</v>
      </c>
      <c r="C222" s="101">
        <v>177.36000061035156</v>
      </c>
      <c r="D222" s="101">
        <v>8.34461498260498</v>
      </c>
      <c r="E222" s="101">
        <v>8.83609390258789</v>
      </c>
      <c r="F222" s="101">
        <v>28.48362523739748</v>
      </c>
      <c r="G222" s="101" t="s">
        <v>56</v>
      </c>
      <c r="H222" s="101">
        <v>-31.52120636306573</v>
      </c>
      <c r="I222" s="101">
        <v>81.43880035080146</v>
      </c>
      <c r="J222" s="101" t="s">
        <v>62</v>
      </c>
      <c r="K222" s="101">
        <v>1.4925158954694537</v>
      </c>
      <c r="L222" s="101">
        <v>0.8727397365778407</v>
      </c>
      <c r="M222" s="101">
        <v>0.35333316664755793</v>
      </c>
      <c r="N222" s="101">
        <v>0.01641539322033251</v>
      </c>
      <c r="O222" s="101">
        <v>0.05994256730643176</v>
      </c>
      <c r="P222" s="101">
        <v>0.02503633387996262</v>
      </c>
      <c r="Q222" s="101">
        <v>0.007296400262191705</v>
      </c>
      <c r="R222" s="101">
        <v>0.0002527842602668688</v>
      </c>
      <c r="S222" s="101">
        <v>0.0007864990949160688</v>
      </c>
      <c r="T222" s="101">
        <v>0.0003684197762050515</v>
      </c>
      <c r="U222" s="101">
        <v>0.0001595812768700215</v>
      </c>
      <c r="V222" s="101">
        <v>9.382401974603934E-06</v>
      </c>
      <c r="W222" s="101">
        <v>4.9048749066882376E-05</v>
      </c>
      <c r="X222" s="101">
        <v>67.5</v>
      </c>
    </row>
    <row r="223" spans="1:24" s="101" customFormat="1" ht="12.75" hidden="1">
      <c r="A223" s="101">
        <v>1792</v>
      </c>
      <c r="B223" s="101">
        <v>164.52000427246094</v>
      </c>
      <c r="C223" s="101">
        <v>166.82000732421875</v>
      </c>
      <c r="D223" s="101">
        <v>8.523720741271973</v>
      </c>
      <c r="E223" s="101">
        <v>8.698153495788574</v>
      </c>
      <c r="F223" s="101">
        <v>37.635352832399576</v>
      </c>
      <c r="G223" s="101" t="s">
        <v>57</v>
      </c>
      <c r="H223" s="101">
        <v>8.253464909781911</v>
      </c>
      <c r="I223" s="101">
        <v>105.27346918224285</v>
      </c>
      <c r="J223" s="101" t="s">
        <v>60</v>
      </c>
      <c r="K223" s="101">
        <v>0.14838324948085002</v>
      </c>
      <c r="L223" s="101">
        <v>0.004747876489516445</v>
      </c>
      <c r="M223" s="101">
        <v>-0.03112938615376619</v>
      </c>
      <c r="N223" s="101">
        <v>0.00016925767173184525</v>
      </c>
      <c r="O223" s="101">
        <v>0.006602073947704055</v>
      </c>
      <c r="P223" s="101">
        <v>0.0005431906022562462</v>
      </c>
      <c r="Q223" s="101">
        <v>-0.00045185966026171324</v>
      </c>
      <c r="R223" s="101">
        <v>1.3630559944327415E-05</v>
      </c>
      <c r="S223" s="101">
        <v>0.0001392194002107161</v>
      </c>
      <c r="T223" s="101">
        <v>3.868599304526133E-05</v>
      </c>
      <c r="U223" s="101">
        <v>2.7602299508846135E-06</v>
      </c>
      <c r="V223" s="101">
        <v>1.080099574062685E-06</v>
      </c>
      <c r="W223" s="101">
        <v>1.0287406114421768E-05</v>
      </c>
      <c r="X223" s="101">
        <v>67.5</v>
      </c>
    </row>
    <row r="224" spans="1:24" s="101" customFormat="1" ht="12.75" hidden="1">
      <c r="A224" s="101">
        <v>1790</v>
      </c>
      <c r="B224" s="101">
        <v>152.8000030517578</v>
      </c>
      <c r="C224" s="101">
        <v>145.89999389648438</v>
      </c>
      <c r="D224" s="101">
        <v>8.674969673156738</v>
      </c>
      <c r="E224" s="101">
        <v>8.875490188598633</v>
      </c>
      <c r="F224" s="101">
        <v>33.637965546347345</v>
      </c>
      <c r="G224" s="101" t="s">
        <v>58</v>
      </c>
      <c r="H224" s="101">
        <v>7.106040963015971</v>
      </c>
      <c r="I224" s="101">
        <v>92.40604401477378</v>
      </c>
      <c r="J224" s="101" t="s">
        <v>61</v>
      </c>
      <c r="K224" s="101">
        <v>1.4851215807140132</v>
      </c>
      <c r="L224" s="101">
        <v>0.8727268217894985</v>
      </c>
      <c r="M224" s="101">
        <v>0.3519592135047478</v>
      </c>
      <c r="N224" s="101">
        <v>0.016414520596675933</v>
      </c>
      <c r="O224" s="101">
        <v>0.05957788175888053</v>
      </c>
      <c r="P224" s="101">
        <v>0.025030440629732923</v>
      </c>
      <c r="Q224" s="101">
        <v>0.00728239518520791</v>
      </c>
      <c r="R224" s="101">
        <v>0.00025241650119251744</v>
      </c>
      <c r="S224" s="101">
        <v>0.0007740793143527114</v>
      </c>
      <c r="T224" s="101">
        <v>0.0003663830310495864</v>
      </c>
      <c r="U224" s="101">
        <v>0.00015955740364547393</v>
      </c>
      <c r="V224" s="101">
        <v>9.320024234043677E-06</v>
      </c>
      <c r="W224" s="101">
        <v>4.795778414880062E-05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19.03187652009959</v>
      </c>
      <c r="G225" s="102"/>
      <c r="H225" s="102"/>
      <c r="I225" s="115"/>
      <c r="J225" s="115" t="s">
        <v>158</v>
      </c>
      <c r="K225" s="102">
        <f>AVERAGE(K223,K218,K213,K208,K203,K198)</f>
        <v>0.1070207927437898</v>
      </c>
      <c r="L225" s="102">
        <f>AVERAGE(L223,L218,L213,L208,L203,L198)</f>
        <v>0.004491227806240509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38.57539787522697</v>
      </c>
      <c r="G226" s="102"/>
      <c r="H226" s="102"/>
      <c r="I226" s="115"/>
      <c r="J226" s="115" t="s">
        <v>159</v>
      </c>
      <c r="K226" s="102">
        <f>AVERAGE(K224,K219,K214,K209,K204,K199)</f>
        <v>1.041013594344925</v>
      </c>
      <c r="L226" s="102">
        <f>AVERAGE(L224,L219,L214,L209,L204,L199)</f>
        <v>0.8254737043640539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0.06688799546486862</v>
      </c>
      <c r="L227" s="102">
        <f>ABS(L225/$H$33)</f>
        <v>0.012475632795112525</v>
      </c>
      <c r="M227" s="115" t="s">
        <v>111</v>
      </c>
      <c r="N227" s="102">
        <f>K227+L227+L228+K228</f>
        <v>1.186769690274404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0.5914849967868893</v>
      </c>
      <c r="L228" s="102">
        <f>ABS(L226/$H$34)</f>
        <v>0.5159210652275337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1791</v>
      </c>
      <c r="B231" s="101">
        <v>105.32</v>
      </c>
      <c r="C231" s="101">
        <v>110.22</v>
      </c>
      <c r="D231" s="101">
        <v>9.70623634142643</v>
      </c>
      <c r="E231" s="101">
        <v>10.28801834567615</v>
      </c>
      <c r="F231" s="101">
        <v>25.861601529788523</v>
      </c>
      <c r="G231" s="101" t="s">
        <v>59</v>
      </c>
      <c r="H231" s="101">
        <v>25.549026186833864</v>
      </c>
      <c r="I231" s="101">
        <v>63.36902618683386</v>
      </c>
      <c r="J231" s="101" t="s">
        <v>73</v>
      </c>
      <c r="K231" s="101">
        <v>3.175131053080553</v>
      </c>
      <c r="M231" s="101" t="s">
        <v>68</v>
      </c>
      <c r="N231" s="101">
        <v>1.8352395556890484</v>
      </c>
      <c r="X231" s="101">
        <v>67.5</v>
      </c>
    </row>
    <row r="232" spans="1:24" s="101" customFormat="1" ht="12.75" hidden="1">
      <c r="A232" s="101">
        <v>1789</v>
      </c>
      <c r="B232" s="101">
        <v>167.36000061035156</v>
      </c>
      <c r="C232" s="101">
        <v>167.25999450683594</v>
      </c>
      <c r="D232" s="101">
        <v>8.347644805908203</v>
      </c>
      <c r="E232" s="101">
        <v>8.906641960144043</v>
      </c>
      <c r="F232" s="101">
        <v>27.584936206908246</v>
      </c>
      <c r="G232" s="101" t="s">
        <v>56</v>
      </c>
      <c r="H232" s="101">
        <v>-21.062597301810328</v>
      </c>
      <c r="I232" s="101">
        <v>78.79740330854123</v>
      </c>
      <c r="J232" s="101" t="s">
        <v>62</v>
      </c>
      <c r="K232" s="101">
        <v>1.6034738868300158</v>
      </c>
      <c r="L232" s="101">
        <v>0.6746173333344596</v>
      </c>
      <c r="M232" s="101">
        <v>0.37960138169642565</v>
      </c>
      <c r="N232" s="101">
        <v>0.014587571974363615</v>
      </c>
      <c r="O232" s="101">
        <v>0.06439831593023926</v>
      </c>
      <c r="P232" s="101">
        <v>0.019352713140565275</v>
      </c>
      <c r="Q232" s="101">
        <v>0.007838774924557973</v>
      </c>
      <c r="R232" s="101">
        <v>0.00022448746356037994</v>
      </c>
      <c r="S232" s="101">
        <v>0.000844933583072949</v>
      </c>
      <c r="T232" s="101">
        <v>0.0002848116930570302</v>
      </c>
      <c r="U232" s="101">
        <v>0.00017144572991717512</v>
      </c>
      <c r="V232" s="101">
        <v>8.342007423778647E-06</v>
      </c>
      <c r="W232" s="101">
        <v>5.2691322025409086E-05</v>
      </c>
      <c r="X232" s="101">
        <v>67.5</v>
      </c>
    </row>
    <row r="233" spans="1:24" s="101" customFormat="1" ht="12.75" hidden="1">
      <c r="A233" s="101">
        <v>1790</v>
      </c>
      <c r="B233" s="101">
        <v>184.77999877929688</v>
      </c>
      <c r="C233" s="101">
        <v>161.3800048828125</v>
      </c>
      <c r="D233" s="101">
        <v>8.539000511169434</v>
      </c>
      <c r="E233" s="101">
        <v>9.264981269836426</v>
      </c>
      <c r="F233" s="101">
        <v>39.665131046361395</v>
      </c>
      <c r="G233" s="101" t="s">
        <v>57</v>
      </c>
      <c r="H233" s="101">
        <v>-6.433267414896889</v>
      </c>
      <c r="I233" s="101">
        <v>110.84673136439999</v>
      </c>
      <c r="J233" s="101" t="s">
        <v>60</v>
      </c>
      <c r="K233" s="101">
        <v>1.2340981316068373</v>
      </c>
      <c r="L233" s="101">
        <v>0.0036705826160111006</v>
      </c>
      <c r="M233" s="101">
        <v>-0.2893822636243932</v>
      </c>
      <c r="N233" s="101">
        <v>-0.0001507746818446233</v>
      </c>
      <c r="O233" s="101">
        <v>0.05000391379715243</v>
      </c>
      <c r="P233" s="101">
        <v>0.00041972999542722094</v>
      </c>
      <c r="Q233" s="101">
        <v>-0.005840519385023933</v>
      </c>
      <c r="R233" s="101">
        <v>-1.2085744110601389E-05</v>
      </c>
      <c r="S233" s="101">
        <v>0.0006905077589037216</v>
      </c>
      <c r="T233" s="101">
        <v>2.9879350107636858E-05</v>
      </c>
      <c r="U233" s="101">
        <v>-0.00011828091742795497</v>
      </c>
      <c r="V233" s="101">
        <v>-9.401739916343259E-07</v>
      </c>
      <c r="W233" s="101">
        <v>4.4045133466278566E-05</v>
      </c>
      <c r="X233" s="101">
        <v>67.5</v>
      </c>
    </row>
    <row r="234" spans="1:24" s="101" customFormat="1" ht="12.75" hidden="1">
      <c r="A234" s="101">
        <v>1792</v>
      </c>
      <c r="B234" s="101">
        <v>157.39999389648438</v>
      </c>
      <c r="C234" s="101">
        <v>164.3000030517578</v>
      </c>
      <c r="D234" s="101">
        <v>8.548181533813477</v>
      </c>
      <c r="E234" s="101">
        <v>8.65391731262207</v>
      </c>
      <c r="F234" s="101">
        <v>34.27821877900944</v>
      </c>
      <c r="G234" s="101" t="s">
        <v>58</v>
      </c>
      <c r="H234" s="101">
        <v>5.679990272557006</v>
      </c>
      <c r="I234" s="101">
        <v>95.57998416904138</v>
      </c>
      <c r="J234" s="101" t="s">
        <v>61</v>
      </c>
      <c r="K234" s="101">
        <v>1.023782353486458</v>
      </c>
      <c r="L234" s="101">
        <v>0.6746073474685526</v>
      </c>
      <c r="M234" s="101">
        <v>0.24567277929281797</v>
      </c>
      <c r="N234" s="101">
        <v>-0.01458679276272044</v>
      </c>
      <c r="O234" s="101">
        <v>0.040580188511364204</v>
      </c>
      <c r="P234" s="101">
        <v>0.0193481609625294</v>
      </c>
      <c r="Q234" s="101">
        <v>0.005228262199912942</v>
      </c>
      <c r="R234" s="101">
        <v>-0.00022416189704110281</v>
      </c>
      <c r="S234" s="101">
        <v>0.0004869412641153468</v>
      </c>
      <c r="T234" s="101">
        <v>0.0002832400482614654</v>
      </c>
      <c r="U234" s="101">
        <v>0.00012410988227870597</v>
      </c>
      <c r="V234" s="101">
        <v>-8.288857624777521E-06</v>
      </c>
      <c r="W234" s="101">
        <v>2.8920609169294287E-05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1791</v>
      </c>
      <c r="B236" s="101">
        <v>104.28</v>
      </c>
      <c r="C236" s="101">
        <v>111.88</v>
      </c>
      <c r="D236" s="101">
        <v>9.681119917017325</v>
      </c>
      <c r="E236" s="101">
        <v>10.45938260452727</v>
      </c>
      <c r="F236" s="101">
        <v>24.437256439725648</v>
      </c>
      <c r="G236" s="101" t="s">
        <v>59</v>
      </c>
      <c r="H236" s="101">
        <v>23.25165750067616</v>
      </c>
      <c r="I236" s="101">
        <v>60.03165750067616</v>
      </c>
      <c r="J236" s="101" t="s">
        <v>73</v>
      </c>
      <c r="K236" s="101">
        <v>2.0762692577648374</v>
      </c>
      <c r="M236" s="101" t="s">
        <v>68</v>
      </c>
      <c r="N236" s="101">
        <v>1.514536149289038</v>
      </c>
      <c r="X236" s="101">
        <v>67.5</v>
      </c>
    </row>
    <row r="237" spans="1:24" s="101" customFormat="1" ht="12.75" hidden="1">
      <c r="A237" s="101">
        <v>1789</v>
      </c>
      <c r="B237" s="101">
        <v>172.97999572753906</v>
      </c>
      <c r="C237" s="101">
        <v>174.67999267578125</v>
      </c>
      <c r="D237" s="101">
        <v>8.098612785339355</v>
      </c>
      <c r="E237" s="101">
        <v>8.612648963928223</v>
      </c>
      <c r="F237" s="101">
        <v>28.71117009593006</v>
      </c>
      <c r="G237" s="101" t="s">
        <v>56</v>
      </c>
      <c r="H237" s="101">
        <v>-20.923595543595226</v>
      </c>
      <c r="I237" s="101">
        <v>84.55640018394384</v>
      </c>
      <c r="J237" s="101" t="s">
        <v>62</v>
      </c>
      <c r="K237" s="101">
        <v>0.99240113159799</v>
      </c>
      <c r="L237" s="101">
        <v>1.0163129158657105</v>
      </c>
      <c r="M237" s="101">
        <v>0.234937892406319</v>
      </c>
      <c r="N237" s="101">
        <v>0.029304021221965952</v>
      </c>
      <c r="O237" s="101">
        <v>0.039856662094026676</v>
      </c>
      <c r="P237" s="101">
        <v>0.02915486522641605</v>
      </c>
      <c r="Q237" s="101">
        <v>0.004851456046100307</v>
      </c>
      <c r="R237" s="101">
        <v>0.00045099369322069283</v>
      </c>
      <c r="S237" s="101">
        <v>0.0005229703681191028</v>
      </c>
      <c r="T237" s="101">
        <v>0.0004290245476064995</v>
      </c>
      <c r="U237" s="101">
        <v>0.00010610991489610569</v>
      </c>
      <c r="V237" s="101">
        <v>1.673729209045816E-05</v>
      </c>
      <c r="W237" s="101">
        <v>3.26198879572503E-05</v>
      </c>
      <c r="X237" s="101">
        <v>67.5</v>
      </c>
    </row>
    <row r="238" spans="1:24" s="101" customFormat="1" ht="12.75" hidden="1">
      <c r="A238" s="101">
        <v>1790</v>
      </c>
      <c r="B238" s="101">
        <v>159.13999938964844</v>
      </c>
      <c r="C238" s="101">
        <v>144.74000549316406</v>
      </c>
      <c r="D238" s="101">
        <v>8.832677841186523</v>
      </c>
      <c r="E238" s="101">
        <v>9.241031646728516</v>
      </c>
      <c r="F238" s="101">
        <v>36.35905668689603</v>
      </c>
      <c r="G238" s="101" t="s">
        <v>57</v>
      </c>
      <c r="H238" s="101">
        <v>6.483801803451456</v>
      </c>
      <c r="I238" s="101">
        <v>98.1238011930999</v>
      </c>
      <c r="J238" s="101" t="s">
        <v>60</v>
      </c>
      <c r="K238" s="101">
        <v>0.6478560588975364</v>
      </c>
      <c r="L238" s="101">
        <v>0.0055298773895408925</v>
      </c>
      <c r="M238" s="101">
        <v>-0.15133820513405838</v>
      </c>
      <c r="N238" s="101">
        <v>-0.00030327310122523605</v>
      </c>
      <c r="O238" s="101">
        <v>0.02634287878759629</v>
      </c>
      <c r="P238" s="101">
        <v>0.0006325551917469788</v>
      </c>
      <c r="Q238" s="101">
        <v>-0.0030266473481304246</v>
      </c>
      <c r="R238" s="101">
        <v>-2.4342728988440134E-05</v>
      </c>
      <c r="S238" s="101">
        <v>0.0003713496299337969</v>
      </c>
      <c r="T238" s="101">
        <v>4.5039945633439026E-05</v>
      </c>
      <c r="U238" s="101">
        <v>-5.943538962164489E-05</v>
      </c>
      <c r="V238" s="101">
        <v>-1.9123139343632707E-06</v>
      </c>
      <c r="W238" s="101">
        <v>2.3913436664738534E-05</v>
      </c>
      <c r="X238" s="101">
        <v>67.5</v>
      </c>
    </row>
    <row r="239" spans="1:24" s="101" customFormat="1" ht="12.75" hidden="1">
      <c r="A239" s="101">
        <v>1792</v>
      </c>
      <c r="B239" s="101">
        <v>151.94000244140625</v>
      </c>
      <c r="C239" s="101">
        <v>157.24000549316406</v>
      </c>
      <c r="D239" s="101">
        <v>8.73513412475586</v>
      </c>
      <c r="E239" s="101">
        <v>8.76045036315918</v>
      </c>
      <c r="F239" s="101">
        <v>30.471238832340546</v>
      </c>
      <c r="G239" s="101" t="s">
        <v>58</v>
      </c>
      <c r="H239" s="101">
        <v>-1.3127392758812846</v>
      </c>
      <c r="I239" s="101">
        <v>83.12726316552497</v>
      </c>
      <c r="J239" s="101" t="s">
        <v>61</v>
      </c>
      <c r="K239" s="101">
        <v>0.7517596244456888</v>
      </c>
      <c r="L239" s="101">
        <v>1.0162978713996795</v>
      </c>
      <c r="M239" s="101">
        <v>0.17970131038789</v>
      </c>
      <c r="N239" s="101">
        <v>-0.029302451863342495</v>
      </c>
      <c r="O239" s="101">
        <v>0.0299099690815526</v>
      </c>
      <c r="P239" s="101">
        <v>0.029148002338065603</v>
      </c>
      <c r="Q239" s="101">
        <v>0.0037915737626081202</v>
      </c>
      <c r="R239" s="101">
        <v>-0.0004503362553362051</v>
      </c>
      <c r="S239" s="101">
        <v>0.0003682356015904246</v>
      </c>
      <c r="T239" s="101">
        <v>0.000426653800810796</v>
      </c>
      <c r="U239" s="101">
        <v>8.790192546117553E-05</v>
      </c>
      <c r="V239" s="101">
        <v>-1.66276878109301E-05</v>
      </c>
      <c r="W239" s="101">
        <v>2.2185685412560545E-05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1791</v>
      </c>
      <c r="B241" s="101">
        <v>112.74</v>
      </c>
      <c r="C241" s="101">
        <v>116.54</v>
      </c>
      <c r="D241" s="101">
        <v>9.530311874561743</v>
      </c>
      <c r="E241" s="101">
        <v>10.16988177230395</v>
      </c>
      <c r="F241" s="101">
        <v>26.839158904473603</v>
      </c>
      <c r="G241" s="101" t="s">
        <v>59</v>
      </c>
      <c r="H241" s="101">
        <v>21.759218883839438</v>
      </c>
      <c r="I241" s="101">
        <v>66.99921888383943</v>
      </c>
      <c r="J241" s="101" t="s">
        <v>73</v>
      </c>
      <c r="K241" s="101">
        <v>2.4570912089662564</v>
      </c>
      <c r="M241" s="101" t="s">
        <v>68</v>
      </c>
      <c r="N241" s="101">
        <v>2.3145299139006066</v>
      </c>
      <c r="X241" s="101">
        <v>67.5</v>
      </c>
    </row>
    <row r="242" spans="1:24" s="101" customFormat="1" ht="12.75" hidden="1">
      <c r="A242" s="101">
        <v>1789</v>
      </c>
      <c r="B242" s="101">
        <v>171.82000732421875</v>
      </c>
      <c r="C242" s="101">
        <v>175.9199981689453</v>
      </c>
      <c r="D242" s="101">
        <v>8.242671966552734</v>
      </c>
      <c r="E242" s="101">
        <v>8.659168243408203</v>
      </c>
      <c r="F242" s="101">
        <v>29.30540808015299</v>
      </c>
      <c r="G242" s="101" t="s">
        <v>56</v>
      </c>
      <c r="H242" s="101">
        <v>-19.52605813044282</v>
      </c>
      <c r="I242" s="101">
        <v>84.79394919377593</v>
      </c>
      <c r="J242" s="101" t="s">
        <v>62</v>
      </c>
      <c r="K242" s="101">
        <v>0.07530502391104583</v>
      </c>
      <c r="L242" s="101">
        <v>1.5648029431703634</v>
      </c>
      <c r="M242" s="101">
        <v>0.017827446145477273</v>
      </c>
      <c r="N242" s="101">
        <v>0.021665961256420535</v>
      </c>
      <c r="O242" s="101">
        <v>0.003024601392494768</v>
      </c>
      <c r="P242" s="101">
        <v>0.044889271582001476</v>
      </c>
      <c r="Q242" s="101">
        <v>0.00036809643805294835</v>
      </c>
      <c r="R242" s="101">
        <v>0.00033341193603470264</v>
      </c>
      <c r="S242" s="101">
        <v>3.975674978494047E-05</v>
      </c>
      <c r="T242" s="101">
        <v>0.0006605245393620434</v>
      </c>
      <c r="U242" s="101">
        <v>8.041309785123399E-06</v>
      </c>
      <c r="V242" s="101">
        <v>1.2359519121796929E-05</v>
      </c>
      <c r="W242" s="101">
        <v>2.4914784038527817E-06</v>
      </c>
      <c r="X242" s="101">
        <v>67.5</v>
      </c>
    </row>
    <row r="243" spans="1:24" s="101" customFormat="1" ht="12.75" hidden="1">
      <c r="A243" s="101">
        <v>1790</v>
      </c>
      <c r="B243" s="101">
        <v>130.5800018310547</v>
      </c>
      <c r="C243" s="101">
        <v>119.08000183105469</v>
      </c>
      <c r="D243" s="101">
        <v>8.981181144714355</v>
      </c>
      <c r="E243" s="101">
        <v>9.504616737365723</v>
      </c>
      <c r="F243" s="101">
        <v>31.725772930377392</v>
      </c>
      <c r="G243" s="101" t="s">
        <v>57</v>
      </c>
      <c r="H243" s="101">
        <v>21.023145712891193</v>
      </c>
      <c r="I243" s="101">
        <v>84.10314754394588</v>
      </c>
      <c r="J243" s="101" t="s">
        <v>60</v>
      </c>
      <c r="K243" s="101">
        <v>0.02858149846127205</v>
      </c>
      <c r="L243" s="101">
        <v>0.00851422943871073</v>
      </c>
      <c r="M243" s="101">
        <v>-0.006578035601767693</v>
      </c>
      <c r="N243" s="101">
        <v>-0.00022460357624119084</v>
      </c>
      <c r="O243" s="101">
        <v>0.0011776046148603632</v>
      </c>
      <c r="P243" s="101">
        <v>0.0009741354111929869</v>
      </c>
      <c r="Q243" s="101">
        <v>-0.00012678984226507388</v>
      </c>
      <c r="R243" s="101">
        <v>-1.8009734865724082E-05</v>
      </c>
      <c r="S243" s="101">
        <v>1.7925775673052484E-05</v>
      </c>
      <c r="T243" s="101">
        <v>6.93701969230558E-05</v>
      </c>
      <c r="U243" s="101">
        <v>-2.202364551492738E-06</v>
      </c>
      <c r="V243" s="101">
        <v>-1.4181186669295481E-06</v>
      </c>
      <c r="W243" s="101">
        <v>1.203489271456033E-06</v>
      </c>
      <c r="X243" s="101">
        <v>67.5</v>
      </c>
    </row>
    <row r="244" spans="1:24" s="101" customFormat="1" ht="12.75" hidden="1">
      <c r="A244" s="101">
        <v>1792</v>
      </c>
      <c r="B244" s="101">
        <v>160.0800018310547</v>
      </c>
      <c r="C244" s="101">
        <v>161.3800048828125</v>
      </c>
      <c r="D244" s="101">
        <v>8.811827659606934</v>
      </c>
      <c r="E244" s="101">
        <v>8.87162971496582</v>
      </c>
      <c r="F244" s="101">
        <v>27.67530690905345</v>
      </c>
      <c r="G244" s="101" t="s">
        <v>58</v>
      </c>
      <c r="H244" s="101">
        <v>-17.71174456844362</v>
      </c>
      <c r="I244" s="101">
        <v>74.86825726261107</v>
      </c>
      <c r="J244" s="101" t="s">
        <v>61</v>
      </c>
      <c r="K244" s="101">
        <v>0.06967025600607112</v>
      </c>
      <c r="L244" s="101">
        <v>1.5647797796660388</v>
      </c>
      <c r="M244" s="101">
        <v>0.016569468419106545</v>
      </c>
      <c r="N244" s="101">
        <v>-0.021664797031088368</v>
      </c>
      <c r="O244" s="101">
        <v>0.0027859398691538312</v>
      </c>
      <c r="P244" s="101">
        <v>0.044878700553417826</v>
      </c>
      <c r="Q244" s="101">
        <v>0.00034557101094516847</v>
      </c>
      <c r="R244" s="101">
        <v>-0.00033292516958090593</v>
      </c>
      <c r="S244" s="101">
        <v>3.548613419325588E-05</v>
      </c>
      <c r="T244" s="101">
        <v>0.0006568717096041631</v>
      </c>
      <c r="U244" s="101">
        <v>7.733838208978096E-06</v>
      </c>
      <c r="V244" s="101">
        <v>-1.2277892830961259E-05</v>
      </c>
      <c r="W244" s="101">
        <v>2.18153116190327E-06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1791</v>
      </c>
      <c r="B246" s="101">
        <v>107.4</v>
      </c>
      <c r="C246" s="101">
        <v>110</v>
      </c>
      <c r="D246" s="101">
        <v>9.551007375517505</v>
      </c>
      <c r="E246" s="101">
        <v>10.417861974900493</v>
      </c>
      <c r="F246" s="101">
        <v>23.870061910090055</v>
      </c>
      <c r="G246" s="101" t="s">
        <v>59</v>
      </c>
      <c r="H246" s="101">
        <v>19.544930595658023</v>
      </c>
      <c r="I246" s="101">
        <v>59.44493059565803</v>
      </c>
      <c r="J246" s="101" t="s">
        <v>73</v>
      </c>
      <c r="K246" s="101">
        <v>2.194397833920994</v>
      </c>
      <c r="M246" s="101" t="s">
        <v>68</v>
      </c>
      <c r="N246" s="101">
        <v>1.8552699631557688</v>
      </c>
      <c r="X246" s="101">
        <v>67.5</v>
      </c>
    </row>
    <row r="247" spans="1:24" s="101" customFormat="1" ht="12.75" hidden="1">
      <c r="A247" s="101">
        <v>1789</v>
      </c>
      <c r="B247" s="101">
        <v>169.67999267578125</v>
      </c>
      <c r="C247" s="101">
        <v>171.47999572753906</v>
      </c>
      <c r="D247" s="101">
        <v>8.759272575378418</v>
      </c>
      <c r="E247" s="101">
        <v>9.246450424194336</v>
      </c>
      <c r="F247" s="101">
        <v>28.90160584952467</v>
      </c>
      <c r="G247" s="101" t="s">
        <v>56</v>
      </c>
      <c r="H247" s="101">
        <v>-23.493521665472002</v>
      </c>
      <c r="I247" s="101">
        <v>78.68647101030925</v>
      </c>
      <c r="J247" s="101" t="s">
        <v>62</v>
      </c>
      <c r="K247" s="101">
        <v>0.6900750573326573</v>
      </c>
      <c r="L247" s="101">
        <v>1.2993517152620133</v>
      </c>
      <c r="M247" s="101">
        <v>0.1633660839770641</v>
      </c>
      <c r="N247" s="101">
        <v>0.0319581781723399</v>
      </c>
      <c r="O247" s="101">
        <v>0.027715090726798217</v>
      </c>
      <c r="P247" s="101">
        <v>0.03727436992443325</v>
      </c>
      <c r="Q247" s="101">
        <v>0.0033734970486826326</v>
      </c>
      <c r="R247" s="101">
        <v>0.0004918236379394613</v>
      </c>
      <c r="S247" s="101">
        <v>0.0003636845564930856</v>
      </c>
      <c r="T247" s="101">
        <v>0.000548481613094998</v>
      </c>
      <c r="U247" s="101">
        <v>7.376808113250612E-05</v>
      </c>
      <c r="V247" s="101">
        <v>1.8243294656422635E-05</v>
      </c>
      <c r="W247" s="101">
        <v>2.268746430356426E-05</v>
      </c>
      <c r="X247" s="101">
        <v>67.5</v>
      </c>
    </row>
    <row r="248" spans="1:24" s="101" customFormat="1" ht="12.75" hidden="1">
      <c r="A248" s="101">
        <v>1790</v>
      </c>
      <c r="B248" s="101">
        <v>140.02000427246094</v>
      </c>
      <c r="C248" s="101">
        <v>124.0199966430664</v>
      </c>
      <c r="D248" s="101">
        <v>8.817564010620117</v>
      </c>
      <c r="E248" s="101">
        <v>9.240338325500488</v>
      </c>
      <c r="F248" s="101">
        <v>33.42477792479163</v>
      </c>
      <c r="G248" s="101" t="s">
        <v>57</v>
      </c>
      <c r="H248" s="101">
        <v>17.767066883721455</v>
      </c>
      <c r="I248" s="101">
        <v>90.28707115618239</v>
      </c>
      <c r="J248" s="101" t="s">
        <v>60</v>
      </c>
      <c r="K248" s="101">
        <v>0.07105073625616061</v>
      </c>
      <c r="L248" s="101">
        <v>0.007069826048035077</v>
      </c>
      <c r="M248" s="101">
        <v>-0.01497199130725496</v>
      </c>
      <c r="N248" s="101">
        <v>-0.00033104047185756555</v>
      </c>
      <c r="O248" s="101">
        <v>0.0031503574663334978</v>
      </c>
      <c r="P248" s="101">
        <v>0.0008088465249267559</v>
      </c>
      <c r="Q248" s="101">
        <v>-0.00022088727623327428</v>
      </c>
      <c r="R248" s="101">
        <v>-2.657475368991898E-05</v>
      </c>
      <c r="S248" s="101">
        <v>6.566987879335854E-05</v>
      </c>
      <c r="T248" s="101">
        <v>5.760002340205085E-05</v>
      </c>
      <c r="U248" s="101">
        <v>9.89774234154081E-07</v>
      </c>
      <c r="V248" s="101">
        <v>-2.093208689263292E-06</v>
      </c>
      <c r="W248" s="101">
        <v>4.845222428456843E-06</v>
      </c>
      <c r="X248" s="101">
        <v>67.5</v>
      </c>
    </row>
    <row r="249" spans="1:24" s="101" customFormat="1" ht="12.75" hidden="1">
      <c r="A249" s="101">
        <v>1792</v>
      </c>
      <c r="B249" s="101">
        <v>139.82000732421875</v>
      </c>
      <c r="C249" s="101">
        <v>149.52000427246094</v>
      </c>
      <c r="D249" s="101">
        <v>8.619722366333008</v>
      </c>
      <c r="E249" s="101">
        <v>9.103860855102539</v>
      </c>
      <c r="F249" s="101">
        <v>24.13159379808143</v>
      </c>
      <c r="G249" s="101" t="s">
        <v>58</v>
      </c>
      <c r="H249" s="101">
        <v>-5.640138397410212</v>
      </c>
      <c r="I249" s="101">
        <v>66.67986892680854</v>
      </c>
      <c r="J249" s="101" t="s">
        <v>61</v>
      </c>
      <c r="K249" s="101">
        <v>0.6864075885580867</v>
      </c>
      <c r="L249" s="101">
        <v>1.2993324815127139</v>
      </c>
      <c r="M249" s="101">
        <v>0.16267856917952234</v>
      </c>
      <c r="N249" s="101">
        <v>-0.03195646357626286</v>
      </c>
      <c r="O249" s="101">
        <v>0.027535458990708205</v>
      </c>
      <c r="P249" s="101">
        <v>0.03726559298552229</v>
      </c>
      <c r="Q249" s="101">
        <v>0.0033662577365182063</v>
      </c>
      <c r="R249" s="101">
        <v>-0.0004911051550353818</v>
      </c>
      <c r="S249" s="101">
        <v>0.00035770647694840244</v>
      </c>
      <c r="T249" s="101">
        <v>0.0005454487301363661</v>
      </c>
      <c r="U249" s="101">
        <v>7.37614407460796E-05</v>
      </c>
      <c r="V249" s="101">
        <v>-1.812281096585878E-05</v>
      </c>
      <c r="W249" s="101">
        <v>2.2164044219056263E-05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1791</v>
      </c>
      <c r="B251" s="101">
        <v>113.74</v>
      </c>
      <c r="C251" s="101">
        <v>113.04</v>
      </c>
      <c r="D251" s="101">
        <v>9.323838934554878</v>
      </c>
      <c r="E251" s="101">
        <v>9.91298596997238</v>
      </c>
      <c r="F251" s="101">
        <v>25.941665714424683</v>
      </c>
      <c r="G251" s="101" t="s">
        <v>59</v>
      </c>
      <c r="H251" s="101">
        <v>19.955627163520006</v>
      </c>
      <c r="I251" s="101">
        <v>66.19562716352</v>
      </c>
      <c r="J251" s="101" t="s">
        <v>73</v>
      </c>
      <c r="K251" s="101">
        <v>1.9532386849374193</v>
      </c>
      <c r="M251" s="101" t="s">
        <v>68</v>
      </c>
      <c r="N251" s="101">
        <v>1.6437177307346267</v>
      </c>
      <c r="X251" s="101">
        <v>67.5</v>
      </c>
    </row>
    <row r="252" spans="1:24" s="101" customFormat="1" ht="12.75" hidden="1">
      <c r="A252" s="101">
        <v>1789</v>
      </c>
      <c r="B252" s="101">
        <v>171.9600067138672</v>
      </c>
      <c r="C252" s="101">
        <v>168.86000061035156</v>
      </c>
      <c r="D252" s="101">
        <v>8.37063980102539</v>
      </c>
      <c r="E252" s="101">
        <v>8.751054763793945</v>
      </c>
      <c r="F252" s="101">
        <v>28.575637008889093</v>
      </c>
      <c r="G252" s="101" t="s">
        <v>56</v>
      </c>
      <c r="H252" s="101">
        <v>-23.04116466252347</v>
      </c>
      <c r="I252" s="101">
        <v>81.41884205134372</v>
      </c>
      <c r="J252" s="101" t="s">
        <v>62</v>
      </c>
      <c r="K252" s="101">
        <v>0.6627124640967271</v>
      </c>
      <c r="L252" s="101">
        <v>1.219628164257927</v>
      </c>
      <c r="M252" s="101">
        <v>0.1568884549992713</v>
      </c>
      <c r="N252" s="101">
        <v>0.000788353494275863</v>
      </c>
      <c r="O252" s="101">
        <v>0.02661585039627217</v>
      </c>
      <c r="P252" s="101">
        <v>0.03498735257375196</v>
      </c>
      <c r="Q252" s="101">
        <v>0.003239750727482694</v>
      </c>
      <c r="R252" s="101">
        <v>1.221621661338106E-05</v>
      </c>
      <c r="S252" s="101">
        <v>0.000349260201797404</v>
      </c>
      <c r="T252" s="101">
        <v>0.0005148388444375954</v>
      </c>
      <c r="U252" s="101">
        <v>7.085693792152144E-05</v>
      </c>
      <c r="V252" s="101">
        <v>4.5880155312327636E-07</v>
      </c>
      <c r="W252" s="101">
        <v>2.178813159907657E-05</v>
      </c>
      <c r="X252" s="101">
        <v>67.5</v>
      </c>
    </row>
    <row r="253" spans="1:24" s="101" customFormat="1" ht="12.75" hidden="1">
      <c r="A253" s="101">
        <v>1790</v>
      </c>
      <c r="B253" s="101">
        <v>145.3800048828125</v>
      </c>
      <c r="C253" s="101">
        <v>131.5800018310547</v>
      </c>
      <c r="D253" s="101">
        <v>8.86266040802002</v>
      </c>
      <c r="E253" s="101">
        <v>9.190146446228027</v>
      </c>
      <c r="F253" s="101">
        <v>33.11233380310078</v>
      </c>
      <c r="G253" s="101" t="s">
        <v>57</v>
      </c>
      <c r="H253" s="101">
        <v>11.127998890631247</v>
      </c>
      <c r="I253" s="101">
        <v>89.00800377344375</v>
      </c>
      <c r="J253" s="101" t="s">
        <v>60</v>
      </c>
      <c r="K253" s="101">
        <v>0.3417400958647516</v>
      </c>
      <c r="L253" s="101">
        <v>0.0066357960183648914</v>
      </c>
      <c r="M253" s="101">
        <v>-0.07936910811138088</v>
      </c>
      <c r="N253" s="101">
        <v>7.768043407234529E-06</v>
      </c>
      <c r="O253" s="101">
        <v>0.013969723590128276</v>
      </c>
      <c r="P253" s="101">
        <v>0.0007591690843439029</v>
      </c>
      <c r="Q253" s="101">
        <v>-0.0015650505380574884</v>
      </c>
      <c r="R253" s="101">
        <v>6.636427305699625E-07</v>
      </c>
      <c r="S253" s="101">
        <v>0.00020296075621806765</v>
      </c>
      <c r="T253" s="101">
        <v>5.406108935389435E-05</v>
      </c>
      <c r="U253" s="101">
        <v>-2.922825327661386E-05</v>
      </c>
      <c r="V253" s="101">
        <v>5.812556786455928E-08</v>
      </c>
      <c r="W253" s="101">
        <v>1.3246675673646356E-05</v>
      </c>
      <c r="X253" s="101">
        <v>67.5</v>
      </c>
    </row>
    <row r="254" spans="1:24" s="101" customFormat="1" ht="12.75" hidden="1">
      <c r="A254" s="101">
        <v>1792</v>
      </c>
      <c r="B254" s="101">
        <v>152.8800048828125</v>
      </c>
      <c r="C254" s="101">
        <v>158.77999877929688</v>
      </c>
      <c r="D254" s="101">
        <v>8.624545097351074</v>
      </c>
      <c r="E254" s="101">
        <v>8.669768333435059</v>
      </c>
      <c r="F254" s="101">
        <v>27.916000946775874</v>
      </c>
      <c r="G254" s="101" t="s">
        <v>58</v>
      </c>
      <c r="H254" s="101">
        <v>-8.244009735295876</v>
      </c>
      <c r="I254" s="101">
        <v>77.13599514751662</v>
      </c>
      <c r="J254" s="101" t="s">
        <v>61</v>
      </c>
      <c r="K254" s="101">
        <v>0.5678041184664886</v>
      </c>
      <c r="L254" s="101">
        <v>1.2196101119875826</v>
      </c>
      <c r="M254" s="101">
        <v>0.13533119370515545</v>
      </c>
      <c r="N254" s="101">
        <v>0.0007883152221279166</v>
      </c>
      <c r="O254" s="101">
        <v>0.0226550284734351</v>
      </c>
      <c r="P254" s="101">
        <v>0.034979115232112494</v>
      </c>
      <c r="Q254" s="101">
        <v>0.002836653237452652</v>
      </c>
      <c r="R254" s="101">
        <v>1.2198177186416381E-05</v>
      </c>
      <c r="S254" s="101">
        <v>0.0002842351491194456</v>
      </c>
      <c r="T254" s="101">
        <v>0.0005119926116260945</v>
      </c>
      <c r="U254" s="101">
        <v>6.454777193685662E-05</v>
      </c>
      <c r="V254" s="101">
        <v>4.55104695107349E-07</v>
      </c>
      <c r="W254" s="101">
        <v>1.7298793662446662E-05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1791</v>
      </c>
      <c r="B256" s="101">
        <v>119</v>
      </c>
      <c r="C256" s="101">
        <v>105</v>
      </c>
      <c r="D256" s="101">
        <v>9.281453042872354</v>
      </c>
      <c r="E256" s="101">
        <v>9.814752519068188</v>
      </c>
      <c r="F256" s="101">
        <v>28.42819743078594</v>
      </c>
      <c r="G256" s="101" t="s">
        <v>59</v>
      </c>
      <c r="H256" s="101">
        <v>21.38792079597195</v>
      </c>
      <c r="I256" s="101">
        <v>72.88792079597195</v>
      </c>
      <c r="J256" s="101" t="s">
        <v>73</v>
      </c>
      <c r="K256" s="101">
        <v>3.0794639187061796</v>
      </c>
      <c r="M256" s="101" t="s">
        <v>68</v>
      </c>
      <c r="N256" s="101">
        <v>2.473692359176922</v>
      </c>
      <c r="X256" s="101">
        <v>67.5</v>
      </c>
    </row>
    <row r="257" spans="1:24" s="101" customFormat="1" ht="12.75" hidden="1">
      <c r="A257" s="101">
        <v>1789</v>
      </c>
      <c r="B257" s="101">
        <v>180.4600067138672</v>
      </c>
      <c r="C257" s="101">
        <v>177.36000061035156</v>
      </c>
      <c r="D257" s="101">
        <v>8.34461498260498</v>
      </c>
      <c r="E257" s="101">
        <v>8.83609390258789</v>
      </c>
      <c r="F257" s="101">
        <v>28.48362523739748</v>
      </c>
      <c r="G257" s="101" t="s">
        <v>56</v>
      </c>
      <c r="H257" s="101">
        <v>-31.52120636306573</v>
      </c>
      <c r="I257" s="101">
        <v>81.43880035080146</v>
      </c>
      <c r="J257" s="101" t="s">
        <v>62</v>
      </c>
      <c r="K257" s="101">
        <v>0.97691645689407</v>
      </c>
      <c r="L257" s="101">
        <v>1.4380668316061973</v>
      </c>
      <c r="M257" s="101">
        <v>0.2312720832125411</v>
      </c>
      <c r="N257" s="101">
        <v>0.01761765985333574</v>
      </c>
      <c r="O257" s="101">
        <v>0.039235024162292485</v>
      </c>
      <c r="P257" s="101">
        <v>0.04125372412879244</v>
      </c>
      <c r="Q257" s="101">
        <v>0.004775802901423936</v>
      </c>
      <c r="R257" s="101">
        <v>0.00027129107473713944</v>
      </c>
      <c r="S257" s="101">
        <v>0.0005148374404918779</v>
      </c>
      <c r="T257" s="101">
        <v>0.0006070503594740039</v>
      </c>
      <c r="U257" s="101">
        <v>0.00010444842874539554</v>
      </c>
      <c r="V257" s="101">
        <v>1.0074323597738324E-05</v>
      </c>
      <c r="W257" s="101">
        <v>3.211303434848884E-05</v>
      </c>
      <c r="X257" s="101">
        <v>67.5</v>
      </c>
    </row>
    <row r="258" spans="1:24" s="101" customFormat="1" ht="12.75" hidden="1">
      <c r="A258" s="101">
        <v>1790</v>
      </c>
      <c r="B258" s="101">
        <v>152.8000030517578</v>
      </c>
      <c r="C258" s="101">
        <v>145.89999389648438</v>
      </c>
      <c r="D258" s="101">
        <v>8.674969673156738</v>
      </c>
      <c r="E258" s="101">
        <v>8.875490188598633</v>
      </c>
      <c r="F258" s="101">
        <v>35.82995664685743</v>
      </c>
      <c r="G258" s="101" t="s">
        <v>57</v>
      </c>
      <c r="H258" s="101">
        <v>13.127606858094964</v>
      </c>
      <c r="I258" s="101">
        <v>98.42760990985278</v>
      </c>
      <c r="J258" s="101" t="s">
        <v>60</v>
      </c>
      <c r="K258" s="101">
        <v>0.3212998490643581</v>
      </c>
      <c r="L258" s="101">
        <v>0.007824006287574365</v>
      </c>
      <c r="M258" s="101">
        <v>-0.0735759321233588</v>
      </c>
      <c r="N258" s="101">
        <v>0.0001816634443678398</v>
      </c>
      <c r="O258" s="101">
        <v>0.013302477536220048</v>
      </c>
      <c r="P258" s="101">
        <v>0.0008951290730026832</v>
      </c>
      <c r="Q258" s="101">
        <v>-0.0013999832481627666</v>
      </c>
      <c r="R258" s="101">
        <v>1.4648204390001004E-05</v>
      </c>
      <c r="S258" s="101">
        <v>0.000206858847329916</v>
      </c>
      <c r="T258" s="101">
        <v>6.374547004205783E-05</v>
      </c>
      <c r="U258" s="101">
        <v>-2.2633714777103938E-05</v>
      </c>
      <c r="V258" s="101">
        <v>1.162165548301435E-06</v>
      </c>
      <c r="W258" s="101">
        <v>1.3879120086109822E-05</v>
      </c>
      <c r="X258" s="101">
        <v>67.5</v>
      </c>
    </row>
    <row r="259" spans="1:24" s="101" customFormat="1" ht="12.75" hidden="1">
      <c r="A259" s="101">
        <v>1792</v>
      </c>
      <c r="B259" s="101">
        <v>164.52000427246094</v>
      </c>
      <c r="C259" s="101">
        <v>166.82000732421875</v>
      </c>
      <c r="D259" s="101">
        <v>8.523720741271973</v>
      </c>
      <c r="E259" s="101">
        <v>8.698153495788574</v>
      </c>
      <c r="F259" s="101">
        <v>32.00259094654172</v>
      </c>
      <c r="G259" s="101" t="s">
        <v>58</v>
      </c>
      <c r="H259" s="101">
        <v>-7.502475719829604</v>
      </c>
      <c r="I259" s="101">
        <v>89.51752855263133</v>
      </c>
      <c r="J259" s="101" t="s">
        <v>61</v>
      </c>
      <c r="K259" s="101">
        <v>0.9225682472000021</v>
      </c>
      <c r="L259" s="101">
        <v>1.4380455476414853</v>
      </c>
      <c r="M259" s="101">
        <v>0.21925637661342356</v>
      </c>
      <c r="N259" s="101">
        <v>0.017616723222575143</v>
      </c>
      <c r="O259" s="101">
        <v>0.036911125862184646</v>
      </c>
      <c r="P259" s="101">
        <v>0.04124401166760063</v>
      </c>
      <c r="Q259" s="101">
        <v>0.004565998276183743</v>
      </c>
      <c r="R259" s="101">
        <v>0.00027089532543065584</v>
      </c>
      <c r="S259" s="101">
        <v>0.0004714520202667143</v>
      </c>
      <c r="T259" s="101">
        <v>0.0006036941725630904</v>
      </c>
      <c r="U259" s="101">
        <v>0.00010196660837142067</v>
      </c>
      <c r="V259" s="101">
        <v>1.0007065863193291E-05</v>
      </c>
      <c r="W259" s="101">
        <v>2.89588846591606E-05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23.870061910090055</v>
      </c>
      <c r="G260" s="102"/>
      <c r="H260" s="102"/>
      <c r="I260" s="115"/>
      <c r="J260" s="115" t="s">
        <v>158</v>
      </c>
      <c r="K260" s="102">
        <f>AVERAGE(K258,K253,K248,K243,K238,K233)</f>
        <v>0.4407710616918194</v>
      </c>
      <c r="L260" s="102">
        <f>AVERAGE(L258,L253,L248,L243,L238,L233)</f>
        <v>0.00654071963303951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39.665131046361395</v>
      </c>
      <c r="G261" s="102"/>
      <c r="H261" s="102"/>
      <c r="I261" s="115"/>
      <c r="J261" s="115" t="s">
        <v>159</v>
      </c>
      <c r="K261" s="102">
        <f>AVERAGE(K259,K254,K249,K244,K239,K234)</f>
        <v>0.6703320313604658</v>
      </c>
      <c r="L261" s="102">
        <f>AVERAGE(L259,L254,L249,L244,L239,L234)</f>
        <v>1.2021121899460088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0.2754819135573871</v>
      </c>
      <c r="L262" s="102">
        <f>ABS(L260/$H$33)</f>
        <v>0.018168665647331973</v>
      </c>
      <c r="M262" s="115" t="s">
        <v>111</v>
      </c>
      <c r="N262" s="102">
        <f>K262+L262+L263+K263</f>
        <v>1.4258411702848757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0.38087047236390104</v>
      </c>
      <c r="L263" s="102">
        <f>ABS(L261/$H$34)</f>
        <v>0.7513201187162555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2004-12-17T07:55:05Z</dcterms:modified>
  <cp:category/>
  <cp:version/>
  <cp:contentType/>
  <cp:contentStatus/>
</cp:coreProperties>
</file>