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<sst xmlns="http://schemas.openxmlformats.org/spreadsheetml/2006/main" count="711" uniqueCount="166">
  <si>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</si>
  <si>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</si>
  <si>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</si>
  <si>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</si>
  <si>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</si>
  <si>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</si>
  <si>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</si>
  <si>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</si>
  <si>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</si>
  <si>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</si>
  <si>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</si>
  <si>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</si>
  <si>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</si>
  <si>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</si>
  <si>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</si>
  <si>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</si>
  <si>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</si>
  <si>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</si>
  <si>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</si>
  <si>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</si>
  <si>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</si>
  <si>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</si>
  <si>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</si>
  <si>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</si>
  <si>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</si>
  <si>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</si>
  <si>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</si>
  <si>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</si>
  <si>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</si>
  <si>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</si>
  <si>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</si>
  <si>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</si>
  <si>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</si>
  <si>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</si>
  <si>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</si>
  <si>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</si>
  <si>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</si>
  <si>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</si>
  <si>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</si>
  <si>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</si>
  <si>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</si>
  <si>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</si>
  <si>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</si>
  <si>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</si>
  <si>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</si>
  <si>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</si>
  <si>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</si>
  <si>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</si>
  <si>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</si>
  <si>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</si>
  <si>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</si>
  <si>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</si>
  <si>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</si>
  <si>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</si>
  <si>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</si>
  <si>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</si>
  <si>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</si>
  <si>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</si>
  <si>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</si>
  <si>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</si>
  <si>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</si>
  <si>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</si>
  <si>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</si>
  <si>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</si>
  <si>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</si>
  <si>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</si>
  <si>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</si>
  <si>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</si>
  <si>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</si>
  <si>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</si>
  <si>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</si>
  <si>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</si>
  <si>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</si>
  <si>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</si>
  <si>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</si>
  <si>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</si>
  <si>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</si>
  <si>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</si>
  <si>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</si>
  <si>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</si>
  <si>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</si>
  <si>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</si>
  <si>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</si>
  <si>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</si>
  <si>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</si>
  <si>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</si>
  <si>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</si>
  <si>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</si>
  <si>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</si>
  <si>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</si>
  <si>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</si>
  <si>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</si>
  <si>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</si>
  <si>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</si>
  <si>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</si>
  <si>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</si>
  <si>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</si>
  <si>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</si>
  <si>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</si>
  <si>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</si>
  <si>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</si>
  <si>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</si>
  <si>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</si>
  <si>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</si>
  <si>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</si>
  <si>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</si>
  <si>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</si>
  <si>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</si>
  <si>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</si>
  <si>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</si>
  <si>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</si>
  <si>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</si>
  <si>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</si>
  <si>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</si>
  <si>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</si>
  <si>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</si>
  <si>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</si>
  <si>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</si>
  <si>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</si>
  <si>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</si>
  <si>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</si>
  <si>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</si>
  <si>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</si>
  <si>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</si>
  <si>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</si>
  <si>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</si>
  <si>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</si>
  <si>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</si>
  <si>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</si>
  <si>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</si>
  <si>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</si>
  <si>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</si>
  <si>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</si>
  <si>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</si>
  <si>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</si>
  <si>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</si>
  <si>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</si>
  <si>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</si>
  <si>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</si>
  <si>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</si>
  <si>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</si>
  <si>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</si>
  <si>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</si>
  <si>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</si>
  <si>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</si>
  <si>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</si>
  <si>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</si>
  <si>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</si>
  <si>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</si>
  <si>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</si>
  <si>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</si>
  <si>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</si>
  <si>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</si>
  <si>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</si>
  <si>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</si>
  <si>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</si>
  <si>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</si>
  <si>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</si>
  <si>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</si>
  <si>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</si>
  <si>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</si>
  <si>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</si>
  <si>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</si>
  <si>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5</t>
  </si>
  <si>
    <t>AP 442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</si>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</sst>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154.1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95.82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103.8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10.237230814390706</v>
      </c>
      <c r="C41" s="2">
        <f aca="true" t="shared" si="0" ref="C41:C55">($B$41*H41+$B$42*J41+$B$43*L41+$B$44*N41+$B$45*P41+$B$46*R41+$B$47*T41+$B$48*V41)/100</f>
        <v>-3.468787823020737E-09</v>
      </c>
      <c r="D41" s="2">
        <f aca="true" t="shared" si="1" ref="D41:D55">($B$41*I41+$B$42*K41+$B$43*M41+$B$44*O41+$B$45*Q41+$B$46*S41+$B$47*U41+$B$48*W41)/100</f>
        <v>-8.503777041313341E-08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9.893130952808924</v>
      </c>
      <c r="C42" s="2">
        <f t="shared" si="0"/>
        <v>-8.542304034734094E-11</v>
      </c>
      <c r="D42" s="2">
        <f t="shared" si="1"/>
        <v>-3.183946966989829E-08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-16.399633946394545</v>
      </c>
      <c r="C43" s="2">
        <f t="shared" si="0"/>
        <v>0.03639167899089998</v>
      </c>
      <c r="D43" s="2">
        <f t="shared" si="1"/>
        <v>-1.024662314767492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10.942938223001505</v>
      </c>
      <c r="C44" s="2">
        <f t="shared" si="0"/>
        <v>0.0028735604537095754</v>
      </c>
      <c r="D44" s="2">
        <f t="shared" si="1"/>
        <v>0.5279499748575655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10.237230814390706</v>
      </c>
      <c r="C45" s="2">
        <f t="shared" si="0"/>
        <v>-0.01137142577609001</v>
      </c>
      <c r="D45" s="2">
        <f t="shared" si="1"/>
        <v>-0.242461289761987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9.893130952808924</v>
      </c>
      <c r="C46" s="2">
        <f t="shared" si="0"/>
        <v>-0.0005929842507089983</v>
      </c>
      <c r="D46" s="2">
        <f t="shared" si="1"/>
        <v>-0.057337844375766396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-16.399633946394545</v>
      </c>
      <c r="C47" s="2">
        <f t="shared" si="0"/>
        <v>0.0010174761403421125</v>
      </c>
      <c r="D47" s="2">
        <f t="shared" si="1"/>
        <v>-0.04116567679236503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10.942938223001505</v>
      </c>
      <c r="C48" s="2">
        <f t="shared" si="0"/>
        <v>0.00032874627859809684</v>
      </c>
      <c r="D48" s="2">
        <f t="shared" si="1"/>
        <v>0.015141725149412135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-0.0003661165950937752</v>
      </c>
      <c r="D49" s="2">
        <f t="shared" si="1"/>
        <v>-0.004999038265482868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-4.765114739543959E-05</v>
      </c>
      <c r="D50" s="2">
        <f t="shared" si="1"/>
        <v>-0.000881358841756003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-2.3127320829488333E-05</v>
      </c>
      <c r="D51" s="2">
        <f t="shared" si="1"/>
        <v>-0.0005397539813831476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2.340456046657549E-05</v>
      </c>
      <c r="D52" s="2">
        <f t="shared" si="1"/>
        <v>0.00022160838517492305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-1.6669008487961076E-05</v>
      </c>
      <c r="D53" s="2">
        <f t="shared" si="1"/>
        <v>-0.0001083742384491229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-3.7599045966677266E-06</v>
      </c>
      <c r="D54" s="2">
        <f t="shared" si="1"/>
        <v>-3.253145385920246E-05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-2.554943373538591E-06</v>
      </c>
      <c r="D55" s="2">
        <f t="shared" si="1"/>
        <v>-3.3587004279028875E-05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L12" sqref="L12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1880</v>
      </c>
      <c r="B3" s="31">
        <v>135.09333333333333</v>
      </c>
      <c r="C3" s="31">
        <v>135.24333333333334</v>
      </c>
      <c r="D3" s="31">
        <v>8.629395765276715</v>
      </c>
      <c r="E3" s="31">
        <v>9.29846383387052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1877</v>
      </c>
      <c r="B4" s="36">
        <v>114.06333333333333</v>
      </c>
      <c r="C4" s="36">
        <v>121.56333333333333</v>
      </c>
      <c r="D4" s="36">
        <v>9.405590115155299</v>
      </c>
      <c r="E4" s="36">
        <v>9.82060915383307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1879</v>
      </c>
      <c r="B5" s="41">
        <v>103.80666666666667</v>
      </c>
      <c r="C5" s="41">
        <v>95.82333333333334</v>
      </c>
      <c r="D5" s="41">
        <v>9.382176494106266</v>
      </c>
      <c r="E5" s="41">
        <v>10.445964178094199</v>
      </c>
      <c r="F5" s="37" t="s">
        <v>71</v>
      </c>
      <c r="I5" s="42">
        <v>3003</v>
      </c>
    </row>
    <row r="6" spans="1:6" s="33" customFormat="1" ht="13.5" thickBot="1">
      <c r="A6" s="43">
        <v>1878</v>
      </c>
      <c r="B6" s="44">
        <v>137.98666666666668</v>
      </c>
      <c r="C6" s="44">
        <v>154.1866666666667</v>
      </c>
      <c r="D6" s="44">
        <v>8.652777451419622</v>
      </c>
      <c r="E6" s="44">
        <v>8.954721127917596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3010</v>
      </c>
      <c r="K15" s="42">
        <v>3001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10.237230814390706</v>
      </c>
      <c r="C19" s="62">
        <v>56.80056414772404</v>
      </c>
      <c r="D19" s="63">
        <v>22.454665541117183</v>
      </c>
      <c r="K19" s="64" t="s">
        <v>93</v>
      </c>
    </row>
    <row r="20" spans="1:11" ht="12.75">
      <c r="A20" s="61" t="s">
        <v>57</v>
      </c>
      <c r="B20" s="62">
        <v>9.893130952808924</v>
      </c>
      <c r="C20" s="62">
        <v>46.199797619475596</v>
      </c>
      <c r="D20" s="63">
        <v>18.226313136480684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-16.399633946394545</v>
      </c>
      <c r="C21" s="62">
        <v>54.087032720272134</v>
      </c>
      <c r="D21" s="63">
        <v>19.650794388090272</v>
      </c>
      <c r="F21" s="39" t="s">
        <v>96</v>
      </c>
    </row>
    <row r="22" spans="1:11" ht="16.5" thickBot="1">
      <c r="A22" s="67" t="s">
        <v>59</v>
      </c>
      <c r="B22" s="68">
        <v>10.942938223001505</v>
      </c>
      <c r="C22" s="68">
        <v>78.53627155633484</v>
      </c>
      <c r="D22" s="69">
        <v>28.459997183154336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14.055171903933429</v>
      </c>
      <c r="I23" s="42">
        <v>3041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0.03639167899089998</v>
      </c>
      <c r="C27" s="78">
        <v>0.0028735604537095754</v>
      </c>
      <c r="D27" s="78">
        <v>-0.01137142577609001</v>
      </c>
      <c r="E27" s="78">
        <v>-0.0005929842507089983</v>
      </c>
      <c r="F27" s="78">
        <v>0.0010174761403421125</v>
      </c>
      <c r="G27" s="78">
        <v>0.00032874627859809684</v>
      </c>
      <c r="H27" s="78">
        <v>-0.0003661165950937752</v>
      </c>
      <c r="I27" s="79">
        <v>-4.765114739543959E-05</v>
      </c>
    </row>
    <row r="28" spans="1:9" ht="13.5" thickBot="1">
      <c r="A28" s="80" t="s">
        <v>61</v>
      </c>
      <c r="B28" s="81">
        <v>-1.024662314767492</v>
      </c>
      <c r="C28" s="81">
        <v>0.5279499748575655</v>
      </c>
      <c r="D28" s="81">
        <v>-0.242461289761987</v>
      </c>
      <c r="E28" s="81">
        <v>-0.057337844375766396</v>
      </c>
      <c r="F28" s="81">
        <v>-0.04116567679236503</v>
      </c>
      <c r="G28" s="81">
        <v>0.015141725149412135</v>
      </c>
      <c r="H28" s="81">
        <v>-0.004999038265482868</v>
      </c>
      <c r="I28" s="82">
        <v>-0.000881358841756003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1880</v>
      </c>
      <c r="B39" s="89">
        <v>135.09333333333333</v>
      </c>
      <c r="C39" s="89">
        <v>135.24333333333334</v>
      </c>
      <c r="D39" s="89">
        <v>8.629395765276715</v>
      </c>
      <c r="E39" s="89">
        <v>9.29846383387052</v>
      </c>
      <c r="F39" s="90">
        <f>I39*D39/(23678+B39)*1000</f>
        <v>28.459997183154336</v>
      </c>
      <c r="G39" s="91" t="s">
        <v>59</v>
      </c>
      <c r="H39" s="92">
        <f>I39-B39+X39</f>
        <v>10.942938223001505</v>
      </c>
      <c r="I39" s="92">
        <f>(B39+C42-2*X39)*(23678+B39)*E42/((23678+C42)*D39+E42*(23678+B39))</f>
        <v>78.53627155633484</v>
      </c>
      <c r="J39" s="39" t="s">
        <v>73</v>
      </c>
      <c r="K39" s="39">
        <f>(K40*K40+L40*L40+M40*M40+N40*N40+O40*O40+P40*P40+Q40*Q40+R40*R40+S40*S40+T40*T40+U40*U40+V40*V40+W40*W40)</f>
        <v>1.3941527006556735</v>
      </c>
      <c r="M39" s="39" t="s">
        <v>68</v>
      </c>
      <c r="N39" s="39">
        <f>(K44*K44+L44*L44+M44*M44+N44*N44+O44*O44+P44*P44+Q44*Q44+R44*R44+S44*S44+T44*T44+U44*U44+V44*V44+W44*W44)</f>
        <v>0.8435050646184927</v>
      </c>
      <c r="X39" s="28">
        <f>(1-$H$2)*1000</f>
        <v>67.5</v>
      </c>
    </row>
    <row r="40" spans="1:24" ht="12.75">
      <c r="A40" s="86">
        <v>1877</v>
      </c>
      <c r="B40" s="89">
        <v>114.06333333333333</v>
      </c>
      <c r="C40" s="89">
        <v>121.56333333333333</v>
      </c>
      <c r="D40" s="89">
        <v>9.405590115155299</v>
      </c>
      <c r="E40" s="89">
        <v>9.82060915383307</v>
      </c>
      <c r="F40" s="90">
        <f>I40*D40/(23678+B40)*1000</f>
        <v>22.454665541117183</v>
      </c>
      <c r="G40" s="91" t="s">
        <v>56</v>
      </c>
      <c r="H40" s="92">
        <f>I40-B40+X40</f>
        <v>10.237230814390706</v>
      </c>
      <c r="I40" s="92">
        <f>(B40+C39-2*X40)*(23678+B40)*E39/((23678+C39)*D40+E39*(23678+B40))</f>
        <v>56.80056414772404</v>
      </c>
      <c r="J40" s="39" t="s">
        <v>62</v>
      </c>
      <c r="K40" s="73">
        <f aca="true" t="shared" si="0" ref="K40:W40">SQRT(K41*K41+K42*K42)</f>
        <v>1.0253083504997176</v>
      </c>
      <c r="L40" s="73">
        <f t="shared" si="0"/>
        <v>0.5279577950004954</v>
      </c>
      <c r="M40" s="73">
        <f t="shared" si="0"/>
        <v>0.2427278030165217</v>
      </c>
      <c r="N40" s="73">
        <f t="shared" si="0"/>
        <v>0.0573409105960238</v>
      </c>
      <c r="O40" s="73">
        <f t="shared" si="0"/>
        <v>0.04117824915498019</v>
      </c>
      <c r="P40" s="73">
        <f t="shared" si="0"/>
        <v>0.015145293480683431</v>
      </c>
      <c r="Q40" s="73">
        <f t="shared" si="0"/>
        <v>0.005012427050937004</v>
      </c>
      <c r="R40" s="73">
        <f t="shared" si="0"/>
        <v>0.0008826460444535992</v>
      </c>
      <c r="S40" s="73">
        <f t="shared" si="0"/>
        <v>0.0005402492326581403</v>
      </c>
      <c r="T40" s="73">
        <f t="shared" si="0"/>
        <v>0.0002228408621201925</v>
      </c>
      <c r="U40" s="73">
        <f t="shared" si="0"/>
        <v>0.00010964867260208428</v>
      </c>
      <c r="V40" s="73">
        <f t="shared" si="0"/>
        <v>3.2748013264463264E-05</v>
      </c>
      <c r="W40" s="73">
        <f t="shared" si="0"/>
        <v>3.368404061393901E-05</v>
      </c>
      <c r="X40" s="28">
        <f>(1-$H$2)*1000</f>
        <v>67.5</v>
      </c>
    </row>
    <row r="41" spans="1:24" ht="12.75">
      <c r="A41" s="86">
        <v>1879</v>
      </c>
      <c r="B41" s="89">
        <v>103.80666666666667</v>
      </c>
      <c r="C41" s="89">
        <v>95.82333333333334</v>
      </c>
      <c r="D41" s="89">
        <v>9.382176494106266</v>
      </c>
      <c r="E41" s="89">
        <v>10.445964178094199</v>
      </c>
      <c r="F41" s="90">
        <f>I41*D41/(23678+B41)*1000</f>
        <v>18.226313136480684</v>
      </c>
      <c r="G41" s="91" t="s">
        <v>57</v>
      </c>
      <c r="H41" s="92">
        <f>I41-B41+X41</f>
        <v>9.893130952808924</v>
      </c>
      <c r="I41" s="92">
        <f>(B41+C40-2*X41)*(23678+B41)*E40/((23678+C40)*D41+E40*(23678+B41))</f>
        <v>46.199797619475596</v>
      </c>
      <c r="J41" s="39" t="s">
        <v>60</v>
      </c>
      <c r="K41" s="73">
        <f>'calcul config'!C43</f>
        <v>0.03639167899089998</v>
      </c>
      <c r="L41" s="73">
        <f>'calcul config'!C44</f>
        <v>0.0028735604537095754</v>
      </c>
      <c r="M41" s="73">
        <f>'calcul config'!C45</f>
        <v>-0.01137142577609001</v>
      </c>
      <c r="N41" s="73">
        <f>'calcul config'!C46</f>
        <v>-0.0005929842507089983</v>
      </c>
      <c r="O41" s="73">
        <f>'calcul config'!C47</f>
        <v>0.0010174761403421125</v>
      </c>
      <c r="P41" s="73">
        <f>'calcul config'!C48</f>
        <v>0.00032874627859809684</v>
      </c>
      <c r="Q41" s="73">
        <f>'calcul config'!C49</f>
        <v>-0.0003661165950937752</v>
      </c>
      <c r="R41" s="73">
        <f>'calcul config'!C50</f>
        <v>-4.765114739543959E-05</v>
      </c>
      <c r="S41" s="73">
        <f>'calcul config'!C51</f>
        <v>-2.3127320829488333E-05</v>
      </c>
      <c r="T41" s="73">
        <f>'calcul config'!C52</f>
        <v>2.340456046657549E-05</v>
      </c>
      <c r="U41" s="73">
        <f>'calcul config'!C53</f>
        <v>-1.6669008487961076E-05</v>
      </c>
      <c r="V41" s="73">
        <f>'calcul config'!C54</f>
        <v>-3.7599045966677266E-06</v>
      </c>
      <c r="W41" s="73">
        <f>'calcul config'!C55</f>
        <v>-2.554943373538591E-06</v>
      </c>
      <c r="X41" s="28">
        <f>(1-$H$2)*1000</f>
        <v>67.5</v>
      </c>
    </row>
    <row r="42" spans="1:24" ht="12.75">
      <c r="A42" s="86">
        <v>1878</v>
      </c>
      <c r="B42" s="89">
        <v>137.98666666666668</v>
      </c>
      <c r="C42" s="89">
        <v>154.1866666666667</v>
      </c>
      <c r="D42" s="89">
        <v>8.652777451419622</v>
      </c>
      <c r="E42" s="89">
        <v>8.954721127917596</v>
      </c>
      <c r="F42" s="90">
        <f>I42*D42/(23678+B42)*1000</f>
        <v>19.650794388090272</v>
      </c>
      <c r="G42" s="91" t="s">
        <v>58</v>
      </c>
      <c r="H42" s="92">
        <f>I42-B42+X42</f>
        <v>-16.399633946394545</v>
      </c>
      <c r="I42" s="92">
        <f>(B42+C41-2*X42)*(23678+B42)*E41/((23678+C41)*D42+E41*(23678+B42))</f>
        <v>54.087032720272134</v>
      </c>
      <c r="J42" s="39" t="s">
        <v>61</v>
      </c>
      <c r="K42" s="73">
        <f>'calcul config'!D43</f>
        <v>-1.024662314767492</v>
      </c>
      <c r="L42" s="73">
        <f>'calcul config'!D44</f>
        <v>0.5279499748575655</v>
      </c>
      <c r="M42" s="73">
        <f>'calcul config'!D45</f>
        <v>-0.242461289761987</v>
      </c>
      <c r="N42" s="73">
        <f>'calcul config'!D46</f>
        <v>-0.057337844375766396</v>
      </c>
      <c r="O42" s="73">
        <f>'calcul config'!D47</f>
        <v>-0.04116567679236503</v>
      </c>
      <c r="P42" s="73">
        <f>'calcul config'!D48</f>
        <v>0.015141725149412135</v>
      </c>
      <c r="Q42" s="73">
        <f>'calcul config'!D49</f>
        <v>-0.004999038265482868</v>
      </c>
      <c r="R42" s="73">
        <f>'calcul config'!D50</f>
        <v>-0.000881358841756003</v>
      </c>
      <c r="S42" s="73">
        <f>'calcul config'!D51</f>
        <v>-0.0005397539813831476</v>
      </c>
      <c r="T42" s="73">
        <f>'calcul config'!D52</f>
        <v>0.00022160838517492305</v>
      </c>
      <c r="U42" s="73">
        <f>'calcul config'!D53</f>
        <v>-0.0001083742384491229</v>
      </c>
      <c r="V42" s="73">
        <f>'calcul config'!D54</f>
        <v>-3.253145385920246E-05</v>
      </c>
      <c r="W42" s="73">
        <f>'calcul config'!D55</f>
        <v>-3.3587004279028875E-05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0.683538900333145</v>
      </c>
      <c r="L44" s="73">
        <f>L40/(L43*1.5)</f>
        <v>0.5028169476195196</v>
      </c>
      <c r="M44" s="73">
        <f aca="true" t="shared" si="1" ref="M44:W44">M40/(M43*1.5)</f>
        <v>0.26969755890724634</v>
      </c>
      <c r="N44" s="73">
        <f t="shared" si="1"/>
        <v>0.07645454746136507</v>
      </c>
      <c r="O44" s="73">
        <f t="shared" si="1"/>
        <v>0.18301444068880085</v>
      </c>
      <c r="P44" s="73">
        <f t="shared" si="1"/>
        <v>0.1009686232045562</v>
      </c>
      <c r="Q44" s="73">
        <f t="shared" si="1"/>
        <v>0.03341618033958002</v>
      </c>
      <c r="R44" s="73">
        <f t="shared" si="1"/>
        <v>0.0019614356543413316</v>
      </c>
      <c r="S44" s="73">
        <f t="shared" si="1"/>
        <v>0.007203323102108536</v>
      </c>
      <c r="T44" s="73">
        <f t="shared" si="1"/>
        <v>0.0029712114949358996</v>
      </c>
      <c r="U44" s="73">
        <f t="shared" si="1"/>
        <v>0.0014619823013611235</v>
      </c>
      <c r="V44" s="73">
        <f t="shared" si="1"/>
        <v>0.00043664017685951013</v>
      </c>
      <c r="W44" s="73">
        <f t="shared" si="1"/>
        <v>0.0004491205415191867</v>
      </c>
      <c r="X44" s="73"/>
      <c r="Y44" s="73"/>
    </row>
    <row r="45" s="101" customFormat="1" ht="12.75"/>
    <row r="46" spans="1:24" s="101" customFormat="1" ht="12.75">
      <c r="A46" s="101">
        <v>1880</v>
      </c>
      <c r="B46" s="101">
        <v>133.74</v>
      </c>
      <c r="C46" s="101">
        <v>147.84</v>
      </c>
      <c r="D46" s="101">
        <v>8.53866853881272</v>
      </c>
      <c r="E46" s="101">
        <v>9.205450643365847</v>
      </c>
      <c r="F46" s="101">
        <v>20.334689257971263</v>
      </c>
      <c r="G46" s="101" t="s">
        <v>59</v>
      </c>
      <c r="H46" s="101">
        <v>-9.532759123902949</v>
      </c>
      <c r="I46" s="101">
        <v>56.70724087609706</v>
      </c>
      <c r="J46" s="101" t="s">
        <v>73</v>
      </c>
      <c r="K46" s="101">
        <v>1.2776222352134492</v>
      </c>
      <c r="M46" s="101" t="s">
        <v>68</v>
      </c>
      <c r="N46" s="101">
        <v>1.1485440722213198</v>
      </c>
      <c r="X46" s="101">
        <v>67.5</v>
      </c>
    </row>
    <row r="47" spans="1:24" s="101" customFormat="1" ht="12.75">
      <c r="A47" s="101">
        <v>1877</v>
      </c>
      <c r="B47" s="101">
        <v>123.5199966430664</v>
      </c>
      <c r="C47" s="101">
        <v>118.62000274658203</v>
      </c>
      <c r="D47" s="101">
        <v>9.146844863891602</v>
      </c>
      <c r="E47" s="101">
        <v>9.701739311218262</v>
      </c>
      <c r="F47" s="101">
        <v>26.271637928176947</v>
      </c>
      <c r="G47" s="101" t="s">
        <v>56</v>
      </c>
      <c r="H47" s="101">
        <v>12.342911528749767</v>
      </c>
      <c r="I47" s="101">
        <v>68.36290817181617</v>
      </c>
      <c r="J47" s="101" t="s">
        <v>62</v>
      </c>
      <c r="K47" s="101">
        <v>0.3597742246620347</v>
      </c>
      <c r="L47" s="101">
        <v>1.0663419492291129</v>
      </c>
      <c r="M47" s="101">
        <v>0.08517169997481254</v>
      </c>
      <c r="N47" s="101">
        <v>0.05193142545049058</v>
      </c>
      <c r="O47" s="101">
        <v>0.014449112815419175</v>
      </c>
      <c r="P47" s="101">
        <v>0.030590000154874373</v>
      </c>
      <c r="Q47" s="101">
        <v>0.0017587860439422268</v>
      </c>
      <c r="R47" s="101">
        <v>0.0007994024395157722</v>
      </c>
      <c r="S47" s="101">
        <v>0.00018952895061816064</v>
      </c>
      <c r="T47" s="101">
        <v>0.00045011703150913513</v>
      </c>
      <c r="U47" s="101">
        <v>3.8476291256555145E-05</v>
      </c>
      <c r="V47" s="101">
        <v>2.9678205621702204E-05</v>
      </c>
      <c r="W47" s="101">
        <v>1.1815044515006233E-05</v>
      </c>
      <c r="X47" s="101">
        <v>67.5</v>
      </c>
    </row>
    <row r="48" spans="1:24" s="101" customFormat="1" ht="12.75">
      <c r="A48" s="101">
        <v>1878</v>
      </c>
      <c r="B48" s="101">
        <v>148.5800018310547</v>
      </c>
      <c r="C48" s="101">
        <v>151.5800018310547</v>
      </c>
      <c r="D48" s="101">
        <v>8.633554458618164</v>
      </c>
      <c r="E48" s="101">
        <v>9.125713348388672</v>
      </c>
      <c r="F48" s="101">
        <v>25.361698525017776</v>
      </c>
      <c r="G48" s="101" t="s">
        <v>57</v>
      </c>
      <c r="H48" s="101">
        <v>-11.087678068568735</v>
      </c>
      <c r="I48" s="101">
        <v>69.99232376248595</v>
      </c>
      <c r="J48" s="101" t="s">
        <v>60</v>
      </c>
      <c r="K48" s="101">
        <v>0.061185786985999684</v>
      </c>
      <c r="L48" s="101">
        <v>-0.0058014770057958085</v>
      </c>
      <c r="M48" s="101">
        <v>-0.013530082298008306</v>
      </c>
      <c r="N48" s="101">
        <v>-0.0005367209175865738</v>
      </c>
      <c r="O48" s="101">
        <v>0.0026110097347363075</v>
      </c>
      <c r="P48" s="101">
        <v>-0.0006638369597329115</v>
      </c>
      <c r="Q48" s="101">
        <v>-0.00023373232160161324</v>
      </c>
      <c r="R48" s="101">
        <v>-4.3177745077614464E-05</v>
      </c>
      <c r="S48" s="101">
        <v>4.6750182171088915E-05</v>
      </c>
      <c r="T48" s="101">
        <v>-4.7276932762011584E-05</v>
      </c>
      <c r="U48" s="101">
        <v>-2.0536328909178803E-06</v>
      </c>
      <c r="V48" s="101">
        <v>-3.4076057015343245E-06</v>
      </c>
      <c r="W48" s="101">
        <v>3.2873581451581052E-06</v>
      </c>
      <c r="X48" s="101">
        <v>67.5</v>
      </c>
    </row>
    <row r="49" spans="1:24" s="101" customFormat="1" ht="12.75">
      <c r="A49" s="101">
        <v>1879</v>
      </c>
      <c r="B49" s="101">
        <v>109.4800033569336</v>
      </c>
      <c r="C49" s="101">
        <v>101.9800033569336</v>
      </c>
      <c r="D49" s="101">
        <v>8.961443901062012</v>
      </c>
      <c r="E49" s="101">
        <v>10.98677921295166</v>
      </c>
      <c r="F49" s="101">
        <v>23.939921670523187</v>
      </c>
      <c r="G49" s="101" t="s">
        <v>58</v>
      </c>
      <c r="H49" s="101">
        <v>21.566721289974502</v>
      </c>
      <c r="I49" s="101">
        <v>63.546724646908096</v>
      </c>
      <c r="J49" s="101" t="s">
        <v>61</v>
      </c>
      <c r="K49" s="101">
        <v>0.35453320324346504</v>
      </c>
      <c r="L49" s="101">
        <v>-1.0663261675258162</v>
      </c>
      <c r="M49" s="101">
        <v>0.08409016202629535</v>
      </c>
      <c r="N49" s="101">
        <v>-0.05192865182128731</v>
      </c>
      <c r="O49" s="101">
        <v>0.014211245171265707</v>
      </c>
      <c r="P49" s="101">
        <v>-0.03058279630717418</v>
      </c>
      <c r="Q49" s="101">
        <v>0.0017431860343074884</v>
      </c>
      <c r="R49" s="101">
        <v>-0.0007982355182737614</v>
      </c>
      <c r="S49" s="101">
        <v>0.0001836726533520741</v>
      </c>
      <c r="T49" s="101">
        <v>-0.0004476273379533605</v>
      </c>
      <c r="U49" s="101">
        <v>3.8421446885933407E-05</v>
      </c>
      <c r="V49" s="101">
        <v>-2.9481928571701462E-05</v>
      </c>
      <c r="W49" s="101">
        <v>1.1348504452880191E-05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1880</v>
      </c>
      <c r="B56" s="101">
        <v>134.1</v>
      </c>
      <c r="C56" s="101">
        <v>128.9</v>
      </c>
      <c r="D56" s="101">
        <v>8.816182865293015</v>
      </c>
      <c r="E56" s="101">
        <v>9.393973931814038</v>
      </c>
      <c r="F56" s="101">
        <v>24.177646335731243</v>
      </c>
      <c r="G56" s="101" t="s">
        <v>59</v>
      </c>
      <c r="H56" s="101">
        <v>-1.2973014162937062</v>
      </c>
      <c r="I56" s="101">
        <v>65.30269858370629</v>
      </c>
      <c r="J56" s="101" t="s">
        <v>73</v>
      </c>
      <c r="K56" s="101">
        <v>2.504886039574183</v>
      </c>
      <c r="M56" s="101" t="s">
        <v>68</v>
      </c>
      <c r="N56" s="101">
        <v>1.6673584122107221</v>
      </c>
      <c r="X56" s="101">
        <v>67.5</v>
      </c>
    </row>
    <row r="57" spans="1:24" s="101" customFormat="1" ht="12.75" hidden="1">
      <c r="A57" s="101">
        <v>1879</v>
      </c>
      <c r="B57" s="101">
        <v>128.8800048828125</v>
      </c>
      <c r="C57" s="101">
        <v>97.58000183105469</v>
      </c>
      <c r="D57" s="101">
        <v>9.436447143554688</v>
      </c>
      <c r="E57" s="101">
        <v>10.263245582580566</v>
      </c>
      <c r="F57" s="101">
        <v>24.278553673971533</v>
      </c>
      <c r="G57" s="101" t="s">
        <v>56</v>
      </c>
      <c r="H57" s="101">
        <v>-0.12849727455633797</v>
      </c>
      <c r="I57" s="101">
        <v>61.25150760825616</v>
      </c>
      <c r="J57" s="101" t="s">
        <v>62</v>
      </c>
      <c r="K57" s="101">
        <v>1.2413542966234963</v>
      </c>
      <c r="L57" s="101">
        <v>0.935042639126964</v>
      </c>
      <c r="M57" s="101">
        <v>0.293874474094728</v>
      </c>
      <c r="N57" s="101">
        <v>0.004019399460767922</v>
      </c>
      <c r="O57" s="101">
        <v>0.0498550301510806</v>
      </c>
      <c r="P57" s="101">
        <v>0.026823360631964655</v>
      </c>
      <c r="Q57" s="101">
        <v>0.006068556296600059</v>
      </c>
      <c r="R57" s="101">
        <v>6.18935689126487E-05</v>
      </c>
      <c r="S57" s="101">
        <v>0.0006540584866344259</v>
      </c>
      <c r="T57" s="101">
        <v>0.00039466034599462533</v>
      </c>
      <c r="U57" s="101">
        <v>0.00013272490642101892</v>
      </c>
      <c r="V57" s="101">
        <v>2.317620836288414E-06</v>
      </c>
      <c r="W57" s="101">
        <v>4.077634831714617E-05</v>
      </c>
      <c r="X57" s="101">
        <v>67.5</v>
      </c>
    </row>
    <row r="58" spans="1:24" s="101" customFormat="1" ht="12.75" hidden="1">
      <c r="A58" s="101">
        <v>1878</v>
      </c>
      <c r="B58" s="101">
        <v>150.86000061035156</v>
      </c>
      <c r="C58" s="101">
        <v>158.9600067138672</v>
      </c>
      <c r="D58" s="101">
        <v>8.760459899902344</v>
      </c>
      <c r="E58" s="101">
        <v>8.929339408874512</v>
      </c>
      <c r="F58" s="101">
        <v>22.523033336014294</v>
      </c>
      <c r="G58" s="101" t="s">
        <v>57</v>
      </c>
      <c r="H58" s="101">
        <v>-22.096298215121465</v>
      </c>
      <c r="I58" s="101">
        <v>61.263702395230105</v>
      </c>
      <c r="J58" s="101" t="s">
        <v>60</v>
      </c>
      <c r="K58" s="101">
        <v>0.8036602658999314</v>
      </c>
      <c r="L58" s="101">
        <v>-0.005087662976882396</v>
      </c>
      <c r="M58" s="101">
        <v>-0.18769789814353785</v>
      </c>
      <c r="N58" s="101">
        <v>-4.1084831657364986E-05</v>
      </c>
      <c r="O58" s="101">
        <v>0.03268454291710545</v>
      </c>
      <c r="P58" s="101">
        <v>-0.0005822648118101566</v>
      </c>
      <c r="Q58" s="101">
        <v>-0.0037520815514178697</v>
      </c>
      <c r="R58" s="101">
        <v>-3.3208832077917306E-06</v>
      </c>
      <c r="S58" s="101">
        <v>0.00046116056016704194</v>
      </c>
      <c r="T58" s="101">
        <v>-4.1471252990601975E-05</v>
      </c>
      <c r="U58" s="101">
        <v>-7.350811604956867E-05</v>
      </c>
      <c r="V58" s="101">
        <v>-2.551834574154992E-07</v>
      </c>
      <c r="W58" s="101">
        <v>2.969235646660464E-05</v>
      </c>
      <c r="X58" s="101">
        <v>67.5</v>
      </c>
    </row>
    <row r="59" spans="1:24" s="101" customFormat="1" ht="12.75" hidden="1">
      <c r="A59" s="101">
        <v>1877</v>
      </c>
      <c r="B59" s="101">
        <v>103.73999786376953</v>
      </c>
      <c r="C59" s="101">
        <v>123.13999938964844</v>
      </c>
      <c r="D59" s="101">
        <v>9.805343627929688</v>
      </c>
      <c r="E59" s="101">
        <v>10.106828689575195</v>
      </c>
      <c r="F59" s="101">
        <v>25.064302591399848</v>
      </c>
      <c r="G59" s="101" t="s">
        <v>58</v>
      </c>
      <c r="H59" s="101">
        <v>24.550602657214952</v>
      </c>
      <c r="I59" s="101">
        <v>60.79060052098448</v>
      </c>
      <c r="J59" s="101" t="s">
        <v>61</v>
      </c>
      <c r="K59" s="101">
        <v>0.9460923140789521</v>
      </c>
      <c r="L59" s="101">
        <v>-0.9350287977762778</v>
      </c>
      <c r="M59" s="101">
        <v>0.22612320879766198</v>
      </c>
      <c r="N59" s="101">
        <v>-0.004019189478219352</v>
      </c>
      <c r="O59" s="101">
        <v>0.037646310385814</v>
      </c>
      <c r="P59" s="101">
        <v>-0.02681704016630767</v>
      </c>
      <c r="Q59" s="101">
        <v>0.0047696183868852545</v>
      </c>
      <c r="R59" s="101">
        <v>-6.180441414223584E-05</v>
      </c>
      <c r="S59" s="101">
        <v>0.0004638140162661491</v>
      </c>
      <c r="T59" s="101">
        <v>-0.00039247537996158036</v>
      </c>
      <c r="U59" s="101">
        <v>0.00011050998895715888</v>
      </c>
      <c r="V59" s="101">
        <v>-2.3035294102441325E-06</v>
      </c>
      <c r="W59" s="101">
        <v>2.7947710989297685E-05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1880</v>
      </c>
      <c r="B61" s="101">
        <v>139.04</v>
      </c>
      <c r="C61" s="101">
        <v>150.24</v>
      </c>
      <c r="D61" s="101">
        <v>8.711384416970487</v>
      </c>
      <c r="E61" s="101">
        <v>9.290569044366539</v>
      </c>
      <c r="F61" s="101">
        <v>24.30442431744274</v>
      </c>
      <c r="G61" s="101" t="s">
        <v>59</v>
      </c>
      <c r="H61" s="101">
        <v>-5.091383059408884</v>
      </c>
      <c r="I61" s="101">
        <v>66.44861694059111</v>
      </c>
      <c r="J61" s="101" t="s">
        <v>73</v>
      </c>
      <c r="K61" s="101">
        <v>2.1147915569085107</v>
      </c>
      <c r="M61" s="101" t="s">
        <v>68</v>
      </c>
      <c r="N61" s="101">
        <v>1.942838891614286</v>
      </c>
      <c r="X61" s="101">
        <v>67.5</v>
      </c>
    </row>
    <row r="62" spans="1:24" s="101" customFormat="1" ht="12.75" hidden="1">
      <c r="A62" s="101">
        <v>1879</v>
      </c>
      <c r="B62" s="101">
        <v>86.55999755859375</v>
      </c>
      <c r="C62" s="101">
        <v>90.95999908447266</v>
      </c>
      <c r="D62" s="101">
        <v>9.678973197937012</v>
      </c>
      <c r="E62" s="101">
        <v>10.604734420776367</v>
      </c>
      <c r="F62" s="101">
        <v>20.278664999463288</v>
      </c>
      <c r="G62" s="101" t="s">
        <v>56</v>
      </c>
      <c r="H62" s="101">
        <v>30.729741620852728</v>
      </c>
      <c r="I62" s="101">
        <v>49.78973917944648</v>
      </c>
      <c r="J62" s="101" t="s">
        <v>62</v>
      </c>
      <c r="K62" s="101">
        <v>0.389997707592007</v>
      </c>
      <c r="L62" s="101">
        <v>1.3897762785085188</v>
      </c>
      <c r="M62" s="101">
        <v>0.09232640068562885</v>
      </c>
      <c r="N62" s="101">
        <v>0.14438583971625854</v>
      </c>
      <c r="O62" s="101">
        <v>0.015663381346531734</v>
      </c>
      <c r="P62" s="101">
        <v>0.03986846007991197</v>
      </c>
      <c r="Q62" s="101">
        <v>0.00190660595102815</v>
      </c>
      <c r="R62" s="101">
        <v>0.0022225687226367294</v>
      </c>
      <c r="S62" s="101">
        <v>0.0002055449683534738</v>
      </c>
      <c r="T62" s="101">
        <v>0.000586654819490654</v>
      </c>
      <c r="U62" s="101">
        <v>4.168500699725778E-05</v>
      </c>
      <c r="V62" s="101">
        <v>8.249635281096822E-05</v>
      </c>
      <c r="W62" s="101">
        <v>1.2811768629985688E-05</v>
      </c>
      <c r="X62" s="101">
        <v>67.5</v>
      </c>
    </row>
    <row r="63" spans="1:24" s="101" customFormat="1" ht="12.75" hidden="1">
      <c r="A63" s="101">
        <v>1878</v>
      </c>
      <c r="B63" s="101">
        <v>121.76000213623047</v>
      </c>
      <c r="C63" s="101">
        <v>145.86000061035156</v>
      </c>
      <c r="D63" s="101">
        <v>8.895679473876953</v>
      </c>
      <c r="E63" s="101">
        <v>9.177151679992676</v>
      </c>
      <c r="F63" s="101">
        <v>15.807084629922137</v>
      </c>
      <c r="G63" s="101" t="s">
        <v>57</v>
      </c>
      <c r="H63" s="101">
        <v>-11.96926744526435</v>
      </c>
      <c r="I63" s="101">
        <v>42.29073469096612</v>
      </c>
      <c r="J63" s="101" t="s">
        <v>60</v>
      </c>
      <c r="K63" s="101">
        <v>0.2634220561949235</v>
      </c>
      <c r="L63" s="101">
        <v>-0.007560030964289591</v>
      </c>
      <c r="M63" s="101">
        <v>-0.06313118958030409</v>
      </c>
      <c r="N63" s="101">
        <v>-0.0014925394269431908</v>
      </c>
      <c r="O63" s="101">
        <v>0.010454609848339727</v>
      </c>
      <c r="P63" s="101">
        <v>-0.0008651394344042925</v>
      </c>
      <c r="Q63" s="101">
        <v>-0.001339705151283748</v>
      </c>
      <c r="R63" s="101">
        <v>-0.00012002030358726758</v>
      </c>
      <c r="S63" s="101">
        <v>0.0001265063506258837</v>
      </c>
      <c r="T63" s="101">
        <v>-6.1621802088696E-05</v>
      </c>
      <c r="U63" s="101">
        <v>-3.15429843283058E-05</v>
      </c>
      <c r="V63" s="101">
        <v>-9.470229716063685E-06</v>
      </c>
      <c r="W63" s="101">
        <v>7.540549027434619E-06</v>
      </c>
      <c r="X63" s="101">
        <v>67.5</v>
      </c>
    </row>
    <row r="64" spans="1:24" s="101" customFormat="1" ht="12.75" hidden="1">
      <c r="A64" s="101">
        <v>1877</v>
      </c>
      <c r="B64" s="101">
        <v>97.04000091552734</v>
      </c>
      <c r="C64" s="101">
        <v>121.73999786376953</v>
      </c>
      <c r="D64" s="101">
        <v>9.550460815429688</v>
      </c>
      <c r="E64" s="101">
        <v>9.749292373657227</v>
      </c>
      <c r="F64" s="101">
        <v>21.217561679373762</v>
      </c>
      <c r="G64" s="101" t="s">
        <v>58</v>
      </c>
      <c r="H64" s="101">
        <v>23.27927004928503</v>
      </c>
      <c r="I64" s="101">
        <v>52.819270964812375</v>
      </c>
      <c r="J64" s="101" t="s">
        <v>61</v>
      </c>
      <c r="K64" s="101">
        <v>-0.28758830337317126</v>
      </c>
      <c r="L64" s="101">
        <v>-1.38975571602955</v>
      </c>
      <c r="M64" s="101">
        <v>-0.06736925979806363</v>
      </c>
      <c r="N64" s="101">
        <v>-0.14437812520125104</v>
      </c>
      <c r="O64" s="101">
        <v>-0.011663732169673488</v>
      </c>
      <c r="P64" s="101">
        <v>-0.03985907227849857</v>
      </c>
      <c r="Q64" s="101">
        <v>-0.0013565899749444362</v>
      </c>
      <c r="R64" s="101">
        <v>-0.002219325765535534</v>
      </c>
      <c r="S64" s="101">
        <v>-0.00016200270759080391</v>
      </c>
      <c r="T64" s="101">
        <v>-0.0005834094880433068</v>
      </c>
      <c r="U64" s="101">
        <v>-2.72521549244401E-05</v>
      </c>
      <c r="V64" s="101">
        <v>-8.195097910480831E-05</v>
      </c>
      <c r="W64" s="101">
        <v>-1.0357680039137152E-05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1880</v>
      </c>
      <c r="B66" s="101">
        <v>134.52</v>
      </c>
      <c r="C66" s="101">
        <v>130.12</v>
      </c>
      <c r="D66" s="101">
        <v>8.692839279503861</v>
      </c>
      <c r="E66" s="101">
        <v>9.559874319725571</v>
      </c>
      <c r="F66" s="101">
        <v>25.137037470465298</v>
      </c>
      <c r="G66" s="101" t="s">
        <v>59</v>
      </c>
      <c r="H66" s="101">
        <v>1.8385384199542756</v>
      </c>
      <c r="I66" s="101">
        <v>68.85853841995429</v>
      </c>
      <c r="J66" s="101" t="s">
        <v>73</v>
      </c>
      <c r="K66" s="101">
        <v>0.9129134805254052</v>
      </c>
      <c r="M66" s="101" t="s">
        <v>68</v>
      </c>
      <c r="N66" s="101">
        <v>0.7280655643794303</v>
      </c>
      <c r="X66" s="101">
        <v>67.5</v>
      </c>
    </row>
    <row r="67" spans="1:24" s="101" customFormat="1" ht="12.75" hidden="1">
      <c r="A67" s="101">
        <v>1879</v>
      </c>
      <c r="B67" s="101">
        <v>104.72000122070312</v>
      </c>
      <c r="C67" s="101">
        <v>96.12000274658203</v>
      </c>
      <c r="D67" s="101">
        <v>9.344286918640137</v>
      </c>
      <c r="E67" s="101">
        <v>10.205780982971191</v>
      </c>
      <c r="F67" s="101">
        <v>19.82689841180707</v>
      </c>
      <c r="G67" s="101" t="s">
        <v>56</v>
      </c>
      <c r="H67" s="101">
        <v>13.242658747498837</v>
      </c>
      <c r="I67" s="101">
        <v>50.46265996820196</v>
      </c>
      <c r="J67" s="101" t="s">
        <v>62</v>
      </c>
      <c r="K67" s="101">
        <v>0.5511752942642397</v>
      </c>
      <c r="L67" s="101">
        <v>0.7655511349725028</v>
      </c>
      <c r="M67" s="101">
        <v>0.1304832663984265</v>
      </c>
      <c r="N67" s="101">
        <v>0.0710203330832364</v>
      </c>
      <c r="O67" s="101">
        <v>0.022136299978902502</v>
      </c>
      <c r="P67" s="101">
        <v>0.021961317659862565</v>
      </c>
      <c r="Q67" s="101">
        <v>0.002694459919395373</v>
      </c>
      <c r="R67" s="101">
        <v>0.0010932379112455388</v>
      </c>
      <c r="S67" s="101">
        <v>0.0002904127831549679</v>
      </c>
      <c r="T67" s="101">
        <v>0.00032314054633552643</v>
      </c>
      <c r="U67" s="101">
        <v>5.891910150256325E-05</v>
      </c>
      <c r="V67" s="101">
        <v>4.058446579256991E-05</v>
      </c>
      <c r="W67" s="101">
        <v>1.810337183971402E-05</v>
      </c>
      <c r="X67" s="101">
        <v>67.5</v>
      </c>
    </row>
    <row r="68" spans="1:24" s="101" customFormat="1" ht="12.75" hidden="1">
      <c r="A68" s="101">
        <v>1878</v>
      </c>
      <c r="B68" s="101">
        <v>128.4600067138672</v>
      </c>
      <c r="C68" s="101">
        <v>161.75999450683594</v>
      </c>
      <c r="D68" s="101">
        <v>8.604012489318848</v>
      </c>
      <c r="E68" s="101">
        <v>8.777167320251465</v>
      </c>
      <c r="F68" s="101">
        <v>17.57719136011862</v>
      </c>
      <c r="G68" s="101" t="s">
        <v>57</v>
      </c>
      <c r="H68" s="101">
        <v>-12.325639473641587</v>
      </c>
      <c r="I68" s="101">
        <v>48.63436724022559</v>
      </c>
      <c r="J68" s="101" t="s">
        <v>60</v>
      </c>
      <c r="K68" s="101">
        <v>0.5451060298173558</v>
      </c>
      <c r="L68" s="101">
        <v>-0.004164505955815032</v>
      </c>
      <c r="M68" s="101">
        <v>-0.12881855683042906</v>
      </c>
      <c r="N68" s="101">
        <v>-0.0007339917185575671</v>
      </c>
      <c r="O68" s="101">
        <v>0.021926628917136863</v>
      </c>
      <c r="P68" s="101">
        <v>-0.00047663510434884656</v>
      </c>
      <c r="Q68" s="101">
        <v>-0.0026479144529253902</v>
      </c>
      <c r="R68" s="101">
        <v>-5.901982301715878E-05</v>
      </c>
      <c r="S68" s="101">
        <v>0.0002897000710397742</v>
      </c>
      <c r="T68" s="101">
        <v>-3.395262940999743E-05</v>
      </c>
      <c r="U68" s="101">
        <v>-5.685311112376092E-05</v>
      </c>
      <c r="V68" s="101">
        <v>-4.653109238589236E-06</v>
      </c>
      <c r="W68" s="101">
        <v>1.8091071960726667E-05</v>
      </c>
      <c r="X68" s="101">
        <v>67.5</v>
      </c>
    </row>
    <row r="69" spans="1:24" s="101" customFormat="1" ht="12.75" hidden="1">
      <c r="A69" s="101">
        <v>1877</v>
      </c>
      <c r="B69" s="101">
        <v>125.62000274658203</v>
      </c>
      <c r="C69" s="101">
        <v>129.72000122070312</v>
      </c>
      <c r="D69" s="101">
        <v>9.395821571350098</v>
      </c>
      <c r="E69" s="101">
        <v>9.911246299743652</v>
      </c>
      <c r="F69" s="101">
        <v>29.027320973904743</v>
      </c>
      <c r="G69" s="101" t="s">
        <v>58</v>
      </c>
      <c r="H69" s="101">
        <v>15.418571066639089</v>
      </c>
      <c r="I69" s="101">
        <v>73.53857381322112</v>
      </c>
      <c r="J69" s="101" t="s">
        <v>61</v>
      </c>
      <c r="K69" s="101">
        <v>0.08156973252396522</v>
      </c>
      <c r="L69" s="101">
        <v>-0.7655398076833309</v>
      </c>
      <c r="M69" s="101">
        <v>0.020776482525400188</v>
      </c>
      <c r="N69" s="101">
        <v>-0.07101654009743738</v>
      </c>
      <c r="O69" s="101">
        <v>0.0030395264575483606</v>
      </c>
      <c r="P69" s="101">
        <v>-0.021956144751178283</v>
      </c>
      <c r="Q69" s="101">
        <v>0.0004986615156766666</v>
      </c>
      <c r="R69" s="101">
        <v>-0.001091643619078833</v>
      </c>
      <c r="S69" s="101">
        <v>2.0333555010478954E-05</v>
      </c>
      <c r="T69" s="101">
        <v>-0.0003213518813421976</v>
      </c>
      <c r="U69" s="101">
        <v>1.5465583643000447E-05</v>
      </c>
      <c r="V69" s="101">
        <v>-4.031683814589176E-05</v>
      </c>
      <c r="W69" s="101">
        <v>6.672235598058654E-07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1880</v>
      </c>
      <c r="B71" s="101">
        <v>137.78</v>
      </c>
      <c r="C71" s="101">
        <v>131.28</v>
      </c>
      <c r="D71" s="101">
        <v>8.745872184727435</v>
      </c>
      <c r="E71" s="101">
        <v>9.366865757941332</v>
      </c>
      <c r="F71" s="101">
        <v>22.77856774137685</v>
      </c>
      <c r="G71" s="101" t="s">
        <v>59</v>
      </c>
      <c r="H71" s="101">
        <v>-8.25195447344231</v>
      </c>
      <c r="I71" s="101">
        <v>62.0280455265577</v>
      </c>
      <c r="J71" s="101" t="s">
        <v>73</v>
      </c>
      <c r="K71" s="101">
        <v>1.2543634678271276</v>
      </c>
      <c r="M71" s="101" t="s">
        <v>68</v>
      </c>
      <c r="N71" s="101">
        <v>1.064271710526567</v>
      </c>
      <c r="X71" s="101">
        <v>67.5</v>
      </c>
    </row>
    <row r="72" spans="1:24" s="101" customFormat="1" ht="12.75" hidden="1">
      <c r="A72" s="101">
        <v>1879</v>
      </c>
      <c r="B72" s="101">
        <v>89.68000030517578</v>
      </c>
      <c r="C72" s="101">
        <v>91.08000183105469</v>
      </c>
      <c r="D72" s="101">
        <v>9.625765800476074</v>
      </c>
      <c r="E72" s="101">
        <v>10.415374755859375</v>
      </c>
      <c r="F72" s="101">
        <v>17.15414128158791</v>
      </c>
      <c r="G72" s="101" t="s">
        <v>56</v>
      </c>
      <c r="H72" s="101">
        <v>20.176540370335097</v>
      </c>
      <c r="I72" s="101">
        <v>42.35654067551088</v>
      </c>
      <c r="J72" s="101" t="s">
        <v>62</v>
      </c>
      <c r="K72" s="101">
        <v>0.513639771791578</v>
      </c>
      <c r="L72" s="101">
        <v>0.9868911103028438</v>
      </c>
      <c r="M72" s="101">
        <v>0.12159717826291119</v>
      </c>
      <c r="N72" s="101">
        <v>0.023747861954175106</v>
      </c>
      <c r="O72" s="101">
        <v>0.02062908635794408</v>
      </c>
      <c r="P72" s="101">
        <v>0.028310882068153288</v>
      </c>
      <c r="Q72" s="101">
        <v>0.0025110032711615927</v>
      </c>
      <c r="R72" s="101">
        <v>0.00036561895587650903</v>
      </c>
      <c r="S72" s="101">
        <v>0.00027068566054982925</v>
      </c>
      <c r="T72" s="101">
        <v>0.0004165824458039989</v>
      </c>
      <c r="U72" s="101">
        <v>5.49027250267475E-05</v>
      </c>
      <c r="V72" s="101">
        <v>1.3578341979377407E-05</v>
      </c>
      <c r="W72" s="101">
        <v>1.6879453279795926E-05</v>
      </c>
      <c r="X72" s="101">
        <v>67.5</v>
      </c>
    </row>
    <row r="73" spans="1:24" s="101" customFormat="1" ht="12.75" hidden="1">
      <c r="A73" s="101">
        <v>1878</v>
      </c>
      <c r="B73" s="101">
        <v>126.80000305175781</v>
      </c>
      <c r="C73" s="101">
        <v>148</v>
      </c>
      <c r="D73" s="101">
        <v>8.629449844360352</v>
      </c>
      <c r="E73" s="101">
        <v>8.674983024597168</v>
      </c>
      <c r="F73" s="101">
        <v>16.442265104085024</v>
      </c>
      <c r="G73" s="101" t="s">
        <v>57</v>
      </c>
      <c r="H73" s="101">
        <v>-13.943133325503169</v>
      </c>
      <c r="I73" s="101">
        <v>45.35686972625465</v>
      </c>
      <c r="J73" s="101" t="s">
        <v>60</v>
      </c>
      <c r="K73" s="101">
        <v>0.2170858679261455</v>
      </c>
      <c r="L73" s="101">
        <v>-0.005369177170879644</v>
      </c>
      <c r="M73" s="101">
        <v>-0.05264144380753316</v>
      </c>
      <c r="N73" s="101">
        <v>-0.000245079054649121</v>
      </c>
      <c r="O73" s="101">
        <v>0.008516628496199994</v>
      </c>
      <c r="P73" s="101">
        <v>-0.0006143640416740102</v>
      </c>
      <c r="Q73" s="101">
        <v>-0.0011460740743602959</v>
      </c>
      <c r="R73" s="101">
        <v>-1.97263435985863E-05</v>
      </c>
      <c r="S73" s="101">
        <v>9.481439364607002E-05</v>
      </c>
      <c r="T73" s="101">
        <v>-4.375600502743986E-05</v>
      </c>
      <c r="U73" s="101">
        <v>-2.884071021407895E-05</v>
      </c>
      <c r="V73" s="101">
        <v>-1.556718517263904E-06</v>
      </c>
      <c r="W73" s="101">
        <v>5.3755392940294234E-06</v>
      </c>
      <c r="X73" s="101">
        <v>67.5</v>
      </c>
    </row>
    <row r="74" spans="1:24" s="101" customFormat="1" ht="12.75" hidden="1">
      <c r="A74" s="101">
        <v>1877</v>
      </c>
      <c r="B74" s="101">
        <v>127</v>
      </c>
      <c r="C74" s="101">
        <v>113.5</v>
      </c>
      <c r="D74" s="101">
        <v>9.283957481384277</v>
      </c>
      <c r="E74" s="101">
        <v>9.989249229431152</v>
      </c>
      <c r="F74" s="101">
        <v>26.36227607413655</v>
      </c>
      <c r="G74" s="101" t="s">
        <v>58</v>
      </c>
      <c r="H74" s="101">
        <v>8.09552520605142</v>
      </c>
      <c r="I74" s="101">
        <v>67.59552520605142</v>
      </c>
      <c r="J74" s="101" t="s">
        <v>61</v>
      </c>
      <c r="K74" s="101">
        <v>-0.4655099796060837</v>
      </c>
      <c r="L74" s="101">
        <v>-0.9868765047012151</v>
      </c>
      <c r="M74" s="101">
        <v>-0.10961182488837841</v>
      </c>
      <c r="N74" s="101">
        <v>-0.023746597306804392</v>
      </c>
      <c r="O74" s="101">
        <v>-0.01878899260261786</v>
      </c>
      <c r="P74" s="101">
        <v>-0.02830421523909789</v>
      </c>
      <c r="Q74" s="101">
        <v>-0.0022342004484520654</v>
      </c>
      <c r="R74" s="101">
        <v>-0.00036508641752941066</v>
      </c>
      <c r="S74" s="101">
        <v>-0.00025353689590437413</v>
      </c>
      <c r="T74" s="101">
        <v>-0.0004142781024578542</v>
      </c>
      <c r="U74" s="101">
        <v>-4.67174769193518E-05</v>
      </c>
      <c r="V74" s="101">
        <v>-1.3488810116794233E-05</v>
      </c>
      <c r="W74" s="101">
        <v>-1.6000609998470656E-05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1880</v>
      </c>
      <c r="B76" s="101">
        <v>131.38</v>
      </c>
      <c r="C76" s="101">
        <v>123.08</v>
      </c>
      <c r="D76" s="101">
        <v>8.27142730635277</v>
      </c>
      <c r="E76" s="101">
        <v>8.974049306009784</v>
      </c>
      <c r="F76" s="101">
        <v>22.072948478909453</v>
      </c>
      <c r="G76" s="101" t="s">
        <v>59</v>
      </c>
      <c r="H76" s="101">
        <v>-0.3428136608127943</v>
      </c>
      <c r="I76" s="101">
        <v>63.5371863391872</v>
      </c>
      <c r="J76" s="101" t="s">
        <v>73</v>
      </c>
      <c r="K76" s="101">
        <v>2.2937825287661444</v>
      </c>
      <c r="M76" s="101" t="s">
        <v>68</v>
      </c>
      <c r="N76" s="101">
        <v>1.6975957538308177</v>
      </c>
      <c r="X76" s="101">
        <v>67.5</v>
      </c>
    </row>
    <row r="77" spans="1:24" s="101" customFormat="1" ht="12.75" hidden="1">
      <c r="A77" s="101">
        <v>1879</v>
      </c>
      <c r="B77" s="101">
        <v>103.5199966430664</v>
      </c>
      <c r="C77" s="101">
        <v>97.22000122070312</v>
      </c>
      <c r="D77" s="101">
        <v>9.24614143371582</v>
      </c>
      <c r="E77" s="101">
        <v>10.199870109558105</v>
      </c>
      <c r="F77" s="101">
        <v>17.53358338123059</v>
      </c>
      <c r="G77" s="101" t="s">
        <v>56</v>
      </c>
      <c r="H77" s="101">
        <v>9.077222211174131</v>
      </c>
      <c r="I77" s="101">
        <v>45.09721885424054</v>
      </c>
      <c r="J77" s="101" t="s">
        <v>62</v>
      </c>
      <c r="K77" s="101">
        <v>1.0179950444406343</v>
      </c>
      <c r="L77" s="101">
        <v>1.0929134330211476</v>
      </c>
      <c r="M77" s="101">
        <v>0.24099701152197772</v>
      </c>
      <c r="N77" s="101">
        <v>0.047423226308385365</v>
      </c>
      <c r="O77" s="101">
        <v>0.040884560024151646</v>
      </c>
      <c r="P77" s="101">
        <v>0.03135224729507352</v>
      </c>
      <c r="Q77" s="101">
        <v>0.004976590838597974</v>
      </c>
      <c r="R77" s="101">
        <v>0.0007300161602681497</v>
      </c>
      <c r="S77" s="101">
        <v>0.0005363623709648348</v>
      </c>
      <c r="T77" s="101">
        <v>0.0004613080617477942</v>
      </c>
      <c r="U77" s="101">
        <v>0.00010883355835775395</v>
      </c>
      <c r="V77" s="101">
        <v>2.711273642423154E-05</v>
      </c>
      <c r="W77" s="101">
        <v>3.3436680592399844E-05</v>
      </c>
      <c r="X77" s="101">
        <v>67.5</v>
      </c>
    </row>
    <row r="78" spans="1:24" s="101" customFormat="1" ht="12.75" hidden="1">
      <c r="A78" s="101">
        <v>1878</v>
      </c>
      <c r="B78" s="101">
        <v>151.4600067138672</v>
      </c>
      <c r="C78" s="101">
        <v>158.9600067138672</v>
      </c>
      <c r="D78" s="101">
        <v>8.393507957458496</v>
      </c>
      <c r="E78" s="101">
        <v>9.04397201538086</v>
      </c>
      <c r="F78" s="101">
        <v>21.988531094375364</v>
      </c>
      <c r="G78" s="101" t="s">
        <v>57</v>
      </c>
      <c r="H78" s="101">
        <v>-21.53380482360788</v>
      </c>
      <c r="I78" s="101">
        <v>62.4262018902593</v>
      </c>
      <c r="J78" s="101" t="s">
        <v>60</v>
      </c>
      <c r="K78" s="101">
        <v>0.8174173097139067</v>
      </c>
      <c r="L78" s="101">
        <v>-0.005946051208918221</v>
      </c>
      <c r="M78" s="101">
        <v>-0.19186744073176548</v>
      </c>
      <c r="N78" s="101">
        <v>-0.000489829210095932</v>
      </c>
      <c r="O78" s="101">
        <v>0.03309005552827545</v>
      </c>
      <c r="P78" s="101">
        <v>-0.0006805085461448024</v>
      </c>
      <c r="Q78" s="101">
        <v>-0.0038816593030008744</v>
      </c>
      <c r="R78" s="101">
        <v>-3.939871370398329E-05</v>
      </c>
      <c r="S78" s="101">
        <v>0.00045439402300436886</v>
      </c>
      <c r="T78" s="101">
        <v>-4.84712000291919E-05</v>
      </c>
      <c r="U78" s="101">
        <v>-7.920446433935829E-05</v>
      </c>
      <c r="V78" s="101">
        <v>-3.1023889282964766E-06</v>
      </c>
      <c r="W78" s="101">
        <v>2.8899760579387834E-05</v>
      </c>
      <c r="X78" s="101">
        <v>67.5</v>
      </c>
    </row>
    <row r="79" spans="1:24" s="101" customFormat="1" ht="12.75" hidden="1">
      <c r="A79" s="101">
        <v>1877</v>
      </c>
      <c r="B79" s="101">
        <v>107.45999908447266</v>
      </c>
      <c r="C79" s="101">
        <v>122.66000366210938</v>
      </c>
      <c r="D79" s="101">
        <v>9.25111198425293</v>
      </c>
      <c r="E79" s="101">
        <v>9.465298652648926</v>
      </c>
      <c r="F79" s="101">
        <v>25.24023762847681</v>
      </c>
      <c r="G79" s="101" t="s">
        <v>58</v>
      </c>
      <c r="H79" s="101">
        <v>24.934973920008048</v>
      </c>
      <c r="I79" s="101">
        <v>64.8949730044807</v>
      </c>
      <c r="J79" s="101" t="s">
        <v>61</v>
      </c>
      <c r="K79" s="101">
        <v>0.6067477666096253</v>
      </c>
      <c r="L79" s="101">
        <v>-1.0928972580041967</v>
      </c>
      <c r="M79" s="101">
        <v>0.14583019148847992</v>
      </c>
      <c r="N79" s="101">
        <v>-0.047420696545298346</v>
      </c>
      <c r="O79" s="101">
        <v>0.024012402493380495</v>
      </c>
      <c r="P79" s="101">
        <v>-0.031344861119010706</v>
      </c>
      <c r="Q79" s="101">
        <v>0.0031143502420639935</v>
      </c>
      <c r="R79" s="101">
        <v>-0.0007289522176460706</v>
      </c>
      <c r="S79" s="101">
        <v>0.000284974849495397</v>
      </c>
      <c r="T79" s="101">
        <v>-0.0004587544774726856</v>
      </c>
      <c r="U79" s="101">
        <v>7.46417862428677E-05</v>
      </c>
      <c r="V79" s="101">
        <v>-2.693465535973006E-05</v>
      </c>
      <c r="W79" s="101">
        <v>1.681711769276261E-05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1880</v>
      </c>
      <c r="B81" s="101">
        <v>133.74</v>
      </c>
      <c r="C81" s="101">
        <v>147.84</v>
      </c>
      <c r="D81" s="101">
        <v>8.53866853881272</v>
      </c>
      <c r="E81" s="101">
        <v>9.205450643365847</v>
      </c>
      <c r="F81" s="101">
        <v>22.390474733036168</v>
      </c>
      <c r="G81" s="101" t="s">
        <v>59</v>
      </c>
      <c r="H81" s="101">
        <v>-3.7998009928418526</v>
      </c>
      <c r="I81" s="101">
        <v>62.440199007158164</v>
      </c>
      <c r="J81" s="101" t="s">
        <v>73</v>
      </c>
      <c r="K81" s="101">
        <v>1.4200258576771234</v>
      </c>
      <c r="M81" s="101" t="s">
        <v>68</v>
      </c>
      <c r="N81" s="101">
        <v>1.2125381256499326</v>
      </c>
      <c r="X81" s="101">
        <v>67.5</v>
      </c>
    </row>
    <row r="82" spans="1:24" s="101" customFormat="1" ht="12.75" hidden="1">
      <c r="A82" s="101">
        <v>1879</v>
      </c>
      <c r="B82" s="101">
        <v>109.4800033569336</v>
      </c>
      <c r="C82" s="101">
        <v>101.9800033569336</v>
      </c>
      <c r="D82" s="101">
        <v>8.961443901062012</v>
      </c>
      <c r="E82" s="101">
        <v>10.98677921295166</v>
      </c>
      <c r="F82" s="101">
        <v>23.33168279591855</v>
      </c>
      <c r="G82" s="101" t="s">
        <v>56</v>
      </c>
      <c r="H82" s="101">
        <v>19.952196864373015</v>
      </c>
      <c r="I82" s="101">
        <v>61.93220022130661</v>
      </c>
      <c r="J82" s="101" t="s">
        <v>62</v>
      </c>
      <c r="K82" s="101">
        <v>0.5345366344830043</v>
      </c>
      <c r="L82" s="101">
        <v>1.0554677479175982</v>
      </c>
      <c r="M82" s="101">
        <v>0.12654413930856404</v>
      </c>
      <c r="N82" s="101">
        <v>0.053716023365367786</v>
      </c>
      <c r="O82" s="101">
        <v>0.02146827239607639</v>
      </c>
      <c r="P82" s="101">
        <v>0.030278135129916908</v>
      </c>
      <c r="Q82" s="101">
        <v>0.002613143095488022</v>
      </c>
      <c r="R82" s="101">
        <v>0.0008269068315639071</v>
      </c>
      <c r="S82" s="101">
        <v>0.00028166570009289523</v>
      </c>
      <c r="T82" s="101">
        <v>0.00044552232886585963</v>
      </c>
      <c r="U82" s="101">
        <v>5.713144053778769E-05</v>
      </c>
      <c r="V82" s="101">
        <v>3.070152378024693E-05</v>
      </c>
      <c r="W82" s="101">
        <v>1.7557500700009186E-05</v>
      </c>
      <c r="X82" s="101">
        <v>67.5</v>
      </c>
    </row>
    <row r="83" spans="1:24" s="101" customFormat="1" ht="12.75" hidden="1">
      <c r="A83" s="101">
        <v>1878</v>
      </c>
      <c r="B83" s="101">
        <v>148.5800018310547</v>
      </c>
      <c r="C83" s="101">
        <v>151.5800018310547</v>
      </c>
      <c r="D83" s="101">
        <v>8.633554458618164</v>
      </c>
      <c r="E83" s="101">
        <v>9.125713348388672</v>
      </c>
      <c r="F83" s="101">
        <v>23.46785543592641</v>
      </c>
      <c r="G83" s="101" t="s">
        <v>57</v>
      </c>
      <c r="H83" s="101">
        <v>-16.314239630140506</v>
      </c>
      <c r="I83" s="101">
        <v>64.76576220091418</v>
      </c>
      <c r="J83" s="101" t="s">
        <v>60</v>
      </c>
      <c r="K83" s="101">
        <v>0.4804241450318317</v>
      </c>
      <c r="L83" s="101">
        <v>-0.005742014586190492</v>
      </c>
      <c r="M83" s="101">
        <v>-0.11435713673444146</v>
      </c>
      <c r="N83" s="101">
        <v>-0.0005549078850733871</v>
      </c>
      <c r="O83" s="101">
        <v>0.01919227076361769</v>
      </c>
      <c r="P83" s="101">
        <v>-0.000657095628218655</v>
      </c>
      <c r="Q83" s="101">
        <v>-0.002390017893078896</v>
      </c>
      <c r="R83" s="101">
        <v>-4.4632045775111494E-05</v>
      </c>
      <c r="S83" s="101">
        <v>0.00024268238289732412</v>
      </c>
      <c r="T83" s="101">
        <v>-4.6803006865859503E-05</v>
      </c>
      <c r="U83" s="101">
        <v>-5.3919501392486405E-05</v>
      </c>
      <c r="V83" s="101">
        <v>-3.519318512511856E-06</v>
      </c>
      <c r="W83" s="101">
        <v>1.4819672448206586E-05</v>
      </c>
      <c r="X83" s="101">
        <v>67.5</v>
      </c>
    </row>
    <row r="84" spans="1:24" s="101" customFormat="1" ht="12.75" hidden="1">
      <c r="A84" s="101">
        <v>1877</v>
      </c>
      <c r="B84" s="101">
        <v>123.5199966430664</v>
      </c>
      <c r="C84" s="101">
        <v>118.62000274658203</v>
      </c>
      <c r="D84" s="101">
        <v>9.146844863891602</v>
      </c>
      <c r="E84" s="101">
        <v>9.701739311218262</v>
      </c>
      <c r="F84" s="101">
        <v>26.87299065035094</v>
      </c>
      <c r="G84" s="101" t="s">
        <v>58</v>
      </c>
      <c r="H84" s="101">
        <v>13.90772530386505</v>
      </c>
      <c r="I84" s="101">
        <v>69.92772194693146</v>
      </c>
      <c r="J84" s="101" t="s">
        <v>61</v>
      </c>
      <c r="K84" s="101">
        <v>-0.2343545486540649</v>
      </c>
      <c r="L84" s="101">
        <v>-1.055452128787819</v>
      </c>
      <c r="M84" s="101">
        <v>-0.05418361810774106</v>
      </c>
      <c r="N84" s="101">
        <v>-0.05371315707932109</v>
      </c>
      <c r="O84" s="101">
        <v>-0.009619951278885</v>
      </c>
      <c r="P84" s="101">
        <v>-0.03027100415052141</v>
      </c>
      <c r="Q84" s="101">
        <v>-0.0010565658087688804</v>
      </c>
      <c r="R84" s="101">
        <v>-0.0008257014524493633</v>
      </c>
      <c r="S84" s="101">
        <v>-0.00014297142245951584</v>
      </c>
      <c r="T84" s="101">
        <v>-0.0004430571340881145</v>
      </c>
      <c r="U84" s="101">
        <v>-1.888620839418086E-05</v>
      </c>
      <c r="V84" s="101">
        <v>-3.0499146867356124E-05</v>
      </c>
      <c r="W84" s="101">
        <v>-9.415048558488147E-06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15.807084629922137</v>
      </c>
      <c r="G85" s="102"/>
      <c r="H85" s="102"/>
      <c r="I85" s="115"/>
      <c r="J85" s="115" t="s">
        <v>158</v>
      </c>
      <c r="K85" s="102">
        <f>AVERAGE(K83,K78,K73,K68,K63,K58)</f>
        <v>0.5211859457640159</v>
      </c>
      <c r="L85" s="102">
        <f>AVERAGE(L83,L78,L73,L68,L63,L58)</f>
        <v>-0.00564490714382923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29.027320973904743</v>
      </c>
      <c r="G86" s="102"/>
      <c r="H86" s="102"/>
      <c r="I86" s="115"/>
      <c r="J86" s="115" t="s">
        <v>159</v>
      </c>
      <c r="K86" s="102">
        <f>AVERAGE(K84,K79,K74,K69,K64,K59)</f>
        <v>0.10782616359653711</v>
      </c>
      <c r="L86" s="102">
        <f>AVERAGE(L84,L79,L74,L69,L64,L59)</f>
        <v>-1.0375917021637315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0.3257412161025099</v>
      </c>
      <c r="L87" s="102">
        <f>ABS(L85/$H$33)</f>
        <v>0.01568029762174786</v>
      </c>
      <c r="M87" s="115" t="s">
        <v>111</v>
      </c>
      <c r="N87" s="102">
        <f>K87+L87+L88+K88</f>
        <v>1.0511811932564405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0.061264865679850636</v>
      </c>
      <c r="L88" s="102">
        <f>ABS(L86/$H$34)</f>
        <v>0.6484948138523322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1880</v>
      </c>
      <c r="B91" s="101">
        <v>134.1</v>
      </c>
      <c r="C91" s="101">
        <v>128.9</v>
      </c>
      <c r="D91" s="101">
        <v>8.816182865293015</v>
      </c>
      <c r="E91" s="101">
        <v>9.393973931814038</v>
      </c>
      <c r="F91" s="101">
        <v>29.43135343286976</v>
      </c>
      <c r="G91" s="101" t="s">
        <v>59</v>
      </c>
      <c r="H91" s="101">
        <v>12.892717175569317</v>
      </c>
      <c r="I91" s="101">
        <v>79.49271717556931</v>
      </c>
      <c r="J91" s="101" t="s">
        <v>73</v>
      </c>
      <c r="K91" s="101">
        <v>0.6278566087074126</v>
      </c>
      <c r="M91" s="101" t="s">
        <v>68</v>
      </c>
      <c r="N91" s="101">
        <v>0.3869250750471465</v>
      </c>
      <c r="X91" s="101">
        <v>67.5</v>
      </c>
    </row>
    <row r="92" spans="1:24" s="101" customFormat="1" ht="12.75" hidden="1">
      <c r="A92" s="101">
        <v>1879</v>
      </c>
      <c r="B92" s="101">
        <v>128.8800048828125</v>
      </c>
      <c r="C92" s="101">
        <v>97.58000183105469</v>
      </c>
      <c r="D92" s="101">
        <v>9.436447143554688</v>
      </c>
      <c r="E92" s="101">
        <v>10.263245582580566</v>
      </c>
      <c r="F92" s="101">
        <v>24.278553673971533</v>
      </c>
      <c r="G92" s="101" t="s">
        <v>56</v>
      </c>
      <c r="H92" s="101">
        <v>-0.12849727455633797</v>
      </c>
      <c r="I92" s="101">
        <v>61.25150760825616</v>
      </c>
      <c r="J92" s="101" t="s">
        <v>62</v>
      </c>
      <c r="K92" s="101">
        <v>0.6746164793321419</v>
      </c>
      <c r="L92" s="101">
        <v>0.38254325272508305</v>
      </c>
      <c r="M92" s="101">
        <v>0.15970592024099253</v>
      </c>
      <c r="N92" s="101">
        <v>0.006193047726570392</v>
      </c>
      <c r="O92" s="101">
        <v>0.027093716811158738</v>
      </c>
      <c r="P92" s="101">
        <v>0.010973901625233384</v>
      </c>
      <c r="Q92" s="101">
        <v>0.003297920284701335</v>
      </c>
      <c r="R92" s="101">
        <v>9.533510130161303E-05</v>
      </c>
      <c r="S92" s="101">
        <v>0.0003554634181387917</v>
      </c>
      <c r="T92" s="101">
        <v>0.00016148870957207733</v>
      </c>
      <c r="U92" s="101">
        <v>7.213930162527144E-05</v>
      </c>
      <c r="V92" s="101">
        <v>3.5398755708309553E-06</v>
      </c>
      <c r="W92" s="101">
        <v>2.216533249231893E-05</v>
      </c>
      <c r="X92" s="101">
        <v>67.5</v>
      </c>
    </row>
    <row r="93" spans="1:24" s="101" customFormat="1" ht="12.75" hidden="1">
      <c r="A93" s="101">
        <v>1877</v>
      </c>
      <c r="B93" s="101">
        <v>103.73999786376953</v>
      </c>
      <c r="C93" s="101">
        <v>123.13999938964844</v>
      </c>
      <c r="D93" s="101">
        <v>9.805343627929688</v>
      </c>
      <c r="E93" s="101">
        <v>10.106828689575195</v>
      </c>
      <c r="F93" s="101">
        <v>13.985775433905099</v>
      </c>
      <c r="G93" s="101" t="s">
        <v>57</v>
      </c>
      <c r="H93" s="101">
        <v>-2.3190984380481012</v>
      </c>
      <c r="I93" s="101">
        <v>33.92089942572143</v>
      </c>
      <c r="J93" s="101" t="s">
        <v>60</v>
      </c>
      <c r="K93" s="101">
        <v>0.58376725830239</v>
      </c>
      <c r="L93" s="101">
        <v>0.00208168576337729</v>
      </c>
      <c r="M93" s="101">
        <v>-0.1390996995599753</v>
      </c>
      <c r="N93" s="101">
        <v>-6.388387026555286E-05</v>
      </c>
      <c r="O93" s="101">
        <v>0.02329717270763876</v>
      </c>
      <c r="P93" s="101">
        <v>0.00023807858071197684</v>
      </c>
      <c r="Q93" s="101">
        <v>-0.002913926280652389</v>
      </c>
      <c r="R93" s="101">
        <v>-5.115225318287394E-06</v>
      </c>
      <c r="S93" s="101">
        <v>0.0002927106412395714</v>
      </c>
      <c r="T93" s="101">
        <v>1.6946950155602892E-05</v>
      </c>
      <c r="U93" s="101">
        <v>-6.621529309661298E-05</v>
      </c>
      <c r="V93" s="101">
        <v>-3.981770905919836E-07</v>
      </c>
      <c r="W93" s="101">
        <v>1.782534601725152E-05</v>
      </c>
      <c r="X93" s="101">
        <v>67.5</v>
      </c>
    </row>
    <row r="94" spans="1:24" s="101" customFormat="1" ht="12.75" hidden="1">
      <c r="A94" s="101">
        <v>1878</v>
      </c>
      <c r="B94" s="101">
        <v>150.86000061035156</v>
      </c>
      <c r="C94" s="101">
        <v>158.9600067138672</v>
      </c>
      <c r="D94" s="101">
        <v>8.760459899902344</v>
      </c>
      <c r="E94" s="101">
        <v>8.929339408874512</v>
      </c>
      <c r="F94" s="101">
        <v>27.389146340504237</v>
      </c>
      <c r="G94" s="101" t="s">
        <v>58</v>
      </c>
      <c r="H94" s="101">
        <v>-8.860243617984054</v>
      </c>
      <c r="I94" s="101">
        <v>74.49975699236751</v>
      </c>
      <c r="J94" s="101" t="s">
        <v>61</v>
      </c>
      <c r="K94" s="101">
        <v>-0.3381171133211168</v>
      </c>
      <c r="L94" s="101">
        <v>0.38253758872804816</v>
      </c>
      <c r="M94" s="101">
        <v>-0.07846817534737809</v>
      </c>
      <c r="N94" s="101">
        <v>-0.006192718223421649</v>
      </c>
      <c r="O94" s="101">
        <v>-0.01383153044582259</v>
      </c>
      <c r="P94" s="101">
        <v>0.010971318766206098</v>
      </c>
      <c r="Q94" s="101">
        <v>-0.001544445478211474</v>
      </c>
      <c r="R94" s="101">
        <v>-9.519777313641308E-05</v>
      </c>
      <c r="S94" s="101">
        <v>-0.0002016797514378486</v>
      </c>
      <c r="T94" s="101">
        <v>0.00016059702425536487</v>
      </c>
      <c r="U94" s="101">
        <v>-2.8628897972355268E-05</v>
      </c>
      <c r="V94" s="101">
        <v>-3.517410135524927E-06</v>
      </c>
      <c r="W94" s="101">
        <v>-1.3174179437836144E-05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1880</v>
      </c>
      <c r="B96" s="101">
        <v>139.04</v>
      </c>
      <c r="C96" s="101">
        <v>150.24</v>
      </c>
      <c r="D96" s="101">
        <v>8.711384416970487</v>
      </c>
      <c r="E96" s="101">
        <v>9.290569044366539</v>
      </c>
      <c r="F96" s="101">
        <v>28.12377265982067</v>
      </c>
      <c r="G96" s="101" t="s">
        <v>59</v>
      </c>
      <c r="H96" s="101">
        <v>5.3507657300694405</v>
      </c>
      <c r="I96" s="101">
        <v>76.89076573006943</v>
      </c>
      <c r="J96" s="101" t="s">
        <v>73</v>
      </c>
      <c r="K96" s="101">
        <v>1.6798683084528778</v>
      </c>
      <c r="M96" s="101" t="s">
        <v>68</v>
      </c>
      <c r="N96" s="101">
        <v>1.036338262297667</v>
      </c>
      <c r="X96" s="101">
        <v>67.5</v>
      </c>
    </row>
    <row r="97" spans="1:24" s="101" customFormat="1" ht="12.75" hidden="1">
      <c r="A97" s="101">
        <v>1879</v>
      </c>
      <c r="B97" s="101">
        <v>86.55999755859375</v>
      </c>
      <c r="C97" s="101">
        <v>90.95999908447266</v>
      </c>
      <c r="D97" s="101">
        <v>9.678973197937012</v>
      </c>
      <c r="E97" s="101">
        <v>10.604734420776367</v>
      </c>
      <c r="F97" s="101">
        <v>20.278664999463288</v>
      </c>
      <c r="G97" s="101" t="s">
        <v>56</v>
      </c>
      <c r="H97" s="101">
        <v>30.729741620852728</v>
      </c>
      <c r="I97" s="101">
        <v>49.78973917944648</v>
      </c>
      <c r="J97" s="101" t="s">
        <v>62</v>
      </c>
      <c r="K97" s="101">
        <v>1.1196534004228542</v>
      </c>
      <c r="L97" s="101">
        <v>0.5769386920249129</v>
      </c>
      <c r="M97" s="101">
        <v>0.2650624765101867</v>
      </c>
      <c r="N97" s="101">
        <v>0.14421121492856573</v>
      </c>
      <c r="O97" s="101">
        <v>0.044967525785272654</v>
      </c>
      <c r="P97" s="101">
        <v>0.016550792814658183</v>
      </c>
      <c r="Q97" s="101">
        <v>0.005473681247666319</v>
      </c>
      <c r="R97" s="101">
        <v>0.002219873888999189</v>
      </c>
      <c r="S97" s="101">
        <v>0.0005900126327831106</v>
      </c>
      <c r="T97" s="101">
        <v>0.00024355453237728626</v>
      </c>
      <c r="U97" s="101">
        <v>0.00011972902617544556</v>
      </c>
      <c r="V97" s="101">
        <v>8.238626544176172E-05</v>
      </c>
      <c r="W97" s="101">
        <v>3.6787676965180275E-05</v>
      </c>
      <c r="X97" s="101">
        <v>67.5</v>
      </c>
    </row>
    <row r="98" spans="1:24" s="101" customFormat="1" ht="12.75" hidden="1">
      <c r="A98" s="101">
        <v>1877</v>
      </c>
      <c r="B98" s="101">
        <v>97.04000091552734</v>
      </c>
      <c r="C98" s="101">
        <v>121.73999786376953</v>
      </c>
      <c r="D98" s="101">
        <v>9.550460815429688</v>
      </c>
      <c r="E98" s="101">
        <v>9.749292373657227</v>
      </c>
      <c r="F98" s="101">
        <v>11.203258513957156</v>
      </c>
      <c r="G98" s="101" t="s">
        <v>57</v>
      </c>
      <c r="H98" s="101">
        <v>-1.6504650640632974</v>
      </c>
      <c r="I98" s="101">
        <v>27.889535851464046</v>
      </c>
      <c r="J98" s="101" t="s">
        <v>60</v>
      </c>
      <c r="K98" s="101">
        <v>0.26505264835133896</v>
      </c>
      <c r="L98" s="101">
        <v>-0.003137146024715916</v>
      </c>
      <c r="M98" s="101">
        <v>-0.06567020746982666</v>
      </c>
      <c r="N98" s="101">
        <v>-0.001490874244591426</v>
      </c>
      <c r="O98" s="101">
        <v>0.010173254426235128</v>
      </c>
      <c r="P98" s="101">
        <v>-0.00035907864576256775</v>
      </c>
      <c r="Q98" s="101">
        <v>-0.0014947634311799655</v>
      </c>
      <c r="R98" s="101">
        <v>-0.00011986073245021427</v>
      </c>
      <c r="S98" s="101">
        <v>9.437221133142787E-05</v>
      </c>
      <c r="T98" s="101">
        <v>-2.5585638244007205E-05</v>
      </c>
      <c r="U98" s="101">
        <v>-4.172104659079732E-05</v>
      </c>
      <c r="V98" s="101">
        <v>-9.457293008572464E-06</v>
      </c>
      <c r="W98" s="101">
        <v>4.672462710419094E-06</v>
      </c>
      <c r="X98" s="101">
        <v>67.5</v>
      </c>
    </row>
    <row r="99" spans="1:24" s="101" customFormat="1" ht="12.75" hidden="1">
      <c r="A99" s="101">
        <v>1878</v>
      </c>
      <c r="B99" s="101">
        <v>121.76000213623047</v>
      </c>
      <c r="C99" s="101">
        <v>145.86000061035156</v>
      </c>
      <c r="D99" s="101">
        <v>8.895679473876953</v>
      </c>
      <c r="E99" s="101">
        <v>9.177151679992676</v>
      </c>
      <c r="F99" s="101">
        <v>21.20546614389123</v>
      </c>
      <c r="G99" s="101" t="s">
        <v>58</v>
      </c>
      <c r="H99" s="101">
        <v>2.47371971605682</v>
      </c>
      <c r="I99" s="101">
        <v>56.733721852287296</v>
      </c>
      <c r="J99" s="101" t="s">
        <v>61</v>
      </c>
      <c r="K99" s="101">
        <v>-1.0878284932287818</v>
      </c>
      <c r="L99" s="101">
        <v>-0.5769301627322296</v>
      </c>
      <c r="M99" s="101">
        <v>-0.2567986376610733</v>
      </c>
      <c r="N99" s="101">
        <v>-0.14420350829698905</v>
      </c>
      <c r="O99" s="101">
        <v>-0.043801635467505644</v>
      </c>
      <c r="P99" s="101">
        <v>-0.016546897150822512</v>
      </c>
      <c r="Q99" s="101">
        <v>-0.005265630891532467</v>
      </c>
      <c r="R99" s="101">
        <v>-0.002216635623614509</v>
      </c>
      <c r="S99" s="101">
        <v>-0.0005824163395476418</v>
      </c>
      <c r="T99" s="101">
        <v>-0.00024220690608891683</v>
      </c>
      <c r="U99" s="101">
        <v>-0.000112224747628538</v>
      </c>
      <c r="V99" s="101">
        <v>-8.184165407902279E-05</v>
      </c>
      <c r="W99" s="101">
        <v>-3.648974196557436E-05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1880</v>
      </c>
      <c r="B101" s="101">
        <v>134.52</v>
      </c>
      <c r="C101" s="101">
        <v>130.12</v>
      </c>
      <c r="D101" s="101">
        <v>8.692839279503861</v>
      </c>
      <c r="E101" s="101">
        <v>9.559874319725571</v>
      </c>
      <c r="F101" s="101">
        <v>29.56316773997059</v>
      </c>
      <c r="G101" s="101" t="s">
        <v>59</v>
      </c>
      <c r="H101" s="101">
        <v>13.963151814533873</v>
      </c>
      <c r="I101" s="101">
        <v>80.98315181453388</v>
      </c>
      <c r="J101" s="101" t="s">
        <v>73</v>
      </c>
      <c r="K101" s="101">
        <v>1.3573444199802898</v>
      </c>
      <c r="M101" s="101" t="s">
        <v>68</v>
      </c>
      <c r="N101" s="101">
        <v>0.7567880188260574</v>
      </c>
      <c r="X101" s="101">
        <v>67.5</v>
      </c>
    </row>
    <row r="102" spans="1:24" s="101" customFormat="1" ht="12.75" hidden="1">
      <c r="A102" s="101">
        <v>1879</v>
      </c>
      <c r="B102" s="101">
        <v>104.72000122070312</v>
      </c>
      <c r="C102" s="101">
        <v>96.12000274658203</v>
      </c>
      <c r="D102" s="101">
        <v>9.344286918640137</v>
      </c>
      <c r="E102" s="101">
        <v>10.205780982971191</v>
      </c>
      <c r="F102" s="101">
        <v>19.82689841180707</v>
      </c>
      <c r="G102" s="101" t="s">
        <v>56</v>
      </c>
      <c r="H102" s="101">
        <v>13.242658747498837</v>
      </c>
      <c r="I102" s="101">
        <v>50.46265996820196</v>
      </c>
      <c r="J102" s="101" t="s">
        <v>62</v>
      </c>
      <c r="K102" s="101">
        <v>1.082162749891124</v>
      </c>
      <c r="L102" s="101">
        <v>0.33610310789516223</v>
      </c>
      <c r="M102" s="101">
        <v>0.25618687577368665</v>
      </c>
      <c r="N102" s="101">
        <v>0.07523043525311769</v>
      </c>
      <c r="O102" s="101">
        <v>0.04346164659235717</v>
      </c>
      <c r="P102" s="101">
        <v>0.009641867994762505</v>
      </c>
      <c r="Q102" s="101">
        <v>0.00529024567934369</v>
      </c>
      <c r="R102" s="101">
        <v>0.001158048619606649</v>
      </c>
      <c r="S102" s="101">
        <v>0.0005702138070258637</v>
      </c>
      <c r="T102" s="101">
        <v>0.00014185601398721313</v>
      </c>
      <c r="U102" s="101">
        <v>0.00011570068234127293</v>
      </c>
      <c r="V102" s="101">
        <v>4.29898288472487E-05</v>
      </c>
      <c r="W102" s="101">
        <v>3.55519239942103E-05</v>
      </c>
      <c r="X102" s="101">
        <v>67.5</v>
      </c>
    </row>
    <row r="103" spans="1:24" s="101" customFormat="1" ht="12.75" hidden="1">
      <c r="A103" s="101">
        <v>1877</v>
      </c>
      <c r="B103" s="101">
        <v>125.62000274658203</v>
      </c>
      <c r="C103" s="101">
        <v>129.72000122070312</v>
      </c>
      <c r="D103" s="101">
        <v>9.395821571350098</v>
      </c>
      <c r="E103" s="101">
        <v>9.911246299743652</v>
      </c>
      <c r="F103" s="101">
        <v>17.837087030009098</v>
      </c>
      <c r="G103" s="101" t="s">
        <v>57</v>
      </c>
      <c r="H103" s="101">
        <v>-12.93106015183173</v>
      </c>
      <c r="I103" s="101">
        <v>45.1889425947503</v>
      </c>
      <c r="J103" s="101" t="s">
        <v>60</v>
      </c>
      <c r="K103" s="101">
        <v>1.0331635816098879</v>
      </c>
      <c r="L103" s="101">
        <v>-0.0018276290596650894</v>
      </c>
      <c r="M103" s="101">
        <v>-0.24543771120149294</v>
      </c>
      <c r="N103" s="101">
        <v>-0.0007774121620639711</v>
      </c>
      <c r="O103" s="101">
        <v>0.04135181956361836</v>
      </c>
      <c r="P103" s="101">
        <v>-0.00020933959925854205</v>
      </c>
      <c r="Q103" s="101">
        <v>-0.005106308087813241</v>
      </c>
      <c r="R103" s="101">
        <v>-6.248985020901104E-05</v>
      </c>
      <c r="S103" s="101">
        <v>0.000529438329976158</v>
      </c>
      <c r="T103" s="101">
        <v>-1.4924089825123022E-05</v>
      </c>
      <c r="U103" s="101">
        <v>-0.00011372261281993748</v>
      </c>
      <c r="V103" s="101">
        <v>-4.9223368843017265E-06</v>
      </c>
      <c r="W103" s="101">
        <v>3.2552651595502275E-05</v>
      </c>
      <c r="X103" s="101">
        <v>67.5</v>
      </c>
    </row>
    <row r="104" spans="1:24" s="101" customFormat="1" ht="12.75" hidden="1">
      <c r="A104" s="101">
        <v>1878</v>
      </c>
      <c r="B104" s="101">
        <v>128.4600067138672</v>
      </c>
      <c r="C104" s="101">
        <v>161.75999450683594</v>
      </c>
      <c r="D104" s="101">
        <v>8.604012489318848</v>
      </c>
      <c r="E104" s="101">
        <v>8.777167320251465</v>
      </c>
      <c r="F104" s="101">
        <v>23.830559534291268</v>
      </c>
      <c r="G104" s="101" t="s">
        <v>58</v>
      </c>
      <c r="H104" s="101">
        <v>4.976817900811156</v>
      </c>
      <c r="I104" s="101">
        <v>65.93682461467834</v>
      </c>
      <c r="J104" s="101" t="s">
        <v>61</v>
      </c>
      <c r="K104" s="101">
        <v>-0.3219460061671024</v>
      </c>
      <c r="L104" s="101">
        <v>-0.33609813880592576</v>
      </c>
      <c r="M104" s="101">
        <v>-0.07343054704177895</v>
      </c>
      <c r="N104" s="101">
        <v>-0.07522641835621185</v>
      </c>
      <c r="O104" s="101">
        <v>-0.013376910827874339</v>
      </c>
      <c r="P104" s="101">
        <v>-0.009639595186552587</v>
      </c>
      <c r="Q104" s="101">
        <v>-0.0013828655249689492</v>
      </c>
      <c r="R104" s="101">
        <v>-0.001156361372579403</v>
      </c>
      <c r="S104" s="101">
        <v>-0.00021175183700498522</v>
      </c>
      <c r="T104" s="101">
        <v>-0.0001410687784282265</v>
      </c>
      <c r="U104" s="101">
        <v>-2.1302939413206245E-05</v>
      </c>
      <c r="V104" s="101">
        <v>-4.270709524087513E-05</v>
      </c>
      <c r="W104" s="101">
        <v>-1.4292101797564598E-05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1880</v>
      </c>
      <c r="B106" s="101">
        <v>137.78</v>
      </c>
      <c r="C106" s="101">
        <v>131.28</v>
      </c>
      <c r="D106" s="101">
        <v>8.745872184727435</v>
      </c>
      <c r="E106" s="101">
        <v>9.366865757941332</v>
      </c>
      <c r="F106" s="101">
        <v>27.566883113267778</v>
      </c>
      <c r="G106" s="101" t="s">
        <v>59</v>
      </c>
      <c r="H106" s="101">
        <v>4.787049877285739</v>
      </c>
      <c r="I106" s="101">
        <v>75.06704987728574</v>
      </c>
      <c r="J106" s="101" t="s">
        <v>73</v>
      </c>
      <c r="K106" s="101">
        <v>1.77578266504471</v>
      </c>
      <c r="M106" s="101" t="s">
        <v>68</v>
      </c>
      <c r="N106" s="101">
        <v>1.0477148110479229</v>
      </c>
      <c r="X106" s="101">
        <v>67.5</v>
      </c>
    </row>
    <row r="107" spans="1:24" s="101" customFormat="1" ht="12.75" hidden="1">
      <c r="A107" s="101">
        <v>1879</v>
      </c>
      <c r="B107" s="101">
        <v>89.68000030517578</v>
      </c>
      <c r="C107" s="101">
        <v>91.08000183105469</v>
      </c>
      <c r="D107" s="101">
        <v>9.625765800476074</v>
      </c>
      <c r="E107" s="101">
        <v>10.415374755859375</v>
      </c>
      <c r="F107" s="101">
        <v>17.15414128158791</v>
      </c>
      <c r="G107" s="101" t="s">
        <v>56</v>
      </c>
      <c r="H107" s="101">
        <v>20.176540370335097</v>
      </c>
      <c r="I107" s="101">
        <v>42.35654067551088</v>
      </c>
      <c r="J107" s="101" t="s">
        <v>62</v>
      </c>
      <c r="K107" s="101">
        <v>1.1797144227377279</v>
      </c>
      <c r="L107" s="101">
        <v>0.5503266372823035</v>
      </c>
      <c r="M107" s="101">
        <v>0.27928087697639903</v>
      </c>
      <c r="N107" s="101">
        <v>0.02591079242956131</v>
      </c>
      <c r="O107" s="101">
        <v>0.047379794027917345</v>
      </c>
      <c r="P107" s="101">
        <v>0.01578728693817416</v>
      </c>
      <c r="Q107" s="101">
        <v>0.005767170261092146</v>
      </c>
      <c r="R107" s="101">
        <v>0.00039892031696676537</v>
      </c>
      <c r="S107" s="101">
        <v>0.0006216324732849361</v>
      </c>
      <c r="T107" s="101">
        <v>0.00023229186848934438</v>
      </c>
      <c r="U107" s="101">
        <v>0.00012612805283639873</v>
      </c>
      <c r="V107" s="101">
        <v>1.481505895272691E-05</v>
      </c>
      <c r="W107" s="101">
        <v>3.8760360567589303E-05</v>
      </c>
      <c r="X107" s="101">
        <v>67.5</v>
      </c>
    </row>
    <row r="108" spans="1:24" s="101" customFormat="1" ht="12.75" hidden="1">
      <c r="A108" s="101">
        <v>1877</v>
      </c>
      <c r="B108" s="101">
        <v>127</v>
      </c>
      <c r="C108" s="101">
        <v>113.5</v>
      </c>
      <c r="D108" s="101">
        <v>9.283957481384277</v>
      </c>
      <c r="E108" s="101">
        <v>9.989249229431152</v>
      </c>
      <c r="F108" s="101">
        <v>17.143275353437218</v>
      </c>
      <c r="G108" s="101" t="s">
        <v>57</v>
      </c>
      <c r="H108" s="101">
        <v>-15.542919131537843</v>
      </c>
      <c r="I108" s="101">
        <v>43.957080868462164</v>
      </c>
      <c r="J108" s="101" t="s">
        <v>60</v>
      </c>
      <c r="K108" s="101">
        <v>0.7784912048423199</v>
      </c>
      <c r="L108" s="101">
        <v>-0.0029935826845677487</v>
      </c>
      <c r="M108" s="101">
        <v>-0.186670278368907</v>
      </c>
      <c r="N108" s="101">
        <v>-0.0002672983570692714</v>
      </c>
      <c r="O108" s="101">
        <v>0.030879899830261386</v>
      </c>
      <c r="P108" s="101">
        <v>-0.0003426491996444561</v>
      </c>
      <c r="Q108" s="101">
        <v>-0.0039659724831796915</v>
      </c>
      <c r="R108" s="101">
        <v>-2.1490726967160503E-05</v>
      </c>
      <c r="S108" s="101">
        <v>0.0003723653679455258</v>
      </c>
      <c r="T108" s="101">
        <v>-2.441344889503827E-05</v>
      </c>
      <c r="U108" s="101">
        <v>-9.371514602233458E-05</v>
      </c>
      <c r="V108" s="101">
        <v>-1.6907193258330176E-06</v>
      </c>
      <c r="W108" s="101">
        <v>2.216825748940847E-05</v>
      </c>
      <c r="X108" s="101">
        <v>67.5</v>
      </c>
    </row>
    <row r="109" spans="1:24" s="101" customFormat="1" ht="12.75" hidden="1">
      <c r="A109" s="101">
        <v>1878</v>
      </c>
      <c r="B109" s="101">
        <v>126.80000305175781</v>
      </c>
      <c r="C109" s="101">
        <v>148</v>
      </c>
      <c r="D109" s="101">
        <v>8.629449844360352</v>
      </c>
      <c r="E109" s="101">
        <v>8.674983024597168</v>
      </c>
      <c r="F109" s="101">
        <v>20.485329232528652</v>
      </c>
      <c r="G109" s="101" t="s">
        <v>58</v>
      </c>
      <c r="H109" s="101">
        <v>-2.790124186686228</v>
      </c>
      <c r="I109" s="101">
        <v>56.509878865071585</v>
      </c>
      <c r="J109" s="101" t="s">
        <v>61</v>
      </c>
      <c r="K109" s="101">
        <v>-0.8863845458933519</v>
      </c>
      <c r="L109" s="101">
        <v>-0.5503184952054206</v>
      </c>
      <c r="M109" s="101">
        <v>-0.20773063187306126</v>
      </c>
      <c r="N109" s="101">
        <v>-0.02590941365442529</v>
      </c>
      <c r="O109" s="101">
        <v>-0.03593433829362794</v>
      </c>
      <c r="P109" s="101">
        <v>-0.01578356805016621</v>
      </c>
      <c r="Q109" s="101">
        <v>-0.004187041328084446</v>
      </c>
      <c r="R109" s="101">
        <v>-0.00039834101965939626</v>
      </c>
      <c r="S109" s="101">
        <v>-0.000497765973723737</v>
      </c>
      <c r="T109" s="101">
        <v>-0.00023100540184013062</v>
      </c>
      <c r="U109" s="101">
        <v>-8.441419974337194E-05</v>
      </c>
      <c r="V109" s="101">
        <v>-1.4718268917710007E-05</v>
      </c>
      <c r="W109" s="101">
        <v>-3.179518691897906E-05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1880</v>
      </c>
      <c r="B111" s="101">
        <v>131.38</v>
      </c>
      <c r="C111" s="101">
        <v>123.08</v>
      </c>
      <c r="D111" s="101">
        <v>8.27142730635277</v>
      </c>
      <c r="E111" s="101">
        <v>8.974049306009784</v>
      </c>
      <c r="F111" s="101">
        <v>28.170992076656812</v>
      </c>
      <c r="G111" s="101" t="s">
        <v>59</v>
      </c>
      <c r="H111" s="101">
        <v>17.210461233330577</v>
      </c>
      <c r="I111" s="101">
        <v>81.09046123333057</v>
      </c>
      <c r="J111" s="101" t="s">
        <v>73</v>
      </c>
      <c r="K111" s="101">
        <v>1.3334244015205787</v>
      </c>
      <c r="M111" s="101" t="s">
        <v>68</v>
      </c>
      <c r="N111" s="101">
        <v>0.7284354894760373</v>
      </c>
      <c r="X111" s="101">
        <v>67.5</v>
      </c>
    </row>
    <row r="112" spans="1:24" s="101" customFormat="1" ht="12.75" hidden="1">
      <c r="A112" s="101">
        <v>1879</v>
      </c>
      <c r="B112" s="101">
        <v>103.5199966430664</v>
      </c>
      <c r="C112" s="101">
        <v>97.22000122070312</v>
      </c>
      <c r="D112" s="101">
        <v>9.24614143371582</v>
      </c>
      <c r="E112" s="101">
        <v>10.199870109558105</v>
      </c>
      <c r="F112" s="101">
        <v>17.53358338123059</v>
      </c>
      <c r="G112" s="101" t="s">
        <v>56</v>
      </c>
      <c r="H112" s="101">
        <v>9.077222211174131</v>
      </c>
      <c r="I112" s="101">
        <v>45.09721885424054</v>
      </c>
      <c r="J112" s="101" t="s">
        <v>62</v>
      </c>
      <c r="K112" s="101">
        <v>1.0853610081440443</v>
      </c>
      <c r="L112" s="101">
        <v>0.29143982991300305</v>
      </c>
      <c r="M112" s="101">
        <v>0.25694380970071623</v>
      </c>
      <c r="N112" s="101">
        <v>0.04959342084547977</v>
      </c>
      <c r="O112" s="101">
        <v>0.04359004103489526</v>
      </c>
      <c r="P112" s="101">
        <v>0.008360346973983041</v>
      </c>
      <c r="Q112" s="101">
        <v>0.005305912253544</v>
      </c>
      <c r="R112" s="101">
        <v>0.0007634082125146446</v>
      </c>
      <c r="S112" s="101">
        <v>0.000571900092538426</v>
      </c>
      <c r="T112" s="101">
        <v>0.00012302912184348168</v>
      </c>
      <c r="U112" s="101">
        <v>0.00011606240718858197</v>
      </c>
      <c r="V112" s="101">
        <v>2.8334489721851287E-05</v>
      </c>
      <c r="W112" s="101">
        <v>3.565993275998511E-05</v>
      </c>
      <c r="X112" s="101">
        <v>67.5</v>
      </c>
    </row>
    <row r="113" spans="1:24" s="101" customFormat="1" ht="12.75" hidden="1">
      <c r="A113" s="101">
        <v>1877</v>
      </c>
      <c r="B113" s="101">
        <v>107.45999908447266</v>
      </c>
      <c r="C113" s="101">
        <v>122.66000366210938</v>
      </c>
      <c r="D113" s="101">
        <v>9.25111198425293</v>
      </c>
      <c r="E113" s="101">
        <v>9.465298652648926</v>
      </c>
      <c r="F113" s="101">
        <v>14.214532103221195</v>
      </c>
      <c r="G113" s="101" t="s">
        <v>57</v>
      </c>
      <c r="H113" s="101">
        <v>-3.413129332774048</v>
      </c>
      <c r="I113" s="101">
        <v>36.5468697516986</v>
      </c>
      <c r="J113" s="101" t="s">
        <v>60</v>
      </c>
      <c r="K113" s="101">
        <v>0.7903386083644252</v>
      </c>
      <c r="L113" s="101">
        <v>0.0015866328116189224</v>
      </c>
      <c r="M113" s="101">
        <v>-0.1890911835222845</v>
      </c>
      <c r="N113" s="101">
        <v>-0.0005125262938206743</v>
      </c>
      <c r="O113" s="101">
        <v>0.03141719640108401</v>
      </c>
      <c r="P113" s="101">
        <v>0.0001813743289899924</v>
      </c>
      <c r="Q113" s="101">
        <v>-0.003997637280169907</v>
      </c>
      <c r="R113" s="101">
        <v>-4.117998818836016E-05</v>
      </c>
      <c r="S113" s="101">
        <v>0.00038448916164574097</v>
      </c>
      <c r="T113" s="101">
        <v>1.2902957458284746E-05</v>
      </c>
      <c r="U113" s="101">
        <v>-9.321587928463967E-05</v>
      </c>
      <c r="V113" s="101">
        <v>-3.2425992704195348E-06</v>
      </c>
      <c r="W113" s="101">
        <v>2.3085314694234884E-05</v>
      </c>
      <c r="X113" s="101">
        <v>67.5</v>
      </c>
    </row>
    <row r="114" spans="1:24" s="101" customFormat="1" ht="12.75" hidden="1">
      <c r="A114" s="101">
        <v>1878</v>
      </c>
      <c r="B114" s="101">
        <v>151.4600067138672</v>
      </c>
      <c r="C114" s="101">
        <v>158.9600067138672</v>
      </c>
      <c r="D114" s="101">
        <v>8.393507957458496</v>
      </c>
      <c r="E114" s="101">
        <v>9.04397201538086</v>
      </c>
      <c r="F114" s="101">
        <v>25.986485937041145</v>
      </c>
      <c r="G114" s="101" t="s">
        <v>58</v>
      </c>
      <c r="H114" s="101">
        <v>-10.183472457830376</v>
      </c>
      <c r="I114" s="101">
        <v>73.77653425603681</v>
      </c>
      <c r="J114" s="101" t="s">
        <v>61</v>
      </c>
      <c r="K114" s="101">
        <v>-0.7438907192108531</v>
      </c>
      <c r="L114" s="101">
        <v>0.29143551097291015</v>
      </c>
      <c r="M114" s="101">
        <v>-0.17396736951986022</v>
      </c>
      <c r="N114" s="101">
        <v>-0.04959077240732402</v>
      </c>
      <c r="O114" s="101">
        <v>-0.030216741182986076</v>
      </c>
      <c r="P114" s="101">
        <v>0.008358379321266223</v>
      </c>
      <c r="Q114" s="101">
        <v>-0.0034887821683940255</v>
      </c>
      <c r="R114" s="101">
        <v>-0.0007622967319276735</v>
      </c>
      <c r="S114" s="101">
        <v>-0.0004233648549684013</v>
      </c>
      <c r="T114" s="101">
        <v>0.00012235063755619728</v>
      </c>
      <c r="U114" s="101">
        <v>-6.914681635187326E-05</v>
      </c>
      <c r="V114" s="101">
        <v>-2.814833667855298E-05</v>
      </c>
      <c r="W114" s="101">
        <v>-2.717901856055148E-05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1880</v>
      </c>
      <c r="B116" s="101">
        <v>133.74</v>
      </c>
      <c r="C116" s="101">
        <v>147.84</v>
      </c>
      <c r="D116" s="101">
        <v>8.53866853881272</v>
      </c>
      <c r="E116" s="101">
        <v>9.205450643365847</v>
      </c>
      <c r="F116" s="101">
        <v>27.837287798729793</v>
      </c>
      <c r="G116" s="101" t="s">
        <v>59</v>
      </c>
      <c r="H116" s="101">
        <v>11.389697927200984</v>
      </c>
      <c r="I116" s="101">
        <v>77.629697927201</v>
      </c>
      <c r="J116" s="101" t="s">
        <v>73</v>
      </c>
      <c r="K116" s="101">
        <v>2.023949230230542</v>
      </c>
      <c r="M116" s="101" t="s">
        <v>68</v>
      </c>
      <c r="N116" s="101">
        <v>1.05228947685946</v>
      </c>
      <c r="X116" s="101">
        <v>67.5</v>
      </c>
    </row>
    <row r="117" spans="1:24" s="101" customFormat="1" ht="12.75" hidden="1">
      <c r="A117" s="101">
        <v>1879</v>
      </c>
      <c r="B117" s="101">
        <v>109.4800033569336</v>
      </c>
      <c r="C117" s="101">
        <v>101.9800033569336</v>
      </c>
      <c r="D117" s="101">
        <v>8.961443901062012</v>
      </c>
      <c r="E117" s="101">
        <v>10.98677921295166</v>
      </c>
      <c r="F117" s="101">
        <v>23.33168279591855</v>
      </c>
      <c r="G117" s="101" t="s">
        <v>56</v>
      </c>
      <c r="H117" s="101">
        <v>19.952196864373015</v>
      </c>
      <c r="I117" s="101">
        <v>61.93220022130661</v>
      </c>
      <c r="J117" s="101" t="s">
        <v>62</v>
      </c>
      <c r="K117" s="101">
        <v>1.3801574362931155</v>
      </c>
      <c r="L117" s="101">
        <v>0.07996752132320951</v>
      </c>
      <c r="M117" s="101">
        <v>0.3267329371776489</v>
      </c>
      <c r="N117" s="101">
        <v>0.05330086418085665</v>
      </c>
      <c r="O117" s="101">
        <v>0.05542984485158867</v>
      </c>
      <c r="P117" s="101">
        <v>0.0022942128162050652</v>
      </c>
      <c r="Q117" s="101">
        <v>0.0067470956404045235</v>
      </c>
      <c r="R117" s="101">
        <v>0.0008205127406618597</v>
      </c>
      <c r="S117" s="101">
        <v>0.0007272505450599621</v>
      </c>
      <c r="T117" s="101">
        <v>3.375596920634905E-05</v>
      </c>
      <c r="U117" s="101">
        <v>0.00014757887182525925</v>
      </c>
      <c r="V117" s="101">
        <v>3.0454422173504468E-05</v>
      </c>
      <c r="W117" s="101">
        <v>4.53469726277372E-05</v>
      </c>
      <c r="X117" s="101">
        <v>67.5</v>
      </c>
    </row>
    <row r="118" spans="1:24" s="101" customFormat="1" ht="12.75" hidden="1">
      <c r="A118" s="101">
        <v>1877</v>
      </c>
      <c r="B118" s="101">
        <v>123.5199966430664</v>
      </c>
      <c r="C118" s="101">
        <v>118.62000274658203</v>
      </c>
      <c r="D118" s="101">
        <v>9.146844863891602</v>
      </c>
      <c r="E118" s="101">
        <v>9.701739311218262</v>
      </c>
      <c r="F118" s="101">
        <v>18.986382867289585</v>
      </c>
      <c r="G118" s="101" t="s">
        <v>57</v>
      </c>
      <c r="H118" s="101">
        <v>-6.61446083216957</v>
      </c>
      <c r="I118" s="101">
        <v>49.405535810896836</v>
      </c>
      <c r="J118" s="101" t="s">
        <v>60</v>
      </c>
      <c r="K118" s="101">
        <v>0.6878281752017757</v>
      </c>
      <c r="L118" s="101">
        <v>-0.0004340000456284865</v>
      </c>
      <c r="M118" s="101">
        <v>-0.166042801676881</v>
      </c>
      <c r="N118" s="101">
        <v>-0.0005507002175710493</v>
      </c>
      <c r="O118" s="101">
        <v>0.027104455466632194</v>
      </c>
      <c r="P118" s="101">
        <v>-4.97943079805516E-05</v>
      </c>
      <c r="Q118" s="101">
        <v>-0.003580074870929364</v>
      </c>
      <c r="R118" s="101">
        <v>-4.425999618209269E-05</v>
      </c>
      <c r="S118" s="101">
        <v>0.00031196248119546633</v>
      </c>
      <c r="T118" s="101">
        <v>-3.5597520688549984E-06</v>
      </c>
      <c r="U118" s="101">
        <v>-8.797208436110028E-05</v>
      </c>
      <c r="V118" s="101">
        <v>-3.487710700803741E-06</v>
      </c>
      <c r="W118" s="101">
        <v>1.8078509959965978E-05</v>
      </c>
      <c r="X118" s="101">
        <v>67.5</v>
      </c>
    </row>
    <row r="119" spans="1:24" s="101" customFormat="1" ht="12.75" hidden="1">
      <c r="A119" s="101">
        <v>1878</v>
      </c>
      <c r="B119" s="101">
        <v>148.5800018310547</v>
      </c>
      <c r="C119" s="101">
        <v>151.5800018310547</v>
      </c>
      <c r="D119" s="101">
        <v>8.633554458618164</v>
      </c>
      <c r="E119" s="101">
        <v>9.125713348388672</v>
      </c>
      <c r="F119" s="101">
        <v>25.361698525017776</v>
      </c>
      <c r="G119" s="101" t="s">
        <v>58</v>
      </c>
      <c r="H119" s="101">
        <v>-11.087678068568735</v>
      </c>
      <c r="I119" s="101">
        <v>69.99232376248595</v>
      </c>
      <c r="J119" s="101" t="s">
        <v>61</v>
      </c>
      <c r="K119" s="101">
        <v>-1.1965479306545896</v>
      </c>
      <c r="L119" s="101">
        <v>-0.07996634361116159</v>
      </c>
      <c r="M119" s="101">
        <v>-0.2813968732022895</v>
      </c>
      <c r="N119" s="101">
        <v>-0.05329801920987772</v>
      </c>
      <c r="O119" s="101">
        <v>-0.04835096890578867</v>
      </c>
      <c r="P119" s="101">
        <v>-0.0022936723769824484</v>
      </c>
      <c r="Q119" s="101">
        <v>-0.0057189477615472075</v>
      </c>
      <c r="R119" s="101">
        <v>-0.0008193181374328274</v>
      </c>
      <c r="S119" s="101">
        <v>-0.0006569419804034297</v>
      </c>
      <c r="T119" s="101">
        <v>-3.356774675590049E-05</v>
      </c>
      <c r="U119" s="101">
        <v>-0.0001184923448260678</v>
      </c>
      <c r="V119" s="101">
        <v>-3.0254052687029217E-05</v>
      </c>
      <c r="W119" s="101">
        <v>-4.158744286594402E-05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11.203258513957156</v>
      </c>
      <c r="G120" s="102"/>
      <c r="H120" s="102"/>
      <c r="I120" s="115"/>
      <c r="J120" s="115" t="s">
        <v>158</v>
      </c>
      <c r="K120" s="102">
        <f>AVERAGE(K118,K113,K108,K103,K98,K93)</f>
        <v>0.6897735794453563</v>
      </c>
      <c r="L120" s="102">
        <f>AVERAGE(L118,L113,L108,L103,L98,L93)</f>
        <v>-0.0007873398732635047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29.56316773997059</v>
      </c>
      <c r="G121" s="102"/>
      <c r="H121" s="102"/>
      <c r="I121" s="115"/>
      <c r="J121" s="115" t="s">
        <v>159</v>
      </c>
      <c r="K121" s="102">
        <f>AVERAGE(K119,K114,K109,K104,K99,K94)</f>
        <v>-0.7624524680792991</v>
      </c>
      <c r="L121" s="102">
        <f>AVERAGE(L119,L114,L109,L104,L99,L94)</f>
        <v>-0.14489000677562988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0.4311084871533477</v>
      </c>
      <c r="L122" s="102">
        <f>ABS(L120/$H$33)</f>
        <v>0.0021870552035097354</v>
      </c>
      <c r="M122" s="115" t="s">
        <v>111</v>
      </c>
      <c r="N122" s="102">
        <f>K122+L122+L123+K123</f>
        <v>0.957063426182137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0.43321162959051085</v>
      </c>
      <c r="L123" s="102">
        <f>ABS(L121/$H$34)</f>
        <v>0.09055625423476867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1880</v>
      </c>
      <c r="B126" s="101">
        <v>134.1</v>
      </c>
      <c r="C126" s="101">
        <v>128.9</v>
      </c>
      <c r="D126" s="101">
        <v>8.816182865293015</v>
      </c>
      <c r="E126" s="101">
        <v>9.393973931814038</v>
      </c>
      <c r="F126" s="101">
        <v>24.177646335731243</v>
      </c>
      <c r="G126" s="101" t="s">
        <v>59</v>
      </c>
      <c r="H126" s="101">
        <v>-1.2973014162937062</v>
      </c>
      <c r="I126" s="101">
        <v>65.30269858370629</v>
      </c>
      <c r="J126" s="101" t="s">
        <v>73</v>
      </c>
      <c r="K126" s="101">
        <v>0.5635735883325793</v>
      </c>
      <c r="M126" s="101" t="s">
        <v>68</v>
      </c>
      <c r="N126" s="101">
        <v>0.3725350400988002</v>
      </c>
      <c r="X126" s="101">
        <v>67.5</v>
      </c>
    </row>
    <row r="127" spans="1:24" s="101" customFormat="1" ht="12.75" hidden="1">
      <c r="A127" s="101">
        <v>1878</v>
      </c>
      <c r="B127" s="101">
        <v>150.86000061035156</v>
      </c>
      <c r="C127" s="101">
        <v>158.9600067138672</v>
      </c>
      <c r="D127" s="101">
        <v>8.760459899902344</v>
      </c>
      <c r="E127" s="101">
        <v>8.929339408874512</v>
      </c>
      <c r="F127" s="101">
        <v>27.550661715932055</v>
      </c>
      <c r="G127" s="101" t="s">
        <v>56</v>
      </c>
      <c r="H127" s="101">
        <v>-8.42091425480092</v>
      </c>
      <c r="I127" s="101">
        <v>74.93908635555064</v>
      </c>
      <c r="J127" s="101" t="s">
        <v>62</v>
      </c>
      <c r="K127" s="101">
        <v>0.5937098395046962</v>
      </c>
      <c r="L127" s="101">
        <v>0.436557351653536</v>
      </c>
      <c r="M127" s="101">
        <v>0.14055262461782836</v>
      </c>
      <c r="N127" s="101">
        <v>0.0032995597366417976</v>
      </c>
      <c r="O127" s="101">
        <v>0.023844607164487303</v>
      </c>
      <c r="P127" s="101">
        <v>0.012523501860251505</v>
      </c>
      <c r="Q127" s="101">
        <v>0.0029024041973461133</v>
      </c>
      <c r="R127" s="101">
        <v>5.074368761365112E-05</v>
      </c>
      <c r="S127" s="101">
        <v>0.0003128321100907132</v>
      </c>
      <c r="T127" s="101">
        <v>0.0001842639558432052</v>
      </c>
      <c r="U127" s="101">
        <v>6.34663423621482E-05</v>
      </c>
      <c r="V127" s="101">
        <v>1.873901402619875E-06</v>
      </c>
      <c r="W127" s="101">
        <v>1.9503345794911917E-05</v>
      </c>
      <c r="X127" s="101">
        <v>67.5</v>
      </c>
    </row>
    <row r="128" spans="1:24" s="101" customFormat="1" ht="12.75" hidden="1">
      <c r="A128" s="101">
        <v>1879</v>
      </c>
      <c r="B128" s="101">
        <v>128.8800048828125</v>
      </c>
      <c r="C128" s="101">
        <v>97.58000183105469</v>
      </c>
      <c r="D128" s="101">
        <v>9.436447143554688</v>
      </c>
      <c r="E128" s="101">
        <v>10.263245582580566</v>
      </c>
      <c r="F128" s="101">
        <v>29.435474379230893</v>
      </c>
      <c r="G128" s="101" t="s">
        <v>57</v>
      </c>
      <c r="H128" s="101">
        <v>12.881716268435852</v>
      </c>
      <c r="I128" s="101">
        <v>74.26172115124835</v>
      </c>
      <c r="J128" s="101" t="s">
        <v>60</v>
      </c>
      <c r="K128" s="101">
        <v>-0.5444378622108282</v>
      </c>
      <c r="L128" s="101">
        <v>0.002375144351936511</v>
      </c>
      <c r="M128" s="101">
        <v>0.12951719545313126</v>
      </c>
      <c r="N128" s="101">
        <v>-3.453507357306795E-05</v>
      </c>
      <c r="O128" s="101">
        <v>-0.021761815412820434</v>
      </c>
      <c r="P128" s="101">
        <v>0.00027183895967876614</v>
      </c>
      <c r="Q128" s="101">
        <v>0.0027031881115545976</v>
      </c>
      <c r="R128" s="101">
        <v>-2.771851758661527E-06</v>
      </c>
      <c r="S128" s="101">
        <v>-0.00027621025700242123</v>
      </c>
      <c r="T128" s="101">
        <v>1.9364807581478662E-05</v>
      </c>
      <c r="U128" s="101">
        <v>6.0755695574906365E-05</v>
      </c>
      <c r="V128" s="101">
        <v>-2.2257095683059547E-07</v>
      </c>
      <c r="W128" s="101">
        <v>-1.6904120062220958E-05</v>
      </c>
      <c r="X128" s="101">
        <v>67.5</v>
      </c>
    </row>
    <row r="129" spans="1:24" s="101" customFormat="1" ht="12.75" hidden="1">
      <c r="A129" s="101">
        <v>1877</v>
      </c>
      <c r="B129" s="101">
        <v>103.73999786376953</v>
      </c>
      <c r="C129" s="101">
        <v>123.13999938964844</v>
      </c>
      <c r="D129" s="101">
        <v>9.805343627929688</v>
      </c>
      <c r="E129" s="101">
        <v>10.106828689575195</v>
      </c>
      <c r="F129" s="101">
        <v>13.985775433905099</v>
      </c>
      <c r="G129" s="101" t="s">
        <v>58</v>
      </c>
      <c r="H129" s="101">
        <v>-2.3190984380481012</v>
      </c>
      <c r="I129" s="101">
        <v>33.92089942572143</v>
      </c>
      <c r="J129" s="101" t="s">
        <v>61</v>
      </c>
      <c r="K129" s="101">
        <v>0.23680960224618314</v>
      </c>
      <c r="L129" s="101">
        <v>0.4365508904721837</v>
      </c>
      <c r="M129" s="101">
        <v>0.054592457069778104</v>
      </c>
      <c r="N129" s="101">
        <v>-0.003299378999806023</v>
      </c>
      <c r="O129" s="101">
        <v>0.009746213663112986</v>
      </c>
      <c r="P129" s="101">
        <v>0.012520551202871369</v>
      </c>
      <c r="Q129" s="101">
        <v>0.0010567517013576203</v>
      </c>
      <c r="R129" s="101">
        <v>-5.066792546039176E-05</v>
      </c>
      <c r="S129" s="101">
        <v>0.00014687349328747012</v>
      </c>
      <c r="T129" s="101">
        <v>0.00018324358010669565</v>
      </c>
      <c r="U129" s="101">
        <v>1.8349988229933825E-05</v>
      </c>
      <c r="V129" s="101">
        <v>-1.8606366211370366E-06</v>
      </c>
      <c r="W129" s="101">
        <v>9.727858043676795E-06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1880</v>
      </c>
      <c r="B131" s="101">
        <v>139.04</v>
      </c>
      <c r="C131" s="101">
        <v>150.24</v>
      </c>
      <c r="D131" s="101">
        <v>8.711384416970487</v>
      </c>
      <c r="E131" s="101">
        <v>9.290569044366539</v>
      </c>
      <c r="F131" s="101">
        <v>24.30442431744274</v>
      </c>
      <c r="G131" s="101" t="s">
        <v>59</v>
      </c>
      <c r="H131" s="101">
        <v>-5.091383059408884</v>
      </c>
      <c r="I131" s="101">
        <v>66.44861694059111</v>
      </c>
      <c r="J131" s="101" t="s">
        <v>73</v>
      </c>
      <c r="K131" s="101">
        <v>2.267466044271146</v>
      </c>
      <c r="M131" s="101" t="s">
        <v>68</v>
      </c>
      <c r="N131" s="101">
        <v>1.212249506057209</v>
      </c>
      <c r="X131" s="101">
        <v>67.5</v>
      </c>
    </row>
    <row r="132" spans="1:24" s="101" customFormat="1" ht="12.75" hidden="1">
      <c r="A132" s="101">
        <v>1878</v>
      </c>
      <c r="B132" s="101">
        <v>121.76000213623047</v>
      </c>
      <c r="C132" s="101">
        <v>145.86000061035156</v>
      </c>
      <c r="D132" s="101">
        <v>8.895679473876953</v>
      </c>
      <c r="E132" s="101">
        <v>9.177151679992676</v>
      </c>
      <c r="F132" s="101">
        <v>26.144008944044646</v>
      </c>
      <c r="G132" s="101" t="s">
        <v>56</v>
      </c>
      <c r="H132" s="101">
        <v>15.68644098699356</v>
      </c>
      <c r="I132" s="101">
        <v>69.94644312322403</v>
      </c>
      <c r="J132" s="101" t="s">
        <v>62</v>
      </c>
      <c r="K132" s="101">
        <v>1.4468532366471614</v>
      </c>
      <c r="L132" s="101">
        <v>0.17923651963419884</v>
      </c>
      <c r="M132" s="101">
        <v>0.3425238218432581</v>
      </c>
      <c r="N132" s="101">
        <v>0.14551565760197138</v>
      </c>
      <c r="O132" s="101">
        <v>0.05810806834295836</v>
      </c>
      <c r="P132" s="101">
        <v>0.005141598786674074</v>
      </c>
      <c r="Q132" s="101">
        <v>0.007073201471552413</v>
      </c>
      <c r="R132" s="101">
        <v>0.0022398603353915875</v>
      </c>
      <c r="S132" s="101">
        <v>0.0007623387799026982</v>
      </c>
      <c r="T132" s="101">
        <v>7.559834112604552E-05</v>
      </c>
      <c r="U132" s="101">
        <v>0.00015468693994355644</v>
      </c>
      <c r="V132" s="101">
        <v>8.31052083436581E-05</v>
      </c>
      <c r="W132" s="101">
        <v>4.752568423275314E-05</v>
      </c>
      <c r="X132" s="101">
        <v>67.5</v>
      </c>
    </row>
    <row r="133" spans="1:24" s="101" customFormat="1" ht="12.75" hidden="1">
      <c r="A133" s="101">
        <v>1879</v>
      </c>
      <c r="B133" s="101">
        <v>86.55999755859375</v>
      </c>
      <c r="C133" s="101">
        <v>90.95999908447266</v>
      </c>
      <c r="D133" s="101">
        <v>9.678973197937012</v>
      </c>
      <c r="E133" s="101">
        <v>10.604734420776367</v>
      </c>
      <c r="F133" s="101">
        <v>19.28622264469386</v>
      </c>
      <c r="G133" s="101" t="s">
        <v>57</v>
      </c>
      <c r="H133" s="101">
        <v>28.29302076196418</v>
      </c>
      <c r="I133" s="101">
        <v>47.35301832055793</v>
      </c>
      <c r="J133" s="101" t="s">
        <v>60</v>
      </c>
      <c r="K133" s="101">
        <v>-1.286618473600912</v>
      </c>
      <c r="L133" s="101">
        <v>0.0009767583368771478</v>
      </c>
      <c r="M133" s="101">
        <v>0.3027894982707</v>
      </c>
      <c r="N133" s="101">
        <v>-0.0015053267206288485</v>
      </c>
      <c r="O133" s="101">
        <v>-0.051956542369644365</v>
      </c>
      <c r="P133" s="101">
        <v>0.00011187119540040598</v>
      </c>
      <c r="Q133" s="101">
        <v>0.00616367457256362</v>
      </c>
      <c r="R133" s="101">
        <v>-0.00012102369006936355</v>
      </c>
      <c r="S133" s="101">
        <v>-0.0007031178181694226</v>
      </c>
      <c r="T133" s="101">
        <v>7.969827754806225E-06</v>
      </c>
      <c r="U133" s="101">
        <v>0.00012834067864661504</v>
      </c>
      <c r="V133" s="101">
        <v>-9.56117426384111E-06</v>
      </c>
      <c r="W133" s="101">
        <v>-4.442081769741902E-05</v>
      </c>
      <c r="X133" s="101">
        <v>67.5</v>
      </c>
    </row>
    <row r="134" spans="1:24" s="101" customFormat="1" ht="12.75" hidden="1">
      <c r="A134" s="101">
        <v>1877</v>
      </c>
      <c r="B134" s="101">
        <v>97.04000091552734</v>
      </c>
      <c r="C134" s="101">
        <v>121.73999786376953</v>
      </c>
      <c r="D134" s="101">
        <v>9.550460815429688</v>
      </c>
      <c r="E134" s="101">
        <v>9.749292373657227</v>
      </c>
      <c r="F134" s="101">
        <v>11.203258513957156</v>
      </c>
      <c r="G134" s="101" t="s">
        <v>58</v>
      </c>
      <c r="H134" s="101">
        <v>-1.6504650640632974</v>
      </c>
      <c r="I134" s="101">
        <v>27.889535851464046</v>
      </c>
      <c r="J134" s="101" t="s">
        <v>61</v>
      </c>
      <c r="K134" s="101">
        <v>-0.6618135627087329</v>
      </c>
      <c r="L134" s="101">
        <v>0.17923385816784698</v>
      </c>
      <c r="M134" s="101">
        <v>-0.1601283493547903</v>
      </c>
      <c r="N134" s="101">
        <v>-0.145507871260624</v>
      </c>
      <c r="O134" s="101">
        <v>-0.02602047869546734</v>
      </c>
      <c r="P134" s="101">
        <v>0.0051403815927193565</v>
      </c>
      <c r="Q134" s="101">
        <v>-0.0034697686984443057</v>
      </c>
      <c r="R134" s="101">
        <v>-0.002236588381554038</v>
      </c>
      <c r="S134" s="101">
        <v>-0.0002945942109346437</v>
      </c>
      <c r="T134" s="101">
        <v>7.517706449821425E-05</v>
      </c>
      <c r="U134" s="101">
        <v>-8.635229929554697E-05</v>
      </c>
      <c r="V134" s="101">
        <v>-8.255337425289946E-05</v>
      </c>
      <c r="W134" s="101">
        <v>-1.6896201256022785E-05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1880</v>
      </c>
      <c r="B136" s="101">
        <v>134.52</v>
      </c>
      <c r="C136" s="101">
        <v>130.12</v>
      </c>
      <c r="D136" s="101">
        <v>8.692839279503861</v>
      </c>
      <c r="E136" s="101">
        <v>9.559874319725571</v>
      </c>
      <c r="F136" s="101">
        <v>25.137037470465298</v>
      </c>
      <c r="G136" s="101" t="s">
        <v>59</v>
      </c>
      <c r="H136" s="101">
        <v>1.8385384199542756</v>
      </c>
      <c r="I136" s="101">
        <v>68.85853841995429</v>
      </c>
      <c r="J136" s="101" t="s">
        <v>73</v>
      </c>
      <c r="K136" s="101">
        <v>1.927199410633871</v>
      </c>
      <c r="M136" s="101" t="s">
        <v>68</v>
      </c>
      <c r="N136" s="101">
        <v>1.2273332869035543</v>
      </c>
      <c r="X136" s="101">
        <v>67.5</v>
      </c>
    </row>
    <row r="137" spans="1:24" s="101" customFormat="1" ht="12.75" hidden="1">
      <c r="A137" s="101">
        <v>1878</v>
      </c>
      <c r="B137" s="101">
        <v>128.4600067138672</v>
      </c>
      <c r="C137" s="101">
        <v>161.75999450683594</v>
      </c>
      <c r="D137" s="101">
        <v>8.604012489318848</v>
      </c>
      <c r="E137" s="101">
        <v>8.777167320251465</v>
      </c>
      <c r="F137" s="101">
        <v>23.50625683583229</v>
      </c>
      <c r="G137" s="101" t="s">
        <v>56</v>
      </c>
      <c r="H137" s="101">
        <v>4.07950409164161</v>
      </c>
      <c r="I137" s="101">
        <v>65.0395108055088</v>
      </c>
      <c r="J137" s="101" t="s">
        <v>62</v>
      </c>
      <c r="K137" s="101">
        <v>1.1486193420583244</v>
      </c>
      <c r="L137" s="101">
        <v>0.7249883765415125</v>
      </c>
      <c r="M137" s="101">
        <v>0.2719208233889772</v>
      </c>
      <c r="N137" s="101">
        <v>0.07569678987165095</v>
      </c>
      <c r="O137" s="101">
        <v>0.0461305628731684</v>
      </c>
      <c r="P137" s="101">
        <v>0.020797544555904074</v>
      </c>
      <c r="Q137" s="101">
        <v>0.005615235940121837</v>
      </c>
      <c r="R137" s="101">
        <v>0.0011651428738445227</v>
      </c>
      <c r="S137" s="101">
        <v>0.0006051879728304823</v>
      </c>
      <c r="T137" s="101">
        <v>0.0003059848432576741</v>
      </c>
      <c r="U137" s="101">
        <v>0.00012280115337031945</v>
      </c>
      <c r="V137" s="101">
        <v>4.322024244839039E-05</v>
      </c>
      <c r="W137" s="101">
        <v>3.7725498399745935E-05</v>
      </c>
      <c r="X137" s="101">
        <v>67.5</v>
      </c>
    </row>
    <row r="138" spans="1:24" s="101" customFormat="1" ht="12.75" hidden="1">
      <c r="A138" s="101">
        <v>1879</v>
      </c>
      <c r="B138" s="101">
        <v>104.72000122070312</v>
      </c>
      <c r="C138" s="101">
        <v>96.12000274658203</v>
      </c>
      <c r="D138" s="101">
        <v>9.344286918640137</v>
      </c>
      <c r="E138" s="101">
        <v>10.205780982971191</v>
      </c>
      <c r="F138" s="101">
        <v>24.990151319734334</v>
      </c>
      <c r="G138" s="101" t="s">
        <v>57</v>
      </c>
      <c r="H138" s="101">
        <v>26.38397164530455</v>
      </c>
      <c r="I138" s="101">
        <v>63.60397286600767</v>
      </c>
      <c r="J138" s="101" t="s">
        <v>60</v>
      </c>
      <c r="K138" s="101">
        <v>-0.9466072562859431</v>
      </c>
      <c r="L138" s="101">
        <v>0.003945485170337118</v>
      </c>
      <c r="M138" s="101">
        <v>0.22233177224160053</v>
      </c>
      <c r="N138" s="101">
        <v>-0.0007833433215485319</v>
      </c>
      <c r="O138" s="101">
        <v>-0.038297162506762086</v>
      </c>
      <c r="P138" s="101">
        <v>0.00045153705629104936</v>
      </c>
      <c r="Q138" s="101">
        <v>0.00450473228256057</v>
      </c>
      <c r="R138" s="101">
        <v>-6.29631848815428E-05</v>
      </c>
      <c r="S138" s="101">
        <v>-0.0005240503785639647</v>
      </c>
      <c r="T138" s="101">
        <v>3.2159232827074625E-05</v>
      </c>
      <c r="U138" s="101">
        <v>9.237167792467077E-05</v>
      </c>
      <c r="V138" s="101">
        <v>-4.976079250052321E-06</v>
      </c>
      <c r="W138" s="101">
        <v>-3.327660230894331E-05</v>
      </c>
      <c r="X138" s="101">
        <v>67.5</v>
      </c>
    </row>
    <row r="139" spans="1:24" s="101" customFormat="1" ht="12.75" hidden="1">
      <c r="A139" s="101">
        <v>1877</v>
      </c>
      <c r="B139" s="101">
        <v>125.62000274658203</v>
      </c>
      <c r="C139" s="101">
        <v>129.72000122070312</v>
      </c>
      <c r="D139" s="101">
        <v>9.395821571350098</v>
      </c>
      <c r="E139" s="101">
        <v>9.911246299743652</v>
      </c>
      <c r="F139" s="101">
        <v>17.837087030009098</v>
      </c>
      <c r="G139" s="101" t="s">
        <v>58</v>
      </c>
      <c r="H139" s="101">
        <v>-12.93106015183173</v>
      </c>
      <c r="I139" s="101">
        <v>45.1889425947503</v>
      </c>
      <c r="J139" s="101" t="s">
        <v>61</v>
      </c>
      <c r="K139" s="101">
        <v>-0.650585194495922</v>
      </c>
      <c r="L139" s="101">
        <v>0.72497764052905</v>
      </c>
      <c r="M139" s="101">
        <v>-0.1565551571953106</v>
      </c>
      <c r="N139" s="101">
        <v>-0.07569273657434683</v>
      </c>
      <c r="O139" s="101">
        <v>-0.025716846131009122</v>
      </c>
      <c r="P139" s="101">
        <v>0.0207926423006219</v>
      </c>
      <c r="Q139" s="101">
        <v>-0.0033523516709457273</v>
      </c>
      <c r="R139" s="101">
        <v>-0.001163440395473806</v>
      </c>
      <c r="S139" s="101">
        <v>-0.0003026940422037306</v>
      </c>
      <c r="T139" s="101">
        <v>0.000304290170803129</v>
      </c>
      <c r="U139" s="101">
        <v>-8.09172193445969E-05</v>
      </c>
      <c r="V139" s="101">
        <v>-4.2932831173763105E-05</v>
      </c>
      <c r="W139" s="101">
        <v>-1.7773040490632488E-05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1880</v>
      </c>
      <c r="B141" s="101">
        <v>137.78</v>
      </c>
      <c r="C141" s="101">
        <v>131.28</v>
      </c>
      <c r="D141" s="101">
        <v>8.745872184727435</v>
      </c>
      <c r="E141" s="101">
        <v>9.366865757941332</v>
      </c>
      <c r="F141" s="101">
        <v>22.77856774137685</v>
      </c>
      <c r="G141" s="101" t="s">
        <v>59</v>
      </c>
      <c r="H141" s="101">
        <v>-8.25195447344231</v>
      </c>
      <c r="I141" s="101">
        <v>62.0280455265577</v>
      </c>
      <c r="J141" s="101" t="s">
        <v>73</v>
      </c>
      <c r="K141" s="101">
        <v>2.8486680268066786</v>
      </c>
      <c r="M141" s="101" t="s">
        <v>68</v>
      </c>
      <c r="N141" s="101">
        <v>1.6100490040626427</v>
      </c>
      <c r="X141" s="101">
        <v>67.5</v>
      </c>
    </row>
    <row r="142" spans="1:24" s="101" customFormat="1" ht="12.75" hidden="1">
      <c r="A142" s="101">
        <v>1878</v>
      </c>
      <c r="B142" s="101">
        <v>126.80000305175781</v>
      </c>
      <c r="C142" s="101">
        <v>148</v>
      </c>
      <c r="D142" s="101">
        <v>8.629449844360352</v>
      </c>
      <c r="E142" s="101">
        <v>8.674983024597168</v>
      </c>
      <c r="F142" s="101">
        <v>23.2208212478194</v>
      </c>
      <c r="G142" s="101" t="s">
        <v>56</v>
      </c>
      <c r="H142" s="101">
        <v>4.755877181697429</v>
      </c>
      <c r="I142" s="101">
        <v>64.05588023345524</v>
      </c>
      <c r="J142" s="101" t="s">
        <v>62</v>
      </c>
      <c r="K142" s="101">
        <v>1.5456207306668621</v>
      </c>
      <c r="L142" s="101">
        <v>0.5664169855646853</v>
      </c>
      <c r="M142" s="101">
        <v>0.36590552883547867</v>
      </c>
      <c r="N142" s="101">
        <v>0.028882185792025353</v>
      </c>
      <c r="O142" s="101">
        <v>0.062074837378576324</v>
      </c>
      <c r="P142" s="101">
        <v>0.01624866266713423</v>
      </c>
      <c r="Q142" s="101">
        <v>0.007555984127154877</v>
      </c>
      <c r="R142" s="101">
        <v>0.0004445483280581042</v>
      </c>
      <c r="S142" s="101">
        <v>0.0008143861247158206</v>
      </c>
      <c r="T142" s="101">
        <v>0.00023904179902273478</v>
      </c>
      <c r="U142" s="101">
        <v>0.0001652464881666888</v>
      </c>
      <c r="V142" s="101">
        <v>1.6474957103970458E-05</v>
      </c>
      <c r="W142" s="101">
        <v>5.077274805696313E-05</v>
      </c>
      <c r="X142" s="101">
        <v>67.5</v>
      </c>
    </row>
    <row r="143" spans="1:24" s="101" customFormat="1" ht="12.75" hidden="1">
      <c r="A143" s="101">
        <v>1879</v>
      </c>
      <c r="B143" s="101">
        <v>89.68000030517578</v>
      </c>
      <c r="C143" s="101">
        <v>91.08000183105469</v>
      </c>
      <c r="D143" s="101">
        <v>9.625765800476074</v>
      </c>
      <c r="E143" s="101">
        <v>10.415374755859375</v>
      </c>
      <c r="F143" s="101">
        <v>19.686748245042143</v>
      </c>
      <c r="G143" s="101" t="s">
        <v>57</v>
      </c>
      <c r="H143" s="101">
        <v>26.429984836119594</v>
      </c>
      <c r="I143" s="101">
        <v>48.609985141295375</v>
      </c>
      <c r="J143" s="101" t="s">
        <v>60</v>
      </c>
      <c r="K143" s="101">
        <v>-1.3369676837688595</v>
      </c>
      <c r="L143" s="101">
        <v>0.003082183195361439</v>
      </c>
      <c r="M143" s="101">
        <v>0.3144019496977833</v>
      </c>
      <c r="N143" s="101">
        <v>-0.0002992867145657665</v>
      </c>
      <c r="O143" s="101">
        <v>-0.05402787325345832</v>
      </c>
      <c r="P143" s="101">
        <v>0.0003528684884686131</v>
      </c>
      <c r="Q143" s="101">
        <v>0.006388711308400867</v>
      </c>
      <c r="R143" s="101">
        <v>-2.4060153729976123E-05</v>
      </c>
      <c r="S143" s="101">
        <v>-0.0007342694182357145</v>
      </c>
      <c r="T143" s="101">
        <v>2.5139271402398254E-05</v>
      </c>
      <c r="U143" s="101">
        <v>0.00013227019138654635</v>
      </c>
      <c r="V143" s="101">
        <v>-1.910424835504095E-06</v>
      </c>
      <c r="W143" s="101">
        <v>-4.648187812448753E-05</v>
      </c>
      <c r="X143" s="101">
        <v>67.5</v>
      </c>
    </row>
    <row r="144" spans="1:24" s="101" customFormat="1" ht="12.75" hidden="1">
      <c r="A144" s="101">
        <v>1877</v>
      </c>
      <c r="B144" s="101">
        <v>127</v>
      </c>
      <c r="C144" s="101">
        <v>113.5</v>
      </c>
      <c r="D144" s="101">
        <v>9.283957481384277</v>
      </c>
      <c r="E144" s="101">
        <v>9.989249229431152</v>
      </c>
      <c r="F144" s="101">
        <v>17.143275353437218</v>
      </c>
      <c r="G144" s="101" t="s">
        <v>58</v>
      </c>
      <c r="H144" s="101">
        <v>-15.542919131537843</v>
      </c>
      <c r="I144" s="101">
        <v>43.957080868462164</v>
      </c>
      <c r="J144" s="101" t="s">
        <v>61</v>
      </c>
      <c r="K144" s="101">
        <v>-0.7755390742089631</v>
      </c>
      <c r="L144" s="101">
        <v>0.5664085995842005</v>
      </c>
      <c r="M144" s="101">
        <v>-0.18718512242858373</v>
      </c>
      <c r="N144" s="101">
        <v>-0.028880635096679496</v>
      </c>
      <c r="O144" s="101">
        <v>-0.03056590170901128</v>
      </c>
      <c r="P144" s="101">
        <v>0.01624483063316351</v>
      </c>
      <c r="Q144" s="101">
        <v>-0.004034509133429657</v>
      </c>
      <c r="R144" s="101">
        <v>-0.00044389675036177694</v>
      </c>
      <c r="S144" s="101">
        <v>-0.00035224023275803916</v>
      </c>
      <c r="T144" s="101">
        <v>0.00023771621466231975</v>
      </c>
      <c r="U144" s="101">
        <v>-9.905048370396793E-05</v>
      </c>
      <c r="V144" s="101">
        <v>-1.636381644133042E-05</v>
      </c>
      <c r="W144" s="101">
        <v>-2.0428092208430556E-05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1880</v>
      </c>
      <c r="B146" s="101">
        <v>131.38</v>
      </c>
      <c r="C146" s="101">
        <v>123.08</v>
      </c>
      <c r="D146" s="101">
        <v>8.27142730635277</v>
      </c>
      <c r="E146" s="101">
        <v>8.974049306009784</v>
      </c>
      <c r="F146" s="101">
        <v>22.072948478909453</v>
      </c>
      <c r="G146" s="101" t="s">
        <v>59</v>
      </c>
      <c r="H146" s="101">
        <v>-0.3428136608127943</v>
      </c>
      <c r="I146" s="101">
        <v>63.5371863391872</v>
      </c>
      <c r="J146" s="101" t="s">
        <v>73</v>
      </c>
      <c r="K146" s="101">
        <v>1.9468214337879026</v>
      </c>
      <c r="M146" s="101" t="s">
        <v>68</v>
      </c>
      <c r="N146" s="101">
        <v>1.2938952821190868</v>
      </c>
      <c r="X146" s="101">
        <v>67.5</v>
      </c>
    </row>
    <row r="147" spans="1:24" s="101" customFormat="1" ht="12.75" hidden="1">
      <c r="A147" s="101">
        <v>1878</v>
      </c>
      <c r="B147" s="101">
        <v>151.4600067138672</v>
      </c>
      <c r="C147" s="101">
        <v>158.9600067138672</v>
      </c>
      <c r="D147" s="101">
        <v>8.393507957458496</v>
      </c>
      <c r="E147" s="101">
        <v>9.04397201538086</v>
      </c>
      <c r="F147" s="101">
        <v>25.411353546198384</v>
      </c>
      <c r="G147" s="101" t="s">
        <v>56</v>
      </c>
      <c r="H147" s="101">
        <v>-11.816293249282054</v>
      </c>
      <c r="I147" s="101">
        <v>72.14371346458513</v>
      </c>
      <c r="J147" s="101" t="s">
        <v>62</v>
      </c>
      <c r="K147" s="101">
        <v>1.098047376486828</v>
      </c>
      <c r="L147" s="101">
        <v>0.817949664189935</v>
      </c>
      <c r="M147" s="101">
        <v>0.2599477828789691</v>
      </c>
      <c r="N147" s="101">
        <v>0.04442706589448401</v>
      </c>
      <c r="O147" s="101">
        <v>0.0440998158997055</v>
      </c>
      <c r="P147" s="101">
        <v>0.023464447142221994</v>
      </c>
      <c r="Q147" s="101">
        <v>0.005367904494619158</v>
      </c>
      <c r="R147" s="101">
        <v>0.0006837691612452757</v>
      </c>
      <c r="S147" s="101">
        <v>0.0005785600452260473</v>
      </c>
      <c r="T147" s="101">
        <v>0.00034523744271290597</v>
      </c>
      <c r="U147" s="101">
        <v>0.00011737383427261872</v>
      </c>
      <c r="V147" s="101">
        <v>2.5357291830403143E-05</v>
      </c>
      <c r="W147" s="101">
        <v>3.606869539948393E-05</v>
      </c>
      <c r="X147" s="101">
        <v>67.5</v>
      </c>
    </row>
    <row r="148" spans="1:24" s="101" customFormat="1" ht="12.75" hidden="1">
      <c r="A148" s="101">
        <v>1879</v>
      </c>
      <c r="B148" s="101">
        <v>103.5199966430664</v>
      </c>
      <c r="C148" s="101">
        <v>97.22000122070312</v>
      </c>
      <c r="D148" s="101">
        <v>9.24614143371582</v>
      </c>
      <c r="E148" s="101">
        <v>10.199870109558105</v>
      </c>
      <c r="F148" s="101">
        <v>24.479034667780798</v>
      </c>
      <c r="G148" s="101" t="s">
        <v>57</v>
      </c>
      <c r="H148" s="101">
        <v>26.941256613081897</v>
      </c>
      <c r="I148" s="101">
        <v>62.961253256148304</v>
      </c>
      <c r="J148" s="101" t="s">
        <v>60</v>
      </c>
      <c r="K148" s="101">
        <v>-1.048137634983203</v>
      </c>
      <c r="L148" s="101">
        <v>0.004450596853494066</v>
      </c>
      <c r="M148" s="101">
        <v>0.24899719219156477</v>
      </c>
      <c r="N148" s="101">
        <v>-0.0004602097144322421</v>
      </c>
      <c r="O148" s="101">
        <v>-0.04195099461103074</v>
      </c>
      <c r="P148" s="101">
        <v>0.0005093539591655547</v>
      </c>
      <c r="Q148" s="101">
        <v>0.005180473005247758</v>
      </c>
      <c r="R148" s="101">
        <v>-3.698780187992094E-05</v>
      </c>
      <c r="S148" s="101">
        <v>-0.0005370515407588406</v>
      </c>
      <c r="T148" s="101">
        <v>3.628219653028062E-05</v>
      </c>
      <c r="U148" s="101">
        <v>0.00011535706815807071</v>
      </c>
      <c r="V148" s="101">
        <v>-2.9260820108788E-06</v>
      </c>
      <c r="W148" s="101">
        <v>-3.301280523623738E-05</v>
      </c>
      <c r="X148" s="101">
        <v>67.5</v>
      </c>
    </row>
    <row r="149" spans="1:24" s="101" customFormat="1" ht="12.75" hidden="1">
      <c r="A149" s="101">
        <v>1877</v>
      </c>
      <c r="B149" s="101">
        <v>107.45999908447266</v>
      </c>
      <c r="C149" s="101">
        <v>122.66000366210938</v>
      </c>
      <c r="D149" s="101">
        <v>9.25111198425293</v>
      </c>
      <c r="E149" s="101">
        <v>9.465298652648926</v>
      </c>
      <c r="F149" s="101">
        <v>14.214532103221195</v>
      </c>
      <c r="G149" s="101" t="s">
        <v>58</v>
      </c>
      <c r="H149" s="101">
        <v>-3.413129332774048</v>
      </c>
      <c r="I149" s="101">
        <v>36.5468697516986</v>
      </c>
      <c r="J149" s="101" t="s">
        <v>61</v>
      </c>
      <c r="K149" s="101">
        <v>0.32728510375729525</v>
      </c>
      <c r="L149" s="101">
        <v>0.8179375558904696</v>
      </c>
      <c r="M149" s="101">
        <v>0.07465419013296311</v>
      </c>
      <c r="N149" s="101">
        <v>-0.04442468222746862</v>
      </c>
      <c r="O149" s="101">
        <v>0.013598081244542846</v>
      </c>
      <c r="P149" s="101">
        <v>0.02345891809599096</v>
      </c>
      <c r="Q149" s="101">
        <v>0.0014060932064595946</v>
      </c>
      <c r="R149" s="101">
        <v>-0.0006827680194488898</v>
      </c>
      <c r="S149" s="101">
        <v>0.0002151914693953301</v>
      </c>
      <c r="T149" s="101">
        <v>0.00034332563852104773</v>
      </c>
      <c r="U149" s="101">
        <v>2.166480551102161E-05</v>
      </c>
      <c r="V149" s="101">
        <v>-2.5187899734551936E-05</v>
      </c>
      <c r="W149" s="101">
        <v>1.4529469303970152E-05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1880</v>
      </c>
      <c r="B151" s="101">
        <v>133.74</v>
      </c>
      <c r="C151" s="101">
        <v>147.84</v>
      </c>
      <c r="D151" s="101">
        <v>8.53866853881272</v>
      </c>
      <c r="E151" s="101">
        <v>9.205450643365847</v>
      </c>
      <c r="F151" s="101">
        <v>22.390474733036168</v>
      </c>
      <c r="G151" s="101" t="s">
        <v>59</v>
      </c>
      <c r="H151" s="101">
        <v>-3.7998009928418526</v>
      </c>
      <c r="I151" s="101">
        <v>62.440199007158164</v>
      </c>
      <c r="J151" s="101" t="s">
        <v>73</v>
      </c>
      <c r="K151" s="101">
        <v>1.3195980230353304</v>
      </c>
      <c r="M151" s="101" t="s">
        <v>68</v>
      </c>
      <c r="N151" s="101">
        <v>0.7655070311507404</v>
      </c>
      <c r="X151" s="101">
        <v>67.5</v>
      </c>
    </row>
    <row r="152" spans="1:24" s="101" customFormat="1" ht="12.75" hidden="1">
      <c r="A152" s="101">
        <v>1878</v>
      </c>
      <c r="B152" s="101">
        <v>148.5800018310547</v>
      </c>
      <c r="C152" s="101">
        <v>151.5800018310547</v>
      </c>
      <c r="D152" s="101">
        <v>8.633554458618164</v>
      </c>
      <c r="E152" s="101">
        <v>9.125713348388672</v>
      </c>
      <c r="F152" s="101">
        <v>30.1832654576167</v>
      </c>
      <c r="G152" s="101" t="s">
        <v>56</v>
      </c>
      <c r="H152" s="101">
        <v>2.218712804899937</v>
      </c>
      <c r="I152" s="101">
        <v>83.29871463595462</v>
      </c>
      <c r="J152" s="101" t="s">
        <v>62</v>
      </c>
      <c r="K152" s="101">
        <v>1.0331104915252027</v>
      </c>
      <c r="L152" s="101">
        <v>0.4333945126906047</v>
      </c>
      <c r="M152" s="101">
        <v>0.244575392050954</v>
      </c>
      <c r="N152" s="101">
        <v>0.052251239608685295</v>
      </c>
      <c r="O152" s="101">
        <v>0.04149153128661043</v>
      </c>
      <c r="P152" s="101">
        <v>0.012432685755083528</v>
      </c>
      <c r="Q152" s="101">
        <v>0.005050505312325072</v>
      </c>
      <c r="R152" s="101">
        <v>0.0008042548221524506</v>
      </c>
      <c r="S152" s="101">
        <v>0.0005443352289615736</v>
      </c>
      <c r="T152" s="101">
        <v>0.00018290443485629044</v>
      </c>
      <c r="U152" s="101">
        <v>0.00011044651752883671</v>
      </c>
      <c r="V152" s="101">
        <v>2.9830711159576005E-05</v>
      </c>
      <c r="W152" s="101">
        <v>3.3934303544041604E-05</v>
      </c>
      <c r="X152" s="101">
        <v>67.5</v>
      </c>
    </row>
    <row r="153" spans="1:24" s="101" customFormat="1" ht="12.75" hidden="1">
      <c r="A153" s="101">
        <v>1879</v>
      </c>
      <c r="B153" s="101">
        <v>109.4800033569336</v>
      </c>
      <c r="C153" s="101">
        <v>101.9800033569336</v>
      </c>
      <c r="D153" s="101">
        <v>8.961443901062012</v>
      </c>
      <c r="E153" s="101">
        <v>10.98677921295166</v>
      </c>
      <c r="F153" s="101">
        <v>23.939921670523187</v>
      </c>
      <c r="G153" s="101" t="s">
        <v>57</v>
      </c>
      <c r="H153" s="101">
        <v>21.566721289974502</v>
      </c>
      <c r="I153" s="101">
        <v>63.546724646908096</v>
      </c>
      <c r="J153" s="101" t="s">
        <v>60</v>
      </c>
      <c r="K153" s="101">
        <v>-0.9769641561220662</v>
      </c>
      <c r="L153" s="101">
        <v>0.0023585745191528553</v>
      </c>
      <c r="M153" s="101">
        <v>0.23036435984562048</v>
      </c>
      <c r="N153" s="101">
        <v>-0.0005408456072015734</v>
      </c>
      <c r="O153" s="101">
        <v>-0.03937990824130705</v>
      </c>
      <c r="P153" s="101">
        <v>0.00026998821926144714</v>
      </c>
      <c r="Q153" s="101">
        <v>0.004710859302918013</v>
      </c>
      <c r="R153" s="101">
        <v>-4.347868759658979E-05</v>
      </c>
      <c r="S153" s="101">
        <v>-0.0005270288489015135</v>
      </c>
      <c r="T153" s="101">
        <v>1.9233085513586792E-05</v>
      </c>
      <c r="U153" s="101">
        <v>9.95304779921065E-05</v>
      </c>
      <c r="V153" s="101">
        <v>-3.4390512775510974E-06</v>
      </c>
      <c r="W153" s="101">
        <v>-3.3119757353546494E-05</v>
      </c>
      <c r="X153" s="101">
        <v>67.5</v>
      </c>
    </row>
    <row r="154" spans="1:24" s="101" customFormat="1" ht="12.75" hidden="1">
      <c r="A154" s="101">
        <v>1877</v>
      </c>
      <c r="B154" s="101">
        <v>123.5199966430664</v>
      </c>
      <c r="C154" s="101">
        <v>118.62000274658203</v>
      </c>
      <c r="D154" s="101">
        <v>9.146844863891602</v>
      </c>
      <c r="E154" s="101">
        <v>9.701739311218262</v>
      </c>
      <c r="F154" s="101">
        <v>18.986382867289585</v>
      </c>
      <c r="G154" s="101" t="s">
        <v>58</v>
      </c>
      <c r="H154" s="101">
        <v>-6.61446083216957</v>
      </c>
      <c r="I154" s="101">
        <v>49.405535810896836</v>
      </c>
      <c r="J154" s="101" t="s">
        <v>61</v>
      </c>
      <c r="K154" s="101">
        <v>-0.33594393185789967</v>
      </c>
      <c r="L154" s="101">
        <v>0.43338809484867524</v>
      </c>
      <c r="M154" s="101">
        <v>-0.08215463535184929</v>
      </c>
      <c r="N154" s="101">
        <v>-0.05224844042336014</v>
      </c>
      <c r="O154" s="101">
        <v>-0.01306789942622796</v>
      </c>
      <c r="P154" s="101">
        <v>0.012429753877133565</v>
      </c>
      <c r="Q154" s="101">
        <v>-0.0018208263338206055</v>
      </c>
      <c r="R154" s="101">
        <v>-0.0008030787151209701</v>
      </c>
      <c r="S154" s="101">
        <v>-0.0001361669339971879</v>
      </c>
      <c r="T154" s="101">
        <v>0.00018189040852042214</v>
      </c>
      <c r="U154" s="101">
        <v>-4.7876060666166345E-05</v>
      </c>
      <c r="V154" s="101">
        <v>-2.9631811530792824E-05</v>
      </c>
      <c r="W154" s="101">
        <v>-7.390441790675152E-06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11.203258513957156</v>
      </c>
      <c r="G155" s="102"/>
      <c r="H155" s="102"/>
      <c r="I155" s="115"/>
      <c r="J155" s="115" t="s">
        <v>158</v>
      </c>
      <c r="K155" s="102">
        <f>AVERAGE(K153,K148,K143,K138,K133,K128)</f>
        <v>-1.0232888444953019</v>
      </c>
      <c r="L155" s="102">
        <f>AVERAGE(L153,L148,L143,L138,L133,L128)</f>
        <v>0.002864790404526523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30.1832654576167</v>
      </c>
      <c r="G156" s="102"/>
      <c r="H156" s="102"/>
      <c r="I156" s="115"/>
      <c r="J156" s="115" t="s">
        <v>159</v>
      </c>
      <c r="K156" s="102">
        <f>AVERAGE(K154,K149,K144,K139,K134,K129)</f>
        <v>-0.30996450954467325</v>
      </c>
      <c r="L156" s="102">
        <f>AVERAGE(L154,L149,L144,L139,L134,L129)</f>
        <v>0.5264161065820709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0.6395555278095636</v>
      </c>
      <c r="L157" s="102">
        <f>ABS(L155/$H$33)</f>
        <v>0.007957751123684785</v>
      </c>
      <c r="M157" s="115" t="s">
        <v>111</v>
      </c>
      <c r="N157" s="102">
        <f>K157+L157+L158+K158</f>
        <v>1.1526395441519708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0.17611619860492797</v>
      </c>
      <c r="L158" s="102">
        <f>ABS(L156/$H$34)</f>
        <v>0.32901006661379434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1880</v>
      </c>
      <c r="B161" s="101">
        <v>134.1</v>
      </c>
      <c r="C161" s="101">
        <v>128.9</v>
      </c>
      <c r="D161" s="101">
        <v>8.816182865293015</v>
      </c>
      <c r="E161" s="101">
        <v>9.393973931814038</v>
      </c>
      <c r="F161" s="101">
        <v>19.268450244820254</v>
      </c>
      <c r="G161" s="101" t="s">
        <v>59</v>
      </c>
      <c r="H161" s="101">
        <v>-14.556811798794854</v>
      </c>
      <c r="I161" s="101">
        <v>52.04318820120514</v>
      </c>
      <c r="J161" s="101" t="s">
        <v>73</v>
      </c>
      <c r="K161" s="101">
        <v>2.624660489990585</v>
      </c>
      <c r="M161" s="101" t="s">
        <v>68</v>
      </c>
      <c r="N161" s="101">
        <v>1.4169886036493458</v>
      </c>
      <c r="X161" s="101">
        <v>67.5</v>
      </c>
    </row>
    <row r="162" spans="1:24" s="101" customFormat="1" ht="12.75" hidden="1">
      <c r="A162" s="101">
        <v>1878</v>
      </c>
      <c r="B162" s="101">
        <v>150.86000061035156</v>
      </c>
      <c r="C162" s="101">
        <v>158.9600067138672</v>
      </c>
      <c r="D162" s="101">
        <v>8.760459899902344</v>
      </c>
      <c r="E162" s="101">
        <v>8.929339408874512</v>
      </c>
      <c r="F162" s="101">
        <v>27.550661715932055</v>
      </c>
      <c r="G162" s="101" t="s">
        <v>56</v>
      </c>
      <c r="H162" s="101">
        <v>-8.42091425480092</v>
      </c>
      <c r="I162" s="101">
        <v>74.93908635555064</v>
      </c>
      <c r="J162" s="101" t="s">
        <v>62</v>
      </c>
      <c r="K162" s="101">
        <v>1.5320379980632415</v>
      </c>
      <c r="L162" s="101">
        <v>0.3768413217302853</v>
      </c>
      <c r="M162" s="101">
        <v>0.36268897350944795</v>
      </c>
      <c r="N162" s="101">
        <v>0.002801716241338282</v>
      </c>
      <c r="O162" s="101">
        <v>0.061529443613125116</v>
      </c>
      <c r="P162" s="101">
        <v>0.010810476832843289</v>
      </c>
      <c r="Q162" s="101">
        <v>0.0074895002938011</v>
      </c>
      <c r="R162" s="101">
        <v>4.306009414561845E-05</v>
      </c>
      <c r="S162" s="101">
        <v>0.0008072396327047937</v>
      </c>
      <c r="T162" s="101">
        <v>0.00015903040392169224</v>
      </c>
      <c r="U162" s="101">
        <v>0.0001637887743141202</v>
      </c>
      <c r="V162" s="101">
        <v>1.5789338547455322E-06</v>
      </c>
      <c r="W162" s="101">
        <v>5.0329230240672894E-05</v>
      </c>
      <c r="X162" s="101">
        <v>67.5</v>
      </c>
    </row>
    <row r="163" spans="1:24" s="101" customFormat="1" ht="12.75" hidden="1">
      <c r="A163" s="101">
        <v>1877</v>
      </c>
      <c r="B163" s="101">
        <v>103.73999786376953</v>
      </c>
      <c r="C163" s="101">
        <v>123.13999938964844</v>
      </c>
      <c r="D163" s="101">
        <v>9.805343627929688</v>
      </c>
      <c r="E163" s="101">
        <v>10.106828689575195</v>
      </c>
      <c r="F163" s="101">
        <v>25.064302591399848</v>
      </c>
      <c r="G163" s="101" t="s">
        <v>57</v>
      </c>
      <c r="H163" s="101">
        <v>24.550602657214952</v>
      </c>
      <c r="I163" s="101">
        <v>60.79060052098448</v>
      </c>
      <c r="J163" s="101" t="s">
        <v>60</v>
      </c>
      <c r="K163" s="101">
        <v>-1.5030101592941278</v>
      </c>
      <c r="L163" s="101">
        <v>0.0020500356528972627</v>
      </c>
      <c r="M163" s="101">
        <v>0.35659293942097314</v>
      </c>
      <c r="N163" s="101">
        <v>-2.9762833245900416E-05</v>
      </c>
      <c r="O163" s="101">
        <v>-0.06023147357982337</v>
      </c>
      <c r="P163" s="101">
        <v>0.0002348043621957418</v>
      </c>
      <c r="Q163" s="101">
        <v>0.007396968090310798</v>
      </c>
      <c r="R163" s="101">
        <v>-2.403826454903481E-06</v>
      </c>
      <c r="S163" s="101">
        <v>-0.0007772660873525162</v>
      </c>
      <c r="T163" s="101">
        <v>1.6737760428330787E-05</v>
      </c>
      <c r="U163" s="101">
        <v>0.00016329068695695388</v>
      </c>
      <c r="V163" s="101">
        <v>-2.0213557439442793E-07</v>
      </c>
      <c r="W163" s="101">
        <v>-4.7980892607447664E-05</v>
      </c>
      <c r="X163" s="101">
        <v>67.5</v>
      </c>
    </row>
    <row r="164" spans="1:24" s="101" customFormat="1" ht="12.75" hidden="1">
      <c r="A164" s="101">
        <v>1879</v>
      </c>
      <c r="B164" s="101">
        <v>128.8800048828125</v>
      </c>
      <c r="C164" s="101">
        <v>97.58000183105469</v>
      </c>
      <c r="D164" s="101">
        <v>9.436447143554688</v>
      </c>
      <c r="E164" s="101">
        <v>10.263245582580566</v>
      </c>
      <c r="F164" s="101">
        <v>23.990220729202434</v>
      </c>
      <c r="G164" s="101" t="s">
        <v>58</v>
      </c>
      <c r="H164" s="101">
        <v>-0.8559223014915034</v>
      </c>
      <c r="I164" s="101">
        <v>60.524082581321</v>
      </c>
      <c r="J164" s="101" t="s">
        <v>61</v>
      </c>
      <c r="K164" s="101">
        <v>0.29681793842061666</v>
      </c>
      <c r="L164" s="101">
        <v>0.37683574554074645</v>
      </c>
      <c r="M164" s="101">
        <v>0.0662175736526736</v>
      </c>
      <c r="N164" s="101">
        <v>-0.002801558150518366</v>
      </c>
      <c r="O164" s="101">
        <v>0.012571476514068779</v>
      </c>
      <c r="P164" s="101">
        <v>0.010807926547906186</v>
      </c>
      <c r="Q164" s="101">
        <v>0.001173659968547361</v>
      </c>
      <c r="R164" s="101">
        <v>-4.299294507479373E-05</v>
      </c>
      <c r="S164" s="101">
        <v>0.00021792947038223404</v>
      </c>
      <c r="T164" s="101">
        <v>0.00015814713638678503</v>
      </c>
      <c r="U164" s="101">
        <v>1.2763782529011094E-05</v>
      </c>
      <c r="V164" s="101">
        <v>-1.5659416742732853E-06</v>
      </c>
      <c r="W164" s="101">
        <v>1.5194254217013663E-05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1880</v>
      </c>
      <c r="B166" s="101">
        <v>139.04</v>
      </c>
      <c r="C166" s="101">
        <v>150.24</v>
      </c>
      <c r="D166" s="101">
        <v>8.711384416970487</v>
      </c>
      <c r="E166" s="101">
        <v>9.290569044366539</v>
      </c>
      <c r="F166" s="101">
        <v>19.094069298317915</v>
      </c>
      <c r="G166" s="101" t="s">
        <v>59</v>
      </c>
      <c r="H166" s="101">
        <v>-19.336562466593477</v>
      </c>
      <c r="I166" s="101">
        <v>52.203437533406515</v>
      </c>
      <c r="J166" s="101" t="s">
        <v>73</v>
      </c>
      <c r="K166" s="101">
        <v>3.2008805748103515</v>
      </c>
      <c r="M166" s="101" t="s">
        <v>68</v>
      </c>
      <c r="N166" s="101">
        <v>1.8223831361555587</v>
      </c>
      <c r="X166" s="101">
        <v>67.5</v>
      </c>
    </row>
    <row r="167" spans="1:24" s="101" customFormat="1" ht="12.75" hidden="1">
      <c r="A167" s="101">
        <v>1878</v>
      </c>
      <c r="B167" s="101">
        <v>121.76000213623047</v>
      </c>
      <c r="C167" s="101">
        <v>145.86000061035156</v>
      </c>
      <c r="D167" s="101">
        <v>8.895679473876953</v>
      </c>
      <c r="E167" s="101">
        <v>9.177151679992676</v>
      </c>
      <c r="F167" s="101">
        <v>26.144008944044646</v>
      </c>
      <c r="G167" s="101" t="s">
        <v>56</v>
      </c>
      <c r="H167" s="101">
        <v>15.68644098699356</v>
      </c>
      <c r="I167" s="101">
        <v>69.94644312322403</v>
      </c>
      <c r="J167" s="101" t="s">
        <v>62</v>
      </c>
      <c r="K167" s="101">
        <v>1.6409145141419286</v>
      </c>
      <c r="L167" s="101">
        <v>0.5756869031551695</v>
      </c>
      <c r="M167" s="101">
        <v>0.38846445208532093</v>
      </c>
      <c r="N167" s="101">
        <v>0.14585632292666673</v>
      </c>
      <c r="O167" s="101">
        <v>0.06590184119881631</v>
      </c>
      <c r="P167" s="101">
        <v>0.016514687186924455</v>
      </c>
      <c r="Q167" s="101">
        <v>0.00802177494520543</v>
      </c>
      <c r="R167" s="101">
        <v>0.0022451027014907666</v>
      </c>
      <c r="S167" s="101">
        <v>0.0008645934809029622</v>
      </c>
      <c r="T167" s="101">
        <v>0.0002430662819618786</v>
      </c>
      <c r="U167" s="101">
        <v>0.0001754365982839202</v>
      </c>
      <c r="V167" s="101">
        <v>8.330521729846056E-05</v>
      </c>
      <c r="W167" s="101">
        <v>5.390854879911457E-05</v>
      </c>
      <c r="X167" s="101">
        <v>67.5</v>
      </c>
    </row>
    <row r="168" spans="1:24" s="101" customFormat="1" ht="12.75" hidden="1">
      <c r="A168" s="101">
        <v>1877</v>
      </c>
      <c r="B168" s="101">
        <v>97.04000091552734</v>
      </c>
      <c r="C168" s="101">
        <v>121.73999786376953</v>
      </c>
      <c r="D168" s="101">
        <v>9.550460815429688</v>
      </c>
      <c r="E168" s="101">
        <v>9.749292373657227</v>
      </c>
      <c r="F168" s="101">
        <v>21.217561679373762</v>
      </c>
      <c r="G168" s="101" t="s">
        <v>57</v>
      </c>
      <c r="H168" s="101">
        <v>23.27927004928503</v>
      </c>
      <c r="I168" s="101">
        <v>52.819270964812375</v>
      </c>
      <c r="J168" s="101" t="s">
        <v>60</v>
      </c>
      <c r="K168" s="101">
        <v>-1.6387808151556695</v>
      </c>
      <c r="L168" s="101">
        <v>-0.0031310601584758485</v>
      </c>
      <c r="M168" s="101">
        <v>0.3881594147338781</v>
      </c>
      <c r="N168" s="101">
        <v>-0.0015088607983931173</v>
      </c>
      <c r="O168" s="101">
        <v>-0.06577606412534158</v>
      </c>
      <c r="P168" s="101">
        <v>-0.00035808045352834356</v>
      </c>
      <c r="Q168" s="101">
        <v>0.008021058041215466</v>
      </c>
      <c r="R168" s="101">
        <v>-0.0001213366934399779</v>
      </c>
      <c r="S168" s="101">
        <v>-0.0008573729482907255</v>
      </c>
      <c r="T168" s="101">
        <v>-2.5491336097041603E-05</v>
      </c>
      <c r="U168" s="101">
        <v>0.0001750546226103197</v>
      </c>
      <c r="V168" s="101">
        <v>-9.589328377748888E-06</v>
      </c>
      <c r="W168" s="101">
        <v>-5.319694819356912E-05</v>
      </c>
      <c r="X168" s="101">
        <v>67.5</v>
      </c>
    </row>
    <row r="169" spans="1:24" s="101" customFormat="1" ht="12.75" hidden="1">
      <c r="A169" s="101">
        <v>1879</v>
      </c>
      <c r="B169" s="101">
        <v>86.55999755859375</v>
      </c>
      <c r="C169" s="101">
        <v>90.95999908447266</v>
      </c>
      <c r="D169" s="101">
        <v>9.678973197937012</v>
      </c>
      <c r="E169" s="101">
        <v>10.604734420776367</v>
      </c>
      <c r="F169" s="101">
        <v>14.970018837163595</v>
      </c>
      <c r="G169" s="101" t="s">
        <v>58</v>
      </c>
      <c r="H169" s="101">
        <v>17.695544950417727</v>
      </c>
      <c r="I169" s="101">
        <v>36.75554250901148</v>
      </c>
      <c r="J169" s="101" t="s">
        <v>61</v>
      </c>
      <c r="K169" s="101">
        <v>0.08365334780724927</v>
      </c>
      <c r="L169" s="101">
        <v>-0.5756783884485099</v>
      </c>
      <c r="M169" s="101">
        <v>0.015391532977642232</v>
      </c>
      <c r="N169" s="101">
        <v>-0.14584851825362902</v>
      </c>
      <c r="O169" s="101">
        <v>0.004069651283950014</v>
      </c>
      <c r="P169" s="101">
        <v>-0.016510804682715124</v>
      </c>
      <c r="Q169" s="101">
        <v>0.0001072435125230553</v>
      </c>
      <c r="R169" s="101">
        <v>-0.0022418214797494894</v>
      </c>
      <c r="S169" s="101">
        <v>0.0001115056714215466</v>
      </c>
      <c r="T169" s="101">
        <v>-0.0002417258968558378</v>
      </c>
      <c r="U169" s="101">
        <v>-1.1570614512295365E-05</v>
      </c>
      <c r="V169" s="101">
        <v>-8.275145926451952E-05</v>
      </c>
      <c r="W169" s="101">
        <v>8.730196820074578E-06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1880</v>
      </c>
      <c r="B171" s="101">
        <v>134.52</v>
      </c>
      <c r="C171" s="101">
        <v>130.12</v>
      </c>
      <c r="D171" s="101">
        <v>8.692839279503861</v>
      </c>
      <c r="E171" s="101">
        <v>9.559874319725571</v>
      </c>
      <c r="F171" s="101">
        <v>18.868365266158907</v>
      </c>
      <c r="G171" s="101" t="s">
        <v>59</v>
      </c>
      <c r="H171" s="101">
        <v>-15.33339786448255</v>
      </c>
      <c r="I171" s="101">
        <v>51.686602135517454</v>
      </c>
      <c r="J171" s="101" t="s">
        <v>73</v>
      </c>
      <c r="K171" s="101">
        <v>1.7598151451539938</v>
      </c>
      <c r="M171" s="101" t="s">
        <v>68</v>
      </c>
      <c r="N171" s="101">
        <v>0.9682217031841459</v>
      </c>
      <c r="X171" s="101">
        <v>67.5</v>
      </c>
    </row>
    <row r="172" spans="1:24" s="101" customFormat="1" ht="12.75" hidden="1">
      <c r="A172" s="101">
        <v>1878</v>
      </c>
      <c r="B172" s="101">
        <v>128.4600067138672</v>
      </c>
      <c r="C172" s="101">
        <v>161.75999450683594</v>
      </c>
      <c r="D172" s="101">
        <v>8.604012489318848</v>
      </c>
      <c r="E172" s="101">
        <v>8.777167320251465</v>
      </c>
      <c r="F172" s="101">
        <v>23.50625683583229</v>
      </c>
      <c r="G172" s="101" t="s">
        <v>56</v>
      </c>
      <c r="H172" s="101">
        <v>4.07950409164161</v>
      </c>
      <c r="I172" s="101">
        <v>65.0395108055088</v>
      </c>
      <c r="J172" s="101" t="s">
        <v>62</v>
      </c>
      <c r="K172" s="101">
        <v>1.242076814114669</v>
      </c>
      <c r="L172" s="101">
        <v>0.3506647222987937</v>
      </c>
      <c r="M172" s="101">
        <v>0.2940445944817004</v>
      </c>
      <c r="N172" s="101">
        <v>0.07074061587374039</v>
      </c>
      <c r="O172" s="101">
        <v>0.04988395672709434</v>
      </c>
      <c r="P172" s="101">
        <v>0.01005943614784993</v>
      </c>
      <c r="Q172" s="101">
        <v>0.006071991466704664</v>
      </c>
      <c r="R172" s="101">
        <v>0.0010888594593522374</v>
      </c>
      <c r="S172" s="101">
        <v>0.0006544513366266643</v>
      </c>
      <c r="T172" s="101">
        <v>0.0001480567821680645</v>
      </c>
      <c r="U172" s="101">
        <v>0.0001327982344729174</v>
      </c>
      <c r="V172" s="101">
        <v>4.0399954440261285E-05</v>
      </c>
      <c r="W172" s="101">
        <v>4.0806938763988984E-05</v>
      </c>
      <c r="X172" s="101">
        <v>67.5</v>
      </c>
    </row>
    <row r="173" spans="1:24" s="101" customFormat="1" ht="12.75" hidden="1">
      <c r="A173" s="101">
        <v>1877</v>
      </c>
      <c r="B173" s="101">
        <v>125.62000274658203</v>
      </c>
      <c r="C173" s="101">
        <v>129.72000122070312</v>
      </c>
      <c r="D173" s="101">
        <v>9.395821571350098</v>
      </c>
      <c r="E173" s="101">
        <v>9.911246299743652</v>
      </c>
      <c r="F173" s="101">
        <v>29.027320973904743</v>
      </c>
      <c r="G173" s="101" t="s">
        <v>57</v>
      </c>
      <c r="H173" s="101">
        <v>15.418571066639089</v>
      </c>
      <c r="I173" s="101">
        <v>73.53857381322112</v>
      </c>
      <c r="J173" s="101" t="s">
        <v>60</v>
      </c>
      <c r="K173" s="101">
        <v>-1.181300941272342</v>
      </c>
      <c r="L173" s="101">
        <v>-0.0019075430451133205</v>
      </c>
      <c r="M173" s="101">
        <v>0.28067161508999666</v>
      </c>
      <c r="N173" s="101">
        <v>-0.0007319918499706646</v>
      </c>
      <c r="O173" s="101">
        <v>-0.04727399698263603</v>
      </c>
      <c r="P173" s="101">
        <v>-0.00021811458833452543</v>
      </c>
      <c r="Q173" s="101">
        <v>0.00584136612941192</v>
      </c>
      <c r="R173" s="101">
        <v>-5.887236806735477E-05</v>
      </c>
      <c r="S173" s="101">
        <v>-0.0006046919345936938</v>
      </c>
      <c r="T173" s="101">
        <v>-1.552340076810127E-05</v>
      </c>
      <c r="U173" s="101">
        <v>0.00013022534217408711</v>
      </c>
      <c r="V173" s="101">
        <v>-4.655871839908366E-06</v>
      </c>
      <c r="W173" s="101">
        <v>-3.716341658433133E-05</v>
      </c>
      <c r="X173" s="101">
        <v>67.5</v>
      </c>
    </row>
    <row r="174" spans="1:24" s="101" customFormat="1" ht="12.75" hidden="1">
      <c r="A174" s="101">
        <v>1879</v>
      </c>
      <c r="B174" s="101">
        <v>104.72000122070312</v>
      </c>
      <c r="C174" s="101">
        <v>96.12000274658203</v>
      </c>
      <c r="D174" s="101">
        <v>9.344286918640137</v>
      </c>
      <c r="E174" s="101">
        <v>10.205780982971191</v>
      </c>
      <c r="F174" s="101">
        <v>20.100043791668984</v>
      </c>
      <c r="G174" s="101" t="s">
        <v>58</v>
      </c>
      <c r="H174" s="101">
        <v>13.937857872423443</v>
      </c>
      <c r="I174" s="101">
        <v>51.15785909312657</v>
      </c>
      <c r="J174" s="101" t="s">
        <v>61</v>
      </c>
      <c r="K174" s="101">
        <v>0.3837745409877057</v>
      </c>
      <c r="L174" s="101">
        <v>-0.3506595339420007</v>
      </c>
      <c r="M174" s="101">
        <v>0.08766794184124761</v>
      </c>
      <c r="N174" s="101">
        <v>-0.07073682861231247</v>
      </c>
      <c r="O174" s="101">
        <v>0.015924143557389213</v>
      </c>
      <c r="P174" s="101">
        <v>-0.010057071225711067</v>
      </c>
      <c r="Q174" s="101">
        <v>0.0016575651160341967</v>
      </c>
      <c r="R174" s="101">
        <v>-0.0010872667411904904</v>
      </c>
      <c r="S174" s="101">
        <v>0.0002503082424726828</v>
      </c>
      <c r="T174" s="101">
        <v>-0.00014724073748305738</v>
      </c>
      <c r="U174" s="101">
        <v>2.6014060328327696E-05</v>
      </c>
      <c r="V174" s="101">
        <v>-4.01307759230436E-05</v>
      </c>
      <c r="W174" s="101">
        <v>1.6854872264938513E-05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1880</v>
      </c>
      <c r="B176" s="101">
        <v>137.78</v>
      </c>
      <c r="C176" s="101">
        <v>131.28</v>
      </c>
      <c r="D176" s="101">
        <v>8.745872184727435</v>
      </c>
      <c r="E176" s="101">
        <v>9.366865757941332</v>
      </c>
      <c r="F176" s="101">
        <v>18.752487420016156</v>
      </c>
      <c r="G176" s="101" t="s">
        <v>59</v>
      </c>
      <c r="H176" s="101">
        <v>-19.215325669661524</v>
      </c>
      <c r="I176" s="101">
        <v>51.06467433033847</v>
      </c>
      <c r="J176" s="101" t="s">
        <v>73</v>
      </c>
      <c r="K176" s="101">
        <v>1.5707589735219303</v>
      </c>
      <c r="M176" s="101" t="s">
        <v>68</v>
      </c>
      <c r="N176" s="101">
        <v>0.9440195678184264</v>
      </c>
      <c r="X176" s="101">
        <v>67.5</v>
      </c>
    </row>
    <row r="177" spans="1:24" s="101" customFormat="1" ht="12.75" hidden="1">
      <c r="A177" s="101">
        <v>1878</v>
      </c>
      <c r="B177" s="101">
        <v>126.80000305175781</v>
      </c>
      <c r="C177" s="101">
        <v>148</v>
      </c>
      <c r="D177" s="101">
        <v>8.629449844360352</v>
      </c>
      <c r="E177" s="101">
        <v>8.674983024597168</v>
      </c>
      <c r="F177" s="101">
        <v>23.2208212478194</v>
      </c>
      <c r="G177" s="101" t="s">
        <v>56</v>
      </c>
      <c r="H177" s="101">
        <v>4.755877181697429</v>
      </c>
      <c r="I177" s="101">
        <v>64.05588023345524</v>
      </c>
      <c r="J177" s="101" t="s">
        <v>62</v>
      </c>
      <c r="K177" s="101">
        <v>1.092105028594285</v>
      </c>
      <c r="L177" s="101">
        <v>0.5553701906732982</v>
      </c>
      <c r="M177" s="101">
        <v>0.2585407072108077</v>
      </c>
      <c r="N177" s="101">
        <v>0.024075046222733293</v>
      </c>
      <c r="O177" s="101">
        <v>0.04386072356765479</v>
      </c>
      <c r="P177" s="101">
        <v>0.015931773047142564</v>
      </c>
      <c r="Q177" s="101">
        <v>0.005338840345074634</v>
      </c>
      <c r="R177" s="101">
        <v>0.00037057083718760936</v>
      </c>
      <c r="S177" s="101">
        <v>0.0005754392173493412</v>
      </c>
      <c r="T177" s="101">
        <v>0.00023445821685977707</v>
      </c>
      <c r="U177" s="101">
        <v>0.0001167737462222624</v>
      </c>
      <c r="V177" s="101">
        <v>1.3746634730179797E-05</v>
      </c>
      <c r="W177" s="101">
        <v>3.5881939746653525E-05</v>
      </c>
      <c r="X177" s="101">
        <v>67.5</v>
      </c>
    </row>
    <row r="178" spans="1:24" s="101" customFormat="1" ht="12.75" hidden="1">
      <c r="A178" s="101">
        <v>1877</v>
      </c>
      <c r="B178" s="101">
        <v>127</v>
      </c>
      <c r="C178" s="101">
        <v>113.5</v>
      </c>
      <c r="D178" s="101">
        <v>9.283957481384277</v>
      </c>
      <c r="E178" s="101">
        <v>9.989249229431152</v>
      </c>
      <c r="F178" s="101">
        <v>26.36227607413655</v>
      </c>
      <c r="G178" s="101" t="s">
        <v>57</v>
      </c>
      <c r="H178" s="101">
        <v>8.09552520605142</v>
      </c>
      <c r="I178" s="101">
        <v>67.59552520605142</v>
      </c>
      <c r="J178" s="101" t="s">
        <v>60</v>
      </c>
      <c r="K178" s="101">
        <v>-1.049261991788729</v>
      </c>
      <c r="L178" s="101">
        <v>-0.003021778947913413</v>
      </c>
      <c r="M178" s="101">
        <v>0.24919740290506198</v>
      </c>
      <c r="N178" s="101">
        <v>-0.00024925764321053113</v>
      </c>
      <c r="O178" s="101">
        <v>-0.042006372967188</v>
      </c>
      <c r="P178" s="101">
        <v>-0.00034558392781299137</v>
      </c>
      <c r="Q178" s="101">
        <v>0.0051814570117069605</v>
      </c>
      <c r="R178" s="101">
        <v>-2.006962026169368E-05</v>
      </c>
      <c r="S178" s="101">
        <v>-0.0005386823205787458</v>
      </c>
      <c r="T178" s="101">
        <v>-2.4599770674341407E-05</v>
      </c>
      <c r="U178" s="101">
        <v>0.0001152045699013706</v>
      </c>
      <c r="V178" s="101">
        <v>-1.5934746398928414E-06</v>
      </c>
      <c r="W178" s="101">
        <v>-3.315232937065335E-05</v>
      </c>
      <c r="X178" s="101">
        <v>67.5</v>
      </c>
    </row>
    <row r="179" spans="1:24" s="101" customFormat="1" ht="12.75" hidden="1">
      <c r="A179" s="101">
        <v>1879</v>
      </c>
      <c r="B179" s="101">
        <v>89.68000030517578</v>
      </c>
      <c r="C179" s="101">
        <v>91.08000183105469</v>
      </c>
      <c r="D179" s="101">
        <v>9.625765800476074</v>
      </c>
      <c r="E179" s="101">
        <v>10.415374755859375</v>
      </c>
      <c r="F179" s="101">
        <v>14.055171903933429</v>
      </c>
      <c r="G179" s="101" t="s">
        <v>58</v>
      </c>
      <c r="H179" s="101">
        <v>12.52464918312237</v>
      </c>
      <c r="I179" s="101">
        <v>34.70464948829815</v>
      </c>
      <c r="J179" s="101" t="s">
        <v>61</v>
      </c>
      <c r="K179" s="101">
        <v>0.30289051828750524</v>
      </c>
      <c r="L179" s="101">
        <v>-0.5553619698363271</v>
      </c>
      <c r="M179" s="101">
        <v>0.06887635058883998</v>
      </c>
      <c r="N179" s="101">
        <v>-0.02407375586097952</v>
      </c>
      <c r="O179" s="101">
        <v>0.012618545955050652</v>
      </c>
      <c r="P179" s="101">
        <v>-0.015928024490642134</v>
      </c>
      <c r="Q179" s="101">
        <v>0.001286747631056458</v>
      </c>
      <c r="R179" s="101">
        <v>-0.00037002696620175817</v>
      </c>
      <c r="S179" s="101">
        <v>0.00020236514116695001</v>
      </c>
      <c r="T179" s="101">
        <v>-0.00023316411974366052</v>
      </c>
      <c r="U179" s="101">
        <v>1.907917400260174E-05</v>
      </c>
      <c r="V179" s="101">
        <v>-1.3653966638929646E-05</v>
      </c>
      <c r="W179" s="101">
        <v>1.3727223218196362E-05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1880</v>
      </c>
      <c r="B181" s="101">
        <v>131.38</v>
      </c>
      <c r="C181" s="101">
        <v>123.08</v>
      </c>
      <c r="D181" s="101">
        <v>8.27142730635277</v>
      </c>
      <c r="E181" s="101">
        <v>8.974049306009784</v>
      </c>
      <c r="F181" s="101">
        <v>17.967372684332666</v>
      </c>
      <c r="G181" s="101" t="s">
        <v>59</v>
      </c>
      <c r="H181" s="101">
        <v>-12.160751556102525</v>
      </c>
      <c r="I181" s="101">
        <v>51.71924844389747</v>
      </c>
      <c r="J181" s="101" t="s">
        <v>73</v>
      </c>
      <c r="K181" s="101">
        <v>2.986073273274654</v>
      </c>
      <c r="M181" s="101" t="s">
        <v>68</v>
      </c>
      <c r="N181" s="101">
        <v>1.5798601943562836</v>
      </c>
      <c r="X181" s="101">
        <v>67.5</v>
      </c>
    </row>
    <row r="182" spans="1:24" s="101" customFormat="1" ht="12.75" hidden="1">
      <c r="A182" s="101">
        <v>1878</v>
      </c>
      <c r="B182" s="101">
        <v>151.4600067138672</v>
      </c>
      <c r="C182" s="101">
        <v>158.9600067138672</v>
      </c>
      <c r="D182" s="101">
        <v>8.393507957458496</v>
      </c>
      <c r="E182" s="101">
        <v>9.04397201538086</v>
      </c>
      <c r="F182" s="101">
        <v>25.411353546198384</v>
      </c>
      <c r="G182" s="101" t="s">
        <v>56</v>
      </c>
      <c r="H182" s="101">
        <v>-11.816293249282054</v>
      </c>
      <c r="I182" s="101">
        <v>72.14371346458513</v>
      </c>
      <c r="J182" s="101" t="s">
        <v>62</v>
      </c>
      <c r="K182" s="101">
        <v>1.6569052486589748</v>
      </c>
      <c r="L182" s="101">
        <v>0.28364610615379815</v>
      </c>
      <c r="M182" s="101">
        <v>0.3922492928286895</v>
      </c>
      <c r="N182" s="101">
        <v>0.04315556833554319</v>
      </c>
      <c r="O182" s="101">
        <v>0.06654452128108576</v>
      </c>
      <c r="P182" s="101">
        <v>0.008137028805172582</v>
      </c>
      <c r="Q182" s="101">
        <v>0.008099921014650057</v>
      </c>
      <c r="R182" s="101">
        <v>0.0006641940520700684</v>
      </c>
      <c r="S182" s="101">
        <v>0.000873041390420484</v>
      </c>
      <c r="T182" s="101">
        <v>0.00011969628816769741</v>
      </c>
      <c r="U182" s="101">
        <v>0.00017714086809882988</v>
      </c>
      <c r="V182" s="101">
        <v>2.4633277711462956E-05</v>
      </c>
      <c r="W182" s="101">
        <v>5.443500564200944E-05</v>
      </c>
      <c r="X182" s="101">
        <v>67.5</v>
      </c>
    </row>
    <row r="183" spans="1:24" s="101" customFormat="1" ht="12.75" hidden="1">
      <c r="A183" s="101">
        <v>1877</v>
      </c>
      <c r="B183" s="101">
        <v>107.45999908447266</v>
      </c>
      <c r="C183" s="101">
        <v>122.66000366210938</v>
      </c>
      <c r="D183" s="101">
        <v>9.25111198425293</v>
      </c>
      <c r="E183" s="101">
        <v>9.465298652648926</v>
      </c>
      <c r="F183" s="101">
        <v>25.24023762847681</v>
      </c>
      <c r="G183" s="101" t="s">
        <v>57</v>
      </c>
      <c r="H183" s="101">
        <v>24.934973920008048</v>
      </c>
      <c r="I183" s="101">
        <v>64.8949730044807</v>
      </c>
      <c r="J183" s="101" t="s">
        <v>60</v>
      </c>
      <c r="K183" s="101">
        <v>-1.4234915732905709</v>
      </c>
      <c r="L183" s="101">
        <v>0.0015432168288708294</v>
      </c>
      <c r="M183" s="101">
        <v>0.33925220020871577</v>
      </c>
      <c r="N183" s="101">
        <v>-0.00044711786239027147</v>
      </c>
      <c r="O183" s="101">
        <v>-0.05679931084304242</v>
      </c>
      <c r="P183" s="101">
        <v>0.000176760359861929</v>
      </c>
      <c r="Q183" s="101">
        <v>0.007109827632037967</v>
      </c>
      <c r="R183" s="101">
        <v>-3.5957601283453205E-05</v>
      </c>
      <c r="S183" s="101">
        <v>-0.0007127574510240489</v>
      </c>
      <c r="T183" s="101">
        <v>1.260250617303484E-05</v>
      </c>
      <c r="U183" s="101">
        <v>0.0001617232468369788</v>
      </c>
      <c r="V183" s="101">
        <v>-2.8483804815233325E-06</v>
      </c>
      <c r="W183" s="101">
        <v>-4.336691634806176E-05</v>
      </c>
      <c r="X183" s="101">
        <v>67.5</v>
      </c>
    </row>
    <row r="184" spans="1:24" s="101" customFormat="1" ht="12.75" hidden="1">
      <c r="A184" s="101">
        <v>1879</v>
      </c>
      <c r="B184" s="101">
        <v>103.5199966430664</v>
      </c>
      <c r="C184" s="101">
        <v>97.22000122070312</v>
      </c>
      <c r="D184" s="101">
        <v>9.24614143371582</v>
      </c>
      <c r="E184" s="101">
        <v>10.199870109558105</v>
      </c>
      <c r="F184" s="101">
        <v>17.925650972080433</v>
      </c>
      <c r="G184" s="101" t="s">
        <v>58</v>
      </c>
      <c r="H184" s="101">
        <v>10.085638891653588</v>
      </c>
      <c r="I184" s="101">
        <v>46.105635534719994</v>
      </c>
      <c r="J184" s="101" t="s">
        <v>61</v>
      </c>
      <c r="K184" s="101">
        <v>0.8479426536060056</v>
      </c>
      <c r="L184" s="101">
        <v>0.28364190807782763</v>
      </c>
      <c r="M184" s="101">
        <v>0.19689452094497809</v>
      </c>
      <c r="N184" s="101">
        <v>-0.043153252067264516</v>
      </c>
      <c r="O184" s="101">
        <v>0.03467003894264209</v>
      </c>
      <c r="P184" s="101">
        <v>0.008135108699420667</v>
      </c>
      <c r="Q184" s="101">
        <v>0.0038806019489608834</v>
      </c>
      <c r="R184" s="101">
        <v>-0.0006632200160694768</v>
      </c>
      <c r="S184" s="101">
        <v>0.000504160773362062</v>
      </c>
      <c r="T184" s="101">
        <v>0.00011903099696836568</v>
      </c>
      <c r="U184" s="101">
        <v>7.228055466937614E-05</v>
      </c>
      <c r="V184" s="101">
        <v>-2.4468042411327773E-05</v>
      </c>
      <c r="W184" s="101">
        <v>3.290106997813009E-05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1880</v>
      </c>
      <c r="B186" s="101">
        <v>133.74</v>
      </c>
      <c r="C186" s="101">
        <v>147.84</v>
      </c>
      <c r="D186" s="101">
        <v>8.53866853881272</v>
      </c>
      <c r="E186" s="101">
        <v>9.205450643365847</v>
      </c>
      <c r="F186" s="101">
        <v>20.334689257971263</v>
      </c>
      <c r="G186" s="101" t="s">
        <v>59</v>
      </c>
      <c r="H186" s="101">
        <v>-9.532759123902949</v>
      </c>
      <c r="I186" s="101">
        <v>56.70724087609706</v>
      </c>
      <c r="J186" s="101" t="s">
        <v>73</v>
      </c>
      <c r="K186" s="101">
        <v>0.896666816918308</v>
      </c>
      <c r="M186" s="101" t="s">
        <v>68</v>
      </c>
      <c r="N186" s="101">
        <v>0.46960194591194243</v>
      </c>
      <c r="X186" s="101">
        <v>67.5</v>
      </c>
    </row>
    <row r="187" spans="1:24" s="101" customFormat="1" ht="12.75" hidden="1">
      <c r="A187" s="101">
        <v>1878</v>
      </c>
      <c r="B187" s="101">
        <v>148.5800018310547</v>
      </c>
      <c r="C187" s="101">
        <v>151.5800018310547</v>
      </c>
      <c r="D187" s="101">
        <v>8.633554458618164</v>
      </c>
      <c r="E187" s="101">
        <v>9.125713348388672</v>
      </c>
      <c r="F187" s="101">
        <v>30.1832654576167</v>
      </c>
      <c r="G187" s="101" t="s">
        <v>56</v>
      </c>
      <c r="H187" s="101">
        <v>2.218712804899937</v>
      </c>
      <c r="I187" s="101">
        <v>83.29871463595462</v>
      </c>
      <c r="J187" s="101" t="s">
        <v>62</v>
      </c>
      <c r="K187" s="101">
        <v>0.9158525684360895</v>
      </c>
      <c r="L187" s="101">
        <v>0.08313320929739933</v>
      </c>
      <c r="M187" s="101">
        <v>0.21681562614003988</v>
      </c>
      <c r="N187" s="101">
        <v>0.050805713641241715</v>
      </c>
      <c r="O187" s="101">
        <v>0.03678223974306252</v>
      </c>
      <c r="P187" s="101">
        <v>0.0023848174515940894</v>
      </c>
      <c r="Q187" s="101">
        <v>0.004477225990661781</v>
      </c>
      <c r="R187" s="101">
        <v>0.0007820108026138753</v>
      </c>
      <c r="S187" s="101">
        <v>0.00048256200557668426</v>
      </c>
      <c r="T187" s="101">
        <v>3.512064022269463E-05</v>
      </c>
      <c r="U187" s="101">
        <v>9.791500056300709E-05</v>
      </c>
      <c r="V187" s="101">
        <v>2.901245137224185E-05</v>
      </c>
      <c r="W187" s="101">
        <v>3.008767997466799E-05</v>
      </c>
      <c r="X187" s="101">
        <v>67.5</v>
      </c>
    </row>
    <row r="188" spans="1:24" s="101" customFormat="1" ht="12.75" hidden="1">
      <c r="A188" s="101">
        <v>1877</v>
      </c>
      <c r="B188" s="101">
        <v>123.5199966430664</v>
      </c>
      <c r="C188" s="101">
        <v>118.62000274658203</v>
      </c>
      <c r="D188" s="101">
        <v>9.146844863891602</v>
      </c>
      <c r="E188" s="101">
        <v>9.701739311218262</v>
      </c>
      <c r="F188" s="101">
        <v>26.87299065035094</v>
      </c>
      <c r="G188" s="101" t="s">
        <v>57</v>
      </c>
      <c r="H188" s="101">
        <v>13.90772530386505</v>
      </c>
      <c r="I188" s="101">
        <v>69.92772194693146</v>
      </c>
      <c r="J188" s="101" t="s">
        <v>60</v>
      </c>
      <c r="K188" s="101">
        <v>-0.9009365237724748</v>
      </c>
      <c r="L188" s="101">
        <v>-0.00045200258298711915</v>
      </c>
      <c r="M188" s="101">
        <v>0.21371375727047823</v>
      </c>
      <c r="N188" s="101">
        <v>-0.0005257747003258875</v>
      </c>
      <c r="O188" s="101">
        <v>-0.03610973045448944</v>
      </c>
      <c r="P188" s="101">
        <v>-5.160613963741737E-05</v>
      </c>
      <c r="Q188" s="101">
        <v>0.004431462717291139</v>
      </c>
      <c r="R188" s="101">
        <v>-4.228236290952777E-05</v>
      </c>
      <c r="S188" s="101">
        <v>-0.00046645647956667464</v>
      </c>
      <c r="T188" s="101">
        <v>-3.6681215085053968E-06</v>
      </c>
      <c r="U188" s="101">
        <v>9.77161460086457E-05</v>
      </c>
      <c r="V188" s="101">
        <v>-3.34419779371861E-06</v>
      </c>
      <c r="W188" s="101">
        <v>-2.88103825874713E-05</v>
      </c>
      <c r="X188" s="101">
        <v>67.5</v>
      </c>
    </row>
    <row r="189" spans="1:24" s="101" customFormat="1" ht="12.75" hidden="1">
      <c r="A189" s="101">
        <v>1879</v>
      </c>
      <c r="B189" s="101">
        <v>109.4800033569336</v>
      </c>
      <c r="C189" s="101">
        <v>101.9800033569336</v>
      </c>
      <c r="D189" s="101">
        <v>8.961443901062012</v>
      </c>
      <c r="E189" s="101">
        <v>10.98677921295166</v>
      </c>
      <c r="F189" s="101">
        <v>18.22900761151853</v>
      </c>
      <c r="G189" s="101" t="s">
        <v>58</v>
      </c>
      <c r="H189" s="101">
        <v>6.407528700110269</v>
      </c>
      <c r="I189" s="101">
        <v>48.38753205704386</v>
      </c>
      <c r="J189" s="101" t="s">
        <v>61</v>
      </c>
      <c r="K189" s="101">
        <v>0.16461867222083604</v>
      </c>
      <c r="L189" s="101">
        <v>-0.08313198049938528</v>
      </c>
      <c r="M189" s="101">
        <v>0.03654375037995777</v>
      </c>
      <c r="N189" s="101">
        <v>-0.050802993017738156</v>
      </c>
      <c r="O189" s="101">
        <v>0.007001466062207699</v>
      </c>
      <c r="P189" s="101">
        <v>-0.002384259021956182</v>
      </c>
      <c r="Q189" s="101">
        <v>0.0006385066614499834</v>
      </c>
      <c r="R189" s="101">
        <v>-0.00078086688826687</v>
      </c>
      <c r="S189" s="101">
        <v>0.0001236302628665663</v>
      </c>
      <c r="T189" s="101">
        <v>-3.492855929251586E-05</v>
      </c>
      <c r="U189" s="101">
        <v>6.2371583650501255E-06</v>
      </c>
      <c r="V189" s="101">
        <v>-2.8819067919403388E-05</v>
      </c>
      <c r="W189" s="101">
        <v>8.67354261081179E-06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14.055171903933429</v>
      </c>
      <c r="G190" s="102"/>
      <c r="H190" s="102"/>
      <c r="I190" s="115"/>
      <c r="J190" s="115" t="s">
        <v>158</v>
      </c>
      <c r="K190" s="102">
        <f>AVERAGE(K188,K183,K178,K173,K168,K163)</f>
        <v>-1.282797000762319</v>
      </c>
      <c r="L190" s="102">
        <f>AVERAGE(L188,L183,L178,L173,L168,L163)</f>
        <v>-0.0008198553754536015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30.1832654576167</v>
      </c>
      <c r="G191" s="102"/>
      <c r="H191" s="102"/>
      <c r="I191" s="115"/>
      <c r="J191" s="115" t="s">
        <v>159</v>
      </c>
      <c r="K191" s="102">
        <f>AVERAGE(K189,K184,K179,K174,K169,K164)</f>
        <v>0.34661627855498645</v>
      </c>
      <c r="L191" s="102">
        <f>AVERAGE(L189,L184,L179,L174,L169,L164)</f>
        <v>-0.15072570318460818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0.8017481254764494</v>
      </c>
      <c r="L192" s="102">
        <f>ABS(L190/$H$33)</f>
        <v>0.0022773760429266707</v>
      </c>
      <c r="M192" s="115" t="s">
        <v>111</v>
      </c>
      <c r="N192" s="102">
        <f>K192+L192+L193+K193</f>
        <v>1.095170133370544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0.19694106736078776</v>
      </c>
      <c r="L193" s="102">
        <f>ABS(L191/$H$34)</f>
        <v>0.0942035644903801</v>
      </c>
      <c r="M193" s="102"/>
      <c r="N193" s="102"/>
    </row>
    <row r="194" s="101" customFormat="1" ht="12.75"/>
    <row r="195" s="116" customFormat="1" ht="12.75">
      <c r="A195" s="116" t="s">
        <v>120</v>
      </c>
    </row>
    <row r="196" spans="1:24" s="116" customFormat="1" ht="12.75">
      <c r="A196" s="116">
        <v>1880</v>
      </c>
      <c r="B196" s="116">
        <v>134.1</v>
      </c>
      <c r="C196" s="116">
        <v>128.9</v>
      </c>
      <c r="D196" s="116">
        <v>8.816182865293015</v>
      </c>
      <c r="E196" s="116">
        <v>9.393973931814038</v>
      </c>
      <c r="F196" s="116">
        <v>29.43135343286976</v>
      </c>
      <c r="G196" s="116" t="s">
        <v>59</v>
      </c>
      <c r="H196" s="116">
        <v>12.892717175569317</v>
      </c>
      <c r="I196" s="116">
        <v>79.49271717556931</v>
      </c>
      <c r="J196" s="116" t="s">
        <v>73</v>
      </c>
      <c r="K196" s="116">
        <v>2.258623538399033</v>
      </c>
      <c r="M196" s="116" t="s">
        <v>68</v>
      </c>
      <c r="N196" s="116">
        <v>1.250765195836997</v>
      </c>
      <c r="X196" s="116">
        <v>67.5</v>
      </c>
    </row>
    <row r="197" spans="1:24" s="116" customFormat="1" ht="12.75">
      <c r="A197" s="116">
        <v>1877</v>
      </c>
      <c r="B197" s="116">
        <v>103.73999786376953</v>
      </c>
      <c r="C197" s="116">
        <v>123.13999938964844</v>
      </c>
      <c r="D197" s="116">
        <v>9.805343627929688</v>
      </c>
      <c r="E197" s="116">
        <v>10.106828689575195</v>
      </c>
      <c r="F197" s="116">
        <v>19.6868358657476</v>
      </c>
      <c r="G197" s="116" t="s">
        <v>56</v>
      </c>
      <c r="H197" s="116">
        <v>11.508171879740253</v>
      </c>
      <c r="I197" s="116">
        <v>47.748169743509784</v>
      </c>
      <c r="J197" s="116" t="s">
        <v>62</v>
      </c>
      <c r="K197" s="116">
        <v>1.3964937025462274</v>
      </c>
      <c r="L197" s="116">
        <v>0.44243218957835506</v>
      </c>
      <c r="M197" s="116">
        <v>0.330600464816161</v>
      </c>
      <c r="N197" s="116">
        <v>0.005660851515214341</v>
      </c>
      <c r="O197" s="116">
        <v>0.05608586502572273</v>
      </c>
      <c r="P197" s="116">
        <v>0.012691822582275485</v>
      </c>
      <c r="Q197" s="116">
        <v>0.006826948397391624</v>
      </c>
      <c r="R197" s="116">
        <v>8.718120244940143E-05</v>
      </c>
      <c r="S197" s="116">
        <v>0.0007358407455678547</v>
      </c>
      <c r="T197" s="116">
        <v>0.00018675524831542536</v>
      </c>
      <c r="U197" s="116">
        <v>0.00014933213298556748</v>
      </c>
      <c r="V197" s="116">
        <v>3.232853949795734E-06</v>
      </c>
      <c r="W197" s="116">
        <v>4.5883947654502946E-05</v>
      </c>
      <c r="X197" s="116">
        <v>67.5</v>
      </c>
    </row>
    <row r="198" spans="1:24" s="116" customFormat="1" ht="12.75">
      <c r="A198" s="116">
        <v>1879</v>
      </c>
      <c r="B198" s="116">
        <v>128.8800048828125</v>
      </c>
      <c r="C198" s="116">
        <v>97.58000183105469</v>
      </c>
      <c r="D198" s="116">
        <v>9.436447143554688</v>
      </c>
      <c r="E198" s="116">
        <v>10.263245582580566</v>
      </c>
      <c r="F198" s="116">
        <v>23.990220729202434</v>
      </c>
      <c r="G198" s="116" t="s">
        <v>57</v>
      </c>
      <c r="H198" s="116">
        <v>-0.8559223014915034</v>
      </c>
      <c r="I198" s="116">
        <v>60.524082581321</v>
      </c>
      <c r="J198" s="116" t="s">
        <v>60</v>
      </c>
      <c r="K198" s="116">
        <v>0.5237691007598179</v>
      </c>
      <c r="L198" s="116">
        <v>0.0024078517764787757</v>
      </c>
      <c r="M198" s="116">
        <v>-0.12747029181262087</v>
      </c>
      <c r="N198" s="116">
        <v>-5.825719459692379E-05</v>
      </c>
      <c r="O198" s="116">
        <v>0.020473372923134617</v>
      </c>
      <c r="P198" s="116">
        <v>0.00027542532642822954</v>
      </c>
      <c r="Q198" s="116">
        <v>-0.002796643285418881</v>
      </c>
      <c r="R198" s="116">
        <v>-4.659707784460411E-06</v>
      </c>
      <c r="S198" s="116">
        <v>0.00022174411596976958</v>
      </c>
      <c r="T198" s="116">
        <v>1.9604586245756493E-05</v>
      </c>
      <c r="U198" s="116">
        <v>-7.178182814224239E-05</v>
      </c>
      <c r="V198" s="116">
        <v>-3.638674810238715E-07</v>
      </c>
      <c r="W198" s="116">
        <v>1.2366526701363698E-05</v>
      </c>
      <c r="X198" s="116">
        <v>67.5</v>
      </c>
    </row>
    <row r="199" spans="1:24" s="116" customFormat="1" ht="12.75">
      <c r="A199" s="116">
        <v>1878</v>
      </c>
      <c r="B199" s="116">
        <v>150.86000061035156</v>
      </c>
      <c r="C199" s="116">
        <v>158.9600067138672</v>
      </c>
      <c r="D199" s="116">
        <v>8.760459899902344</v>
      </c>
      <c r="E199" s="116">
        <v>8.929339408874512</v>
      </c>
      <c r="F199" s="116">
        <v>22.523033336014294</v>
      </c>
      <c r="G199" s="116" t="s">
        <v>58</v>
      </c>
      <c r="H199" s="116">
        <v>-22.096298215121465</v>
      </c>
      <c r="I199" s="116">
        <v>61.263702395230105</v>
      </c>
      <c r="J199" s="116" t="s">
        <v>61</v>
      </c>
      <c r="K199" s="116">
        <v>-1.2945503429146827</v>
      </c>
      <c r="L199" s="116">
        <v>0.4424256373956193</v>
      </c>
      <c r="M199" s="116">
        <v>-0.30503768954322186</v>
      </c>
      <c r="N199" s="116">
        <v>-0.005660551737823991</v>
      </c>
      <c r="O199" s="116">
        <v>-0.05221556527352592</v>
      </c>
      <c r="P199" s="116">
        <v>0.012688833726923835</v>
      </c>
      <c r="Q199" s="116">
        <v>-0.006227841580738029</v>
      </c>
      <c r="R199" s="116">
        <v>-8.70565861028731E-05</v>
      </c>
      <c r="S199" s="116">
        <v>-0.0007016346270464718</v>
      </c>
      <c r="T199" s="116">
        <v>0.00018572340447958865</v>
      </c>
      <c r="U199" s="116">
        <v>-0.00013094829166727142</v>
      </c>
      <c r="V199" s="116">
        <v>-3.2123114912727904E-06</v>
      </c>
      <c r="W199" s="116">
        <v>-4.418603478142868E-05</v>
      </c>
      <c r="X199" s="116">
        <v>67.5</v>
      </c>
    </row>
    <row r="200" s="116" customFormat="1" ht="12.75">
      <c r="A200" s="116" t="s">
        <v>126</v>
      </c>
    </row>
    <row r="201" spans="1:24" s="116" customFormat="1" ht="12.75">
      <c r="A201" s="116">
        <v>1880</v>
      </c>
      <c r="B201" s="116">
        <v>139.04</v>
      </c>
      <c r="C201" s="116">
        <v>150.24</v>
      </c>
      <c r="D201" s="116">
        <v>8.711384416970487</v>
      </c>
      <c r="E201" s="116">
        <v>9.290569044366539</v>
      </c>
      <c r="F201" s="116">
        <v>28.12377265982067</v>
      </c>
      <c r="G201" s="116" t="s">
        <v>59</v>
      </c>
      <c r="H201" s="116">
        <v>5.3507657300694405</v>
      </c>
      <c r="I201" s="116">
        <v>76.89076573006943</v>
      </c>
      <c r="J201" s="116" t="s">
        <v>73</v>
      </c>
      <c r="K201" s="116">
        <v>2.519584601150787</v>
      </c>
      <c r="M201" s="116" t="s">
        <v>68</v>
      </c>
      <c r="N201" s="116">
        <v>1.3422380762982946</v>
      </c>
      <c r="X201" s="116">
        <v>67.5</v>
      </c>
    </row>
    <row r="202" spans="1:24" s="116" customFormat="1" ht="12.75">
      <c r="A202" s="116">
        <v>1877</v>
      </c>
      <c r="B202" s="116">
        <v>97.04000091552734</v>
      </c>
      <c r="C202" s="116">
        <v>121.73999786376953</v>
      </c>
      <c r="D202" s="116">
        <v>9.550460815429688</v>
      </c>
      <c r="E202" s="116">
        <v>9.749292373657227</v>
      </c>
      <c r="F202" s="116">
        <v>22.215231066578994</v>
      </c>
      <c r="G202" s="116" t="s">
        <v>56</v>
      </c>
      <c r="H202" s="116">
        <v>25.762881054753166</v>
      </c>
      <c r="I202" s="116">
        <v>55.30288197028051</v>
      </c>
      <c r="J202" s="116" t="s">
        <v>62</v>
      </c>
      <c r="K202" s="116">
        <v>1.5269575410941976</v>
      </c>
      <c r="L202" s="116">
        <v>0.18093746117849374</v>
      </c>
      <c r="M202" s="116">
        <v>0.36148709247507577</v>
      </c>
      <c r="N202" s="116">
        <v>0.14396152436690451</v>
      </c>
      <c r="O202" s="116">
        <v>0.061325378383486846</v>
      </c>
      <c r="P202" s="116">
        <v>0.005190278582799797</v>
      </c>
      <c r="Q202" s="116">
        <v>0.007464897483727314</v>
      </c>
      <c r="R202" s="116">
        <v>0.0022159906439207563</v>
      </c>
      <c r="S202" s="116">
        <v>0.0008045896101536209</v>
      </c>
      <c r="T202" s="116">
        <v>7.632983129454411E-05</v>
      </c>
      <c r="U202" s="116">
        <v>0.0001632842307437917</v>
      </c>
      <c r="V202" s="116">
        <v>8.222571461767288E-05</v>
      </c>
      <c r="W202" s="116">
        <v>5.016363311113438E-05</v>
      </c>
      <c r="X202" s="116">
        <v>67.5</v>
      </c>
    </row>
    <row r="203" spans="1:24" s="116" customFormat="1" ht="12.75">
      <c r="A203" s="116">
        <v>1879</v>
      </c>
      <c r="B203" s="116">
        <v>86.55999755859375</v>
      </c>
      <c r="C203" s="116">
        <v>90.95999908447266</v>
      </c>
      <c r="D203" s="116">
        <v>9.678973197937012</v>
      </c>
      <c r="E203" s="116">
        <v>10.604734420776367</v>
      </c>
      <c r="F203" s="116">
        <v>14.970018837163595</v>
      </c>
      <c r="G203" s="116" t="s">
        <v>57</v>
      </c>
      <c r="H203" s="116">
        <v>17.695544950417727</v>
      </c>
      <c r="I203" s="116">
        <v>36.75554250901148</v>
      </c>
      <c r="J203" s="116" t="s">
        <v>60</v>
      </c>
      <c r="K203" s="116">
        <v>-0.48044819062826993</v>
      </c>
      <c r="L203" s="116">
        <v>0.0009864114386561775</v>
      </c>
      <c r="M203" s="116">
        <v>0.10983284148201376</v>
      </c>
      <c r="N203" s="116">
        <v>-0.001488791888500136</v>
      </c>
      <c r="O203" s="116">
        <v>-0.019922404519161573</v>
      </c>
      <c r="P203" s="116">
        <v>0.00011285390416446286</v>
      </c>
      <c r="Q203" s="116">
        <v>0.0020806491690531837</v>
      </c>
      <c r="R203" s="116">
        <v>-0.00011968098209659836</v>
      </c>
      <c r="S203" s="116">
        <v>-0.00031213056224280373</v>
      </c>
      <c r="T203" s="116">
        <v>8.02923054675844E-06</v>
      </c>
      <c r="U203" s="116">
        <v>3.290973045033475E-05</v>
      </c>
      <c r="V203" s="116">
        <v>-9.448994326125077E-06</v>
      </c>
      <c r="W203" s="116">
        <v>-2.0983262275722335E-05</v>
      </c>
      <c r="X203" s="116">
        <v>67.5</v>
      </c>
    </row>
    <row r="204" spans="1:24" s="116" customFormat="1" ht="12.75">
      <c r="A204" s="116">
        <v>1878</v>
      </c>
      <c r="B204" s="116">
        <v>121.76000213623047</v>
      </c>
      <c r="C204" s="116">
        <v>145.86000061035156</v>
      </c>
      <c r="D204" s="116">
        <v>8.895679473876953</v>
      </c>
      <c r="E204" s="116">
        <v>9.177151679992676</v>
      </c>
      <c r="F204" s="116">
        <v>15.807084629922137</v>
      </c>
      <c r="G204" s="116" t="s">
        <v>58</v>
      </c>
      <c r="H204" s="116">
        <v>-11.96926744526435</v>
      </c>
      <c r="I204" s="116">
        <v>42.29073469096612</v>
      </c>
      <c r="J204" s="116" t="s">
        <v>61</v>
      </c>
      <c r="K204" s="116">
        <v>-1.4494029351517332</v>
      </c>
      <c r="L204" s="116">
        <v>0.18093477236339237</v>
      </c>
      <c r="M204" s="116">
        <v>-0.3443975391289415</v>
      </c>
      <c r="N204" s="116">
        <v>-0.14395382591913136</v>
      </c>
      <c r="O204" s="116">
        <v>-0.05799913647678495</v>
      </c>
      <c r="P204" s="116">
        <v>0.005189051528303135</v>
      </c>
      <c r="Q204" s="116">
        <v>-0.007169072009533499</v>
      </c>
      <c r="R204" s="116">
        <v>-0.0022127564250203234</v>
      </c>
      <c r="S204" s="116">
        <v>-0.0007415786896082889</v>
      </c>
      <c r="T204" s="116">
        <v>7.590635416274824E-05</v>
      </c>
      <c r="U204" s="116">
        <v>-0.00015993339129549564</v>
      </c>
      <c r="V204" s="116">
        <v>-8.168099320289782E-05</v>
      </c>
      <c r="W204" s="116">
        <v>-4.556416125834805E-05</v>
      </c>
      <c r="X204" s="116">
        <v>67.5</v>
      </c>
    </row>
    <row r="205" s="116" customFormat="1" ht="12.75">
      <c r="A205" s="116" t="s">
        <v>132</v>
      </c>
    </row>
    <row r="206" spans="1:24" s="116" customFormat="1" ht="12.75">
      <c r="A206" s="116">
        <v>1880</v>
      </c>
      <c r="B206" s="116">
        <v>134.52</v>
      </c>
      <c r="C206" s="116">
        <v>130.12</v>
      </c>
      <c r="D206" s="116">
        <v>8.692839279503861</v>
      </c>
      <c r="E206" s="116">
        <v>9.559874319725571</v>
      </c>
      <c r="F206" s="116">
        <v>29.56316773997059</v>
      </c>
      <c r="G206" s="116" t="s">
        <v>59</v>
      </c>
      <c r="H206" s="116">
        <v>13.963151814533873</v>
      </c>
      <c r="I206" s="116">
        <v>80.98315181453388</v>
      </c>
      <c r="J206" s="116" t="s">
        <v>73</v>
      </c>
      <c r="K206" s="116">
        <v>0.8985870712379063</v>
      </c>
      <c r="M206" s="116" t="s">
        <v>68</v>
      </c>
      <c r="N206" s="116">
        <v>0.6996865101796413</v>
      </c>
      <c r="X206" s="116">
        <v>67.5</v>
      </c>
    </row>
    <row r="207" spans="1:24" s="116" customFormat="1" ht="12.75">
      <c r="A207" s="116">
        <v>1877</v>
      </c>
      <c r="B207" s="116">
        <v>125.62000274658203</v>
      </c>
      <c r="C207" s="116">
        <v>129.72000122070312</v>
      </c>
      <c r="D207" s="116">
        <v>9.395821571350098</v>
      </c>
      <c r="E207" s="116">
        <v>9.911246299743652</v>
      </c>
      <c r="F207" s="116">
        <v>24.033370961613667</v>
      </c>
      <c r="G207" s="116" t="s">
        <v>56</v>
      </c>
      <c r="H207" s="116">
        <v>2.766767549237116</v>
      </c>
      <c r="I207" s="116">
        <v>60.88677029581915</v>
      </c>
      <c r="J207" s="116" t="s">
        <v>62</v>
      </c>
      <c r="K207" s="116">
        <v>0.5804888390988278</v>
      </c>
      <c r="L207" s="116">
        <v>0.7325317058710874</v>
      </c>
      <c r="M207" s="116">
        <v>0.13742281937335582</v>
      </c>
      <c r="N207" s="116">
        <v>0.07167625320965323</v>
      </c>
      <c r="O207" s="116">
        <v>0.023313338737730078</v>
      </c>
      <c r="P207" s="116">
        <v>0.02101391696358319</v>
      </c>
      <c r="Q207" s="116">
        <v>0.002837874630051671</v>
      </c>
      <c r="R207" s="116">
        <v>0.001103273440091237</v>
      </c>
      <c r="S207" s="116">
        <v>0.0003058486110755369</v>
      </c>
      <c r="T207" s="116">
        <v>0.00030919726175811875</v>
      </c>
      <c r="U207" s="116">
        <v>6.208923678467673E-05</v>
      </c>
      <c r="V207" s="116">
        <v>4.0934913715405175E-05</v>
      </c>
      <c r="W207" s="116">
        <v>1.9065352060134983E-05</v>
      </c>
      <c r="X207" s="116">
        <v>67.5</v>
      </c>
    </row>
    <row r="208" spans="1:24" s="116" customFormat="1" ht="12.75">
      <c r="A208" s="116">
        <v>1879</v>
      </c>
      <c r="B208" s="116">
        <v>104.72000122070312</v>
      </c>
      <c r="C208" s="116">
        <v>96.12000274658203</v>
      </c>
      <c r="D208" s="116">
        <v>9.344286918640137</v>
      </c>
      <c r="E208" s="116">
        <v>10.205780982971191</v>
      </c>
      <c r="F208" s="116">
        <v>20.100043791668984</v>
      </c>
      <c r="G208" s="116" t="s">
        <v>57</v>
      </c>
      <c r="H208" s="116">
        <v>13.937857872423443</v>
      </c>
      <c r="I208" s="116">
        <v>51.15785909312657</v>
      </c>
      <c r="J208" s="116" t="s">
        <v>60</v>
      </c>
      <c r="K208" s="116">
        <v>-0.0012856140244000259</v>
      </c>
      <c r="L208" s="116">
        <v>0.003986629617204576</v>
      </c>
      <c r="M208" s="116">
        <v>-0.0012572142414773314</v>
      </c>
      <c r="N208" s="116">
        <v>-0.0007413984517581256</v>
      </c>
      <c r="O208" s="116">
        <v>-0.0003032709262802488</v>
      </c>
      <c r="P208" s="116">
        <v>0.00045608525326700547</v>
      </c>
      <c r="Q208" s="116">
        <v>-0.00010040149395971924</v>
      </c>
      <c r="R208" s="116">
        <v>-5.9577683954577025E-05</v>
      </c>
      <c r="S208" s="116">
        <v>-2.4590314248024063E-05</v>
      </c>
      <c r="T208" s="116">
        <v>3.247357567900882E-05</v>
      </c>
      <c r="U208" s="116">
        <v>-7.131020108306497E-06</v>
      </c>
      <c r="V208" s="116">
        <v>-4.700392021245182E-06</v>
      </c>
      <c r="W208" s="116">
        <v>-2.156920172115781E-06</v>
      </c>
      <c r="X208" s="116">
        <v>67.5</v>
      </c>
    </row>
    <row r="209" spans="1:24" s="116" customFormat="1" ht="12.75">
      <c r="A209" s="116">
        <v>1878</v>
      </c>
      <c r="B209" s="116">
        <v>128.4600067138672</v>
      </c>
      <c r="C209" s="116">
        <v>161.75999450683594</v>
      </c>
      <c r="D209" s="116">
        <v>8.604012489318848</v>
      </c>
      <c r="E209" s="116">
        <v>8.777167320251465</v>
      </c>
      <c r="F209" s="116">
        <v>17.57719136011862</v>
      </c>
      <c r="G209" s="116" t="s">
        <v>58</v>
      </c>
      <c r="H209" s="116">
        <v>-12.325639473641587</v>
      </c>
      <c r="I209" s="116">
        <v>48.63436724022559</v>
      </c>
      <c r="J209" s="116" t="s">
        <v>61</v>
      </c>
      <c r="K209" s="116">
        <v>-0.5804874154664208</v>
      </c>
      <c r="L209" s="116">
        <v>0.7325208576489141</v>
      </c>
      <c r="M209" s="116">
        <v>-0.13741706843355744</v>
      </c>
      <c r="N209" s="116">
        <v>-0.07167241870140882</v>
      </c>
      <c r="O209" s="116">
        <v>-0.02331136610851923</v>
      </c>
      <c r="P209" s="116">
        <v>0.021008966952092666</v>
      </c>
      <c r="Q209" s="116">
        <v>-0.002836098015919331</v>
      </c>
      <c r="R209" s="116">
        <v>-0.0011016636433981838</v>
      </c>
      <c r="S209" s="116">
        <v>-0.0003048584742827702</v>
      </c>
      <c r="T209" s="116">
        <v>0.0003074872575592984</v>
      </c>
      <c r="U209" s="116">
        <v>-6.167837446559841E-05</v>
      </c>
      <c r="V209" s="116">
        <v>-4.066415467871281E-05</v>
      </c>
      <c r="W209" s="116">
        <v>-1.894294973197187E-05</v>
      </c>
      <c r="X209" s="116">
        <v>67.5</v>
      </c>
    </row>
    <row r="210" s="116" customFormat="1" ht="12.75">
      <c r="A210" s="116" t="s">
        <v>138</v>
      </c>
    </row>
    <row r="211" spans="1:24" s="116" customFormat="1" ht="12.75">
      <c r="A211" s="116">
        <v>1880</v>
      </c>
      <c r="B211" s="116">
        <v>137.78</v>
      </c>
      <c r="C211" s="116">
        <v>131.28</v>
      </c>
      <c r="D211" s="116">
        <v>8.745872184727435</v>
      </c>
      <c r="E211" s="116">
        <v>9.366865757941332</v>
      </c>
      <c r="F211" s="116">
        <v>27.566883113267778</v>
      </c>
      <c r="G211" s="116" t="s">
        <v>59</v>
      </c>
      <c r="H211" s="116">
        <v>4.787049877285739</v>
      </c>
      <c r="I211" s="116">
        <v>75.06704987728574</v>
      </c>
      <c r="J211" s="116" t="s">
        <v>73</v>
      </c>
      <c r="K211" s="116">
        <v>0.8310048362819045</v>
      </c>
      <c r="M211" s="116" t="s">
        <v>68</v>
      </c>
      <c r="N211" s="116">
        <v>0.5657912806865439</v>
      </c>
      <c r="X211" s="116">
        <v>67.5</v>
      </c>
    </row>
    <row r="212" spans="1:24" s="116" customFormat="1" ht="12.75">
      <c r="A212" s="116">
        <v>1877</v>
      </c>
      <c r="B212" s="116">
        <v>127</v>
      </c>
      <c r="C212" s="116">
        <v>113.5</v>
      </c>
      <c r="D212" s="116">
        <v>9.283957481384277</v>
      </c>
      <c r="E212" s="116">
        <v>9.989249229431152</v>
      </c>
      <c r="F212" s="116">
        <v>24.144321542718842</v>
      </c>
      <c r="G212" s="116" t="s">
        <v>56</v>
      </c>
      <c r="H212" s="116">
        <v>2.408466887843133</v>
      </c>
      <c r="I212" s="116">
        <v>61.908466887843126</v>
      </c>
      <c r="J212" s="116" t="s">
        <v>62</v>
      </c>
      <c r="K212" s="116">
        <v>0.6957778965660618</v>
      </c>
      <c r="L212" s="116">
        <v>0.5640941998313368</v>
      </c>
      <c r="M212" s="116">
        <v>0.1647163048743262</v>
      </c>
      <c r="N212" s="116">
        <v>0.02257504864726737</v>
      </c>
      <c r="O212" s="116">
        <v>0.02794367994019344</v>
      </c>
      <c r="P212" s="116">
        <v>0.016182014384782242</v>
      </c>
      <c r="Q212" s="116">
        <v>0.0034014478968348474</v>
      </c>
      <c r="R212" s="116">
        <v>0.0003474811737021046</v>
      </c>
      <c r="S212" s="116">
        <v>0.00036659860305287683</v>
      </c>
      <c r="T212" s="116">
        <v>0.00023809339847773143</v>
      </c>
      <c r="U212" s="116">
        <v>7.439967880814056E-05</v>
      </c>
      <c r="V212" s="116">
        <v>1.2884770488995458E-05</v>
      </c>
      <c r="W212" s="116">
        <v>2.2854639684936645E-05</v>
      </c>
      <c r="X212" s="116">
        <v>67.5</v>
      </c>
    </row>
    <row r="213" spans="1:24" s="116" customFormat="1" ht="12.75">
      <c r="A213" s="116">
        <v>1879</v>
      </c>
      <c r="B213" s="116">
        <v>89.68000030517578</v>
      </c>
      <c r="C213" s="116">
        <v>91.08000183105469</v>
      </c>
      <c r="D213" s="116">
        <v>9.625765800476074</v>
      </c>
      <c r="E213" s="116">
        <v>10.415374755859375</v>
      </c>
      <c r="F213" s="116">
        <v>14.055171903933429</v>
      </c>
      <c r="G213" s="116" t="s">
        <v>57</v>
      </c>
      <c r="H213" s="116">
        <v>12.52464918312237</v>
      </c>
      <c r="I213" s="116">
        <v>34.70464948829815</v>
      </c>
      <c r="J213" s="116" t="s">
        <v>60</v>
      </c>
      <c r="K213" s="116">
        <v>-0.30004898961628595</v>
      </c>
      <c r="L213" s="116">
        <v>0.0030696118935377033</v>
      </c>
      <c r="M213" s="116">
        <v>0.06933902377904799</v>
      </c>
      <c r="N213" s="116">
        <v>-0.0002336680688648543</v>
      </c>
      <c r="O213" s="116">
        <v>-0.012321847436356219</v>
      </c>
      <c r="P213" s="116">
        <v>0.0003512555477673343</v>
      </c>
      <c r="Q213" s="116">
        <v>0.001350393947806178</v>
      </c>
      <c r="R213" s="116">
        <v>-1.8770699571401904E-05</v>
      </c>
      <c r="S213" s="116">
        <v>-0.00018349046374694348</v>
      </c>
      <c r="T213" s="116">
        <v>2.5014240222694277E-05</v>
      </c>
      <c r="U213" s="116">
        <v>2.4011317309836173E-05</v>
      </c>
      <c r="V213" s="116">
        <v>-1.483609454151426E-06</v>
      </c>
      <c r="W213" s="116">
        <v>-1.2087556999595964E-05</v>
      </c>
      <c r="X213" s="116">
        <v>67.5</v>
      </c>
    </row>
    <row r="214" spans="1:24" s="116" customFormat="1" ht="12.75">
      <c r="A214" s="116">
        <v>1878</v>
      </c>
      <c r="B214" s="116">
        <v>126.80000305175781</v>
      </c>
      <c r="C214" s="116">
        <v>148</v>
      </c>
      <c r="D214" s="116">
        <v>8.629449844360352</v>
      </c>
      <c r="E214" s="116">
        <v>8.674983024597168</v>
      </c>
      <c r="F214" s="116">
        <v>16.442265104085024</v>
      </c>
      <c r="G214" s="116" t="s">
        <v>58</v>
      </c>
      <c r="H214" s="116">
        <v>-13.943133325503169</v>
      </c>
      <c r="I214" s="116">
        <v>45.35686972625465</v>
      </c>
      <c r="J214" s="116" t="s">
        <v>61</v>
      </c>
      <c r="K214" s="116">
        <v>-0.6277559121028964</v>
      </c>
      <c r="L214" s="116">
        <v>0.5640858478690803</v>
      </c>
      <c r="M214" s="116">
        <v>-0.1494107120417428</v>
      </c>
      <c r="N214" s="116">
        <v>-0.022573839298180565</v>
      </c>
      <c r="O214" s="116">
        <v>-0.025080297533225777</v>
      </c>
      <c r="P214" s="116">
        <v>0.01617820166425991</v>
      </c>
      <c r="Q214" s="116">
        <v>-0.0031219039031672086</v>
      </c>
      <c r="R214" s="116">
        <v>-0.00034697381301042356</v>
      </c>
      <c r="S214" s="116">
        <v>-0.0003173732589148814</v>
      </c>
      <c r="T214" s="116">
        <v>0.00023677574661429567</v>
      </c>
      <c r="U214" s="116">
        <v>-7.041852631091366E-05</v>
      </c>
      <c r="V214" s="116">
        <v>-1.2799070807743848E-05</v>
      </c>
      <c r="W214" s="116">
        <v>-1.9396533734402126E-05</v>
      </c>
      <c r="X214" s="116">
        <v>67.5</v>
      </c>
    </row>
    <row r="215" s="116" customFormat="1" ht="12.75">
      <c r="A215" s="116" t="s">
        <v>144</v>
      </c>
    </row>
    <row r="216" spans="1:24" s="116" customFormat="1" ht="12.75">
      <c r="A216" s="116">
        <v>1880</v>
      </c>
      <c r="B216" s="116">
        <v>131.38</v>
      </c>
      <c r="C216" s="116">
        <v>123.08</v>
      </c>
      <c r="D216" s="116">
        <v>8.27142730635277</v>
      </c>
      <c r="E216" s="116">
        <v>8.974049306009784</v>
      </c>
      <c r="F216" s="116">
        <v>28.170992076656812</v>
      </c>
      <c r="G216" s="116" t="s">
        <v>59</v>
      </c>
      <c r="H216" s="116">
        <v>17.210461233330577</v>
      </c>
      <c r="I216" s="116">
        <v>81.09046123333057</v>
      </c>
      <c r="J216" s="116" t="s">
        <v>73</v>
      </c>
      <c r="K216" s="116">
        <v>2.0294298152660595</v>
      </c>
      <c r="M216" s="116" t="s">
        <v>68</v>
      </c>
      <c r="N216" s="116">
        <v>1.3363660281252967</v>
      </c>
      <c r="X216" s="116">
        <v>67.5</v>
      </c>
    </row>
    <row r="217" spans="1:24" s="116" customFormat="1" ht="12.75">
      <c r="A217" s="116">
        <v>1877</v>
      </c>
      <c r="B217" s="116">
        <v>107.45999908447266</v>
      </c>
      <c r="C217" s="116">
        <v>122.66000366210938</v>
      </c>
      <c r="D217" s="116">
        <v>9.25111198425293</v>
      </c>
      <c r="E217" s="116">
        <v>9.465298652648926</v>
      </c>
      <c r="F217" s="116">
        <v>18.291104955343542</v>
      </c>
      <c r="G217" s="116" t="s">
        <v>56</v>
      </c>
      <c r="H217" s="116">
        <v>7.068114508242971</v>
      </c>
      <c r="I217" s="116">
        <v>47.02811359271563</v>
      </c>
      <c r="J217" s="116" t="s">
        <v>62</v>
      </c>
      <c r="K217" s="116">
        <v>1.1337116228311885</v>
      </c>
      <c r="L217" s="116">
        <v>0.816655818754445</v>
      </c>
      <c r="M217" s="116">
        <v>0.26839051116068935</v>
      </c>
      <c r="N217" s="116">
        <v>0.05013773430996852</v>
      </c>
      <c r="O217" s="116">
        <v>0.04553186213772526</v>
      </c>
      <c r="P217" s="116">
        <v>0.02342712131962953</v>
      </c>
      <c r="Q217" s="116">
        <v>0.005542351355153219</v>
      </c>
      <c r="R217" s="116">
        <v>0.0007717636564538111</v>
      </c>
      <c r="S217" s="116">
        <v>0.0005973617341669955</v>
      </c>
      <c r="T217" s="116">
        <v>0.0003447107841317184</v>
      </c>
      <c r="U217" s="116">
        <v>0.00012124691664305917</v>
      </c>
      <c r="V217" s="116">
        <v>2.863277189027339E-05</v>
      </c>
      <c r="W217" s="116">
        <v>3.724581540799378E-05</v>
      </c>
      <c r="X217" s="116">
        <v>67.5</v>
      </c>
    </row>
    <row r="218" spans="1:24" s="116" customFormat="1" ht="12.75">
      <c r="A218" s="116">
        <v>1879</v>
      </c>
      <c r="B218" s="116">
        <v>103.5199966430664</v>
      </c>
      <c r="C218" s="116">
        <v>97.22000122070312</v>
      </c>
      <c r="D218" s="116">
        <v>9.24614143371582</v>
      </c>
      <c r="E218" s="116">
        <v>10.199870109558105</v>
      </c>
      <c r="F218" s="116">
        <v>17.925650972080433</v>
      </c>
      <c r="G218" s="116" t="s">
        <v>57</v>
      </c>
      <c r="H218" s="116">
        <v>10.085638891653588</v>
      </c>
      <c r="I218" s="116">
        <v>46.105635534719994</v>
      </c>
      <c r="J218" s="116" t="s">
        <v>60</v>
      </c>
      <c r="K218" s="116">
        <v>0.2697535689494733</v>
      </c>
      <c r="L218" s="116">
        <v>0.004444344302456692</v>
      </c>
      <c r="M218" s="116">
        <v>-0.06681888557045285</v>
      </c>
      <c r="N218" s="116">
        <v>-0.0005184846142850161</v>
      </c>
      <c r="O218" s="116">
        <v>0.010355941629996679</v>
      </c>
      <c r="P218" s="116">
        <v>0.0005084355148163324</v>
      </c>
      <c r="Q218" s="116">
        <v>-0.001520177767820947</v>
      </c>
      <c r="R218" s="116">
        <v>-4.165021335621366E-05</v>
      </c>
      <c r="S218" s="116">
        <v>9.630563958136298E-05</v>
      </c>
      <c r="T218" s="116">
        <v>3.619861745789204E-05</v>
      </c>
      <c r="U218" s="116">
        <v>-4.2408546199334884E-05</v>
      </c>
      <c r="V218" s="116">
        <v>-3.2839475850447112E-06</v>
      </c>
      <c r="W218" s="116">
        <v>4.786386835494926E-06</v>
      </c>
      <c r="X218" s="116">
        <v>67.5</v>
      </c>
    </row>
    <row r="219" spans="1:24" s="116" customFormat="1" ht="12.75">
      <c r="A219" s="116">
        <v>1878</v>
      </c>
      <c r="B219" s="116">
        <v>151.4600067138672</v>
      </c>
      <c r="C219" s="116">
        <v>158.9600067138672</v>
      </c>
      <c r="D219" s="116">
        <v>8.393507957458496</v>
      </c>
      <c r="E219" s="116">
        <v>9.04397201538086</v>
      </c>
      <c r="F219" s="116">
        <v>21.988531094375364</v>
      </c>
      <c r="G219" s="116" t="s">
        <v>58</v>
      </c>
      <c r="H219" s="116">
        <v>-21.53380482360788</v>
      </c>
      <c r="I219" s="116">
        <v>62.4262018902593</v>
      </c>
      <c r="J219" s="116" t="s">
        <v>61</v>
      </c>
      <c r="K219" s="116">
        <v>-1.1011516951726263</v>
      </c>
      <c r="L219" s="116">
        <v>0.8166437253228694</v>
      </c>
      <c r="M219" s="116">
        <v>-0.25993980651723747</v>
      </c>
      <c r="N219" s="116">
        <v>-0.050135053360316116</v>
      </c>
      <c r="O219" s="116">
        <v>-0.044338526618336344</v>
      </c>
      <c r="P219" s="116">
        <v>0.023421603417612423</v>
      </c>
      <c r="Q219" s="116">
        <v>-0.005329795314849497</v>
      </c>
      <c r="R219" s="116">
        <v>-0.0007706389564188525</v>
      </c>
      <c r="S219" s="116">
        <v>-0.0005895475088844196</v>
      </c>
      <c r="T219" s="116">
        <v>0.00034280487859836734</v>
      </c>
      <c r="U219" s="116">
        <v>-0.00011358842372666247</v>
      </c>
      <c r="V219" s="116">
        <v>-2.8443827351098674E-05</v>
      </c>
      <c r="W219" s="116">
        <v>-3.693699049012179E-05</v>
      </c>
      <c r="X219" s="116">
        <v>67.5</v>
      </c>
    </row>
    <row r="220" s="116" customFormat="1" ht="12.75">
      <c r="A220" s="116" t="s">
        <v>150</v>
      </c>
    </row>
    <row r="221" spans="1:24" s="116" customFormat="1" ht="12.75">
      <c r="A221" s="116">
        <v>1880</v>
      </c>
      <c r="B221" s="116">
        <v>133.74</v>
      </c>
      <c r="C221" s="116">
        <v>147.84</v>
      </c>
      <c r="D221" s="116">
        <v>8.53866853881272</v>
      </c>
      <c r="E221" s="116">
        <v>9.205450643365847</v>
      </c>
      <c r="F221" s="116">
        <v>27.837287798729793</v>
      </c>
      <c r="G221" s="116" t="s">
        <v>59</v>
      </c>
      <c r="H221" s="116">
        <v>11.389697927200984</v>
      </c>
      <c r="I221" s="116">
        <v>77.629697927201</v>
      </c>
      <c r="J221" s="116" t="s">
        <v>73</v>
      </c>
      <c r="K221" s="116">
        <v>1.5080755415642655</v>
      </c>
      <c r="M221" s="116" t="s">
        <v>68</v>
      </c>
      <c r="N221" s="116">
        <v>0.860326580201066</v>
      </c>
      <c r="X221" s="116">
        <v>67.5</v>
      </c>
    </row>
    <row r="222" spans="1:24" s="116" customFormat="1" ht="12.75">
      <c r="A222" s="116">
        <v>1877</v>
      </c>
      <c r="B222" s="116">
        <v>123.5199966430664</v>
      </c>
      <c r="C222" s="116">
        <v>118.62000274658203</v>
      </c>
      <c r="D222" s="116">
        <v>9.146844863891602</v>
      </c>
      <c r="E222" s="116">
        <v>9.701739311218262</v>
      </c>
      <c r="F222" s="116">
        <v>26.271637928176947</v>
      </c>
      <c r="G222" s="116" t="s">
        <v>56</v>
      </c>
      <c r="H222" s="116">
        <v>12.342911528749767</v>
      </c>
      <c r="I222" s="116">
        <v>68.36290817181617</v>
      </c>
      <c r="J222" s="116" t="s">
        <v>62</v>
      </c>
      <c r="K222" s="116">
        <v>1.1187511112177442</v>
      </c>
      <c r="L222" s="116">
        <v>0.4256859994074531</v>
      </c>
      <c r="M222" s="116">
        <v>0.26484894540451503</v>
      </c>
      <c r="N222" s="116">
        <v>0.054028078068275136</v>
      </c>
      <c r="O222" s="116">
        <v>0.044931126830824585</v>
      </c>
      <c r="P222" s="116">
        <v>0.012211425366015952</v>
      </c>
      <c r="Q222" s="116">
        <v>0.005469221492792289</v>
      </c>
      <c r="R222" s="116">
        <v>0.000831664961501423</v>
      </c>
      <c r="S222" s="116">
        <v>0.0005894932955411008</v>
      </c>
      <c r="T222" s="116">
        <v>0.00017967420419485116</v>
      </c>
      <c r="U222" s="116">
        <v>0.00011963972906398296</v>
      </c>
      <c r="V222" s="116">
        <v>3.085840952808904E-05</v>
      </c>
      <c r="W222" s="116">
        <v>3.675589730424587E-05</v>
      </c>
      <c r="X222" s="116">
        <v>67.5</v>
      </c>
    </row>
    <row r="223" spans="1:24" s="116" customFormat="1" ht="12.75">
      <c r="A223" s="116">
        <v>1879</v>
      </c>
      <c r="B223" s="116">
        <v>109.4800033569336</v>
      </c>
      <c r="C223" s="116">
        <v>101.9800033569336</v>
      </c>
      <c r="D223" s="116">
        <v>8.961443901062012</v>
      </c>
      <c r="E223" s="116">
        <v>10.98677921295166</v>
      </c>
      <c r="F223" s="116">
        <v>18.22900761151853</v>
      </c>
      <c r="G223" s="116" t="s">
        <v>57</v>
      </c>
      <c r="H223" s="116">
        <v>6.407528700110269</v>
      </c>
      <c r="I223" s="116">
        <v>48.38753205704386</v>
      </c>
      <c r="J223" s="116" t="s">
        <v>60</v>
      </c>
      <c r="K223" s="116">
        <v>0.18733518067414714</v>
      </c>
      <c r="L223" s="116">
        <v>0.002317123191191606</v>
      </c>
      <c r="M223" s="116">
        <v>-0.04731362534755683</v>
      </c>
      <c r="N223" s="116">
        <v>-0.0005586142708901265</v>
      </c>
      <c r="O223" s="116">
        <v>0.007045385104222048</v>
      </c>
      <c r="P223" s="116">
        <v>0.00026505963718201684</v>
      </c>
      <c r="Q223" s="116">
        <v>-0.0011178895227220952</v>
      </c>
      <c r="R223" s="116">
        <v>-4.4888810389963476E-05</v>
      </c>
      <c r="S223" s="116">
        <v>5.2929694652839856E-05</v>
      </c>
      <c r="T223" s="116">
        <v>1.8867600415106E-05</v>
      </c>
      <c r="U223" s="116">
        <v>-3.367122168518962E-05</v>
      </c>
      <c r="V223" s="116">
        <v>-3.5408619491709086E-06</v>
      </c>
      <c r="W223" s="116">
        <v>2.085489887656494E-06</v>
      </c>
      <c r="X223" s="116">
        <v>67.5</v>
      </c>
    </row>
    <row r="224" spans="1:24" s="116" customFormat="1" ht="12.75">
      <c r="A224" s="116">
        <v>1878</v>
      </c>
      <c r="B224" s="116">
        <v>148.5800018310547</v>
      </c>
      <c r="C224" s="116">
        <v>151.5800018310547</v>
      </c>
      <c r="D224" s="116">
        <v>8.633554458618164</v>
      </c>
      <c r="E224" s="116">
        <v>9.125713348388672</v>
      </c>
      <c r="F224" s="116">
        <v>23.46785543592641</v>
      </c>
      <c r="G224" s="116" t="s">
        <v>58</v>
      </c>
      <c r="H224" s="116">
        <v>-16.314239630140506</v>
      </c>
      <c r="I224" s="116">
        <v>64.76576220091418</v>
      </c>
      <c r="J224" s="116" t="s">
        <v>61</v>
      </c>
      <c r="K224" s="116">
        <v>-1.102954930599035</v>
      </c>
      <c r="L224" s="116">
        <v>0.42567969299890146</v>
      </c>
      <c r="M224" s="116">
        <v>-0.2605885353164157</v>
      </c>
      <c r="N224" s="116">
        <v>-0.05402519014171066</v>
      </c>
      <c r="O224" s="116">
        <v>-0.04437531641600825</v>
      </c>
      <c r="P224" s="116">
        <v>0.012208548351811314</v>
      </c>
      <c r="Q224" s="116">
        <v>-0.0053537563217062175</v>
      </c>
      <c r="R224" s="116">
        <v>-0.0008304526493972654</v>
      </c>
      <c r="S224" s="116">
        <v>-0.0005871122489881</v>
      </c>
      <c r="T224" s="116">
        <v>0.00017868081404456653</v>
      </c>
      <c r="U224" s="116">
        <v>-0.00011480380481817694</v>
      </c>
      <c r="V224" s="116">
        <v>-3.065458750758473E-05</v>
      </c>
      <c r="W224" s="116">
        <v>-3.6696685389402014E-05</v>
      </c>
      <c r="X224" s="116">
        <v>67.5</v>
      </c>
    </row>
    <row r="225" spans="1:14" s="116" customFormat="1" ht="12.75">
      <c r="A225" s="116" t="s">
        <v>156</v>
      </c>
      <c r="E225" s="117" t="s">
        <v>106</v>
      </c>
      <c r="F225" s="117">
        <f>MIN(F196:F224)</f>
        <v>14.055171903933429</v>
      </c>
      <c r="G225" s="117"/>
      <c r="H225" s="117"/>
      <c r="I225" s="118"/>
      <c r="J225" s="118" t="s">
        <v>158</v>
      </c>
      <c r="K225" s="117">
        <f>AVERAGE(K223,K218,K213,K208,K203,K198)</f>
        <v>0.0331791760190804</v>
      </c>
      <c r="L225" s="117">
        <f>AVERAGE(L223,L218,L213,L208,L203,L198)</f>
        <v>0.002868662036587588</v>
      </c>
      <c r="M225" s="118" t="s">
        <v>108</v>
      </c>
      <c r="N225" s="117" t="e">
        <f>Mittelwert(K221,K216,K211,K206,K201,K196)</f>
        <v>#NAME?</v>
      </c>
    </row>
    <row r="226" spans="5:14" s="116" customFormat="1" ht="12.75">
      <c r="E226" s="117" t="s">
        <v>107</v>
      </c>
      <c r="F226" s="117">
        <f>MAX(F196:F224)</f>
        <v>29.56316773997059</v>
      </c>
      <c r="G226" s="117"/>
      <c r="H226" s="117"/>
      <c r="I226" s="118"/>
      <c r="J226" s="118" t="s">
        <v>159</v>
      </c>
      <c r="K226" s="117">
        <f>AVERAGE(K224,K219,K214,K209,K204,K199)</f>
        <v>-1.026050538567899</v>
      </c>
      <c r="L226" s="117">
        <f>AVERAGE(L224,L219,L214,L209,L204,L199)</f>
        <v>0.5270484222664629</v>
      </c>
      <c r="M226" s="117"/>
      <c r="N226" s="117"/>
    </row>
    <row r="227" spans="5:14" s="116" customFormat="1" ht="12.75">
      <c r="E227" s="117"/>
      <c r="F227" s="117"/>
      <c r="G227" s="117"/>
      <c r="H227" s="117"/>
      <c r="I227" s="117"/>
      <c r="J227" s="118" t="s">
        <v>112</v>
      </c>
      <c r="K227" s="117">
        <f>ABS(K225/$G$33)</f>
        <v>0.02073698501192525</v>
      </c>
      <c r="L227" s="117">
        <f>ABS(L225/$H$33)</f>
        <v>0.007968505657187746</v>
      </c>
      <c r="M227" s="118" t="s">
        <v>111</v>
      </c>
      <c r="N227" s="117">
        <f>K227+L227+L228+K228</f>
        <v>0.9410940151355949</v>
      </c>
    </row>
    <row r="228" spans="5:14" s="116" customFormat="1" ht="12.75">
      <c r="E228" s="117"/>
      <c r="F228" s="117"/>
      <c r="G228" s="117"/>
      <c r="H228" s="117"/>
      <c r="I228" s="117"/>
      <c r="J228" s="117"/>
      <c r="K228" s="117">
        <f>ABS(K226/$G$34)</f>
        <v>0.5829832605499427</v>
      </c>
      <c r="L228" s="117">
        <f>ABS(L226/$H$34)</f>
        <v>0.3294052639165393</v>
      </c>
      <c r="M228" s="117"/>
      <c r="N228" s="117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1880</v>
      </c>
      <c r="B231" s="101">
        <v>134.1</v>
      </c>
      <c r="C231" s="101">
        <v>128.9</v>
      </c>
      <c r="D231" s="101">
        <v>8.816182865293015</v>
      </c>
      <c r="E231" s="101">
        <v>9.393973931814038</v>
      </c>
      <c r="F231" s="101">
        <v>19.268450244820254</v>
      </c>
      <c r="G231" s="101" t="s">
        <v>59</v>
      </c>
      <c r="H231" s="101">
        <v>-14.556811798794854</v>
      </c>
      <c r="I231" s="101">
        <v>52.04318820120514</v>
      </c>
      <c r="J231" s="101" t="s">
        <v>73</v>
      </c>
      <c r="K231" s="101">
        <v>0.9284418147891128</v>
      </c>
      <c r="M231" s="101" t="s">
        <v>68</v>
      </c>
      <c r="N231" s="101">
        <v>0.8525118528218288</v>
      </c>
      <c r="X231" s="101">
        <v>67.5</v>
      </c>
    </row>
    <row r="232" spans="1:24" s="101" customFormat="1" ht="12.75" hidden="1">
      <c r="A232" s="101">
        <v>1877</v>
      </c>
      <c r="B232" s="101">
        <v>103.73999786376953</v>
      </c>
      <c r="C232" s="101">
        <v>123.13999938964844</v>
      </c>
      <c r="D232" s="101">
        <v>9.805343627929688</v>
      </c>
      <c r="E232" s="101">
        <v>10.106828689575195</v>
      </c>
      <c r="F232" s="101">
        <v>19.6868358657476</v>
      </c>
      <c r="G232" s="101" t="s">
        <v>56</v>
      </c>
      <c r="H232" s="101">
        <v>11.508171879740253</v>
      </c>
      <c r="I232" s="101">
        <v>47.748169743509784</v>
      </c>
      <c r="J232" s="101" t="s">
        <v>62</v>
      </c>
      <c r="K232" s="101">
        <v>0.2253809451832863</v>
      </c>
      <c r="L232" s="101">
        <v>0.9348697321618844</v>
      </c>
      <c r="M232" s="101">
        <v>0.05335565634315982</v>
      </c>
      <c r="N232" s="101">
        <v>0.00380211094428552</v>
      </c>
      <c r="O232" s="101">
        <v>0.009051421591448812</v>
      </c>
      <c r="P232" s="101">
        <v>0.026818464698616606</v>
      </c>
      <c r="Q232" s="101">
        <v>0.0011017828079516838</v>
      </c>
      <c r="R232" s="101">
        <v>5.856611800063416E-05</v>
      </c>
      <c r="S232" s="101">
        <v>0.00011876165366345999</v>
      </c>
      <c r="T232" s="101">
        <v>0.00039462751013506693</v>
      </c>
      <c r="U232" s="101">
        <v>2.411835950963667E-05</v>
      </c>
      <c r="V232" s="101">
        <v>2.179716663607626E-06</v>
      </c>
      <c r="W232" s="101">
        <v>7.410404655355807E-06</v>
      </c>
      <c r="X232" s="101">
        <v>67.5</v>
      </c>
    </row>
    <row r="233" spans="1:24" s="101" customFormat="1" ht="12.75" hidden="1">
      <c r="A233" s="101">
        <v>1878</v>
      </c>
      <c r="B233" s="101">
        <v>150.86000061035156</v>
      </c>
      <c r="C233" s="101">
        <v>158.9600067138672</v>
      </c>
      <c r="D233" s="101">
        <v>8.760459899902344</v>
      </c>
      <c r="E233" s="101">
        <v>8.929339408874512</v>
      </c>
      <c r="F233" s="101">
        <v>27.389146340504237</v>
      </c>
      <c r="G233" s="101" t="s">
        <v>57</v>
      </c>
      <c r="H233" s="101">
        <v>-8.860243617984054</v>
      </c>
      <c r="I233" s="101">
        <v>74.49975699236751</v>
      </c>
      <c r="J233" s="101" t="s">
        <v>60</v>
      </c>
      <c r="K233" s="101">
        <v>-0.21889434970273272</v>
      </c>
      <c r="L233" s="101">
        <v>-0.005086599142517254</v>
      </c>
      <c r="M233" s="101">
        <v>0.051961194739746544</v>
      </c>
      <c r="N233" s="101">
        <v>-3.909336061067989E-05</v>
      </c>
      <c r="O233" s="101">
        <v>-0.008767177298029994</v>
      </c>
      <c r="P233" s="101">
        <v>-0.0005819519640222613</v>
      </c>
      <c r="Q233" s="101">
        <v>0.0010791828567170488</v>
      </c>
      <c r="R233" s="101">
        <v>-3.173275359545333E-06</v>
      </c>
      <c r="S233" s="101">
        <v>-0.00011278886901008086</v>
      </c>
      <c r="T233" s="101">
        <v>-4.1440609662622954E-05</v>
      </c>
      <c r="U233" s="101">
        <v>2.393342544579238E-05</v>
      </c>
      <c r="V233" s="101">
        <v>-2.538023801630619E-07</v>
      </c>
      <c r="W233" s="101">
        <v>-6.958583892850811E-06</v>
      </c>
      <c r="X233" s="101">
        <v>67.5</v>
      </c>
    </row>
    <row r="234" spans="1:24" s="101" customFormat="1" ht="12.75" hidden="1">
      <c r="A234" s="101">
        <v>1879</v>
      </c>
      <c r="B234" s="101">
        <v>128.8800048828125</v>
      </c>
      <c r="C234" s="101">
        <v>97.58000183105469</v>
      </c>
      <c r="D234" s="101">
        <v>9.436447143554688</v>
      </c>
      <c r="E234" s="101">
        <v>10.263245582580566</v>
      </c>
      <c r="F234" s="101">
        <v>29.435474379230893</v>
      </c>
      <c r="G234" s="101" t="s">
        <v>58</v>
      </c>
      <c r="H234" s="101">
        <v>12.881716268435852</v>
      </c>
      <c r="I234" s="101">
        <v>74.26172115124835</v>
      </c>
      <c r="J234" s="101" t="s">
        <v>61</v>
      </c>
      <c r="K234" s="101">
        <v>0.05368271714368835</v>
      </c>
      <c r="L234" s="101">
        <v>-0.9348558940401439</v>
      </c>
      <c r="M234" s="101">
        <v>0.012118593360101954</v>
      </c>
      <c r="N234" s="101">
        <v>-0.0038019099597191796</v>
      </c>
      <c r="O234" s="101">
        <v>0.0022505188404128573</v>
      </c>
      <c r="P234" s="101">
        <v>-0.02681214987095432</v>
      </c>
      <c r="Q234" s="101">
        <v>0.0002220128772524837</v>
      </c>
      <c r="R234" s="101">
        <v>-5.848008636413516E-05</v>
      </c>
      <c r="S234" s="101">
        <v>3.718872689816688E-05</v>
      </c>
      <c r="T234" s="101">
        <v>-0.000392445598301462</v>
      </c>
      <c r="U234" s="101">
        <v>2.981008531819254E-06</v>
      </c>
      <c r="V234" s="101">
        <v>-2.1648900862243156E-06</v>
      </c>
      <c r="W234" s="101">
        <v>2.5479810364828607E-06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1880</v>
      </c>
      <c r="B236" s="101">
        <v>139.04</v>
      </c>
      <c r="C236" s="101">
        <v>150.24</v>
      </c>
      <c r="D236" s="101">
        <v>8.711384416970487</v>
      </c>
      <c r="E236" s="101">
        <v>9.290569044366539</v>
      </c>
      <c r="F236" s="101">
        <v>19.094069298317915</v>
      </c>
      <c r="G236" s="101" t="s">
        <v>59</v>
      </c>
      <c r="H236" s="101">
        <v>-19.336562466593477</v>
      </c>
      <c r="I236" s="101">
        <v>52.203437533406515</v>
      </c>
      <c r="J236" s="101" t="s">
        <v>73</v>
      </c>
      <c r="K236" s="101">
        <v>2.700299173926324</v>
      </c>
      <c r="M236" s="101" t="s">
        <v>68</v>
      </c>
      <c r="N236" s="101">
        <v>2.2422819642359664</v>
      </c>
      <c r="X236" s="101">
        <v>67.5</v>
      </c>
    </row>
    <row r="237" spans="1:24" s="101" customFormat="1" ht="12.75" hidden="1">
      <c r="A237" s="101">
        <v>1877</v>
      </c>
      <c r="B237" s="101">
        <v>97.04000091552734</v>
      </c>
      <c r="C237" s="101">
        <v>121.73999786376953</v>
      </c>
      <c r="D237" s="101">
        <v>9.550460815429688</v>
      </c>
      <c r="E237" s="101">
        <v>9.749292373657227</v>
      </c>
      <c r="F237" s="101">
        <v>22.215231066578994</v>
      </c>
      <c r="G237" s="101" t="s">
        <v>56</v>
      </c>
      <c r="H237" s="101">
        <v>25.762881054753166</v>
      </c>
      <c r="I237" s="101">
        <v>55.30288197028051</v>
      </c>
      <c r="J237" s="101" t="s">
        <v>62</v>
      </c>
      <c r="K237" s="101">
        <v>0.8444942680506697</v>
      </c>
      <c r="L237" s="101">
        <v>1.3868235480621198</v>
      </c>
      <c r="M237" s="101">
        <v>0.19992261247222165</v>
      </c>
      <c r="N237" s="101">
        <v>0.14534220941227133</v>
      </c>
      <c r="O237" s="101">
        <v>0.03391602454512318</v>
      </c>
      <c r="P237" s="101">
        <v>0.039783674645084546</v>
      </c>
      <c r="Q237" s="101">
        <v>0.004128385566897415</v>
      </c>
      <c r="R237" s="101">
        <v>0.0022372482637427354</v>
      </c>
      <c r="S237" s="101">
        <v>0.0004449626012295767</v>
      </c>
      <c r="T237" s="101">
        <v>0.0005854352292680958</v>
      </c>
      <c r="U237" s="101">
        <v>9.030573719425155E-05</v>
      </c>
      <c r="V237" s="101">
        <v>8.303011115395035E-05</v>
      </c>
      <c r="W237" s="101">
        <v>2.775029286341043E-05</v>
      </c>
      <c r="X237" s="101">
        <v>67.5</v>
      </c>
    </row>
    <row r="238" spans="1:24" s="101" customFormat="1" ht="12.75" hidden="1">
      <c r="A238" s="101">
        <v>1878</v>
      </c>
      <c r="B238" s="101">
        <v>121.76000213623047</v>
      </c>
      <c r="C238" s="101">
        <v>145.86000061035156</v>
      </c>
      <c r="D238" s="101">
        <v>8.895679473876953</v>
      </c>
      <c r="E238" s="101">
        <v>9.177151679992676</v>
      </c>
      <c r="F238" s="101">
        <v>21.20546614389123</v>
      </c>
      <c r="G238" s="101" t="s">
        <v>57</v>
      </c>
      <c r="H238" s="101">
        <v>2.47371971605682</v>
      </c>
      <c r="I238" s="101">
        <v>56.733721852287296</v>
      </c>
      <c r="J238" s="101" t="s">
        <v>60</v>
      </c>
      <c r="K238" s="101">
        <v>-0.8384833478983859</v>
      </c>
      <c r="L238" s="101">
        <v>-0.007544285053633703</v>
      </c>
      <c r="M238" s="101">
        <v>0.19875750580162121</v>
      </c>
      <c r="N238" s="101">
        <v>-0.001502943161660169</v>
      </c>
      <c r="O238" s="101">
        <v>-0.033629084099876146</v>
      </c>
      <c r="P238" s="101">
        <v>-0.0008631577885397003</v>
      </c>
      <c r="Q238" s="101">
        <v>0.004114600841611456</v>
      </c>
      <c r="R238" s="101">
        <v>-0.00012087327334081093</v>
      </c>
      <c r="S238" s="101">
        <v>-0.0004363034472807284</v>
      </c>
      <c r="T238" s="101">
        <v>-6.14680392357858E-05</v>
      </c>
      <c r="U238" s="101">
        <v>9.030546456763382E-05</v>
      </c>
      <c r="V238" s="101">
        <v>-9.546905556557835E-06</v>
      </c>
      <c r="W238" s="101">
        <v>-2.7014126320821383E-05</v>
      </c>
      <c r="X238" s="101">
        <v>67.5</v>
      </c>
    </row>
    <row r="239" spans="1:24" s="101" customFormat="1" ht="12.75" hidden="1">
      <c r="A239" s="101">
        <v>1879</v>
      </c>
      <c r="B239" s="101">
        <v>86.55999755859375</v>
      </c>
      <c r="C239" s="101">
        <v>90.95999908447266</v>
      </c>
      <c r="D239" s="101">
        <v>9.678973197937012</v>
      </c>
      <c r="E239" s="101">
        <v>10.604734420776367</v>
      </c>
      <c r="F239" s="101">
        <v>19.28622264469386</v>
      </c>
      <c r="G239" s="101" t="s">
        <v>58</v>
      </c>
      <c r="H239" s="101">
        <v>28.29302076196418</v>
      </c>
      <c r="I239" s="101">
        <v>47.35301832055793</v>
      </c>
      <c r="J239" s="101" t="s">
        <v>61</v>
      </c>
      <c r="K239" s="101">
        <v>0.10057954099890747</v>
      </c>
      <c r="L239" s="101">
        <v>-1.386803027550285</v>
      </c>
      <c r="M239" s="101">
        <v>0.021552374932629362</v>
      </c>
      <c r="N239" s="101">
        <v>-0.1453344384469605</v>
      </c>
      <c r="O239" s="101">
        <v>0.004402433821064816</v>
      </c>
      <c r="P239" s="101">
        <v>-0.03977430988588018</v>
      </c>
      <c r="Q239" s="101">
        <v>0.000337086492131005</v>
      </c>
      <c r="R239" s="101">
        <v>-0.002233980627805837</v>
      </c>
      <c r="S239" s="101">
        <v>8.735570035174545E-05</v>
      </c>
      <c r="T239" s="101">
        <v>-0.0005821993540194765</v>
      </c>
      <c r="U239" s="101">
        <v>2.2189957427075843E-07</v>
      </c>
      <c r="V239" s="101">
        <v>-8.247942745031342E-05</v>
      </c>
      <c r="W239" s="101">
        <v>6.349467153057276E-06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1880</v>
      </c>
      <c r="B241" s="101">
        <v>134.52</v>
      </c>
      <c r="C241" s="101">
        <v>130.12</v>
      </c>
      <c r="D241" s="101">
        <v>8.692839279503861</v>
      </c>
      <c r="E241" s="101">
        <v>9.559874319725571</v>
      </c>
      <c r="F241" s="101">
        <v>18.868365266158907</v>
      </c>
      <c r="G241" s="101" t="s">
        <v>59</v>
      </c>
      <c r="H241" s="101">
        <v>-15.33339786448255</v>
      </c>
      <c r="I241" s="101">
        <v>51.686602135517454</v>
      </c>
      <c r="J241" s="101" t="s">
        <v>73</v>
      </c>
      <c r="K241" s="101">
        <v>2.120913182042978</v>
      </c>
      <c r="M241" s="101" t="s">
        <v>68</v>
      </c>
      <c r="N241" s="101">
        <v>1.3574040392243216</v>
      </c>
      <c r="X241" s="101">
        <v>67.5</v>
      </c>
    </row>
    <row r="242" spans="1:24" s="101" customFormat="1" ht="12.75" hidden="1">
      <c r="A242" s="101">
        <v>1877</v>
      </c>
      <c r="B242" s="101">
        <v>125.62000274658203</v>
      </c>
      <c r="C242" s="101">
        <v>129.72000122070312</v>
      </c>
      <c r="D242" s="101">
        <v>9.395821571350098</v>
      </c>
      <c r="E242" s="101">
        <v>9.911246299743652</v>
      </c>
      <c r="F242" s="101">
        <v>24.033370961613667</v>
      </c>
      <c r="G242" s="101" t="s">
        <v>56</v>
      </c>
      <c r="H242" s="101">
        <v>2.766767549237116</v>
      </c>
      <c r="I242" s="101">
        <v>60.88677029581915</v>
      </c>
      <c r="J242" s="101" t="s">
        <v>62</v>
      </c>
      <c r="K242" s="101">
        <v>1.1980690698637526</v>
      </c>
      <c r="L242" s="101">
        <v>0.7725694195706008</v>
      </c>
      <c r="M242" s="101">
        <v>0.28362607762531306</v>
      </c>
      <c r="N242" s="101">
        <v>0.07344340908087021</v>
      </c>
      <c r="O242" s="101">
        <v>0.04811662164966579</v>
      </c>
      <c r="P242" s="101">
        <v>0.022162513338920574</v>
      </c>
      <c r="Q242" s="101">
        <v>0.00585685586880663</v>
      </c>
      <c r="R242" s="101">
        <v>0.0011304700091311936</v>
      </c>
      <c r="S242" s="101">
        <v>0.0006312636780582341</v>
      </c>
      <c r="T242" s="101">
        <v>0.0003261308897843398</v>
      </c>
      <c r="U242" s="101">
        <v>0.0001281096105844294</v>
      </c>
      <c r="V242" s="101">
        <v>4.19542798597288E-05</v>
      </c>
      <c r="W242" s="101">
        <v>3.9364683139326985E-05</v>
      </c>
      <c r="X242" s="101">
        <v>67.5</v>
      </c>
    </row>
    <row r="243" spans="1:24" s="101" customFormat="1" ht="12.75" hidden="1">
      <c r="A243" s="101">
        <v>1878</v>
      </c>
      <c r="B243" s="101">
        <v>128.4600067138672</v>
      </c>
      <c r="C243" s="101">
        <v>161.75999450683594</v>
      </c>
      <c r="D243" s="101">
        <v>8.604012489318848</v>
      </c>
      <c r="E243" s="101">
        <v>8.777167320251465</v>
      </c>
      <c r="F243" s="101">
        <v>23.830559534291268</v>
      </c>
      <c r="G243" s="101" t="s">
        <v>57</v>
      </c>
      <c r="H243" s="101">
        <v>4.976817900811156</v>
      </c>
      <c r="I243" s="101">
        <v>65.93682461467834</v>
      </c>
      <c r="J243" s="101" t="s">
        <v>60</v>
      </c>
      <c r="K243" s="101">
        <v>-0.7776332623074721</v>
      </c>
      <c r="L243" s="101">
        <v>-0.004203187780862265</v>
      </c>
      <c r="M243" s="101">
        <v>0.18653455346426656</v>
      </c>
      <c r="N243" s="101">
        <v>-0.000759726605123845</v>
      </c>
      <c r="O243" s="101">
        <v>-0.0308342987311105</v>
      </c>
      <c r="P243" s="101">
        <v>-0.0004808524857799725</v>
      </c>
      <c r="Q243" s="101">
        <v>0.00396638317423038</v>
      </c>
      <c r="R243" s="101">
        <v>-6.110976818353166E-05</v>
      </c>
      <c r="S243" s="101">
        <v>-0.00037089383761183424</v>
      </c>
      <c r="T243" s="101">
        <v>-3.423686581349048E-05</v>
      </c>
      <c r="U243" s="101">
        <v>9.395626290055341E-05</v>
      </c>
      <c r="V243" s="101">
        <v>-4.828828143579499E-06</v>
      </c>
      <c r="W243" s="101">
        <v>-2.2057024873955908E-05</v>
      </c>
      <c r="X243" s="101">
        <v>67.5</v>
      </c>
    </row>
    <row r="244" spans="1:24" s="101" customFormat="1" ht="12.75" hidden="1">
      <c r="A244" s="101">
        <v>1879</v>
      </c>
      <c r="B244" s="101">
        <v>104.72000122070312</v>
      </c>
      <c r="C244" s="101">
        <v>96.12000274658203</v>
      </c>
      <c r="D244" s="101">
        <v>9.344286918640137</v>
      </c>
      <c r="E244" s="101">
        <v>10.205780982971191</v>
      </c>
      <c r="F244" s="101">
        <v>24.990151319734334</v>
      </c>
      <c r="G244" s="101" t="s">
        <v>58</v>
      </c>
      <c r="H244" s="101">
        <v>26.38397164530455</v>
      </c>
      <c r="I244" s="101">
        <v>63.60397286600767</v>
      </c>
      <c r="J244" s="101" t="s">
        <v>61</v>
      </c>
      <c r="K244" s="101">
        <v>0.911403316604255</v>
      </c>
      <c r="L244" s="101">
        <v>-0.7725579856995419</v>
      </c>
      <c r="M244" s="101">
        <v>0.21365535863396168</v>
      </c>
      <c r="N244" s="101">
        <v>-0.07343947952501785</v>
      </c>
      <c r="O244" s="101">
        <v>0.03693853409026574</v>
      </c>
      <c r="P244" s="101">
        <v>-0.022157296278759994</v>
      </c>
      <c r="Q244" s="101">
        <v>0.004309357862043579</v>
      </c>
      <c r="R244" s="101">
        <v>-0.001128817096689112</v>
      </c>
      <c r="S244" s="101">
        <v>0.0005108146361031329</v>
      </c>
      <c r="T244" s="101">
        <v>-0.0003243288366624131</v>
      </c>
      <c r="U244" s="101">
        <v>8.708784637282194E-05</v>
      </c>
      <c r="V244" s="101">
        <v>-4.167546061303006E-05</v>
      </c>
      <c r="W244" s="101">
        <v>3.260469187661961E-05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1880</v>
      </c>
      <c r="B246" s="101">
        <v>137.78</v>
      </c>
      <c r="C246" s="101">
        <v>131.28</v>
      </c>
      <c r="D246" s="101">
        <v>8.745872184727435</v>
      </c>
      <c r="E246" s="101">
        <v>9.366865757941332</v>
      </c>
      <c r="F246" s="101">
        <v>18.752487420016156</v>
      </c>
      <c r="G246" s="101" t="s">
        <v>59</v>
      </c>
      <c r="H246" s="101">
        <v>-19.215325669661524</v>
      </c>
      <c r="I246" s="101">
        <v>51.06467433033847</v>
      </c>
      <c r="J246" s="101" t="s">
        <v>73</v>
      </c>
      <c r="K246" s="101">
        <v>2.315070524610313</v>
      </c>
      <c r="M246" s="101" t="s">
        <v>68</v>
      </c>
      <c r="N246" s="101">
        <v>1.6188549709514228</v>
      </c>
      <c r="X246" s="101">
        <v>67.5</v>
      </c>
    </row>
    <row r="247" spans="1:24" s="101" customFormat="1" ht="12.75" hidden="1">
      <c r="A247" s="101">
        <v>1877</v>
      </c>
      <c r="B247" s="101">
        <v>127</v>
      </c>
      <c r="C247" s="101">
        <v>113.5</v>
      </c>
      <c r="D247" s="101">
        <v>9.283957481384277</v>
      </c>
      <c r="E247" s="101">
        <v>9.989249229431152</v>
      </c>
      <c r="F247" s="101">
        <v>24.144321542718842</v>
      </c>
      <c r="G247" s="101" t="s">
        <v>56</v>
      </c>
      <c r="H247" s="101">
        <v>2.408466887843133</v>
      </c>
      <c r="I247" s="101">
        <v>61.908466887843126</v>
      </c>
      <c r="J247" s="101" t="s">
        <v>62</v>
      </c>
      <c r="K247" s="101">
        <v>1.1192571775210594</v>
      </c>
      <c r="L247" s="101">
        <v>0.9942574489432113</v>
      </c>
      <c r="M247" s="101">
        <v>0.2649683752406234</v>
      </c>
      <c r="N247" s="101">
        <v>0.02670222788784026</v>
      </c>
      <c r="O247" s="101">
        <v>0.04495129457221914</v>
      </c>
      <c r="P247" s="101">
        <v>0.028522016391782187</v>
      </c>
      <c r="Q247" s="101">
        <v>0.005471605132412699</v>
      </c>
      <c r="R247" s="101">
        <v>0.00041101454170295974</v>
      </c>
      <c r="S247" s="101">
        <v>0.0005897363280079043</v>
      </c>
      <c r="T247" s="101">
        <v>0.00041969921650662545</v>
      </c>
      <c r="U247" s="101">
        <v>0.00011969558037397763</v>
      </c>
      <c r="V247" s="101">
        <v>1.5258324702894253E-05</v>
      </c>
      <c r="W247" s="101">
        <v>3.677424085387046E-05</v>
      </c>
      <c r="X247" s="101">
        <v>67.5</v>
      </c>
    </row>
    <row r="248" spans="1:24" s="101" customFormat="1" ht="12.75" hidden="1">
      <c r="A248" s="101">
        <v>1878</v>
      </c>
      <c r="B248" s="101">
        <v>126.80000305175781</v>
      </c>
      <c r="C248" s="101">
        <v>148</v>
      </c>
      <c r="D248" s="101">
        <v>8.629449844360352</v>
      </c>
      <c r="E248" s="101">
        <v>8.674983024597168</v>
      </c>
      <c r="F248" s="101">
        <v>20.485329232528652</v>
      </c>
      <c r="G248" s="101" t="s">
        <v>57</v>
      </c>
      <c r="H248" s="101">
        <v>-2.790124186686228</v>
      </c>
      <c r="I248" s="101">
        <v>56.509878865071585</v>
      </c>
      <c r="J248" s="101" t="s">
        <v>60</v>
      </c>
      <c r="K248" s="101">
        <v>-0.6281480890745873</v>
      </c>
      <c r="L248" s="101">
        <v>-0.005409855708290563</v>
      </c>
      <c r="M248" s="101">
        <v>0.15118835734594824</v>
      </c>
      <c r="N248" s="101">
        <v>-0.00027621435871417994</v>
      </c>
      <c r="O248" s="101">
        <v>-0.024824520330982803</v>
      </c>
      <c r="P248" s="101">
        <v>-0.0006189021588734687</v>
      </c>
      <c r="Q248" s="101">
        <v>0.0032388670247923096</v>
      </c>
      <c r="R248" s="101">
        <v>-2.2244951667908258E-05</v>
      </c>
      <c r="S248" s="101">
        <v>-0.000291766467572047</v>
      </c>
      <c r="T248" s="101">
        <v>-4.406661533591241E-05</v>
      </c>
      <c r="U248" s="101">
        <v>7.827960321023931E-05</v>
      </c>
      <c r="V248" s="101">
        <v>-1.7612855989698375E-06</v>
      </c>
      <c r="W248" s="101">
        <v>-1.7125686746775837E-05</v>
      </c>
      <c r="X248" s="101">
        <v>67.5</v>
      </c>
    </row>
    <row r="249" spans="1:24" s="101" customFormat="1" ht="12.75" hidden="1">
      <c r="A249" s="101">
        <v>1879</v>
      </c>
      <c r="B249" s="101">
        <v>89.68000030517578</v>
      </c>
      <c r="C249" s="101">
        <v>91.08000183105469</v>
      </c>
      <c r="D249" s="101">
        <v>9.625765800476074</v>
      </c>
      <c r="E249" s="101">
        <v>10.415374755859375</v>
      </c>
      <c r="F249" s="101">
        <v>19.686748245042143</v>
      </c>
      <c r="G249" s="101" t="s">
        <v>58</v>
      </c>
      <c r="H249" s="101">
        <v>26.429984836119594</v>
      </c>
      <c r="I249" s="101">
        <v>48.609985141295375</v>
      </c>
      <c r="J249" s="101" t="s">
        <v>61</v>
      </c>
      <c r="K249" s="101">
        <v>0.9263728232328237</v>
      </c>
      <c r="L249" s="101">
        <v>-0.9942427310472418</v>
      </c>
      <c r="M249" s="101">
        <v>0.21760128786542066</v>
      </c>
      <c r="N249" s="101">
        <v>-0.02670079923526999</v>
      </c>
      <c r="O249" s="101">
        <v>0.03747481919976452</v>
      </c>
      <c r="P249" s="101">
        <v>-0.02851530079046745</v>
      </c>
      <c r="Q249" s="101">
        <v>0.0044100116916804205</v>
      </c>
      <c r="R249" s="101">
        <v>-0.0004104121289832776</v>
      </c>
      <c r="S249" s="101">
        <v>0.0005125048926330129</v>
      </c>
      <c r="T249" s="101">
        <v>-0.0004173794026411845</v>
      </c>
      <c r="U249" s="101">
        <v>9.055018322626869E-05</v>
      </c>
      <c r="V249" s="101">
        <v>-1.5156330221323844E-05</v>
      </c>
      <c r="W249" s="101">
        <v>3.254313512601055E-05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1880</v>
      </c>
      <c r="B251" s="101">
        <v>131.38</v>
      </c>
      <c r="C251" s="101">
        <v>123.08</v>
      </c>
      <c r="D251" s="101">
        <v>8.27142730635277</v>
      </c>
      <c r="E251" s="101">
        <v>8.974049306009784</v>
      </c>
      <c r="F251" s="101">
        <v>17.967372684332666</v>
      </c>
      <c r="G251" s="101" t="s">
        <v>59</v>
      </c>
      <c r="H251" s="101">
        <v>-12.160751556102525</v>
      </c>
      <c r="I251" s="101">
        <v>51.71924844389747</v>
      </c>
      <c r="J251" s="101" t="s">
        <v>73</v>
      </c>
      <c r="K251" s="101">
        <v>1.8415566096702298</v>
      </c>
      <c r="M251" s="101" t="s">
        <v>68</v>
      </c>
      <c r="N251" s="101">
        <v>1.4721745741252092</v>
      </c>
      <c r="X251" s="101">
        <v>67.5</v>
      </c>
    </row>
    <row r="252" spans="1:24" s="101" customFormat="1" ht="12.75" hidden="1">
      <c r="A252" s="101">
        <v>1877</v>
      </c>
      <c r="B252" s="101">
        <v>107.45999908447266</v>
      </c>
      <c r="C252" s="101">
        <v>122.66000366210938</v>
      </c>
      <c r="D252" s="101">
        <v>9.25111198425293</v>
      </c>
      <c r="E252" s="101">
        <v>9.465298652648926</v>
      </c>
      <c r="F252" s="101">
        <v>18.291104955343542</v>
      </c>
      <c r="G252" s="101" t="s">
        <v>56</v>
      </c>
      <c r="H252" s="101">
        <v>7.068114508242971</v>
      </c>
      <c r="I252" s="101">
        <v>47.02811359271563</v>
      </c>
      <c r="J252" s="101" t="s">
        <v>62</v>
      </c>
      <c r="K252" s="101">
        <v>0.7681394324585984</v>
      </c>
      <c r="L252" s="101">
        <v>1.1020010022633673</v>
      </c>
      <c r="M252" s="101">
        <v>0.1818464992078513</v>
      </c>
      <c r="N252" s="101">
        <v>0.045585042415194316</v>
      </c>
      <c r="O252" s="101">
        <v>0.03084981396029867</v>
      </c>
      <c r="P252" s="101">
        <v>0.03161289129407356</v>
      </c>
      <c r="Q252" s="101">
        <v>0.0037551413501924905</v>
      </c>
      <c r="R252" s="101">
        <v>0.000701695648019532</v>
      </c>
      <c r="S252" s="101">
        <v>0.0004047117269546876</v>
      </c>
      <c r="T252" s="101">
        <v>0.0004651673527946963</v>
      </c>
      <c r="U252" s="101">
        <v>8.214822856331494E-05</v>
      </c>
      <c r="V252" s="101">
        <v>2.605241351602848E-05</v>
      </c>
      <c r="W252" s="101">
        <v>2.523478073918127E-05</v>
      </c>
      <c r="X252" s="101">
        <v>67.5</v>
      </c>
    </row>
    <row r="253" spans="1:24" s="101" customFormat="1" ht="12.75" hidden="1">
      <c r="A253" s="101">
        <v>1878</v>
      </c>
      <c r="B253" s="101">
        <v>151.4600067138672</v>
      </c>
      <c r="C253" s="101">
        <v>158.9600067138672</v>
      </c>
      <c r="D253" s="101">
        <v>8.393507957458496</v>
      </c>
      <c r="E253" s="101">
        <v>9.04397201538086</v>
      </c>
      <c r="F253" s="101">
        <v>25.986485937041145</v>
      </c>
      <c r="G253" s="101" t="s">
        <v>57</v>
      </c>
      <c r="H253" s="101">
        <v>-10.183472457830376</v>
      </c>
      <c r="I253" s="101">
        <v>73.77653425603681</v>
      </c>
      <c r="J253" s="101" t="s">
        <v>60</v>
      </c>
      <c r="K253" s="101">
        <v>-0.07307547307062535</v>
      </c>
      <c r="L253" s="101">
        <v>-0.005995728655707169</v>
      </c>
      <c r="M253" s="101">
        <v>0.019355864321880013</v>
      </c>
      <c r="N253" s="101">
        <v>-0.0004712030243840208</v>
      </c>
      <c r="O253" s="101">
        <v>-0.002603177042707909</v>
      </c>
      <c r="P253" s="101">
        <v>-0.0006860419158864331</v>
      </c>
      <c r="Q253" s="101">
        <v>0.000497540252034247</v>
      </c>
      <c r="R253" s="101">
        <v>-3.7914761122173496E-05</v>
      </c>
      <c r="S253" s="101">
        <v>-6.861173832915725E-06</v>
      </c>
      <c r="T253" s="101">
        <v>-4.885530473720059E-05</v>
      </c>
      <c r="U253" s="101">
        <v>1.7322358193976217E-05</v>
      </c>
      <c r="V253" s="101">
        <v>-2.9930892929584524E-06</v>
      </c>
      <c r="W253" s="101">
        <v>4.0439857303379413E-07</v>
      </c>
      <c r="X253" s="101">
        <v>67.5</v>
      </c>
    </row>
    <row r="254" spans="1:24" s="101" customFormat="1" ht="12.75" hidden="1">
      <c r="A254" s="101">
        <v>1879</v>
      </c>
      <c r="B254" s="101">
        <v>103.5199966430664</v>
      </c>
      <c r="C254" s="101">
        <v>97.22000122070312</v>
      </c>
      <c r="D254" s="101">
        <v>9.24614143371582</v>
      </c>
      <c r="E254" s="101">
        <v>10.199870109558105</v>
      </c>
      <c r="F254" s="101">
        <v>24.479034667780798</v>
      </c>
      <c r="G254" s="101" t="s">
        <v>58</v>
      </c>
      <c r="H254" s="101">
        <v>26.941256613081897</v>
      </c>
      <c r="I254" s="101">
        <v>62.961253256148304</v>
      </c>
      <c r="J254" s="101" t="s">
        <v>61</v>
      </c>
      <c r="K254" s="101">
        <v>0.7646555845171876</v>
      </c>
      <c r="L254" s="101">
        <v>-1.1019846914668792</v>
      </c>
      <c r="M254" s="101">
        <v>0.18081343918664905</v>
      </c>
      <c r="N254" s="101">
        <v>-0.04558260698671014</v>
      </c>
      <c r="O254" s="101">
        <v>0.030739786770069784</v>
      </c>
      <c r="P254" s="101">
        <v>-0.03160544640501948</v>
      </c>
      <c r="Q254" s="101">
        <v>0.003722034424549453</v>
      </c>
      <c r="R254" s="101">
        <v>-0.0007006705740493171</v>
      </c>
      <c r="S254" s="101">
        <v>0.0004046535632220235</v>
      </c>
      <c r="T254" s="101">
        <v>-0.00046259466631713415</v>
      </c>
      <c r="U254" s="101">
        <v>8.030110436781188E-05</v>
      </c>
      <c r="V254" s="101">
        <v>-2.5879908548805208E-05</v>
      </c>
      <c r="W254" s="101">
        <v>2.5231540197710524E-05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1880</v>
      </c>
      <c r="B256" s="101">
        <v>133.74</v>
      </c>
      <c r="C256" s="101">
        <v>147.84</v>
      </c>
      <c r="D256" s="101">
        <v>8.53866853881272</v>
      </c>
      <c r="E256" s="101">
        <v>9.205450643365847</v>
      </c>
      <c r="F256" s="101">
        <v>20.334689257971263</v>
      </c>
      <c r="G256" s="101" t="s">
        <v>59</v>
      </c>
      <c r="H256" s="101">
        <v>-9.532759123902949</v>
      </c>
      <c r="I256" s="101">
        <v>56.70724087609706</v>
      </c>
      <c r="J256" s="101" t="s">
        <v>73</v>
      </c>
      <c r="K256" s="101">
        <v>1.2776222352134492</v>
      </c>
      <c r="M256" s="101" t="s">
        <v>68</v>
      </c>
      <c r="N256" s="101">
        <v>1.1485440722213198</v>
      </c>
      <c r="X256" s="101">
        <v>67.5</v>
      </c>
    </row>
    <row r="257" spans="1:24" s="101" customFormat="1" ht="12.75" hidden="1">
      <c r="A257" s="101">
        <v>1877</v>
      </c>
      <c r="B257" s="101">
        <v>123.5199966430664</v>
      </c>
      <c r="C257" s="101">
        <v>118.62000274658203</v>
      </c>
      <c r="D257" s="101">
        <v>9.146844863891602</v>
      </c>
      <c r="E257" s="101">
        <v>9.701739311218262</v>
      </c>
      <c r="F257" s="101">
        <v>26.271637928176947</v>
      </c>
      <c r="G257" s="101" t="s">
        <v>56</v>
      </c>
      <c r="H257" s="101">
        <v>12.342911528749767</v>
      </c>
      <c r="I257" s="101">
        <v>68.36290817181617</v>
      </c>
      <c r="J257" s="101" t="s">
        <v>62</v>
      </c>
      <c r="K257" s="101">
        <v>0.3597742246620347</v>
      </c>
      <c r="L257" s="101">
        <v>1.0663419492291129</v>
      </c>
      <c r="M257" s="101">
        <v>0.08517169997481254</v>
      </c>
      <c r="N257" s="101">
        <v>0.05193142545049058</v>
      </c>
      <c r="O257" s="101">
        <v>0.014449112815419175</v>
      </c>
      <c r="P257" s="101">
        <v>0.030590000154874373</v>
      </c>
      <c r="Q257" s="101">
        <v>0.0017587860439422268</v>
      </c>
      <c r="R257" s="101">
        <v>0.0007994024395157722</v>
      </c>
      <c r="S257" s="101">
        <v>0.00018952895061816064</v>
      </c>
      <c r="T257" s="101">
        <v>0.00045011703150913513</v>
      </c>
      <c r="U257" s="101">
        <v>3.8476291256555145E-05</v>
      </c>
      <c r="V257" s="101">
        <v>2.9678205621702204E-05</v>
      </c>
      <c r="W257" s="101">
        <v>1.1815044515006233E-05</v>
      </c>
      <c r="X257" s="101">
        <v>67.5</v>
      </c>
    </row>
    <row r="258" spans="1:24" s="101" customFormat="1" ht="12.75" hidden="1">
      <c r="A258" s="101">
        <v>1878</v>
      </c>
      <c r="B258" s="101">
        <v>148.5800018310547</v>
      </c>
      <c r="C258" s="101">
        <v>151.5800018310547</v>
      </c>
      <c r="D258" s="101">
        <v>8.633554458618164</v>
      </c>
      <c r="E258" s="101">
        <v>9.125713348388672</v>
      </c>
      <c r="F258" s="101">
        <v>25.361698525017776</v>
      </c>
      <c r="G258" s="101" t="s">
        <v>57</v>
      </c>
      <c r="H258" s="101">
        <v>-11.087678068568735</v>
      </c>
      <c r="I258" s="101">
        <v>69.99232376248595</v>
      </c>
      <c r="J258" s="101" t="s">
        <v>60</v>
      </c>
      <c r="K258" s="101">
        <v>0.061185786985999684</v>
      </c>
      <c r="L258" s="101">
        <v>-0.0058014770057958085</v>
      </c>
      <c r="M258" s="101">
        <v>-0.013530082298008306</v>
      </c>
      <c r="N258" s="101">
        <v>-0.0005367209175865738</v>
      </c>
      <c r="O258" s="101">
        <v>0.0026110097347363075</v>
      </c>
      <c r="P258" s="101">
        <v>-0.0006638369597329115</v>
      </c>
      <c r="Q258" s="101">
        <v>-0.00023373232160161324</v>
      </c>
      <c r="R258" s="101">
        <v>-4.3177745077614464E-05</v>
      </c>
      <c r="S258" s="101">
        <v>4.6750182171088915E-05</v>
      </c>
      <c r="T258" s="101">
        <v>-4.7276932762011584E-05</v>
      </c>
      <c r="U258" s="101">
        <v>-2.0536328909178803E-06</v>
      </c>
      <c r="V258" s="101">
        <v>-3.4076057015343245E-06</v>
      </c>
      <c r="W258" s="101">
        <v>3.2873581451581052E-06</v>
      </c>
      <c r="X258" s="101">
        <v>67.5</v>
      </c>
    </row>
    <row r="259" spans="1:24" s="101" customFormat="1" ht="12.75" hidden="1">
      <c r="A259" s="101">
        <v>1879</v>
      </c>
      <c r="B259" s="101">
        <v>109.4800033569336</v>
      </c>
      <c r="C259" s="101">
        <v>101.9800033569336</v>
      </c>
      <c r="D259" s="101">
        <v>8.961443901062012</v>
      </c>
      <c r="E259" s="101">
        <v>10.98677921295166</v>
      </c>
      <c r="F259" s="101">
        <v>23.939921670523187</v>
      </c>
      <c r="G259" s="101" t="s">
        <v>58</v>
      </c>
      <c r="H259" s="101">
        <v>21.566721289974502</v>
      </c>
      <c r="I259" s="101">
        <v>63.546724646908096</v>
      </c>
      <c r="J259" s="101" t="s">
        <v>61</v>
      </c>
      <c r="K259" s="101">
        <v>0.35453320324346504</v>
      </c>
      <c r="L259" s="101">
        <v>-1.0663261675258162</v>
      </c>
      <c r="M259" s="101">
        <v>0.08409016202629535</v>
      </c>
      <c r="N259" s="101">
        <v>-0.05192865182128731</v>
      </c>
      <c r="O259" s="101">
        <v>0.014211245171265707</v>
      </c>
      <c r="P259" s="101">
        <v>-0.03058279630717418</v>
      </c>
      <c r="Q259" s="101">
        <v>0.0017431860343074884</v>
      </c>
      <c r="R259" s="101">
        <v>-0.0007982355182737614</v>
      </c>
      <c r="S259" s="101">
        <v>0.0001836726533520741</v>
      </c>
      <c r="T259" s="101">
        <v>-0.0004476273379533605</v>
      </c>
      <c r="U259" s="101">
        <v>3.8421446885933407E-05</v>
      </c>
      <c r="V259" s="101">
        <v>-2.9481928571701462E-05</v>
      </c>
      <c r="W259" s="101">
        <v>1.1348504452880191E-05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17.967372684332666</v>
      </c>
      <c r="G260" s="102"/>
      <c r="H260" s="102"/>
      <c r="I260" s="115"/>
      <c r="J260" s="115" t="s">
        <v>158</v>
      </c>
      <c r="K260" s="102">
        <f>AVERAGE(K258,K253,K248,K243,K238,K233)</f>
        <v>-0.4125081225113006</v>
      </c>
      <c r="L260" s="102">
        <f>AVERAGE(L258,L253,L248,L243,L238,L233)</f>
        <v>-0.005673522224467793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29.435474379230893</v>
      </c>
      <c r="G261" s="102"/>
      <c r="H261" s="102"/>
      <c r="I261" s="115"/>
      <c r="J261" s="115" t="s">
        <v>159</v>
      </c>
      <c r="K261" s="102">
        <f>AVERAGE(K259,K254,K249,K244,K239,K234)</f>
        <v>0.5185378642900546</v>
      </c>
      <c r="L261" s="102">
        <f>AVERAGE(L259,L254,L249,L244,L239,L234)</f>
        <v>-1.0427950828883181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0.25781757656956283</v>
      </c>
      <c r="L262" s="102">
        <f>ABS(L260/$H$33)</f>
        <v>0.01575978395685498</v>
      </c>
      <c r="M262" s="115" t="s">
        <v>111</v>
      </c>
      <c r="N262" s="102">
        <f>K262+L262+L263+K263</f>
        <v>1.2199480738600565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0.29462378652844007</v>
      </c>
      <c r="L263" s="102">
        <f>ABS(L261/$H$34)</f>
        <v>0.6517469268051987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2004-12-14T10:26:53Z</cp:lastPrinted>
  <dcterms:created xsi:type="dcterms:W3CDTF">2003-07-09T12:58:06Z</dcterms:created>
  <dcterms:modified xsi:type="dcterms:W3CDTF">2004-12-18T09:59:32Z</dcterms:modified>
  <cp:category/>
  <cp:version/>
  <cp:contentType/>
  <cp:contentStatus/>
</cp:coreProperties>
</file>