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<sst xmlns="http://schemas.openxmlformats.org/spreadsheetml/2006/main" count="711" uniqueCount="166">
  <si>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</si>
  <si>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</si>
  <si>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</si>
  <si>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</si>
  <si>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</si>
  <si>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</si>
  <si>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</si>
  <si>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</si>
  <si>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</si>
  <si>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</si>
  <si>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</si>
  <si>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</si>
  <si>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</si>
  <si>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</si>
  <si>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</si>
  <si>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</si>
  <si>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</si>
  <si>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</si>
  <si>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</si>
  <si>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</si>
  <si>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</si>
  <si>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</si>
  <si>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</si>
  <si>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</si>
  <si>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</si>
  <si>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</si>
  <si>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</si>
  <si>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</si>
  <si>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</si>
  <si>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</si>
  <si>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</si>
  <si>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</si>
  <si>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</si>
  <si>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</si>
  <si>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</si>
  <si>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</si>
  <si>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</si>
  <si>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</si>
  <si>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</si>
  <si>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</si>
  <si>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</si>
  <si>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</si>
  <si>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</si>
  <si>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</si>
  <si>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</si>
  <si>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</si>
  <si>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</si>
  <si>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</si>
  <si>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</si>
  <si>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</si>
  <si>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</si>
  <si>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</si>
  <si>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</si>
  <si>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</si>
  <si>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</si>
  <si>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</si>
  <si>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</si>
  <si>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</si>
  <si>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</si>
  <si>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</si>
  <si>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</si>
  <si>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</si>
  <si>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</si>
  <si>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</si>
  <si>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</si>
  <si>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</si>
  <si>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</si>
  <si>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</si>
  <si>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</si>
  <si>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</si>
  <si>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</si>
  <si>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</si>
  <si>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</si>
  <si>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</si>
  <si>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</si>
  <si>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</si>
  <si>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</si>
  <si>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</si>
  <si>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</si>
  <si>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</si>
  <si>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</si>
  <si>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</si>
  <si>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</si>
  <si>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</si>
  <si>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</si>
  <si>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</si>
  <si>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</si>
  <si>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</si>
  <si>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</si>
  <si>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</si>
  <si>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</si>
  <si>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</si>
  <si>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</si>
  <si>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</si>
  <si>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</si>
  <si>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</si>
  <si>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</si>
  <si>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</si>
  <si>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</si>
  <si>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</si>
  <si>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</si>
  <si>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</si>
  <si>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</si>
  <si>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</si>
  <si>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</si>
  <si>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</si>
  <si>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</si>
  <si>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</si>
  <si>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</si>
  <si>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</si>
  <si>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</si>
  <si>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</si>
  <si>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</si>
  <si>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</si>
  <si>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</si>
  <si>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</si>
  <si>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</si>
  <si>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</si>
  <si>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</si>
  <si>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</si>
  <si>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</si>
  <si>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</si>
  <si>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</si>
  <si>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</si>
  <si>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</si>
  <si>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</si>
  <si>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</si>
  <si>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</si>
  <si>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</si>
  <si>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</si>
  <si>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</si>
  <si>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</si>
  <si>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</si>
  <si>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</si>
  <si>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</si>
  <si>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</si>
  <si>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</si>
  <si>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</si>
  <si>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</si>
  <si>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</si>
  <si>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</si>
  <si>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</si>
  <si>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</si>
  <si>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</si>
  <si>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</si>
  <si>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</si>
  <si>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</si>
  <si>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</si>
  <si>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</si>
  <si>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</si>
  <si>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</si>
  <si>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</si>
  <si>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</si>
  <si>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</si>
  <si>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</si>
  <si>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</si>
  <si>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</si>
  <si>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</si>
  <si>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</si>
  <si>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</si>
  <si>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</si>
  <si>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</si>
  <si>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</si>
  <si>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</si>
  <si>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444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</si>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</sst>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89.45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86.25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95.41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21.320165060451494</v>
      </c>
      <c r="C41" s="2">
        <f aca="true" t="shared" si="0" ref="C41:C55">($B$41*H41+$B$42*J41+$B$43*L41+$B$44*N41+$B$45*P41+$B$46*R41+$B$47*T41+$B$48*V41)/100</f>
        <v>2.8821844033971574E-09</v>
      </c>
      <c r="D41" s="2">
        <f aca="true" t="shared" si="1" ref="D41:D55">($B$41*I41+$B$42*K41+$B$43*M41+$B$44*O41+$B$45*Q41+$B$46*S41+$B$47*U41+$B$48*W41)/100</f>
        <v>-1.3217267898480013E-07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8.275429303847062</v>
      </c>
      <c r="C42" s="2">
        <f t="shared" si="0"/>
        <v>-9.799838657605399E-11</v>
      </c>
      <c r="D42" s="2">
        <f t="shared" si="1"/>
        <v>-3.652663185877995E-08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-20.07744827445562</v>
      </c>
      <c r="C43" s="2">
        <f t="shared" si="0"/>
        <v>-0.04310848428132794</v>
      </c>
      <c r="D43" s="2">
        <f t="shared" si="1"/>
        <v>-1.5920877366801005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7.315668201966417</v>
      </c>
      <c r="C44" s="2">
        <f t="shared" si="0"/>
        <v>0.0015278821095272691</v>
      </c>
      <c r="D44" s="2">
        <f t="shared" si="1"/>
        <v>0.2805798411970737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21.320165060451494</v>
      </c>
      <c r="C45" s="2">
        <f t="shared" si="0"/>
        <v>0.0059211744807681765</v>
      </c>
      <c r="D45" s="2">
        <f t="shared" si="1"/>
        <v>-0.37699691738805297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8.275429303847062</v>
      </c>
      <c r="C46" s="2">
        <f t="shared" si="0"/>
        <v>-0.000680129701088633</v>
      </c>
      <c r="D46" s="2">
        <f t="shared" si="1"/>
        <v>-0.06577892425024703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-20.07744827445562</v>
      </c>
      <c r="C47" s="2">
        <f t="shared" si="0"/>
        <v>-0.0024209320051995623</v>
      </c>
      <c r="D47" s="2">
        <f t="shared" si="1"/>
        <v>-0.0639188942151638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7.315668201966417</v>
      </c>
      <c r="C48" s="2">
        <f t="shared" si="0"/>
        <v>0.0001747972272190005</v>
      </c>
      <c r="D48" s="2">
        <f t="shared" si="1"/>
        <v>0.008046951488587683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-8.205679535578384E-05</v>
      </c>
      <c r="D49" s="2">
        <f t="shared" si="1"/>
        <v>-0.007785643748371321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-5.466370919997912E-05</v>
      </c>
      <c r="D50" s="2">
        <f t="shared" si="1"/>
        <v>-0.0010111432092944827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-8.82973106839406E-05</v>
      </c>
      <c r="D51" s="2">
        <f t="shared" si="1"/>
        <v>-0.0008345648448637951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1.2440088431764408E-05</v>
      </c>
      <c r="D52" s="2">
        <f t="shared" si="1"/>
        <v>0.00011775554167339227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-1.5304027155228178E-05</v>
      </c>
      <c r="D53" s="2">
        <f t="shared" si="1"/>
        <v>-0.00016962271104310593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-4.315040402026479E-06</v>
      </c>
      <c r="D54" s="2">
        <f t="shared" si="1"/>
        <v>-3.732231757569921E-05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-7.2292113286297484E-06</v>
      </c>
      <c r="D55" s="2">
        <f t="shared" si="1"/>
        <v>-5.182629958198103E-05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1885</v>
      </c>
      <c r="B3" s="31">
        <v>140.85666666666665</v>
      </c>
      <c r="C3" s="31">
        <v>139.87333333333333</v>
      </c>
      <c r="D3" s="31">
        <v>8.454480805838724</v>
      </c>
      <c r="E3" s="31">
        <v>9.046028579373063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1887</v>
      </c>
      <c r="B4" s="36">
        <v>95.41</v>
      </c>
      <c r="C4" s="36">
        <v>101.66</v>
      </c>
      <c r="D4" s="36">
        <v>9.363492381850236</v>
      </c>
      <c r="E4" s="36">
        <v>10.009383885203663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1888</v>
      </c>
      <c r="B5" s="41">
        <v>86.25</v>
      </c>
      <c r="C5" s="41">
        <v>89.45</v>
      </c>
      <c r="D5" s="41">
        <v>9.580632521046795</v>
      </c>
      <c r="E5" s="41">
        <v>10.047457846889898</v>
      </c>
      <c r="F5" s="37" t="s">
        <v>71</v>
      </c>
      <c r="I5" s="42">
        <v>3131</v>
      </c>
    </row>
    <row r="6" spans="1:6" s="33" customFormat="1" ht="13.5" thickBot="1">
      <c r="A6" s="43">
        <v>1886</v>
      </c>
      <c r="B6" s="44">
        <v>136.77333333333334</v>
      </c>
      <c r="C6" s="44">
        <v>154.57333333333335</v>
      </c>
      <c r="D6" s="44">
        <v>8.60051188495136</v>
      </c>
      <c r="E6" s="44">
        <v>8.556362281042809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164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3137</v>
      </c>
      <c r="K15" s="42">
        <v>3119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21.320165060451494</v>
      </c>
      <c r="C19" s="62">
        <v>49.23016506045149</v>
      </c>
      <c r="D19" s="63">
        <v>19.389993926019333</v>
      </c>
      <c r="K19" s="64" t="s">
        <v>93</v>
      </c>
    </row>
    <row r="20" spans="1:11" ht="12.75">
      <c r="A20" s="61" t="s">
        <v>57</v>
      </c>
      <c r="B20" s="62">
        <v>8.275429303847062</v>
      </c>
      <c r="C20" s="62">
        <v>27.025429303847066</v>
      </c>
      <c r="D20" s="63">
        <v>10.895387268005017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-20.07744827445562</v>
      </c>
      <c r="C21" s="62">
        <v>49.19588505887772</v>
      </c>
      <c r="D21" s="63">
        <v>17.76669415313543</v>
      </c>
      <c r="F21" s="39" t="s">
        <v>96</v>
      </c>
    </row>
    <row r="22" spans="1:11" ht="16.5" thickBot="1">
      <c r="A22" s="67" t="s">
        <v>59</v>
      </c>
      <c r="B22" s="68">
        <v>7.315668201966417</v>
      </c>
      <c r="C22" s="68">
        <v>80.67233486863307</v>
      </c>
      <c r="D22" s="69">
        <v>28.634569503226324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8.767508934701368</v>
      </c>
      <c r="I23" s="42">
        <v>3150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-0.04310848428132794</v>
      </c>
      <c r="C27" s="78">
        <v>0.0015278821095272691</v>
      </c>
      <c r="D27" s="78">
        <v>0.0059211744807681765</v>
      </c>
      <c r="E27" s="78">
        <v>-0.000680129701088633</v>
      </c>
      <c r="F27" s="78">
        <v>-0.0024209320051995623</v>
      </c>
      <c r="G27" s="78">
        <v>0.0001747972272190005</v>
      </c>
      <c r="H27" s="78">
        <v>-8.205679535578384E-05</v>
      </c>
      <c r="I27" s="79">
        <v>-5.466370919997912E-05</v>
      </c>
    </row>
    <row r="28" spans="1:9" ht="13.5" thickBot="1">
      <c r="A28" s="80" t="s">
        <v>61</v>
      </c>
      <c r="B28" s="81">
        <v>-1.5920877366801005</v>
      </c>
      <c r="C28" s="81">
        <v>0.2805798411970737</v>
      </c>
      <c r="D28" s="81">
        <v>-0.37699691738805297</v>
      </c>
      <c r="E28" s="81">
        <v>-0.06577892425024703</v>
      </c>
      <c r="F28" s="81">
        <v>-0.0639188942151638</v>
      </c>
      <c r="G28" s="81">
        <v>0.008046951488587683</v>
      </c>
      <c r="H28" s="81">
        <v>-0.007785643748371321</v>
      </c>
      <c r="I28" s="82">
        <v>-0.0010111432092944827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1885</v>
      </c>
      <c r="B39" s="89">
        <v>140.85666666666665</v>
      </c>
      <c r="C39" s="89">
        <v>139.87333333333333</v>
      </c>
      <c r="D39" s="89">
        <v>8.454480805838724</v>
      </c>
      <c r="E39" s="89">
        <v>9.046028579373063</v>
      </c>
      <c r="F39" s="90">
        <f>I39*D39/(23678+B39)*1000</f>
        <v>28.634569503226324</v>
      </c>
      <c r="G39" s="91" t="s">
        <v>59</v>
      </c>
      <c r="H39" s="92">
        <f>I39-B39+X39</f>
        <v>7.315668201966417</v>
      </c>
      <c r="I39" s="92">
        <f>(B39+C42-2*X39)*(23678+B39)*E42/((23678+C42)*D39+E42*(23678+B39))</f>
        <v>80.67233486863307</v>
      </c>
      <c r="J39" s="39" t="s">
        <v>73</v>
      </c>
      <c r="K39" s="39">
        <f>(K40*K40+L40*L40+M40*M40+N40*N40+O40*O40+P40*P40+Q40*Q40+R40*R40+S40*S40+T40*T40+U40*U40+V40*V40+W40*W40)</f>
        <v>2.7660368196776672</v>
      </c>
      <c r="M39" s="39" t="s">
        <v>68</v>
      </c>
      <c r="N39" s="39">
        <f>(K44*K44+L44*L44+M44*M44+N44*N44+O44*O44+P44*P44+Q44*Q44+R44*R44+S44*S44+T44*T44+U44*U44+V44*V44+W44*W44)</f>
        <v>1.468519713828576</v>
      </c>
      <c r="X39" s="28">
        <f>(1-$H$2)*1000</f>
        <v>67.5</v>
      </c>
    </row>
    <row r="40" spans="1:24" ht="12.75">
      <c r="A40" s="86">
        <v>1887</v>
      </c>
      <c r="B40" s="89">
        <v>95.41</v>
      </c>
      <c r="C40" s="89">
        <v>101.66</v>
      </c>
      <c r="D40" s="89">
        <v>9.363492381850236</v>
      </c>
      <c r="E40" s="89">
        <v>10.009383885203663</v>
      </c>
      <c r="F40" s="90">
        <f>I40*D40/(23678+B40)*1000</f>
        <v>19.389993926019333</v>
      </c>
      <c r="G40" s="91" t="s">
        <v>56</v>
      </c>
      <c r="H40" s="92">
        <f>I40-B40+X40</f>
        <v>21.320165060451494</v>
      </c>
      <c r="I40" s="92">
        <f>(B40+C39-2*X40)*(23678+B40)*E39/((23678+C39)*D40+E39*(23678+B40))</f>
        <v>49.23016506045149</v>
      </c>
      <c r="J40" s="39" t="s">
        <v>62</v>
      </c>
      <c r="K40" s="73">
        <f aca="true" t="shared" si="0" ref="K40:W40">SQRT(K41*K41+K42*K42)</f>
        <v>1.592671247528566</v>
      </c>
      <c r="L40" s="73">
        <f t="shared" si="0"/>
        <v>0.2805840011652762</v>
      </c>
      <c r="M40" s="73">
        <f t="shared" si="0"/>
        <v>0.37704341398216484</v>
      </c>
      <c r="N40" s="73">
        <f t="shared" si="0"/>
        <v>0.06578244030081311</v>
      </c>
      <c r="O40" s="73">
        <f t="shared" si="0"/>
        <v>0.06396472425847781</v>
      </c>
      <c r="P40" s="73">
        <f t="shared" si="0"/>
        <v>0.00804884975200351</v>
      </c>
      <c r="Q40" s="73">
        <f t="shared" si="0"/>
        <v>0.007786076155177105</v>
      </c>
      <c r="R40" s="73">
        <f t="shared" si="0"/>
        <v>0.0010126197266525307</v>
      </c>
      <c r="S40" s="73">
        <f t="shared" si="0"/>
        <v>0.0008392227924434291</v>
      </c>
      <c r="T40" s="73">
        <f t="shared" si="0"/>
        <v>0.0001184108246529182</v>
      </c>
      <c r="U40" s="73">
        <f t="shared" si="0"/>
        <v>0.00017031170643493938</v>
      </c>
      <c r="V40" s="73">
        <f t="shared" si="0"/>
        <v>3.757093241979053E-05</v>
      </c>
      <c r="W40" s="73">
        <f t="shared" si="0"/>
        <v>5.2328069186577445E-05</v>
      </c>
      <c r="X40" s="28">
        <f>(1-$H$2)*1000</f>
        <v>67.5</v>
      </c>
    </row>
    <row r="41" spans="1:24" ht="12.75">
      <c r="A41" s="86">
        <v>1888</v>
      </c>
      <c r="B41" s="89">
        <v>86.25</v>
      </c>
      <c r="C41" s="89">
        <v>89.45</v>
      </c>
      <c r="D41" s="89">
        <v>9.580632521046795</v>
      </c>
      <c r="E41" s="89">
        <v>10.047457846889898</v>
      </c>
      <c r="F41" s="90">
        <f>I41*D41/(23678+B41)*1000</f>
        <v>10.895387268005017</v>
      </c>
      <c r="G41" s="91" t="s">
        <v>57</v>
      </c>
      <c r="H41" s="92">
        <f>I41-B41+X41</f>
        <v>8.275429303847062</v>
      </c>
      <c r="I41" s="92">
        <f>(B41+C40-2*X41)*(23678+B41)*E40/((23678+C40)*D41+E40*(23678+B41))</f>
        <v>27.025429303847066</v>
      </c>
      <c r="J41" s="39" t="s">
        <v>60</v>
      </c>
      <c r="K41" s="73">
        <f>'calcul config'!C43</f>
        <v>-0.04310848428132794</v>
      </c>
      <c r="L41" s="73">
        <f>'calcul config'!C44</f>
        <v>0.0015278821095272691</v>
      </c>
      <c r="M41" s="73">
        <f>'calcul config'!C45</f>
        <v>0.0059211744807681765</v>
      </c>
      <c r="N41" s="73">
        <f>'calcul config'!C46</f>
        <v>-0.000680129701088633</v>
      </c>
      <c r="O41" s="73">
        <f>'calcul config'!C47</f>
        <v>-0.0024209320051995623</v>
      </c>
      <c r="P41" s="73">
        <f>'calcul config'!C48</f>
        <v>0.0001747972272190005</v>
      </c>
      <c r="Q41" s="73">
        <f>'calcul config'!C49</f>
        <v>-8.205679535578384E-05</v>
      </c>
      <c r="R41" s="73">
        <f>'calcul config'!C50</f>
        <v>-5.466370919997912E-05</v>
      </c>
      <c r="S41" s="73">
        <f>'calcul config'!C51</f>
        <v>-8.82973106839406E-05</v>
      </c>
      <c r="T41" s="73">
        <f>'calcul config'!C52</f>
        <v>1.2440088431764408E-05</v>
      </c>
      <c r="U41" s="73">
        <f>'calcul config'!C53</f>
        <v>-1.5304027155228178E-05</v>
      </c>
      <c r="V41" s="73">
        <f>'calcul config'!C54</f>
        <v>-4.315040402026479E-06</v>
      </c>
      <c r="W41" s="73">
        <f>'calcul config'!C55</f>
        <v>-7.2292113286297484E-06</v>
      </c>
      <c r="X41" s="28">
        <f>(1-$H$2)*1000</f>
        <v>67.5</v>
      </c>
    </row>
    <row r="42" spans="1:24" ht="12.75">
      <c r="A42" s="86">
        <v>1886</v>
      </c>
      <c r="B42" s="89">
        <v>136.77333333333334</v>
      </c>
      <c r="C42" s="89">
        <v>154.57333333333335</v>
      </c>
      <c r="D42" s="89">
        <v>8.60051188495136</v>
      </c>
      <c r="E42" s="89">
        <v>8.556362281042809</v>
      </c>
      <c r="F42" s="90">
        <f>I42*D42/(23678+B42)*1000</f>
        <v>17.76669415313543</v>
      </c>
      <c r="G42" s="91" t="s">
        <v>58</v>
      </c>
      <c r="H42" s="92">
        <f>I42-B42+X42</f>
        <v>-20.07744827445562</v>
      </c>
      <c r="I42" s="92">
        <f>(B42+C41-2*X42)*(23678+B42)*E41/((23678+C41)*D42+E41*(23678+B42))</f>
        <v>49.19588505887772</v>
      </c>
      <c r="J42" s="39" t="s">
        <v>61</v>
      </c>
      <c r="K42" s="73">
        <f>'calcul config'!D43</f>
        <v>-1.5920877366801005</v>
      </c>
      <c r="L42" s="73">
        <f>'calcul config'!D44</f>
        <v>0.2805798411970737</v>
      </c>
      <c r="M42" s="73">
        <f>'calcul config'!D45</f>
        <v>-0.37699691738805297</v>
      </c>
      <c r="N42" s="73">
        <f>'calcul config'!D46</f>
        <v>-0.06577892425024703</v>
      </c>
      <c r="O42" s="73">
        <f>'calcul config'!D47</f>
        <v>-0.0639188942151638</v>
      </c>
      <c r="P42" s="73">
        <f>'calcul config'!D48</f>
        <v>0.008046951488587683</v>
      </c>
      <c r="Q42" s="73">
        <f>'calcul config'!D49</f>
        <v>-0.007785643748371321</v>
      </c>
      <c r="R42" s="73">
        <f>'calcul config'!D50</f>
        <v>-0.0010111432092944827</v>
      </c>
      <c r="S42" s="73">
        <f>'calcul config'!D51</f>
        <v>-0.0008345648448637951</v>
      </c>
      <c r="T42" s="73">
        <f>'calcul config'!D52</f>
        <v>0.00011775554167339227</v>
      </c>
      <c r="U42" s="73">
        <f>'calcul config'!D53</f>
        <v>-0.00016962271104310593</v>
      </c>
      <c r="V42" s="73">
        <f>'calcul config'!D54</f>
        <v>-3.732231757569921E-05</v>
      </c>
      <c r="W42" s="73">
        <f>'calcul config'!D55</f>
        <v>-5.182629958198103E-05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1.0617808316857107</v>
      </c>
      <c r="L44" s="73">
        <f>L40/(L43*1.5)</f>
        <v>0.2672228582526441</v>
      </c>
      <c r="M44" s="73">
        <f aca="true" t="shared" si="1" ref="M44:W44">M40/(M43*1.5)</f>
        <v>0.41893712664684984</v>
      </c>
      <c r="N44" s="73">
        <f t="shared" si="1"/>
        <v>0.08770992040108415</v>
      </c>
      <c r="O44" s="73">
        <f t="shared" si="1"/>
        <v>0.2842876633710125</v>
      </c>
      <c r="P44" s="73">
        <f t="shared" si="1"/>
        <v>0.05365899834669006</v>
      </c>
      <c r="Q44" s="73">
        <f t="shared" si="1"/>
        <v>0.05190717436784736</v>
      </c>
      <c r="R44" s="73">
        <f t="shared" si="1"/>
        <v>0.002250266059227846</v>
      </c>
      <c r="S44" s="73">
        <f t="shared" si="1"/>
        <v>0.011189637232579052</v>
      </c>
      <c r="T44" s="73">
        <f t="shared" si="1"/>
        <v>0.0015788109953722425</v>
      </c>
      <c r="U44" s="73">
        <f t="shared" si="1"/>
        <v>0.0022708227524658583</v>
      </c>
      <c r="V44" s="73">
        <f t="shared" si="1"/>
        <v>0.000500945765597207</v>
      </c>
      <c r="W44" s="73">
        <f t="shared" si="1"/>
        <v>0.0006977075891543658</v>
      </c>
      <c r="X44" s="73"/>
      <c r="Y44" s="73"/>
    </row>
    <row r="45" s="101" customFormat="1" ht="12.75"/>
    <row r="46" spans="1:24" s="101" customFormat="1" ht="12.75">
      <c r="A46" s="101">
        <v>1888</v>
      </c>
      <c r="B46" s="101">
        <v>78.6</v>
      </c>
      <c r="C46" s="101">
        <v>86.2</v>
      </c>
      <c r="D46" s="101">
        <v>9.279056405173844</v>
      </c>
      <c r="E46" s="101">
        <v>9.55993993250338</v>
      </c>
      <c r="F46" s="101">
        <v>8.767508934701368</v>
      </c>
      <c r="G46" s="101" t="s">
        <v>59</v>
      </c>
      <c r="H46" s="101">
        <v>11.346916331060314</v>
      </c>
      <c r="I46" s="101">
        <v>22.446916331060308</v>
      </c>
      <c r="J46" s="101" t="s">
        <v>73</v>
      </c>
      <c r="K46" s="101">
        <v>4.4878036634079725</v>
      </c>
      <c r="M46" s="101" t="s">
        <v>68</v>
      </c>
      <c r="N46" s="101">
        <v>2.3400954634749835</v>
      </c>
      <c r="X46" s="101">
        <v>67.5</v>
      </c>
    </row>
    <row r="47" spans="1:24" s="101" customFormat="1" ht="12.75">
      <c r="A47" s="101">
        <v>1885</v>
      </c>
      <c r="B47" s="101">
        <v>136.60000610351562</v>
      </c>
      <c r="C47" s="101">
        <v>143.39999389648438</v>
      </c>
      <c r="D47" s="101">
        <v>8.383591651916504</v>
      </c>
      <c r="E47" s="101">
        <v>9.007279396057129</v>
      </c>
      <c r="F47" s="101">
        <v>16.483834864084987</v>
      </c>
      <c r="G47" s="101" t="s">
        <v>56</v>
      </c>
      <c r="H47" s="101">
        <v>-22.275691400030667</v>
      </c>
      <c r="I47" s="101">
        <v>46.82431470348496</v>
      </c>
      <c r="J47" s="101" t="s">
        <v>62</v>
      </c>
      <c r="K47" s="101">
        <v>2.0527349773606707</v>
      </c>
      <c r="L47" s="101">
        <v>0.14814066284188035</v>
      </c>
      <c r="M47" s="101">
        <v>0.48595754140052344</v>
      </c>
      <c r="N47" s="101">
        <v>0.09520270446644476</v>
      </c>
      <c r="O47" s="101">
        <v>0.08244205976956191</v>
      </c>
      <c r="P47" s="101">
        <v>0.004249840258579924</v>
      </c>
      <c r="Q47" s="101">
        <v>0.010035039456431204</v>
      </c>
      <c r="R47" s="101">
        <v>0.0014653276942108635</v>
      </c>
      <c r="S47" s="101">
        <v>0.0010816662632796127</v>
      </c>
      <c r="T47" s="101">
        <v>6.255504562048939E-05</v>
      </c>
      <c r="U47" s="101">
        <v>0.0002194815414931667</v>
      </c>
      <c r="V47" s="101">
        <v>5.4388186588683986E-05</v>
      </c>
      <c r="W47" s="101">
        <v>6.745654260746903E-05</v>
      </c>
      <c r="X47" s="101">
        <v>67.5</v>
      </c>
    </row>
    <row r="48" spans="1:24" s="101" customFormat="1" ht="12.75">
      <c r="A48" s="101">
        <v>1886</v>
      </c>
      <c r="B48" s="101">
        <v>137.5800018310547</v>
      </c>
      <c r="C48" s="101">
        <v>161.47999572753906</v>
      </c>
      <c r="D48" s="101">
        <v>8.59228229522705</v>
      </c>
      <c r="E48" s="101">
        <v>8.457184791564941</v>
      </c>
      <c r="F48" s="101">
        <v>26.951360409065224</v>
      </c>
      <c r="G48" s="101" t="s">
        <v>57</v>
      </c>
      <c r="H48" s="101">
        <v>4.62218530923802</v>
      </c>
      <c r="I48" s="101">
        <v>74.70218714029271</v>
      </c>
      <c r="J48" s="101" t="s">
        <v>60</v>
      </c>
      <c r="K48" s="101">
        <v>0.26656766505405954</v>
      </c>
      <c r="L48" s="101">
        <v>0.0008063815208164141</v>
      </c>
      <c r="M48" s="101">
        <v>-0.05762545158280496</v>
      </c>
      <c r="N48" s="101">
        <v>-0.0009848477117033296</v>
      </c>
      <c r="O48" s="101">
        <v>0.011586789050162652</v>
      </c>
      <c r="P48" s="101">
        <v>9.210300170702606E-05</v>
      </c>
      <c r="Q48" s="101">
        <v>-0.0009280453179705618</v>
      </c>
      <c r="R48" s="101">
        <v>-7.916793254892008E-05</v>
      </c>
      <c r="S48" s="101">
        <v>0.000224001034135044</v>
      </c>
      <c r="T48" s="101">
        <v>6.556061090044516E-06</v>
      </c>
      <c r="U48" s="101">
        <v>-2.916774645012954E-06</v>
      </c>
      <c r="V48" s="101">
        <v>-6.241415925813395E-06</v>
      </c>
      <c r="W48" s="101">
        <v>1.6157446858718073E-05</v>
      </c>
      <c r="X48" s="101">
        <v>67.5</v>
      </c>
    </row>
    <row r="49" spans="1:24" s="101" customFormat="1" ht="12.75">
      <c r="A49" s="101">
        <v>1887</v>
      </c>
      <c r="B49" s="101">
        <v>94.12000274658203</v>
      </c>
      <c r="C49" s="101">
        <v>99.72000122070312</v>
      </c>
      <c r="D49" s="101">
        <v>9.319705963134766</v>
      </c>
      <c r="E49" s="101">
        <v>9.987568855285645</v>
      </c>
      <c r="F49" s="101">
        <v>22.45985448237114</v>
      </c>
      <c r="G49" s="101" t="s">
        <v>58</v>
      </c>
      <c r="H49" s="101">
        <v>30.669181924171703</v>
      </c>
      <c r="I49" s="101">
        <v>57.289184670753734</v>
      </c>
      <c r="J49" s="101" t="s">
        <v>61</v>
      </c>
      <c r="K49" s="101">
        <v>2.0353531799733284</v>
      </c>
      <c r="L49" s="101">
        <v>0.14813846811707806</v>
      </c>
      <c r="M49" s="101">
        <v>0.4825287964193632</v>
      </c>
      <c r="N49" s="101">
        <v>-0.09519761033087949</v>
      </c>
      <c r="O49" s="101">
        <v>0.08162376822075203</v>
      </c>
      <c r="P49" s="101">
        <v>0.004248842108212922</v>
      </c>
      <c r="Q49" s="101">
        <v>0.009992034266350572</v>
      </c>
      <c r="R49" s="101">
        <v>-0.0014631875101562533</v>
      </c>
      <c r="S49" s="101">
        <v>0.0010582180502258084</v>
      </c>
      <c r="T49" s="101">
        <v>6.221054408671502E-05</v>
      </c>
      <c r="U49" s="101">
        <v>0.00021946215956717202</v>
      </c>
      <c r="V49" s="101">
        <v>-5.402887716440633E-05</v>
      </c>
      <c r="W49" s="101">
        <v>6.549291604105734E-05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1888</v>
      </c>
      <c r="B56" s="101">
        <v>83.14</v>
      </c>
      <c r="C56" s="101">
        <v>93.74</v>
      </c>
      <c r="D56" s="101">
        <v>9.945328059219984</v>
      </c>
      <c r="E56" s="101">
        <v>10.344472160942795</v>
      </c>
      <c r="F56" s="101">
        <v>18.462358179678358</v>
      </c>
      <c r="G56" s="101" t="s">
        <v>59</v>
      </c>
      <c r="H56" s="101">
        <v>28.46982471621846</v>
      </c>
      <c r="I56" s="101">
        <v>44.10982471621846</v>
      </c>
      <c r="J56" s="101" t="s">
        <v>73</v>
      </c>
      <c r="K56" s="101">
        <v>3.3743788472126925</v>
      </c>
      <c r="M56" s="101" t="s">
        <v>68</v>
      </c>
      <c r="N56" s="101">
        <v>1.7558549415799243</v>
      </c>
      <c r="X56" s="101">
        <v>67.5</v>
      </c>
    </row>
    <row r="57" spans="1:24" s="101" customFormat="1" ht="12.75" hidden="1">
      <c r="A57" s="101">
        <v>1887</v>
      </c>
      <c r="B57" s="101">
        <v>102.19999694824219</v>
      </c>
      <c r="C57" s="101">
        <v>104.5999984741211</v>
      </c>
      <c r="D57" s="101">
        <v>9.302512168884277</v>
      </c>
      <c r="E57" s="101">
        <v>9.909913063049316</v>
      </c>
      <c r="F57" s="101">
        <v>12.553729589238781</v>
      </c>
      <c r="G57" s="101" t="s">
        <v>56</v>
      </c>
      <c r="H57" s="101">
        <v>-2.608644105055305</v>
      </c>
      <c r="I57" s="101">
        <v>32.09135284318689</v>
      </c>
      <c r="J57" s="101" t="s">
        <v>62</v>
      </c>
      <c r="K57" s="101">
        <v>1.7813745978988553</v>
      </c>
      <c r="L57" s="101">
        <v>0.11358119548182317</v>
      </c>
      <c r="M57" s="101">
        <v>0.42171642962441114</v>
      </c>
      <c r="N57" s="101">
        <v>0.07163070804612082</v>
      </c>
      <c r="O57" s="101">
        <v>0.07154301634308192</v>
      </c>
      <c r="P57" s="101">
        <v>0.00325822506932757</v>
      </c>
      <c r="Q57" s="101">
        <v>0.008708397754601244</v>
      </c>
      <c r="R57" s="101">
        <v>0.0011025975097893532</v>
      </c>
      <c r="S57" s="101">
        <v>0.0009386401245116253</v>
      </c>
      <c r="T57" s="101">
        <v>4.7991515778757644E-05</v>
      </c>
      <c r="U57" s="101">
        <v>0.00019046050971923822</v>
      </c>
      <c r="V57" s="101">
        <v>4.093816551158215E-05</v>
      </c>
      <c r="W57" s="101">
        <v>5.852825004037089E-05</v>
      </c>
      <c r="X57" s="101">
        <v>67.5</v>
      </c>
    </row>
    <row r="58" spans="1:24" s="101" customFormat="1" ht="12.75" hidden="1">
      <c r="A58" s="101">
        <v>1886</v>
      </c>
      <c r="B58" s="101">
        <v>145.02000427246094</v>
      </c>
      <c r="C58" s="101">
        <v>169.22000122070312</v>
      </c>
      <c r="D58" s="101">
        <v>8.68927001953125</v>
      </c>
      <c r="E58" s="101">
        <v>8.327343940734863</v>
      </c>
      <c r="F58" s="101">
        <v>22.292935185066963</v>
      </c>
      <c r="G58" s="101" t="s">
        <v>57</v>
      </c>
      <c r="H58" s="101">
        <v>-16.40036595139867</v>
      </c>
      <c r="I58" s="101">
        <v>61.11963832106227</v>
      </c>
      <c r="J58" s="101" t="s">
        <v>60</v>
      </c>
      <c r="K58" s="101">
        <v>1.727506375451388</v>
      </c>
      <c r="L58" s="101">
        <v>0.0006189067618776774</v>
      </c>
      <c r="M58" s="101">
        <v>-0.4077671963163722</v>
      </c>
      <c r="N58" s="101">
        <v>-0.000740194121190961</v>
      </c>
      <c r="O58" s="101">
        <v>0.06956386505732784</v>
      </c>
      <c r="P58" s="101">
        <v>7.045221310036629E-05</v>
      </c>
      <c r="Q58" s="101">
        <v>-0.008359155104863517</v>
      </c>
      <c r="R58" s="101">
        <v>-5.94766566453968E-05</v>
      </c>
      <c r="S58" s="101">
        <v>0.0009253926682773922</v>
      </c>
      <c r="T58" s="101">
        <v>4.995824167374938E-06</v>
      </c>
      <c r="U58" s="101">
        <v>-0.0001780166181440544</v>
      </c>
      <c r="V58" s="101">
        <v>-4.676692589876257E-06</v>
      </c>
      <c r="W58" s="101">
        <v>5.7995362469394787E-05</v>
      </c>
      <c r="X58" s="101">
        <v>67.5</v>
      </c>
    </row>
    <row r="59" spans="1:24" s="101" customFormat="1" ht="12.75" hidden="1">
      <c r="A59" s="101">
        <v>1885</v>
      </c>
      <c r="B59" s="101">
        <v>148.47999572753906</v>
      </c>
      <c r="C59" s="101">
        <v>144.5800018310547</v>
      </c>
      <c r="D59" s="101">
        <v>8.597960472106934</v>
      </c>
      <c r="E59" s="101">
        <v>9.047920227050781</v>
      </c>
      <c r="F59" s="101">
        <v>32.422919190540476</v>
      </c>
      <c r="G59" s="101" t="s">
        <v>58</v>
      </c>
      <c r="H59" s="101">
        <v>8.869688741549425</v>
      </c>
      <c r="I59" s="101">
        <v>89.84968446908849</v>
      </c>
      <c r="J59" s="101" t="s">
        <v>61</v>
      </c>
      <c r="K59" s="101">
        <v>0.4347610617501485</v>
      </c>
      <c r="L59" s="101">
        <v>0.11357950925012941</v>
      </c>
      <c r="M59" s="101">
        <v>0.10756700527320671</v>
      </c>
      <c r="N59" s="101">
        <v>-0.07162688355534919</v>
      </c>
      <c r="O59" s="101">
        <v>0.016711429195385145</v>
      </c>
      <c r="P59" s="101">
        <v>0.00325746329036321</v>
      </c>
      <c r="Q59" s="101">
        <v>0.0024414580449350727</v>
      </c>
      <c r="R59" s="101">
        <v>-0.001100992187033118</v>
      </c>
      <c r="S59" s="101">
        <v>0.000157142269430118</v>
      </c>
      <c r="T59" s="101">
        <v>4.7730779667122725E-05</v>
      </c>
      <c r="U59" s="101">
        <v>6.77147652071981E-05</v>
      </c>
      <c r="V59" s="101">
        <v>-4.067016033744508E-05</v>
      </c>
      <c r="W59" s="101">
        <v>7.879973656789051E-06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1888</v>
      </c>
      <c r="B61" s="101">
        <v>87.38</v>
      </c>
      <c r="C61" s="101">
        <v>91.78</v>
      </c>
      <c r="D61" s="101">
        <v>9.816246962819589</v>
      </c>
      <c r="E61" s="101">
        <v>10.386076834170163</v>
      </c>
      <c r="F61" s="101">
        <v>18.390609949340003</v>
      </c>
      <c r="G61" s="101" t="s">
        <v>59</v>
      </c>
      <c r="H61" s="101">
        <v>24.644127758120945</v>
      </c>
      <c r="I61" s="101">
        <v>44.52412775812094</v>
      </c>
      <c r="J61" s="101" t="s">
        <v>73</v>
      </c>
      <c r="K61" s="101">
        <v>2.3847381169285926</v>
      </c>
      <c r="M61" s="101" t="s">
        <v>68</v>
      </c>
      <c r="N61" s="101">
        <v>1.2505660561060246</v>
      </c>
      <c r="X61" s="101">
        <v>67.5</v>
      </c>
    </row>
    <row r="62" spans="1:24" s="101" customFormat="1" ht="12.75" hidden="1">
      <c r="A62" s="101">
        <v>1887</v>
      </c>
      <c r="B62" s="101">
        <v>91.23999786376953</v>
      </c>
      <c r="C62" s="101">
        <v>101.63999938964844</v>
      </c>
      <c r="D62" s="101">
        <v>9.428908348083496</v>
      </c>
      <c r="E62" s="101">
        <v>10.113689422607422</v>
      </c>
      <c r="F62" s="101">
        <v>9.984385461008362</v>
      </c>
      <c r="G62" s="101" t="s">
        <v>56</v>
      </c>
      <c r="H62" s="101">
        <v>1.4295387880664094</v>
      </c>
      <c r="I62" s="101">
        <v>25.16953665183594</v>
      </c>
      <c r="J62" s="101" t="s">
        <v>62</v>
      </c>
      <c r="K62" s="101">
        <v>1.4893489386668564</v>
      </c>
      <c r="L62" s="101">
        <v>0.19130507437782554</v>
      </c>
      <c r="M62" s="101">
        <v>0.3525828692477731</v>
      </c>
      <c r="N62" s="101">
        <v>0.044760329624352196</v>
      </c>
      <c r="O62" s="101">
        <v>0.059814759998975064</v>
      </c>
      <c r="P62" s="101">
        <v>0.005487848609123157</v>
      </c>
      <c r="Q62" s="101">
        <v>0.007280799058231793</v>
      </c>
      <c r="R62" s="101">
        <v>0.0006890054240342512</v>
      </c>
      <c r="S62" s="101">
        <v>0.0007847609652335435</v>
      </c>
      <c r="T62" s="101">
        <v>8.078936625415049E-05</v>
      </c>
      <c r="U62" s="101">
        <v>0.00015924078205686328</v>
      </c>
      <c r="V62" s="101">
        <v>2.5584231441500833E-05</v>
      </c>
      <c r="W62" s="101">
        <v>4.89321703725422E-05</v>
      </c>
      <c r="X62" s="101">
        <v>67.5</v>
      </c>
    </row>
    <row r="63" spans="1:24" s="101" customFormat="1" ht="12.75" hidden="1">
      <c r="A63" s="101">
        <v>1886</v>
      </c>
      <c r="B63" s="101">
        <v>138.97999572753906</v>
      </c>
      <c r="C63" s="101">
        <v>144.27999877929688</v>
      </c>
      <c r="D63" s="101">
        <v>8.49185562133789</v>
      </c>
      <c r="E63" s="101">
        <v>8.520723342895508</v>
      </c>
      <c r="F63" s="101">
        <v>20.485197007077957</v>
      </c>
      <c r="G63" s="101" t="s">
        <v>57</v>
      </c>
      <c r="H63" s="101">
        <v>-14.025471171074045</v>
      </c>
      <c r="I63" s="101">
        <v>57.45452455646502</v>
      </c>
      <c r="J63" s="101" t="s">
        <v>60</v>
      </c>
      <c r="K63" s="101">
        <v>1.4870000173092917</v>
      </c>
      <c r="L63" s="101">
        <v>0.0010416497142529048</v>
      </c>
      <c r="M63" s="101">
        <v>-0.35222909716540146</v>
      </c>
      <c r="N63" s="101">
        <v>-0.00046234482069017674</v>
      </c>
      <c r="O63" s="101">
        <v>0.05968072148823364</v>
      </c>
      <c r="P63" s="101">
        <v>0.00011889268608239199</v>
      </c>
      <c r="Q63" s="101">
        <v>-0.007279545460991893</v>
      </c>
      <c r="R63" s="101">
        <v>-3.7140479920232475E-05</v>
      </c>
      <c r="S63" s="101">
        <v>0.0007776715527093584</v>
      </c>
      <c r="T63" s="101">
        <v>8.448162455355698E-06</v>
      </c>
      <c r="U63" s="101">
        <v>-0.00015894713456803675</v>
      </c>
      <c r="V63" s="101">
        <v>-2.91697465119996E-06</v>
      </c>
      <c r="W63" s="101">
        <v>4.82456497920031E-05</v>
      </c>
      <c r="X63" s="101">
        <v>67.5</v>
      </c>
    </row>
    <row r="64" spans="1:24" s="101" customFormat="1" ht="12.75" hidden="1">
      <c r="A64" s="101">
        <v>1885</v>
      </c>
      <c r="B64" s="101">
        <v>145.13999938964844</v>
      </c>
      <c r="C64" s="101">
        <v>139.94000244140625</v>
      </c>
      <c r="D64" s="101">
        <v>8.557278633117676</v>
      </c>
      <c r="E64" s="101">
        <v>9.16452407836914</v>
      </c>
      <c r="F64" s="101">
        <v>27.674990094258767</v>
      </c>
      <c r="G64" s="101" t="s">
        <v>58</v>
      </c>
      <c r="H64" s="101">
        <v>-0.59387389063059</v>
      </c>
      <c r="I64" s="101">
        <v>77.04612549901785</v>
      </c>
      <c r="J64" s="101" t="s">
        <v>61</v>
      </c>
      <c r="K64" s="101">
        <v>-0.08361345364388433</v>
      </c>
      <c r="L64" s="101">
        <v>0.19130223848292566</v>
      </c>
      <c r="M64" s="101">
        <v>-0.015790592042050446</v>
      </c>
      <c r="N64" s="101">
        <v>-0.04475794170141698</v>
      </c>
      <c r="O64" s="101">
        <v>-0.004002123983446173</v>
      </c>
      <c r="P64" s="101">
        <v>0.005486560569778765</v>
      </c>
      <c r="Q64" s="101">
        <v>-0.00013510295223011787</v>
      </c>
      <c r="R64" s="101">
        <v>-0.0006880036766616245</v>
      </c>
      <c r="S64" s="101">
        <v>-0.00010524603869456832</v>
      </c>
      <c r="T64" s="101">
        <v>8.03464389433358E-05</v>
      </c>
      <c r="U64" s="101">
        <v>9.666182425955318E-06</v>
      </c>
      <c r="V64" s="101">
        <v>-2.541739871301815E-05</v>
      </c>
      <c r="W64" s="101">
        <v>-8.16789896576148E-06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1888</v>
      </c>
      <c r="B66" s="101">
        <v>98.34</v>
      </c>
      <c r="C66" s="101">
        <v>91.64</v>
      </c>
      <c r="D66" s="101">
        <v>9.463426967712584</v>
      </c>
      <c r="E66" s="101">
        <v>9.91768526027855</v>
      </c>
      <c r="F66" s="101">
        <v>19.33969931000491</v>
      </c>
      <c r="G66" s="101" t="s">
        <v>59</v>
      </c>
      <c r="H66" s="101">
        <v>17.749931307261676</v>
      </c>
      <c r="I66" s="101">
        <v>48.58993130726168</v>
      </c>
      <c r="J66" s="101" t="s">
        <v>73</v>
      </c>
      <c r="K66" s="101">
        <v>1.4873824203164046</v>
      </c>
      <c r="M66" s="101" t="s">
        <v>68</v>
      </c>
      <c r="N66" s="101">
        <v>0.7738561443085548</v>
      </c>
      <c r="X66" s="101">
        <v>67.5</v>
      </c>
    </row>
    <row r="67" spans="1:24" s="101" customFormat="1" ht="12.75" hidden="1">
      <c r="A67" s="101">
        <v>1887</v>
      </c>
      <c r="B67" s="101">
        <v>102.5199966430664</v>
      </c>
      <c r="C67" s="101">
        <v>106.81999969482422</v>
      </c>
      <c r="D67" s="101">
        <v>9.40434741973877</v>
      </c>
      <c r="E67" s="101">
        <v>10.111000061035156</v>
      </c>
      <c r="F67" s="101">
        <v>12.011290971690741</v>
      </c>
      <c r="G67" s="101" t="s">
        <v>56</v>
      </c>
      <c r="H67" s="101">
        <v>-4.647368709492653</v>
      </c>
      <c r="I67" s="101">
        <v>30.372627933573753</v>
      </c>
      <c r="J67" s="101" t="s">
        <v>62</v>
      </c>
      <c r="K67" s="101">
        <v>1.1832065361435902</v>
      </c>
      <c r="L67" s="101">
        <v>0.06201138895902511</v>
      </c>
      <c r="M67" s="101">
        <v>0.28010842946131453</v>
      </c>
      <c r="N67" s="101">
        <v>0.05294110331647171</v>
      </c>
      <c r="O67" s="101">
        <v>0.04751962350013674</v>
      </c>
      <c r="P67" s="101">
        <v>0.0017788995619656357</v>
      </c>
      <c r="Q67" s="101">
        <v>0.00578421368922519</v>
      </c>
      <c r="R67" s="101">
        <v>0.0008148978860757338</v>
      </c>
      <c r="S67" s="101">
        <v>0.0006234597704683829</v>
      </c>
      <c r="T67" s="101">
        <v>2.6207095251246996E-05</v>
      </c>
      <c r="U67" s="101">
        <v>0.00012650594178872238</v>
      </c>
      <c r="V67" s="101">
        <v>3.025461426391419E-05</v>
      </c>
      <c r="W67" s="101">
        <v>3.887684012983548E-05</v>
      </c>
      <c r="X67" s="101">
        <v>67.5</v>
      </c>
    </row>
    <row r="68" spans="1:24" s="101" customFormat="1" ht="12.75" hidden="1">
      <c r="A68" s="101">
        <v>1886</v>
      </c>
      <c r="B68" s="101">
        <v>134.47999572753906</v>
      </c>
      <c r="C68" s="101">
        <v>161.3800048828125</v>
      </c>
      <c r="D68" s="101">
        <v>8.562039375305176</v>
      </c>
      <c r="E68" s="101">
        <v>8.51549243927002</v>
      </c>
      <c r="F68" s="101">
        <v>20.706958275131154</v>
      </c>
      <c r="G68" s="101" t="s">
        <v>57</v>
      </c>
      <c r="H68" s="101">
        <v>-9.390441640566593</v>
      </c>
      <c r="I68" s="101">
        <v>57.58955408697248</v>
      </c>
      <c r="J68" s="101" t="s">
        <v>60</v>
      </c>
      <c r="K68" s="101">
        <v>1.046035069072875</v>
      </c>
      <c r="L68" s="101">
        <v>0.0003379577853649859</v>
      </c>
      <c r="M68" s="101">
        <v>-0.24613052937006064</v>
      </c>
      <c r="N68" s="101">
        <v>-0.0005471916316440828</v>
      </c>
      <c r="O68" s="101">
        <v>0.04224762679587291</v>
      </c>
      <c r="P68" s="101">
        <v>3.843640869957599E-05</v>
      </c>
      <c r="Q68" s="101">
        <v>-0.005008352443986932</v>
      </c>
      <c r="R68" s="101">
        <v>-4.397287586301443E-05</v>
      </c>
      <c r="S68" s="101">
        <v>0.0005722935957040284</v>
      </c>
      <c r="T68" s="101">
        <v>2.7245020696717472E-06</v>
      </c>
      <c r="U68" s="101">
        <v>-0.00010417719714769661</v>
      </c>
      <c r="V68" s="101">
        <v>-3.4594352887749504E-06</v>
      </c>
      <c r="W68" s="101">
        <v>3.61778987995891E-05</v>
      </c>
      <c r="X68" s="101">
        <v>67.5</v>
      </c>
    </row>
    <row r="69" spans="1:24" s="101" customFormat="1" ht="12.75" hidden="1">
      <c r="A69" s="101">
        <v>1885</v>
      </c>
      <c r="B69" s="101">
        <v>144.1199951171875</v>
      </c>
      <c r="C69" s="101">
        <v>136.52000427246094</v>
      </c>
      <c r="D69" s="101">
        <v>8.271997451782227</v>
      </c>
      <c r="E69" s="101">
        <v>8.983128547668457</v>
      </c>
      <c r="F69" s="101">
        <v>30.020875218095618</v>
      </c>
      <c r="G69" s="101" t="s">
        <v>58</v>
      </c>
      <c r="H69" s="101">
        <v>9.835651898253744</v>
      </c>
      <c r="I69" s="101">
        <v>86.45564701544124</v>
      </c>
      <c r="J69" s="101" t="s">
        <v>61</v>
      </c>
      <c r="K69" s="101">
        <v>0.5529813210612261</v>
      </c>
      <c r="L69" s="101">
        <v>0.06201046802889664</v>
      </c>
      <c r="M69" s="101">
        <v>0.13371796725682727</v>
      </c>
      <c r="N69" s="101">
        <v>-0.05293827539393015</v>
      </c>
      <c r="O69" s="101">
        <v>0.021754370772591628</v>
      </c>
      <c r="P69" s="101">
        <v>0.0017784842687096813</v>
      </c>
      <c r="Q69" s="101">
        <v>0.0028937058937338824</v>
      </c>
      <c r="R69" s="101">
        <v>-0.0008137106063700016</v>
      </c>
      <c r="S69" s="101">
        <v>0.0002473502086286625</v>
      </c>
      <c r="T69" s="101">
        <v>2.6065090254596994E-05</v>
      </c>
      <c r="U69" s="101">
        <v>7.176952627892682E-05</v>
      </c>
      <c r="V69" s="101">
        <v>-3.0056180591369534E-05</v>
      </c>
      <c r="W69" s="101">
        <v>1.4232650383097173E-05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1888</v>
      </c>
      <c r="B71" s="101">
        <v>89.76</v>
      </c>
      <c r="C71" s="101">
        <v>94.16</v>
      </c>
      <c r="D71" s="101">
        <v>9.538213021056432</v>
      </c>
      <c r="E71" s="101">
        <v>9.97972007942602</v>
      </c>
      <c r="F71" s="101">
        <v>17.414266138555604</v>
      </c>
      <c r="G71" s="101" t="s">
        <v>59</v>
      </c>
      <c r="H71" s="101">
        <v>21.13367313810253</v>
      </c>
      <c r="I71" s="101">
        <v>43.393673138102535</v>
      </c>
      <c r="J71" s="101" t="s">
        <v>73</v>
      </c>
      <c r="K71" s="101">
        <v>2.097793342582511</v>
      </c>
      <c r="M71" s="101" t="s">
        <v>68</v>
      </c>
      <c r="N71" s="101">
        <v>1.0914907040665118</v>
      </c>
      <c r="X71" s="101">
        <v>67.5</v>
      </c>
    </row>
    <row r="72" spans="1:24" s="101" customFormat="1" ht="12.75" hidden="1">
      <c r="A72" s="101">
        <v>1887</v>
      </c>
      <c r="B72" s="101">
        <v>92.5999984741211</v>
      </c>
      <c r="C72" s="101">
        <v>98.5999984741211</v>
      </c>
      <c r="D72" s="101">
        <v>9.512201309204102</v>
      </c>
      <c r="E72" s="101">
        <v>10.067397117614746</v>
      </c>
      <c r="F72" s="101">
        <v>10.604371739921902</v>
      </c>
      <c r="G72" s="101" t="s">
        <v>56</v>
      </c>
      <c r="H72" s="101">
        <v>1.39989052853268</v>
      </c>
      <c r="I72" s="101">
        <v>26.49988900265377</v>
      </c>
      <c r="J72" s="101" t="s">
        <v>62</v>
      </c>
      <c r="K72" s="101">
        <v>1.4052724808753343</v>
      </c>
      <c r="L72" s="101">
        <v>0.07021172027553575</v>
      </c>
      <c r="M72" s="101">
        <v>0.3326792567385453</v>
      </c>
      <c r="N72" s="101">
        <v>0.06449300158388842</v>
      </c>
      <c r="O72" s="101">
        <v>0.056438147385789846</v>
      </c>
      <c r="P72" s="101">
        <v>0.002014217119584036</v>
      </c>
      <c r="Q72" s="101">
        <v>0.006869788356861831</v>
      </c>
      <c r="R72" s="101">
        <v>0.0009927385548071726</v>
      </c>
      <c r="S72" s="101">
        <v>0.0007404608690114792</v>
      </c>
      <c r="T72" s="101">
        <v>2.960129141200972E-05</v>
      </c>
      <c r="U72" s="101">
        <v>0.00015024637315155743</v>
      </c>
      <c r="V72" s="101">
        <v>3.685843303680665E-05</v>
      </c>
      <c r="W72" s="101">
        <v>4.616959457419825E-05</v>
      </c>
      <c r="X72" s="101">
        <v>67.5</v>
      </c>
    </row>
    <row r="73" spans="1:24" s="101" customFormat="1" ht="12.75" hidden="1">
      <c r="A73" s="101">
        <v>1886</v>
      </c>
      <c r="B73" s="101">
        <v>136.05999755859375</v>
      </c>
      <c r="C73" s="101">
        <v>141.75999450683594</v>
      </c>
      <c r="D73" s="101">
        <v>8.566322326660156</v>
      </c>
      <c r="E73" s="101">
        <v>8.92862606048584</v>
      </c>
      <c r="F73" s="101">
        <v>19.382672410564997</v>
      </c>
      <c r="G73" s="101" t="s">
        <v>57</v>
      </c>
      <c r="H73" s="101">
        <v>-14.676883417337805</v>
      </c>
      <c r="I73" s="101">
        <v>53.883114141255945</v>
      </c>
      <c r="J73" s="101" t="s">
        <v>60</v>
      </c>
      <c r="K73" s="101">
        <v>1.3784234322569808</v>
      </c>
      <c r="L73" s="101">
        <v>-0.00038118399155702784</v>
      </c>
      <c r="M73" s="101">
        <v>-0.32556615662027083</v>
      </c>
      <c r="N73" s="101">
        <v>-0.0006664276180782144</v>
      </c>
      <c r="O73" s="101">
        <v>0.05547505511810574</v>
      </c>
      <c r="P73" s="101">
        <v>-4.390530072983321E-05</v>
      </c>
      <c r="Q73" s="101">
        <v>-0.006683508815125944</v>
      </c>
      <c r="R73" s="101">
        <v>-5.3556602874518706E-05</v>
      </c>
      <c r="S73" s="101">
        <v>0.000735360632130133</v>
      </c>
      <c r="T73" s="101">
        <v>-3.1443058625205238E-06</v>
      </c>
      <c r="U73" s="101">
        <v>-0.0001429588649638825</v>
      </c>
      <c r="V73" s="101">
        <v>-4.21320945145756E-06</v>
      </c>
      <c r="W73" s="101">
        <v>4.600575755454504E-05</v>
      </c>
      <c r="X73" s="101">
        <v>67.5</v>
      </c>
    </row>
    <row r="74" spans="1:24" s="101" customFormat="1" ht="12.75" hidden="1">
      <c r="A74" s="101">
        <v>1885</v>
      </c>
      <c r="B74" s="101">
        <v>128.0399932861328</v>
      </c>
      <c r="C74" s="101">
        <v>133.83999633789062</v>
      </c>
      <c r="D74" s="101">
        <v>8.462464332580566</v>
      </c>
      <c r="E74" s="101">
        <v>9.172737121582031</v>
      </c>
      <c r="F74" s="101">
        <v>24.594363744828307</v>
      </c>
      <c r="G74" s="101" t="s">
        <v>58</v>
      </c>
      <c r="H74" s="101">
        <v>8.647229715168393</v>
      </c>
      <c r="I74" s="101">
        <v>69.1872230013012</v>
      </c>
      <c r="J74" s="101" t="s">
        <v>61</v>
      </c>
      <c r="K74" s="101">
        <v>0.27338541824757473</v>
      </c>
      <c r="L74" s="101">
        <v>-0.07021068553158172</v>
      </c>
      <c r="M74" s="101">
        <v>0.0684263511201366</v>
      </c>
      <c r="N74" s="101">
        <v>-0.0644895582829445</v>
      </c>
      <c r="O74" s="101">
        <v>0.010381846655738427</v>
      </c>
      <c r="P74" s="101">
        <v>-0.0020137385454406026</v>
      </c>
      <c r="Q74" s="101">
        <v>0.0015889310829007581</v>
      </c>
      <c r="R74" s="101">
        <v>-0.0009912928570756346</v>
      </c>
      <c r="S74" s="101">
        <v>8.675851111220227E-05</v>
      </c>
      <c r="T74" s="101">
        <v>-2.9433820579422568E-05</v>
      </c>
      <c r="U74" s="101">
        <v>4.6224837192092435E-05</v>
      </c>
      <c r="V74" s="101">
        <v>-3.661683973320074E-05</v>
      </c>
      <c r="W74" s="101">
        <v>3.886095080959591E-06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1888</v>
      </c>
      <c r="B76" s="101">
        <v>80.28</v>
      </c>
      <c r="C76" s="101">
        <v>79.18</v>
      </c>
      <c r="D76" s="101">
        <v>9.441523710298323</v>
      </c>
      <c r="E76" s="101">
        <v>10.096852814018474</v>
      </c>
      <c r="F76" s="101">
        <v>16.608657567501243</v>
      </c>
      <c r="G76" s="101" t="s">
        <v>59</v>
      </c>
      <c r="H76" s="101">
        <v>29.013374567540588</v>
      </c>
      <c r="I76" s="101">
        <v>41.79337456754059</v>
      </c>
      <c r="J76" s="101" t="s">
        <v>73</v>
      </c>
      <c r="K76" s="101">
        <v>2.871626191992847</v>
      </c>
      <c r="M76" s="101" t="s">
        <v>68</v>
      </c>
      <c r="N76" s="101">
        <v>1.5396472770118208</v>
      </c>
      <c r="X76" s="101">
        <v>67.5</v>
      </c>
    </row>
    <row r="77" spans="1:24" s="101" customFormat="1" ht="12.75" hidden="1">
      <c r="A77" s="101">
        <v>1887</v>
      </c>
      <c r="B77" s="101">
        <v>89.77999877929688</v>
      </c>
      <c r="C77" s="101">
        <v>98.58000183105469</v>
      </c>
      <c r="D77" s="101">
        <v>9.213278770446777</v>
      </c>
      <c r="E77" s="101">
        <v>9.866734504699707</v>
      </c>
      <c r="F77" s="101">
        <v>6.884723033019944</v>
      </c>
      <c r="G77" s="101" t="s">
        <v>56</v>
      </c>
      <c r="H77" s="101">
        <v>-4.519265984992046</v>
      </c>
      <c r="I77" s="101">
        <v>17.76073279430483</v>
      </c>
      <c r="J77" s="101" t="s">
        <v>62</v>
      </c>
      <c r="K77" s="101">
        <v>1.6122085440296983</v>
      </c>
      <c r="L77" s="101">
        <v>0.34396272726095456</v>
      </c>
      <c r="M77" s="101">
        <v>0.38166853368480513</v>
      </c>
      <c r="N77" s="101">
        <v>0.06383515499803148</v>
      </c>
      <c r="O77" s="101">
        <v>0.06474896856303043</v>
      </c>
      <c r="P77" s="101">
        <v>0.009867144976286282</v>
      </c>
      <c r="Q77" s="101">
        <v>0.007881409045025194</v>
      </c>
      <c r="R77" s="101">
        <v>0.0009825934195836217</v>
      </c>
      <c r="S77" s="101">
        <v>0.000849508510541241</v>
      </c>
      <c r="T77" s="101">
        <v>0.0001452339192981033</v>
      </c>
      <c r="U77" s="101">
        <v>0.00017237795973792862</v>
      </c>
      <c r="V77" s="101">
        <v>3.6480563077404266E-05</v>
      </c>
      <c r="W77" s="101">
        <v>5.297212396412749E-05</v>
      </c>
      <c r="X77" s="101">
        <v>67.5</v>
      </c>
    </row>
    <row r="78" spans="1:24" s="101" customFormat="1" ht="12.75" hidden="1">
      <c r="A78" s="101">
        <v>1886</v>
      </c>
      <c r="B78" s="101">
        <v>128.52000427246094</v>
      </c>
      <c r="C78" s="101">
        <v>149.32000732421875</v>
      </c>
      <c r="D78" s="101">
        <v>8.701301574707031</v>
      </c>
      <c r="E78" s="101">
        <v>8.5888032913208</v>
      </c>
      <c r="F78" s="101">
        <v>17.898286792428962</v>
      </c>
      <c r="G78" s="101" t="s">
        <v>57</v>
      </c>
      <c r="H78" s="101">
        <v>-12.05078755151169</v>
      </c>
      <c r="I78" s="101">
        <v>48.969216720949255</v>
      </c>
      <c r="J78" s="101" t="s">
        <v>60</v>
      </c>
      <c r="K78" s="101">
        <v>1.5806606205937737</v>
      </c>
      <c r="L78" s="101">
        <v>0.001872333456879846</v>
      </c>
      <c r="M78" s="101">
        <v>-0.37332152670910096</v>
      </c>
      <c r="N78" s="101">
        <v>-0.0006596942444792124</v>
      </c>
      <c r="O78" s="101">
        <v>0.06361572859733197</v>
      </c>
      <c r="P78" s="101">
        <v>0.00021389700625140453</v>
      </c>
      <c r="Q78" s="101">
        <v>-0.007663371033623311</v>
      </c>
      <c r="R78" s="101">
        <v>-5.300041646426549E-05</v>
      </c>
      <c r="S78" s="101">
        <v>0.0008434176569009728</v>
      </c>
      <c r="T78" s="101">
        <v>1.5212725320597643E-05</v>
      </c>
      <c r="U78" s="101">
        <v>-0.00016389330941526728</v>
      </c>
      <c r="V78" s="101">
        <v>-4.1667821202474454E-06</v>
      </c>
      <c r="W78" s="101">
        <v>5.277329530662474E-05</v>
      </c>
      <c r="X78" s="101">
        <v>67.5</v>
      </c>
    </row>
    <row r="79" spans="1:24" s="101" customFormat="1" ht="12.75" hidden="1">
      <c r="A79" s="101">
        <v>1885</v>
      </c>
      <c r="B79" s="101">
        <v>142.75999450683594</v>
      </c>
      <c r="C79" s="101">
        <v>140.9600067138672</v>
      </c>
      <c r="D79" s="101">
        <v>8.453593254089355</v>
      </c>
      <c r="E79" s="101">
        <v>8.900583267211914</v>
      </c>
      <c r="F79" s="101">
        <v>28.089842247326207</v>
      </c>
      <c r="G79" s="101" t="s">
        <v>58</v>
      </c>
      <c r="H79" s="101">
        <v>3.89231035872335</v>
      </c>
      <c r="I79" s="101">
        <v>79.15230486555929</v>
      </c>
      <c r="J79" s="101" t="s">
        <v>61</v>
      </c>
      <c r="K79" s="101">
        <v>0.3173773652081478</v>
      </c>
      <c r="L79" s="101">
        <v>0.3439576312748709</v>
      </c>
      <c r="M79" s="101">
        <v>0.07938455328774784</v>
      </c>
      <c r="N79" s="101">
        <v>-0.06383174615445285</v>
      </c>
      <c r="O79" s="101">
        <v>0.012061011773765158</v>
      </c>
      <c r="P79" s="101">
        <v>0.009864826306315196</v>
      </c>
      <c r="Q79" s="101">
        <v>0.0018410195371120156</v>
      </c>
      <c r="R79" s="101">
        <v>-0.000981162975281706</v>
      </c>
      <c r="S79" s="101">
        <v>0.0001015448940600698</v>
      </c>
      <c r="T79" s="101">
        <v>0.00014443498296122043</v>
      </c>
      <c r="U79" s="101">
        <v>5.341483064021077E-05</v>
      </c>
      <c r="V79" s="101">
        <v>-3.6241818514070975E-05</v>
      </c>
      <c r="W79" s="101">
        <v>4.585326569686114E-06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1888</v>
      </c>
      <c r="B81" s="101">
        <v>78.6</v>
      </c>
      <c r="C81" s="101">
        <v>86.2</v>
      </c>
      <c r="D81" s="101">
        <v>9.279056405173844</v>
      </c>
      <c r="E81" s="101">
        <v>9.55993993250338</v>
      </c>
      <c r="F81" s="101">
        <v>16.714946977892097</v>
      </c>
      <c r="G81" s="101" t="s">
        <v>59</v>
      </c>
      <c r="H81" s="101">
        <v>31.694255367774318</v>
      </c>
      <c r="I81" s="101">
        <v>42.79425536777431</v>
      </c>
      <c r="J81" s="101" t="s">
        <v>73</v>
      </c>
      <c r="K81" s="101">
        <v>3.8725134260480147</v>
      </c>
      <c r="M81" s="101" t="s">
        <v>68</v>
      </c>
      <c r="N81" s="101">
        <v>2.023394215620866</v>
      </c>
      <c r="X81" s="101">
        <v>67.5</v>
      </c>
    </row>
    <row r="82" spans="1:24" s="101" customFormat="1" ht="12.75" hidden="1">
      <c r="A82" s="101">
        <v>1887</v>
      </c>
      <c r="B82" s="101">
        <v>94.12000274658203</v>
      </c>
      <c r="C82" s="101">
        <v>99.72000122070312</v>
      </c>
      <c r="D82" s="101">
        <v>9.319705963134766</v>
      </c>
      <c r="E82" s="101">
        <v>9.987568855285645</v>
      </c>
      <c r="F82" s="101">
        <v>8.99822760178648</v>
      </c>
      <c r="G82" s="101" t="s">
        <v>56</v>
      </c>
      <c r="H82" s="101">
        <v>-3.667889535303715</v>
      </c>
      <c r="I82" s="101">
        <v>22.952113211278323</v>
      </c>
      <c r="J82" s="101" t="s">
        <v>62</v>
      </c>
      <c r="K82" s="101">
        <v>1.9055396718549988</v>
      </c>
      <c r="L82" s="101">
        <v>0.14783436816172638</v>
      </c>
      <c r="M82" s="101">
        <v>0.4511109230236884</v>
      </c>
      <c r="N82" s="101">
        <v>0.10055299563647437</v>
      </c>
      <c r="O82" s="101">
        <v>0.07652971530206092</v>
      </c>
      <c r="P82" s="101">
        <v>0.004240838935677237</v>
      </c>
      <c r="Q82" s="101">
        <v>0.009315383547370394</v>
      </c>
      <c r="R82" s="101">
        <v>0.001547778928163781</v>
      </c>
      <c r="S82" s="101">
        <v>0.0010040727572904885</v>
      </c>
      <c r="T82" s="101">
        <v>6.245168140482943E-05</v>
      </c>
      <c r="U82" s="101">
        <v>0.0002037372129886704</v>
      </c>
      <c r="V82" s="101">
        <v>5.746041692963585E-05</v>
      </c>
      <c r="W82" s="101">
        <v>6.261010078700175E-05</v>
      </c>
      <c r="X82" s="101">
        <v>67.5</v>
      </c>
    </row>
    <row r="83" spans="1:24" s="101" customFormat="1" ht="12.75" hidden="1">
      <c r="A83" s="101">
        <v>1886</v>
      </c>
      <c r="B83" s="101">
        <v>137.5800018310547</v>
      </c>
      <c r="C83" s="101">
        <v>161.47999572753906</v>
      </c>
      <c r="D83" s="101">
        <v>8.59228229522705</v>
      </c>
      <c r="E83" s="101">
        <v>8.457184791564941</v>
      </c>
      <c r="F83" s="101">
        <v>19.85454657022536</v>
      </c>
      <c r="G83" s="101" t="s">
        <v>57</v>
      </c>
      <c r="H83" s="101">
        <v>-15.048343652651283</v>
      </c>
      <c r="I83" s="101">
        <v>55.031658178403404</v>
      </c>
      <c r="J83" s="101" t="s">
        <v>60</v>
      </c>
      <c r="K83" s="101">
        <v>1.8002623124534147</v>
      </c>
      <c r="L83" s="101">
        <v>0.0008055306936710681</v>
      </c>
      <c r="M83" s="101">
        <v>-0.4244791539814593</v>
      </c>
      <c r="N83" s="101">
        <v>-0.001039312193475813</v>
      </c>
      <c r="O83" s="101">
        <v>0.07256792115024939</v>
      </c>
      <c r="P83" s="101">
        <v>9.176573934933933E-05</v>
      </c>
      <c r="Q83" s="101">
        <v>-0.008679671502194368</v>
      </c>
      <c r="R83" s="101">
        <v>-8.352095187809482E-05</v>
      </c>
      <c r="S83" s="101">
        <v>0.0009714476490527502</v>
      </c>
      <c r="T83" s="101">
        <v>6.511661214600137E-06</v>
      </c>
      <c r="U83" s="101">
        <v>-0.00018337637124819886</v>
      </c>
      <c r="V83" s="101">
        <v>-6.5729142330958905E-06</v>
      </c>
      <c r="W83" s="101">
        <v>6.106702183972295E-05</v>
      </c>
      <c r="X83" s="101">
        <v>67.5</v>
      </c>
    </row>
    <row r="84" spans="1:24" s="101" customFormat="1" ht="12.75" hidden="1">
      <c r="A84" s="101">
        <v>1885</v>
      </c>
      <c r="B84" s="101">
        <v>136.60000610351562</v>
      </c>
      <c r="C84" s="101">
        <v>143.39999389648438</v>
      </c>
      <c r="D84" s="101">
        <v>8.383591651916504</v>
      </c>
      <c r="E84" s="101">
        <v>9.007279396057129</v>
      </c>
      <c r="F84" s="101">
        <v>28.815451613888037</v>
      </c>
      <c r="G84" s="101" t="s">
        <v>58</v>
      </c>
      <c r="H84" s="101">
        <v>12.753748548656702</v>
      </c>
      <c r="I84" s="101">
        <v>81.85375465217233</v>
      </c>
      <c r="J84" s="101" t="s">
        <v>61</v>
      </c>
      <c r="K84" s="101">
        <v>0.6246095159162569</v>
      </c>
      <c r="L84" s="101">
        <v>0.14783217352822223</v>
      </c>
      <c r="M84" s="101">
        <v>0.15270400357053066</v>
      </c>
      <c r="N84" s="101">
        <v>-0.10054762434604472</v>
      </c>
      <c r="O84" s="101">
        <v>0.024304200133838664</v>
      </c>
      <c r="P84" s="101">
        <v>0.004239845979211711</v>
      </c>
      <c r="Q84" s="101">
        <v>0.0033822586016763957</v>
      </c>
      <c r="R84" s="101">
        <v>-0.0015455238144607155</v>
      </c>
      <c r="S84" s="101">
        <v>0.00025387313186473457</v>
      </c>
      <c r="T84" s="101">
        <v>6.211127738596744E-05</v>
      </c>
      <c r="U84" s="101">
        <v>8.87803943685406E-05</v>
      </c>
      <c r="V84" s="101">
        <v>-5.70832402042136E-05</v>
      </c>
      <c r="W84" s="101">
        <v>1.3814614152603671E-05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6.884723033019944</v>
      </c>
      <c r="G85" s="102"/>
      <c r="H85" s="102"/>
      <c r="I85" s="115"/>
      <c r="J85" s="115" t="s">
        <v>158</v>
      </c>
      <c r="K85" s="102">
        <f>AVERAGE(K83,K78,K73,K68,K63,K58)</f>
        <v>1.5033146378562874</v>
      </c>
      <c r="L85" s="102">
        <f>AVERAGE(L83,L78,L73,L68,L63,L58)</f>
        <v>0.0007158657367482424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32.422919190540476</v>
      </c>
      <c r="G86" s="102"/>
      <c r="H86" s="102"/>
      <c r="I86" s="115"/>
      <c r="J86" s="115" t="s">
        <v>159</v>
      </c>
      <c r="K86" s="102">
        <f>AVERAGE(K84,K79,K74,K69,K64,K59)</f>
        <v>0.35325020475657826</v>
      </c>
      <c r="L86" s="102">
        <f>AVERAGE(L84,L79,L74,L69,L64,L59)</f>
        <v>0.13141188917224383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0.9395716486601796</v>
      </c>
      <c r="L87" s="102">
        <f>ABS(L85/$H$33)</f>
        <v>0.0019885159354117846</v>
      </c>
      <c r="M87" s="115" t="s">
        <v>111</v>
      </c>
      <c r="N87" s="102">
        <f>K87+L87+L88+K88</f>
        <v>1.224402938939936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0.20071034361169218</v>
      </c>
      <c r="L88" s="102">
        <f>ABS(L86/$H$34)</f>
        <v>0.08213243073265239</v>
      </c>
      <c r="M88" s="102"/>
      <c r="N88" s="102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1888</v>
      </c>
      <c r="B91" s="119">
        <v>83.14</v>
      </c>
      <c r="C91" s="119">
        <v>93.74</v>
      </c>
      <c r="D91" s="119">
        <v>9.945328059219984</v>
      </c>
      <c r="E91" s="119">
        <v>10.344472160942795</v>
      </c>
      <c r="F91" s="119">
        <v>22.34194159403757</v>
      </c>
      <c r="G91" s="119" t="s">
        <v>59</v>
      </c>
      <c r="H91" s="119">
        <v>37.73883264651063</v>
      </c>
      <c r="I91" s="119">
        <v>53.37883264651063</v>
      </c>
      <c r="J91" s="119" t="s">
        <v>73</v>
      </c>
      <c r="K91" s="119">
        <v>5.012568621352497</v>
      </c>
      <c r="M91" s="119" t="s">
        <v>68</v>
      </c>
      <c r="N91" s="119">
        <v>2.6712844767224824</v>
      </c>
      <c r="X91" s="119">
        <v>67.5</v>
      </c>
    </row>
    <row r="92" spans="1:24" s="119" customFormat="1" ht="12.75" hidden="1">
      <c r="A92" s="119">
        <v>1887</v>
      </c>
      <c r="B92" s="119">
        <v>102.19999694824219</v>
      </c>
      <c r="C92" s="119">
        <v>104.5999984741211</v>
      </c>
      <c r="D92" s="119">
        <v>9.302512168884277</v>
      </c>
      <c r="E92" s="119">
        <v>9.909913063049316</v>
      </c>
      <c r="F92" s="119">
        <v>12.553729589238781</v>
      </c>
      <c r="G92" s="119" t="s">
        <v>56</v>
      </c>
      <c r="H92" s="119">
        <v>-2.608644105055305</v>
      </c>
      <c r="I92" s="119">
        <v>32.09135284318689</v>
      </c>
      <c r="J92" s="119" t="s">
        <v>62</v>
      </c>
      <c r="K92" s="119">
        <v>2.137734038550442</v>
      </c>
      <c r="L92" s="119">
        <v>0.4165789686785112</v>
      </c>
      <c r="M92" s="119">
        <v>0.5060793320551938</v>
      </c>
      <c r="N92" s="119">
        <v>0.07336040297031052</v>
      </c>
      <c r="O92" s="119">
        <v>0.08585494270009521</v>
      </c>
      <c r="P92" s="119">
        <v>0.011950231430126268</v>
      </c>
      <c r="Q92" s="119">
        <v>0.0104504794574741</v>
      </c>
      <c r="R92" s="119">
        <v>0.0011292280329324204</v>
      </c>
      <c r="S92" s="119">
        <v>0.001126411932855937</v>
      </c>
      <c r="T92" s="119">
        <v>0.0001758989027662554</v>
      </c>
      <c r="U92" s="119">
        <v>0.00022856760307685275</v>
      </c>
      <c r="V92" s="119">
        <v>4.192723507828065E-05</v>
      </c>
      <c r="W92" s="119">
        <v>7.023706465555547E-05</v>
      </c>
      <c r="X92" s="119">
        <v>67.5</v>
      </c>
    </row>
    <row r="93" spans="1:24" s="119" customFormat="1" ht="12.75" hidden="1">
      <c r="A93" s="119">
        <v>1885</v>
      </c>
      <c r="B93" s="119">
        <v>148.47999572753906</v>
      </c>
      <c r="C93" s="119">
        <v>144.5800018310547</v>
      </c>
      <c r="D93" s="119">
        <v>8.597960472106934</v>
      </c>
      <c r="E93" s="119">
        <v>9.047920227050781</v>
      </c>
      <c r="F93" s="119">
        <v>22.834784736513164</v>
      </c>
      <c r="G93" s="119" t="s">
        <v>57</v>
      </c>
      <c r="H93" s="119">
        <v>-17.700739734640763</v>
      </c>
      <c r="I93" s="119">
        <v>63.27925599289831</v>
      </c>
      <c r="J93" s="119" t="s">
        <v>60</v>
      </c>
      <c r="K93" s="119">
        <v>2.132897674047709</v>
      </c>
      <c r="L93" s="119">
        <v>0.0022676940660922755</v>
      </c>
      <c r="M93" s="119">
        <v>-0.5045149139986363</v>
      </c>
      <c r="N93" s="119">
        <v>-0.000757972452534996</v>
      </c>
      <c r="O93" s="119">
        <v>0.08571798082476054</v>
      </c>
      <c r="P93" s="119">
        <v>0.00025903369018482074</v>
      </c>
      <c r="Q93" s="119">
        <v>-0.010393040776482424</v>
      </c>
      <c r="R93" s="119">
        <v>-6.089048350808494E-05</v>
      </c>
      <c r="S93" s="119">
        <v>0.0011263430610561065</v>
      </c>
      <c r="T93" s="119">
        <v>1.8420190921188E-05</v>
      </c>
      <c r="U93" s="119">
        <v>-0.00022470164753291816</v>
      </c>
      <c r="V93" s="119">
        <v>-4.784486468969504E-06</v>
      </c>
      <c r="W93" s="119">
        <v>7.016839252326633E-05</v>
      </c>
      <c r="X93" s="119">
        <v>67.5</v>
      </c>
    </row>
    <row r="94" spans="1:24" s="119" customFormat="1" ht="12.75" hidden="1">
      <c r="A94" s="119">
        <v>1886</v>
      </c>
      <c r="B94" s="119">
        <v>145.02000427246094</v>
      </c>
      <c r="C94" s="119">
        <v>169.22000122070312</v>
      </c>
      <c r="D94" s="119">
        <v>8.68927001953125</v>
      </c>
      <c r="E94" s="119">
        <v>8.327343940734863</v>
      </c>
      <c r="F94" s="119">
        <v>28.764965181438857</v>
      </c>
      <c r="G94" s="119" t="s">
        <v>58</v>
      </c>
      <c r="H94" s="119">
        <v>1.343736801220885</v>
      </c>
      <c r="I94" s="119">
        <v>78.86374107368182</v>
      </c>
      <c r="J94" s="119" t="s">
        <v>61</v>
      </c>
      <c r="K94" s="119">
        <v>0.14371614947198594</v>
      </c>
      <c r="L94" s="119">
        <v>0.41657279641003275</v>
      </c>
      <c r="M94" s="119">
        <v>0.039761688676158084</v>
      </c>
      <c r="N94" s="119">
        <v>-0.07335648711414378</v>
      </c>
      <c r="O94" s="119">
        <v>0.004847571491233173</v>
      </c>
      <c r="P94" s="119">
        <v>0.011947423688014372</v>
      </c>
      <c r="Q94" s="119">
        <v>0.0010941774579389684</v>
      </c>
      <c r="R94" s="119">
        <v>-0.0011275851628052647</v>
      </c>
      <c r="S94" s="119">
        <v>-1.2455974109149258E-05</v>
      </c>
      <c r="T94" s="119">
        <v>0.0001749317597258987</v>
      </c>
      <c r="U94" s="119">
        <v>4.186070678201602E-05</v>
      </c>
      <c r="V94" s="119">
        <v>-4.1653351972412197E-05</v>
      </c>
      <c r="W94" s="119">
        <v>-3.1051476823979684E-06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1888</v>
      </c>
      <c r="B96" s="119">
        <v>87.38</v>
      </c>
      <c r="C96" s="119">
        <v>91.78</v>
      </c>
      <c r="D96" s="119">
        <v>9.816246962819589</v>
      </c>
      <c r="E96" s="119">
        <v>10.386076834170163</v>
      </c>
      <c r="F96" s="119">
        <v>18.528493257315755</v>
      </c>
      <c r="G96" s="119" t="s">
        <v>59</v>
      </c>
      <c r="H96" s="119">
        <v>24.97794670360105</v>
      </c>
      <c r="I96" s="119">
        <v>44.857946703601044</v>
      </c>
      <c r="J96" s="119" t="s">
        <v>73</v>
      </c>
      <c r="K96" s="119">
        <v>2.7740375950834264</v>
      </c>
      <c r="M96" s="119" t="s">
        <v>68</v>
      </c>
      <c r="N96" s="119">
        <v>1.4384381292905604</v>
      </c>
      <c r="X96" s="119">
        <v>67.5</v>
      </c>
    </row>
    <row r="97" spans="1:24" s="119" customFormat="1" ht="12.75" hidden="1">
      <c r="A97" s="119">
        <v>1887</v>
      </c>
      <c r="B97" s="119">
        <v>91.23999786376953</v>
      </c>
      <c r="C97" s="119">
        <v>101.63999938964844</v>
      </c>
      <c r="D97" s="119">
        <v>9.428908348083496</v>
      </c>
      <c r="E97" s="119">
        <v>10.113689422607422</v>
      </c>
      <c r="F97" s="119">
        <v>9.984385461008362</v>
      </c>
      <c r="G97" s="119" t="s">
        <v>56</v>
      </c>
      <c r="H97" s="119">
        <v>1.4295387880664094</v>
      </c>
      <c r="I97" s="119">
        <v>25.16953665183594</v>
      </c>
      <c r="J97" s="119" t="s">
        <v>62</v>
      </c>
      <c r="K97" s="119">
        <v>1.6175766421116538</v>
      </c>
      <c r="L97" s="119">
        <v>0.06429533986521493</v>
      </c>
      <c r="M97" s="119">
        <v>0.38293919035394625</v>
      </c>
      <c r="N97" s="119">
        <v>0.04918759051545768</v>
      </c>
      <c r="O97" s="119">
        <v>0.06496462161709715</v>
      </c>
      <c r="P97" s="119">
        <v>0.0018443470506771678</v>
      </c>
      <c r="Q97" s="119">
        <v>0.00790765429226848</v>
      </c>
      <c r="R97" s="119">
        <v>0.000757155585509447</v>
      </c>
      <c r="S97" s="119">
        <v>0.0008523244468971782</v>
      </c>
      <c r="T97" s="119">
        <v>2.7181846206650713E-05</v>
      </c>
      <c r="U97" s="119">
        <v>0.00017294691185851908</v>
      </c>
      <c r="V97" s="119">
        <v>2.8116442595558754E-05</v>
      </c>
      <c r="W97" s="119">
        <v>5.314423729075315E-05</v>
      </c>
      <c r="X97" s="119">
        <v>67.5</v>
      </c>
    </row>
    <row r="98" spans="1:24" s="119" customFormat="1" ht="12.75" hidden="1">
      <c r="A98" s="119">
        <v>1885</v>
      </c>
      <c r="B98" s="119">
        <v>145.13999938964844</v>
      </c>
      <c r="C98" s="119">
        <v>139.94000244140625</v>
      </c>
      <c r="D98" s="119">
        <v>8.557278633117676</v>
      </c>
      <c r="E98" s="119">
        <v>9.16452407836914</v>
      </c>
      <c r="F98" s="119">
        <v>21.767429621793664</v>
      </c>
      <c r="G98" s="119" t="s">
        <v>57</v>
      </c>
      <c r="H98" s="119">
        <v>-17.040298767545224</v>
      </c>
      <c r="I98" s="119">
        <v>60.599700622103214</v>
      </c>
      <c r="J98" s="119" t="s">
        <v>60</v>
      </c>
      <c r="K98" s="119">
        <v>1.6163657779782008</v>
      </c>
      <c r="L98" s="119">
        <v>0.0003506153477842633</v>
      </c>
      <c r="M98" s="119">
        <v>-0.3824593655605543</v>
      </c>
      <c r="N98" s="119">
        <v>-0.0005080591731956629</v>
      </c>
      <c r="O98" s="119">
        <v>0.06493932546272296</v>
      </c>
      <c r="P98" s="119">
        <v>3.9799388318081835E-05</v>
      </c>
      <c r="Q98" s="119">
        <v>-0.007884641360805703</v>
      </c>
      <c r="R98" s="119">
        <v>-4.081763544954298E-05</v>
      </c>
      <c r="S98" s="119">
        <v>0.0008516543656124924</v>
      </c>
      <c r="T98" s="119">
        <v>2.814421674771853E-06</v>
      </c>
      <c r="U98" s="119">
        <v>-0.00017085683496351027</v>
      </c>
      <c r="V98" s="119">
        <v>-3.205980530599649E-06</v>
      </c>
      <c r="W98" s="119">
        <v>5.300328018865376E-05</v>
      </c>
      <c r="X98" s="119">
        <v>67.5</v>
      </c>
    </row>
    <row r="99" spans="1:24" s="119" customFormat="1" ht="12.75" hidden="1">
      <c r="A99" s="119">
        <v>1886</v>
      </c>
      <c r="B99" s="119">
        <v>138.97999572753906</v>
      </c>
      <c r="C99" s="119">
        <v>144.27999877929688</v>
      </c>
      <c r="D99" s="119">
        <v>8.49185562133789</v>
      </c>
      <c r="E99" s="119">
        <v>8.520723342895508</v>
      </c>
      <c r="F99" s="119">
        <v>26.634030472592354</v>
      </c>
      <c r="G99" s="119" t="s">
        <v>58</v>
      </c>
      <c r="H99" s="119">
        <v>3.2200697537190024</v>
      </c>
      <c r="I99" s="119">
        <v>74.70006548125806</v>
      </c>
      <c r="J99" s="119" t="s">
        <v>61</v>
      </c>
      <c r="K99" s="119">
        <v>0.06257687181490398</v>
      </c>
      <c r="L99" s="119">
        <v>0.06429438387029923</v>
      </c>
      <c r="M99" s="119">
        <v>0.019163955853480907</v>
      </c>
      <c r="N99" s="119">
        <v>-0.04918496657102528</v>
      </c>
      <c r="O99" s="119">
        <v>0.0018127521339519502</v>
      </c>
      <c r="P99" s="119">
        <v>0.0018439175827653128</v>
      </c>
      <c r="Q99" s="119">
        <v>0.0006028490835226659</v>
      </c>
      <c r="R99" s="119">
        <v>-0.0007560545623858517</v>
      </c>
      <c r="S99" s="119">
        <v>-3.3790595019382995E-05</v>
      </c>
      <c r="T99" s="119">
        <v>2.7035750291763425E-05</v>
      </c>
      <c r="U99" s="119">
        <v>2.6806272916057914E-05</v>
      </c>
      <c r="V99" s="119">
        <v>-2.793306343863427E-05</v>
      </c>
      <c r="W99" s="119">
        <v>-3.868106314327707E-06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1888</v>
      </c>
      <c r="B101" s="119">
        <v>98.34</v>
      </c>
      <c r="C101" s="119">
        <v>91.64</v>
      </c>
      <c r="D101" s="119">
        <v>9.463426967712584</v>
      </c>
      <c r="E101" s="119">
        <v>9.91768526027855</v>
      </c>
      <c r="F101" s="119">
        <v>23.479025179334624</v>
      </c>
      <c r="G101" s="119" t="s">
        <v>59</v>
      </c>
      <c r="H101" s="119">
        <v>28.14975999255322</v>
      </c>
      <c r="I101" s="119">
        <v>58.989759992553225</v>
      </c>
      <c r="J101" s="119" t="s">
        <v>73</v>
      </c>
      <c r="K101" s="119">
        <v>2.8256228539021873</v>
      </c>
      <c r="M101" s="119" t="s">
        <v>68</v>
      </c>
      <c r="N101" s="119">
        <v>1.5127535541830945</v>
      </c>
      <c r="X101" s="119">
        <v>67.5</v>
      </c>
    </row>
    <row r="102" spans="1:24" s="119" customFormat="1" ht="12.75" hidden="1">
      <c r="A102" s="119">
        <v>1887</v>
      </c>
      <c r="B102" s="119">
        <v>102.5199966430664</v>
      </c>
      <c r="C102" s="119">
        <v>106.81999969482422</v>
      </c>
      <c r="D102" s="119">
        <v>9.40434741973877</v>
      </c>
      <c r="E102" s="119">
        <v>10.111000061035156</v>
      </c>
      <c r="F102" s="119">
        <v>12.011290971690741</v>
      </c>
      <c r="G102" s="119" t="s">
        <v>56</v>
      </c>
      <c r="H102" s="119">
        <v>-4.647368709492653</v>
      </c>
      <c r="I102" s="119">
        <v>30.372627933573753</v>
      </c>
      <c r="J102" s="119" t="s">
        <v>62</v>
      </c>
      <c r="K102" s="119">
        <v>1.6000405683412722</v>
      </c>
      <c r="L102" s="119">
        <v>0.3391259087803982</v>
      </c>
      <c r="M102" s="119">
        <v>0.3787879212707555</v>
      </c>
      <c r="N102" s="119">
        <v>0.052151182975813656</v>
      </c>
      <c r="O102" s="119">
        <v>0.06426027930933913</v>
      </c>
      <c r="P102" s="119">
        <v>0.009728395590105514</v>
      </c>
      <c r="Q102" s="119">
        <v>0.007821928017060071</v>
      </c>
      <c r="R102" s="119">
        <v>0.0008027484353432818</v>
      </c>
      <c r="S102" s="119">
        <v>0.0008430941004142511</v>
      </c>
      <c r="T102" s="119">
        <v>0.00014319278533899183</v>
      </c>
      <c r="U102" s="119">
        <v>0.0001710764521310719</v>
      </c>
      <c r="V102" s="119">
        <v>2.9806193282092746E-05</v>
      </c>
      <c r="W102" s="119">
        <v>5.2571607340764935E-05</v>
      </c>
      <c r="X102" s="119">
        <v>67.5</v>
      </c>
    </row>
    <row r="103" spans="1:24" s="119" customFormat="1" ht="12.75" hidden="1">
      <c r="A103" s="119">
        <v>1885</v>
      </c>
      <c r="B103" s="119">
        <v>144.1199951171875</v>
      </c>
      <c r="C103" s="119">
        <v>136.52000427246094</v>
      </c>
      <c r="D103" s="119">
        <v>8.271997451782227</v>
      </c>
      <c r="E103" s="119">
        <v>8.983128547668457</v>
      </c>
      <c r="F103" s="119">
        <v>22.15884617843355</v>
      </c>
      <c r="G103" s="119" t="s">
        <v>57</v>
      </c>
      <c r="H103" s="119">
        <v>-12.805820162109796</v>
      </c>
      <c r="I103" s="119">
        <v>63.814174955077696</v>
      </c>
      <c r="J103" s="119" t="s">
        <v>60</v>
      </c>
      <c r="K103" s="119">
        <v>1.5763174840104797</v>
      </c>
      <c r="L103" s="119">
        <v>0.0018459067384642646</v>
      </c>
      <c r="M103" s="119">
        <v>-0.3724088046183761</v>
      </c>
      <c r="N103" s="119">
        <v>-0.0005388560409192669</v>
      </c>
      <c r="O103" s="119">
        <v>0.06342274317812932</v>
      </c>
      <c r="P103" s="119">
        <v>0.00021088428990149243</v>
      </c>
      <c r="Q103" s="119">
        <v>-0.00765003790390054</v>
      </c>
      <c r="R103" s="119">
        <v>-4.328642283962756E-05</v>
      </c>
      <c r="S103" s="119">
        <v>0.0008393656099350727</v>
      </c>
      <c r="T103" s="119">
        <v>1.4998804864455887E-05</v>
      </c>
      <c r="U103" s="119">
        <v>-0.00016396595205434293</v>
      </c>
      <c r="V103" s="119">
        <v>-3.4004196766349044E-06</v>
      </c>
      <c r="W103" s="119">
        <v>5.2474082270744375E-05</v>
      </c>
      <c r="X103" s="119">
        <v>67.5</v>
      </c>
    </row>
    <row r="104" spans="1:24" s="119" customFormat="1" ht="12.75" hidden="1">
      <c r="A104" s="119">
        <v>1886</v>
      </c>
      <c r="B104" s="119">
        <v>134.47999572753906</v>
      </c>
      <c r="C104" s="119">
        <v>161.3800048828125</v>
      </c>
      <c r="D104" s="119">
        <v>8.562039375305176</v>
      </c>
      <c r="E104" s="119">
        <v>8.51549243927002</v>
      </c>
      <c r="F104" s="119">
        <v>25.035912793564815</v>
      </c>
      <c r="G104" s="119" t="s">
        <v>58</v>
      </c>
      <c r="H104" s="119">
        <v>2.6491132311302863</v>
      </c>
      <c r="I104" s="119">
        <v>69.62910895866935</v>
      </c>
      <c r="J104" s="119" t="s">
        <v>61</v>
      </c>
      <c r="K104" s="119">
        <v>0.27450502716841657</v>
      </c>
      <c r="L104" s="119">
        <v>0.3391208849871147</v>
      </c>
      <c r="M104" s="119">
        <v>0.06922406765953767</v>
      </c>
      <c r="N104" s="119">
        <v>-0.05214839901611516</v>
      </c>
      <c r="O104" s="119">
        <v>0.010341138461278326</v>
      </c>
      <c r="P104" s="119">
        <v>0.009726109632008944</v>
      </c>
      <c r="Q104" s="119">
        <v>0.0016307905975183688</v>
      </c>
      <c r="R104" s="119">
        <v>-0.0008015805237428339</v>
      </c>
      <c r="S104" s="119">
        <v>7.920249372108651E-05</v>
      </c>
      <c r="T104" s="119">
        <v>0.00014240508988718265</v>
      </c>
      <c r="U104" s="119">
        <v>4.8809005733244066E-05</v>
      </c>
      <c r="V104" s="119">
        <v>-2.9611590703510423E-05</v>
      </c>
      <c r="W104" s="119">
        <v>3.200716831386449E-06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1888</v>
      </c>
      <c r="B106" s="119">
        <v>89.76</v>
      </c>
      <c r="C106" s="119">
        <v>94.16</v>
      </c>
      <c r="D106" s="119">
        <v>9.538213021056432</v>
      </c>
      <c r="E106" s="119">
        <v>9.97972007942602</v>
      </c>
      <c r="F106" s="119">
        <v>18.706719502526095</v>
      </c>
      <c r="G106" s="119" t="s">
        <v>59</v>
      </c>
      <c r="H106" s="119">
        <v>24.354268159227452</v>
      </c>
      <c r="I106" s="119">
        <v>46.61426815922746</v>
      </c>
      <c r="J106" s="119" t="s">
        <v>73</v>
      </c>
      <c r="K106" s="119">
        <v>1.9758766691524552</v>
      </c>
      <c r="M106" s="119" t="s">
        <v>68</v>
      </c>
      <c r="N106" s="119">
        <v>1.0460544447715947</v>
      </c>
      <c r="X106" s="119">
        <v>67.5</v>
      </c>
    </row>
    <row r="107" spans="1:24" s="119" customFormat="1" ht="12.75" hidden="1">
      <c r="A107" s="119">
        <v>1887</v>
      </c>
      <c r="B107" s="119">
        <v>92.5999984741211</v>
      </c>
      <c r="C107" s="119">
        <v>98.5999984741211</v>
      </c>
      <c r="D107" s="119">
        <v>9.512201309204102</v>
      </c>
      <c r="E107" s="119">
        <v>10.067397117614746</v>
      </c>
      <c r="F107" s="119">
        <v>10.604371739921902</v>
      </c>
      <c r="G107" s="119" t="s">
        <v>56</v>
      </c>
      <c r="H107" s="119">
        <v>1.39989052853268</v>
      </c>
      <c r="I107" s="119">
        <v>26.49988900265377</v>
      </c>
      <c r="J107" s="119" t="s">
        <v>62</v>
      </c>
      <c r="K107" s="119">
        <v>1.3491768892237856</v>
      </c>
      <c r="L107" s="119">
        <v>0.21573355401341146</v>
      </c>
      <c r="M107" s="119">
        <v>0.3193990519547682</v>
      </c>
      <c r="N107" s="119">
        <v>0.0634219493430409</v>
      </c>
      <c r="O107" s="119">
        <v>0.0541851931232074</v>
      </c>
      <c r="P107" s="119">
        <v>0.006188624224479453</v>
      </c>
      <c r="Q107" s="119">
        <v>0.006595551445996804</v>
      </c>
      <c r="R107" s="119">
        <v>0.0009762493793907784</v>
      </c>
      <c r="S107" s="119">
        <v>0.0007109074953610784</v>
      </c>
      <c r="T107" s="119">
        <v>9.109597018497104E-05</v>
      </c>
      <c r="U107" s="119">
        <v>0.0001442559462768823</v>
      </c>
      <c r="V107" s="119">
        <v>3.624260818119332E-05</v>
      </c>
      <c r="W107" s="119">
        <v>4.432814406611202E-05</v>
      </c>
      <c r="X107" s="119">
        <v>67.5</v>
      </c>
    </row>
    <row r="108" spans="1:24" s="119" customFormat="1" ht="12.75" hidden="1">
      <c r="A108" s="119">
        <v>1885</v>
      </c>
      <c r="B108" s="119">
        <v>128.0399932861328</v>
      </c>
      <c r="C108" s="119">
        <v>133.83999633789062</v>
      </c>
      <c r="D108" s="119">
        <v>8.462464332580566</v>
      </c>
      <c r="E108" s="119">
        <v>9.172737121582031</v>
      </c>
      <c r="F108" s="119">
        <v>17.70863594184506</v>
      </c>
      <c r="G108" s="119" t="s">
        <v>57</v>
      </c>
      <c r="H108" s="119">
        <v>-10.723240282513075</v>
      </c>
      <c r="I108" s="119">
        <v>49.81675300361973</v>
      </c>
      <c r="J108" s="119" t="s">
        <v>60</v>
      </c>
      <c r="K108" s="119">
        <v>1.3491144439583542</v>
      </c>
      <c r="L108" s="119">
        <v>0.0011747127903320436</v>
      </c>
      <c r="M108" s="119">
        <v>-0.3193985635251837</v>
      </c>
      <c r="N108" s="119">
        <v>-0.0006554119397366378</v>
      </c>
      <c r="O108" s="119">
        <v>0.05417390942823345</v>
      </c>
      <c r="P108" s="119">
        <v>0.00013412440005656834</v>
      </c>
      <c r="Q108" s="119">
        <v>-0.006592968006761827</v>
      </c>
      <c r="R108" s="119">
        <v>-5.266243285335457E-05</v>
      </c>
      <c r="S108" s="119">
        <v>0.0007081588697696705</v>
      </c>
      <c r="T108" s="119">
        <v>9.533402172027389E-06</v>
      </c>
      <c r="U108" s="119">
        <v>-0.00014342678408646426</v>
      </c>
      <c r="V108" s="119">
        <v>-4.142808586904957E-06</v>
      </c>
      <c r="W108" s="119">
        <v>4.400338583276219E-05</v>
      </c>
      <c r="X108" s="119">
        <v>67.5</v>
      </c>
    </row>
    <row r="109" spans="1:24" s="119" customFormat="1" ht="12.75" hidden="1">
      <c r="A109" s="119">
        <v>1886</v>
      </c>
      <c r="B109" s="119">
        <v>136.05999755859375</v>
      </c>
      <c r="C109" s="119">
        <v>141.75999450683594</v>
      </c>
      <c r="D109" s="119">
        <v>8.566322326660156</v>
      </c>
      <c r="E109" s="119">
        <v>8.92862606048584</v>
      </c>
      <c r="F109" s="119">
        <v>25.09347501681263</v>
      </c>
      <c r="G109" s="119" t="s">
        <v>58</v>
      </c>
      <c r="H109" s="119">
        <v>1.1989371172390122</v>
      </c>
      <c r="I109" s="119">
        <v>69.75893467583276</v>
      </c>
      <c r="J109" s="119" t="s">
        <v>61</v>
      </c>
      <c r="K109" s="119">
        <v>-0.012980582364131124</v>
      </c>
      <c r="L109" s="119">
        <v>0.21573035571545732</v>
      </c>
      <c r="M109" s="119">
        <v>0.0005585764530545495</v>
      </c>
      <c r="N109" s="119">
        <v>-0.06341856268996088</v>
      </c>
      <c r="O109" s="119">
        <v>-0.0011057536166983746</v>
      </c>
      <c r="P109" s="119">
        <v>0.006187170632617414</v>
      </c>
      <c r="Q109" s="119">
        <v>0.0001845853152488394</v>
      </c>
      <c r="R109" s="119">
        <v>-0.0009748279432427274</v>
      </c>
      <c r="S109" s="119">
        <v>-6.245383997085019E-05</v>
      </c>
      <c r="T109" s="119">
        <v>9.059575060104925E-05</v>
      </c>
      <c r="U109" s="119">
        <v>1.544459914835979E-05</v>
      </c>
      <c r="V109" s="119">
        <v>-3.600505221198502E-05</v>
      </c>
      <c r="W109" s="119">
        <v>-5.3559678489556415E-06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1888</v>
      </c>
      <c r="B111" s="119">
        <v>80.28</v>
      </c>
      <c r="C111" s="119">
        <v>79.18</v>
      </c>
      <c r="D111" s="119">
        <v>9.441523710298323</v>
      </c>
      <c r="E111" s="119">
        <v>10.096852814018474</v>
      </c>
      <c r="F111" s="119">
        <v>17.880800527655474</v>
      </c>
      <c r="G111" s="119" t="s">
        <v>59</v>
      </c>
      <c r="H111" s="119">
        <v>32.21454522333277</v>
      </c>
      <c r="I111" s="119">
        <v>44.99454522333277</v>
      </c>
      <c r="J111" s="119" t="s">
        <v>73</v>
      </c>
      <c r="K111" s="119">
        <v>4.199968539859286</v>
      </c>
      <c r="M111" s="119" t="s">
        <v>68</v>
      </c>
      <c r="N111" s="119">
        <v>2.1987512441593258</v>
      </c>
      <c r="X111" s="119">
        <v>67.5</v>
      </c>
    </row>
    <row r="112" spans="1:24" s="119" customFormat="1" ht="12.75" hidden="1">
      <c r="A112" s="119">
        <v>1887</v>
      </c>
      <c r="B112" s="119">
        <v>89.77999877929688</v>
      </c>
      <c r="C112" s="119">
        <v>98.58000183105469</v>
      </c>
      <c r="D112" s="119">
        <v>9.213278770446777</v>
      </c>
      <c r="E112" s="119">
        <v>9.866734504699707</v>
      </c>
      <c r="F112" s="119">
        <v>6.884723033019944</v>
      </c>
      <c r="G112" s="119" t="s">
        <v>56</v>
      </c>
      <c r="H112" s="119">
        <v>-4.519265984992046</v>
      </c>
      <c r="I112" s="119">
        <v>17.76073279430483</v>
      </c>
      <c r="J112" s="119" t="s">
        <v>62</v>
      </c>
      <c r="K112" s="119">
        <v>1.978949620221162</v>
      </c>
      <c r="L112" s="119">
        <v>0.23134233801829157</v>
      </c>
      <c r="M112" s="119">
        <v>0.4684896280703652</v>
      </c>
      <c r="N112" s="119">
        <v>0.06533449939800372</v>
      </c>
      <c r="O112" s="119">
        <v>0.07947793809383893</v>
      </c>
      <c r="P112" s="119">
        <v>0.00663641968889003</v>
      </c>
      <c r="Q112" s="119">
        <v>0.009674262006401393</v>
      </c>
      <c r="R112" s="119">
        <v>0.0010056806370927456</v>
      </c>
      <c r="S112" s="119">
        <v>0.0010427458367771132</v>
      </c>
      <c r="T112" s="119">
        <v>9.770657132916783E-05</v>
      </c>
      <c r="U112" s="119">
        <v>0.00021158586100224772</v>
      </c>
      <c r="V112" s="119">
        <v>3.7342678315667655E-05</v>
      </c>
      <c r="W112" s="119">
        <v>6.501987728012937E-05</v>
      </c>
      <c r="X112" s="119">
        <v>67.5</v>
      </c>
    </row>
    <row r="113" spans="1:24" s="119" customFormat="1" ht="12.75" hidden="1">
      <c r="A113" s="119">
        <v>1885</v>
      </c>
      <c r="B113" s="119">
        <v>142.75999450683594</v>
      </c>
      <c r="C113" s="119">
        <v>140.9600067138672</v>
      </c>
      <c r="D113" s="119">
        <v>8.453593254089355</v>
      </c>
      <c r="E113" s="119">
        <v>8.900583267211914</v>
      </c>
      <c r="F113" s="119">
        <v>20.34203569315784</v>
      </c>
      <c r="G113" s="119" t="s">
        <v>57</v>
      </c>
      <c r="H113" s="119">
        <v>-17.9396650940148</v>
      </c>
      <c r="I113" s="119">
        <v>57.32032941282113</v>
      </c>
      <c r="J113" s="119" t="s">
        <v>60</v>
      </c>
      <c r="K113" s="119">
        <v>1.9307399590673993</v>
      </c>
      <c r="L113" s="119">
        <v>0.0012596092393260428</v>
      </c>
      <c r="M113" s="119">
        <v>-0.45587852065194634</v>
      </c>
      <c r="N113" s="119">
        <v>-0.0006750401599134597</v>
      </c>
      <c r="O113" s="119">
        <v>0.07772530588434064</v>
      </c>
      <c r="P113" s="119">
        <v>0.00014372882947049948</v>
      </c>
      <c r="Q113" s="119">
        <v>-0.009352089814450803</v>
      </c>
      <c r="R113" s="119">
        <v>-5.423262490587352E-05</v>
      </c>
      <c r="S113" s="119">
        <v>0.0010321256765497082</v>
      </c>
      <c r="T113" s="119">
        <v>1.0212337137935372E-05</v>
      </c>
      <c r="U113" s="119">
        <v>-0.00019960637442769107</v>
      </c>
      <c r="V113" s="119">
        <v>-4.260912050589308E-06</v>
      </c>
      <c r="W113" s="119">
        <v>6.46292096455524E-05</v>
      </c>
      <c r="X113" s="119">
        <v>67.5</v>
      </c>
    </row>
    <row r="114" spans="1:24" s="119" customFormat="1" ht="12.75" hidden="1">
      <c r="A114" s="119">
        <v>1886</v>
      </c>
      <c r="B114" s="119">
        <v>128.52000427246094</v>
      </c>
      <c r="C114" s="119">
        <v>149.32000732421875</v>
      </c>
      <c r="D114" s="119">
        <v>8.701301574707031</v>
      </c>
      <c r="E114" s="119">
        <v>8.5888032913208</v>
      </c>
      <c r="F114" s="119">
        <v>24.84809867745596</v>
      </c>
      <c r="G114" s="119" t="s">
        <v>58</v>
      </c>
      <c r="H114" s="119">
        <v>6.963705193775837</v>
      </c>
      <c r="I114" s="119">
        <v>67.98370946623677</v>
      </c>
      <c r="J114" s="119" t="s">
        <v>61</v>
      </c>
      <c r="K114" s="119">
        <v>0.43414837306374743</v>
      </c>
      <c r="L114" s="119">
        <v>0.23133890884227337</v>
      </c>
      <c r="M114" s="119">
        <v>0.10796900489354355</v>
      </c>
      <c r="N114" s="119">
        <v>-0.06533101202622114</v>
      </c>
      <c r="O114" s="119">
        <v>0.016598779136845442</v>
      </c>
      <c r="P114" s="119">
        <v>0.006634863096603146</v>
      </c>
      <c r="Q114" s="119">
        <v>0.00247583550967084</v>
      </c>
      <c r="R114" s="119">
        <v>-0.0010042172903406363</v>
      </c>
      <c r="S114" s="119">
        <v>0.00014844348393516278</v>
      </c>
      <c r="T114" s="119">
        <v>9.717140655091345E-05</v>
      </c>
      <c r="U114" s="119">
        <v>7.018455573625076E-05</v>
      </c>
      <c r="V114" s="119">
        <v>-3.7098790442338925E-05</v>
      </c>
      <c r="W114" s="119">
        <v>7.116860411327476E-06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1888</v>
      </c>
      <c r="B116" s="119">
        <v>78.6</v>
      </c>
      <c r="C116" s="119">
        <v>86.2</v>
      </c>
      <c r="D116" s="119">
        <v>9.279056405173844</v>
      </c>
      <c r="E116" s="119">
        <v>9.55993993250338</v>
      </c>
      <c r="F116" s="119">
        <v>19.534930169632062</v>
      </c>
      <c r="G116" s="119" t="s">
        <v>59</v>
      </c>
      <c r="H116" s="119">
        <v>38.91408567891838</v>
      </c>
      <c r="I116" s="119">
        <v>50.01408567891838</v>
      </c>
      <c r="J116" s="119" t="s">
        <v>73</v>
      </c>
      <c r="K116" s="119">
        <v>4.715125986302537</v>
      </c>
      <c r="M116" s="119" t="s">
        <v>68</v>
      </c>
      <c r="N116" s="119">
        <v>2.5434734777611125</v>
      </c>
      <c r="X116" s="119">
        <v>67.5</v>
      </c>
    </row>
    <row r="117" spans="1:24" s="119" customFormat="1" ht="12.75" hidden="1">
      <c r="A117" s="119">
        <v>1887</v>
      </c>
      <c r="B117" s="119">
        <v>94.12000274658203</v>
      </c>
      <c r="C117" s="119">
        <v>99.72000122070312</v>
      </c>
      <c r="D117" s="119">
        <v>9.319705963134766</v>
      </c>
      <c r="E117" s="119">
        <v>9.987568855285645</v>
      </c>
      <c r="F117" s="119">
        <v>8.99822760178648</v>
      </c>
      <c r="G117" s="119" t="s">
        <v>56</v>
      </c>
      <c r="H117" s="119">
        <v>-3.667889535303715</v>
      </c>
      <c r="I117" s="119">
        <v>22.952113211278323</v>
      </c>
      <c r="J117" s="119" t="s">
        <v>62</v>
      </c>
      <c r="K117" s="119">
        <v>2.0591744315499327</v>
      </c>
      <c r="L117" s="119">
        <v>0.4689639814240643</v>
      </c>
      <c r="M117" s="119">
        <v>0.48748149547553105</v>
      </c>
      <c r="N117" s="119">
        <v>0.10117284018607398</v>
      </c>
      <c r="O117" s="119">
        <v>0.08269984702781032</v>
      </c>
      <c r="P117" s="119">
        <v>0.01345299497999094</v>
      </c>
      <c r="Q117" s="119">
        <v>0.010066426721629676</v>
      </c>
      <c r="R117" s="119">
        <v>0.0015573222686080046</v>
      </c>
      <c r="S117" s="119">
        <v>0.0010850272435139856</v>
      </c>
      <c r="T117" s="119">
        <v>0.0001980077503974961</v>
      </c>
      <c r="U117" s="119">
        <v>0.00022017009877179473</v>
      </c>
      <c r="V117" s="119">
        <v>5.781322428775287E-05</v>
      </c>
      <c r="W117" s="119">
        <v>6.765859992262081E-05</v>
      </c>
      <c r="X117" s="119">
        <v>67.5</v>
      </c>
    </row>
    <row r="118" spans="1:24" s="119" customFormat="1" ht="12.75" hidden="1">
      <c r="A118" s="119">
        <v>1885</v>
      </c>
      <c r="B118" s="119">
        <v>136.60000610351562</v>
      </c>
      <c r="C118" s="119">
        <v>143.39999389648438</v>
      </c>
      <c r="D118" s="119">
        <v>8.383591651916504</v>
      </c>
      <c r="E118" s="119">
        <v>9.007279396057129</v>
      </c>
      <c r="F118" s="119">
        <v>19.40493807571238</v>
      </c>
      <c r="G118" s="119" t="s">
        <v>57</v>
      </c>
      <c r="H118" s="119">
        <v>-13.977946537236932</v>
      </c>
      <c r="I118" s="119">
        <v>55.1220595662787</v>
      </c>
      <c r="J118" s="119" t="s">
        <v>60</v>
      </c>
      <c r="K118" s="119">
        <v>2.0355637617017357</v>
      </c>
      <c r="L118" s="119">
        <v>0.0025529382345470704</v>
      </c>
      <c r="M118" s="119">
        <v>-0.48102390737375217</v>
      </c>
      <c r="N118" s="119">
        <v>-0.0010456837979182319</v>
      </c>
      <c r="O118" s="119">
        <v>0.08188152701258546</v>
      </c>
      <c r="P118" s="119">
        <v>0.0002916612196335194</v>
      </c>
      <c r="Q118" s="119">
        <v>-0.009886806403605654</v>
      </c>
      <c r="R118" s="119">
        <v>-8.4019650711256E-05</v>
      </c>
      <c r="S118" s="119">
        <v>0.0010821180226276942</v>
      </c>
      <c r="T118" s="119">
        <v>2.0743538132740816E-05</v>
      </c>
      <c r="U118" s="119">
        <v>-0.00021228336843432497</v>
      </c>
      <c r="V118" s="119">
        <v>-6.610022837631814E-06</v>
      </c>
      <c r="W118" s="119">
        <v>6.760418925589978E-05</v>
      </c>
      <c r="X118" s="119">
        <v>67.5</v>
      </c>
    </row>
    <row r="119" spans="1:24" s="119" customFormat="1" ht="12.75" hidden="1">
      <c r="A119" s="119">
        <v>1886</v>
      </c>
      <c r="B119" s="119">
        <v>137.5800018310547</v>
      </c>
      <c r="C119" s="119">
        <v>161.47999572753906</v>
      </c>
      <c r="D119" s="119">
        <v>8.59228229522705</v>
      </c>
      <c r="E119" s="119">
        <v>8.457184791564941</v>
      </c>
      <c r="F119" s="119">
        <v>26.951360409065224</v>
      </c>
      <c r="G119" s="119" t="s">
        <v>58</v>
      </c>
      <c r="H119" s="119">
        <v>4.62218530923802</v>
      </c>
      <c r="I119" s="119">
        <v>74.70218714029271</v>
      </c>
      <c r="J119" s="119" t="s">
        <v>61</v>
      </c>
      <c r="K119" s="119">
        <v>0.31093329123088254</v>
      </c>
      <c r="L119" s="119">
        <v>0.46895703255147025</v>
      </c>
      <c r="M119" s="119">
        <v>0.0790835568620185</v>
      </c>
      <c r="N119" s="119">
        <v>-0.10116743614776266</v>
      </c>
      <c r="O119" s="119">
        <v>0.01160518127865589</v>
      </c>
      <c r="P119" s="119">
        <v>0.013449832997648088</v>
      </c>
      <c r="Q119" s="119">
        <v>0.001893147136268658</v>
      </c>
      <c r="R119" s="119">
        <v>-0.0015550541297963685</v>
      </c>
      <c r="S119" s="119">
        <v>7.940216792938757E-05</v>
      </c>
      <c r="T119" s="119">
        <v>0.00019691819327632642</v>
      </c>
      <c r="U119" s="119">
        <v>5.8400718140777005E-05</v>
      </c>
      <c r="V119" s="119">
        <v>-5.743410572675441E-05</v>
      </c>
      <c r="W119" s="119">
        <v>2.7128838054271713E-06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6.884723033019944</v>
      </c>
      <c r="G120" s="120"/>
      <c r="H120" s="120"/>
      <c r="I120" s="121"/>
      <c r="J120" s="121" t="s">
        <v>158</v>
      </c>
      <c r="K120" s="120">
        <f>AVERAGE(K118,K113,K108,K103,K98,K93)</f>
        <v>1.773499850127313</v>
      </c>
      <c r="L120" s="120">
        <f>AVERAGE(L118,L113,L108,L103,L98,L93)</f>
        <v>0.001575246069424327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28.764965181438857</v>
      </c>
      <c r="G121" s="120"/>
      <c r="H121" s="120"/>
      <c r="I121" s="121"/>
      <c r="J121" s="121" t="s">
        <v>159</v>
      </c>
      <c r="K121" s="120">
        <f>AVERAGE(K119,K114,K109,K104,K99,K94)</f>
        <v>0.20214985506430086</v>
      </c>
      <c r="L121" s="120">
        <f>AVERAGE(L119,L114,L109,L104,L99,L94)</f>
        <v>0.2893357270627746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1.1084374063295706</v>
      </c>
      <c r="L122" s="120">
        <f>ABS(L120/$H$33)</f>
        <v>0.004375683526178686</v>
      </c>
      <c r="M122" s="121" t="s">
        <v>111</v>
      </c>
      <c r="N122" s="120">
        <f>K122+L122+L123+K123</f>
        <v>1.408505791465609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0.11485787219562549</v>
      </c>
      <c r="L123" s="120">
        <f>ABS(L121/$H$34)</f>
        <v>0.18083482941423412</v>
      </c>
      <c r="M123" s="120"/>
      <c r="N123" s="120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1888</v>
      </c>
      <c r="B126" s="119">
        <v>83.14</v>
      </c>
      <c r="C126" s="119">
        <v>93.74</v>
      </c>
      <c r="D126" s="119">
        <v>9.945328059219984</v>
      </c>
      <c r="E126" s="119">
        <v>10.344472160942795</v>
      </c>
      <c r="F126" s="119">
        <v>18.462358179678358</v>
      </c>
      <c r="G126" s="119" t="s">
        <v>59</v>
      </c>
      <c r="H126" s="119">
        <v>28.46982471621846</v>
      </c>
      <c r="I126" s="119">
        <v>44.10982471621846</v>
      </c>
      <c r="J126" s="119" t="s">
        <v>73</v>
      </c>
      <c r="K126" s="119">
        <v>3.618096340435133</v>
      </c>
      <c r="M126" s="119" t="s">
        <v>68</v>
      </c>
      <c r="N126" s="119">
        <v>3.4076356364397165</v>
      </c>
      <c r="X126" s="119">
        <v>67.5</v>
      </c>
    </row>
    <row r="127" spans="1:24" s="119" customFormat="1" ht="12.75" hidden="1">
      <c r="A127" s="119">
        <v>1886</v>
      </c>
      <c r="B127" s="119">
        <v>145.02000427246094</v>
      </c>
      <c r="C127" s="119">
        <v>169.22000122070312</v>
      </c>
      <c r="D127" s="119">
        <v>8.68927001953125</v>
      </c>
      <c r="E127" s="119">
        <v>8.327343940734863</v>
      </c>
      <c r="F127" s="119">
        <v>20.58863678840645</v>
      </c>
      <c r="G127" s="119" t="s">
        <v>56</v>
      </c>
      <c r="H127" s="119">
        <v>-21.072971901683445</v>
      </c>
      <c r="I127" s="119">
        <v>56.447032370777485</v>
      </c>
      <c r="J127" s="119" t="s">
        <v>62</v>
      </c>
      <c r="K127" s="119">
        <v>0.13730628346542667</v>
      </c>
      <c r="L127" s="119">
        <v>1.8945948956738952</v>
      </c>
      <c r="M127" s="119">
        <v>0.03250569747879348</v>
      </c>
      <c r="N127" s="119">
        <v>0.07556522473857312</v>
      </c>
      <c r="O127" s="119">
        <v>0.005515157536392251</v>
      </c>
      <c r="P127" s="119">
        <v>0.05434993718768315</v>
      </c>
      <c r="Q127" s="119">
        <v>0.0006711775689205202</v>
      </c>
      <c r="R127" s="119">
        <v>0.0011630418009486458</v>
      </c>
      <c r="S127" s="119">
        <v>7.241322438178899E-05</v>
      </c>
      <c r="T127" s="119">
        <v>0.0007997274028306071</v>
      </c>
      <c r="U127" s="119">
        <v>1.4632256329690275E-05</v>
      </c>
      <c r="V127" s="119">
        <v>4.31442722117742E-05</v>
      </c>
      <c r="W127" s="119">
        <v>4.522359542011811E-06</v>
      </c>
      <c r="X127" s="119">
        <v>67.5</v>
      </c>
    </row>
    <row r="128" spans="1:24" s="119" customFormat="1" ht="12.75" hidden="1">
      <c r="A128" s="119">
        <v>1887</v>
      </c>
      <c r="B128" s="119">
        <v>102.19999694824219</v>
      </c>
      <c r="C128" s="119">
        <v>104.5999984741211</v>
      </c>
      <c r="D128" s="119">
        <v>9.302512168884277</v>
      </c>
      <c r="E128" s="119">
        <v>9.909913063049316</v>
      </c>
      <c r="F128" s="119">
        <v>25.16953303159996</v>
      </c>
      <c r="G128" s="119" t="s">
        <v>57</v>
      </c>
      <c r="H128" s="119">
        <v>29.641389384287507</v>
      </c>
      <c r="I128" s="119">
        <v>64.3413863325297</v>
      </c>
      <c r="J128" s="119" t="s">
        <v>60</v>
      </c>
      <c r="K128" s="119">
        <v>-0.04455662130533842</v>
      </c>
      <c r="L128" s="119">
        <v>0.010309149245651881</v>
      </c>
      <c r="M128" s="119">
        <v>0.010897512532789318</v>
      </c>
      <c r="N128" s="119">
        <v>-0.0007821616164029386</v>
      </c>
      <c r="O128" s="119">
        <v>-0.0017335880786572644</v>
      </c>
      <c r="P128" s="119">
        <v>0.0011794699996308324</v>
      </c>
      <c r="Q128" s="119">
        <v>0.00024158325774670678</v>
      </c>
      <c r="R128" s="119">
        <v>-6.282296621986654E-05</v>
      </c>
      <c r="S128" s="119">
        <v>-1.799263262492845E-05</v>
      </c>
      <c r="T128" s="119">
        <v>8.399051404601202E-05</v>
      </c>
      <c r="U128" s="119">
        <v>6.302559549531137E-06</v>
      </c>
      <c r="V128" s="119">
        <v>-4.954054681994223E-06</v>
      </c>
      <c r="W128" s="119">
        <v>-9.58819384319256E-07</v>
      </c>
      <c r="X128" s="119">
        <v>67.5</v>
      </c>
    </row>
    <row r="129" spans="1:24" s="119" customFormat="1" ht="12.75" hidden="1">
      <c r="A129" s="119">
        <v>1885</v>
      </c>
      <c r="B129" s="119">
        <v>148.47999572753906</v>
      </c>
      <c r="C129" s="119">
        <v>144.5800018310547</v>
      </c>
      <c r="D129" s="119">
        <v>8.597960472106934</v>
      </c>
      <c r="E129" s="119">
        <v>9.047920227050781</v>
      </c>
      <c r="F129" s="119">
        <v>22.834784736513164</v>
      </c>
      <c r="G129" s="119" t="s">
        <v>58</v>
      </c>
      <c r="H129" s="119">
        <v>-17.700739734640763</v>
      </c>
      <c r="I129" s="119">
        <v>63.27925599289831</v>
      </c>
      <c r="J129" s="119" t="s">
        <v>61</v>
      </c>
      <c r="K129" s="119">
        <v>0.12987579827258336</v>
      </c>
      <c r="L129" s="119">
        <v>1.894566847634416</v>
      </c>
      <c r="M129" s="119">
        <v>0.030624574922446524</v>
      </c>
      <c r="N129" s="119">
        <v>-0.07556117662528085</v>
      </c>
      <c r="O129" s="119">
        <v>0.005235612191975419</v>
      </c>
      <c r="P129" s="119">
        <v>0.054337137602426894</v>
      </c>
      <c r="Q129" s="119">
        <v>0.0006261923495209342</v>
      </c>
      <c r="R129" s="119">
        <v>-0.0011613438361093612</v>
      </c>
      <c r="S129" s="119">
        <v>7.014228565274787E-05</v>
      </c>
      <c r="T129" s="119">
        <v>0.0007953046663942534</v>
      </c>
      <c r="U129" s="119">
        <v>1.3205327274337996E-05</v>
      </c>
      <c r="V129" s="119">
        <v>-4.2858903006160605E-05</v>
      </c>
      <c r="W129" s="119">
        <v>4.419547625660223E-06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1888</v>
      </c>
      <c r="B131" s="119">
        <v>87.38</v>
      </c>
      <c r="C131" s="119">
        <v>91.78</v>
      </c>
      <c r="D131" s="119">
        <v>9.816246962819589</v>
      </c>
      <c r="E131" s="119">
        <v>10.386076834170163</v>
      </c>
      <c r="F131" s="119">
        <v>18.390609949340003</v>
      </c>
      <c r="G131" s="119" t="s">
        <v>59</v>
      </c>
      <c r="H131" s="119">
        <v>24.644127758120945</v>
      </c>
      <c r="I131" s="119">
        <v>44.52412775812094</v>
      </c>
      <c r="J131" s="119" t="s">
        <v>73</v>
      </c>
      <c r="K131" s="119">
        <v>2.7311545030580135</v>
      </c>
      <c r="M131" s="119" t="s">
        <v>68</v>
      </c>
      <c r="N131" s="119">
        <v>2.5748858669870383</v>
      </c>
      <c r="X131" s="119">
        <v>67.5</v>
      </c>
    </row>
    <row r="132" spans="1:24" s="119" customFormat="1" ht="12.75" hidden="1">
      <c r="A132" s="119">
        <v>1886</v>
      </c>
      <c r="B132" s="119">
        <v>138.97999572753906</v>
      </c>
      <c r="C132" s="119">
        <v>144.27999877929688</v>
      </c>
      <c r="D132" s="119">
        <v>8.49185562133789</v>
      </c>
      <c r="E132" s="119">
        <v>8.520723342895508</v>
      </c>
      <c r="F132" s="119">
        <v>18.80115203182408</v>
      </c>
      <c r="G132" s="119" t="s">
        <v>56</v>
      </c>
      <c r="H132" s="119">
        <v>-18.74868683512085</v>
      </c>
      <c r="I132" s="119">
        <v>52.73130889241821</v>
      </c>
      <c r="J132" s="119" t="s">
        <v>62</v>
      </c>
      <c r="K132" s="119">
        <v>0.07134798616126904</v>
      </c>
      <c r="L132" s="119">
        <v>1.6495567408077663</v>
      </c>
      <c r="M132" s="119">
        <v>0.016890640499139378</v>
      </c>
      <c r="N132" s="119">
        <v>0.049925796154868834</v>
      </c>
      <c r="O132" s="119">
        <v>0.0028657120979954497</v>
      </c>
      <c r="P132" s="119">
        <v>0.04732057105167316</v>
      </c>
      <c r="Q132" s="119">
        <v>0.00034872687647223474</v>
      </c>
      <c r="R132" s="119">
        <v>0.000768400829111264</v>
      </c>
      <c r="S132" s="119">
        <v>3.76774748754198E-05</v>
      </c>
      <c r="T132" s="119">
        <v>0.0006962973163657438</v>
      </c>
      <c r="U132" s="119">
        <v>7.616346740940181E-06</v>
      </c>
      <c r="V132" s="119">
        <v>2.8501589735537097E-05</v>
      </c>
      <c r="W132" s="119">
        <v>2.364040705343418E-06</v>
      </c>
      <c r="X132" s="119">
        <v>67.5</v>
      </c>
    </row>
    <row r="133" spans="1:24" s="119" customFormat="1" ht="12.75" hidden="1">
      <c r="A133" s="119">
        <v>1887</v>
      </c>
      <c r="B133" s="119">
        <v>91.23999786376953</v>
      </c>
      <c r="C133" s="119">
        <v>101.63999938964844</v>
      </c>
      <c r="D133" s="119">
        <v>9.428908348083496</v>
      </c>
      <c r="E133" s="119">
        <v>10.113689422607422</v>
      </c>
      <c r="F133" s="119">
        <v>18.906482361541187</v>
      </c>
      <c r="G133" s="119" t="s">
        <v>57</v>
      </c>
      <c r="H133" s="119">
        <v>23.92116291718063</v>
      </c>
      <c r="I133" s="119">
        <v>47.66116078095016</v>
      </c>
      <c r="J133" s="119" t="s">
        <v>60</v>
      </c>
      <c r="K133" s="119">
        <v>0.028061505304853115</v>
      </c>
      <c r="L133" s="119">
        <v>0.008975671615408548</v>
      </c>
      <c r="M133" s="119">
        <v>-0.006465800689859362</v>
      </c>
      <c r="N133" s="119">
        <v>-0.0005168838512699834</v>
      </c>
      <c r="O133" s="119">
        <v>0.0011549323136380426</v>
      </c>
      <c r="P133" s="119">
        <v>0.0010269089926138882</v>
      </c>
      <c r="Q133" s="119">
        <v>-0.00012499076889376526</v>
      </c>
      <c r="R133" s="119">
        <v>-4.1503450762168015E-05</v>
      </c>
      <c r="S133" s="119">
        <v>1.7491639711298222E-05</v>
      </c>
      <c r="T133" s="119">
        <v>7.312669656934525E-05</v>
      </c>
      <c r="U133" s="119">
        <v>-2.202561504881459E-06</v>
      </c>
      <c r="V133" s="119">
        <v>-3.2717131382607023E-06</v>
      </c>
      <c r="W133" s="119">
        <v>1.1735075011408104E-06</v>
      </c>
      <c r="X133" s="119">
        <v>67.5</v>
      </c>
    </row>
    <row r="134" spans="1:24" s="119" customFormat="1" ht="12.75" hidden="1">
      <c r="A134" s="119">
        <v>1885</v>
      </c>
      <c r="B134" s="119">
        <v>145.13999938964844</v>
      </c>
      <c r="C134" s="119">
        <v>139.94000244140625</v>
      </c>
      <c r="D134" s="119">
        <v>8.557278633117676</v>
      </c>
      <c r="E134" s="119">
        <v>9.16452407836914</v>
      </c>
      <c r="F134" s="119">
        <v>21.767429621793664</v>
      </c>
      <c r="G134" s="119" t="s">
        <v>58</v>
      </c>
      <c r="H134" s="119">
        <v>-17.040298767545224</v>
      </c>
      <c r="I134" s="119">
        <v>60.599700622103214</v>
      </c>
      <c r="J134" s="119" t="s">
        <v>61</v>
      </c>
      <c r="K134" s="119">
        <v>0.06559791955004625</v>
      </c>
      <c r="L134" s="119">
        <v>1.649532321133294</v>
      </c>
      <c r="M134" s="119">
        <v>0.01560407504180179</v>
      </c>
      <c r="N134" s="119">
        <v>-0.04992312042312471</v>
      </c>
      <c r="O134" s="119">
        <v>0.0026226774829384114</v>
      </c>
      <c r="P134" s="119">
        <v>0.0473094272061852</v>
      </c>
      <c r="Q134" s="119">
        <v>0.00032555758640435127</v>
      </c>
      <c r="R134" s="119">
        <v>-0.0007672791524300073</v>
      </c>
      <c r="S134" s="119">
        <v>3.3371164996116416E-05</v>
      </c>
      <c r="T134" s="119">
        <v>0.0006924467048278818</v>
      </c>
      <c r="U134" s="119">
        <v>7.290916300126099E-06</v>
      </c>
      <c r="V134" s="119">
        <v>-2.8313186161112386E-05</v>
      </c>
      <c r="W134" s="119">
        <v>2.0522106620147104E-06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1888</v>
      </c>
      <c r="B136" s="119">
        <v>98.34</v>
      </c>
      <c r="C136" s="119">
        <v>91.64</v>
      </c>
      <c r="D136" s="119">
        <v>9.463426967712584</v>
      </c>
      <c r="E136" s="119">
        <v>9.91768526027855</v>
      </c>
      <c r="F136" s="119">
        <v>19.33969931000491</v>
      </c>
      <c r="G136" s="119" t="s">
        <v>59</v>
      </c>
      <c r="H136" s="119">
        <v>17.749931307261676</v>
      </c>
      <c r="I136" s="119">
        <v>48.58993130726168</v>
      </c>
      <c r="J136" s="119" t="s">
        <v>73</v>
      </c>
      <c r="K136" s="119">
        <v>2.294177555468972</v>
      </c>
      <c r="M136" s="119" t="s">
        <v>68</v>
      </c>
      <c r="N136" s="119">
        <v>2.099942775838314</v>
      </c>
      <c r="X136" s="119">
        <v>67.5</v>
      </c>
    </row>
    <row r="137" spans="1:24" s="119" customFormat="1" ht="12.75" hidden="1">
      <c r="A137" s="119">
        <v>1886</v>
      </c>
      <c r="B137" s="119">
        <v>134.47999572753906</v>
      </c>
      <c r="C137" s="119">
        <v>161.3800048828125</v>
      </c>
      <c r="D137" s="119">
        <v>8.562039375305176</v>
      </c>
      <c r="E137" s="119">
        <v>8.51549243927002</v>
      </c>
      <c r="F137" s="119">
        <v>17.597997931080855</v>
      </c>
      <c r="G137" s="119" t="s">
        <v>56</v>
      </c>
      <c r="H137" s="119">
        <v>-18.036986319365056</v>
      </c>
      <c r="I137" s="119">
        <v>48.94300940817401</v>
      </c>
      <c r="J137" s="119" t="s">
        <v>62</v>
      </c>
      <c r="K137" s="119">
        <v>0.38073346940586394</v>
      </c>
      <c r="L137" s="119">
        <v>1.4616751008744502</v>
      </c>
      <c r="M137" s="119">
        <v>0.09013373064111244</v>
      </c>
      <c r="N137" s="119">
        <v>0.05103781761379231</v>
      </c>
      <c r="O137" s="119">
        <v>0.015291495073492012</v>
      </c>
      <c r="P137" s="119">
        <v>0.041930863709097606</v>
      </c>
      <c r="Q137" s="119">
        <v>0.0018612479246453927</v>
      </c>
      <c r="R137" s="119">
        <v>0.0007855138256769352</v>
      </c>
      <c r="S137" s="119">
        <v>0.0002006169736479243</v>
      </c>
      <c r="T137" s="119">
        <v>0.0006169814181325458</v>
      </c>
      <c r="U137" s="119">
        <v>4.066370209104419E-05</v>
      </c>
      <c r="V137" s="119">
        <v>2.9134933896829118E-05</v>
      </c>
      <c r="W137" s="119">
        <v>1.2503822939308632E-05</v>
      </c>
      <c r="X137" s="119">
        <v>67.5</v>
      </c>
    </row>
    <row r="138" spans="1:24" s="119" customFormat="1" ht="12.75" hidden="1">
      <c r="A138" s="119">
        <v>1887</v>
      </c>
      <c r="B138" s="119">
        <v>102.5199966430664</v>
      </c>
      <c r="C138" s="119">
        <v>106.81999969482422</v>
      </c>
      <c r="D138" s="119">
        <v>9.40434741973877</v>
      </c>
      <c r="E138" s="119">
        <v>10.111000061035156</v>
      </c>
      <c r="F138" s="119">
        <v>24.192019369231044</v>
      </c>
      <c r="G138" s="119" t="s">
        <v>57</v>
      </c>
      <c r="H138" s="119">
        <v>26.153711078713577</v>
      </c>
      <c r="I138" s="119">
        <v>61.173707721779984</v>
      </c>
      <c r="J138" s="119" t="s">
        <v>60</v>
      </c>
      <c r="K138" s="119">
        <v>-0.32244240478202274</v>
      </c>
      <c r="L138" s="119">
        <v>0.007953318741943606</v>
      </c>
      <c r="M138" s="119">
        <v>0.07687408241308752</v>
      </c>
      <c r="N138" s="119">
        <v>-0.000528484086543346</v>
      </c>
      <c r="O138" s="119">
        <v>-0.012861757330819797</v>
      </c>
      <c r="P138" s="119">
        <v>0.0009099924640207692</v>
      </c>
      <c r="Q138" s="119">
        <v>0.0016124219557759163</v>
      </c>
      <c r="R138" s="119">
        <v>-4.244682360746111E-05</v>
      </c>
      <c r="S138" s="119">
        <v>-0.00016098373570313466</v>
      </c>
      <c r="T138" s="119">
        <v>6.480467037265708E-05</v>
      </c>
      <c r="U138" s="119">
        <v>3.6727282354134915E-05</v>
      </c>
      <c r="V138" s="119">
        <v>-3.349421981683822E-06</v>
      </c>
      <c r="W138" s="119">
        <v>-9.77067369112505E-06</v>
      </c>
      <c r="X138" s="119">
        <v>67.5</v>
      </c>
    </row>
    <row r="139" spans="1:24" s="119" customFormat="1" ht="12.75" hidden="1">
      <c r="A139" s="119">
        <v>1885</v>
      </c>
      <c r="B139" s="119">
        <v>144.1199951171875</v>
      </c>
      <c r="C139" s="119">
        <v>136.52000427246094</v>
      </c>
      <c r="D139" s="119">
        <v>8.271997451782227</v>
      </c>
      <c r="E139" s="119">
        <v>8.983128547668457</v>
      </c>
      <c r="F139" s="119">
        <v>22.15884617843355</v>
      </c>
      <c r="G139" s="119" t="s">
        <v>58</v>
      </c>
      <c r="H139" s="119">
        <v>-12.805820162109796</v>
      </c>
      <c r="I139" s="119">
        <v>63.814174955077696</v>
      </c>
      <c r="J139" s="119" t="s">
        <v>61</v>
      </c>
      <c r="K139" s="119">
        <v>0.202457082672383</v>
      </c>
      <c r="L139" s="119">
        <v>1.4616534627733495</v>
      </c>
      <c r="M139" s="119">
        <v>0.04705810081622972</v>
      </c>
      <c r="N139" s="119">
        <v>-0.05103508137888093</v>
      </c>
      <c r="O139" s="119">
        <v>0.008270732733303239</v>
      </c>
      <c r="P139" s="119">
        <v>0.04192098812177909</v>
      </c>
      <c r="Q139" s="119">
        <v>0.0009296984852781842</v>
      </c>
      <c r="R139" s="119">
        <v>-0.0007843661373971033</v>
      </c>
      <c r="S139" s="119">
        <v>0.00011971385448107185</v>
      </c>
      <c r="T139" s="119">
        <v>0.0006135685984620942</v>
      </c>
      <c r="U139" s="119">
        <v>1.745403674308158E-05</v>
      </c>
      <c r="V139" s="119">
        <v>-2.8941764727832606E-05</v>
      </c>
      <c r="W139" s="119">
        <v>7.802533160399741E-06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1888</v>
      </c>
      <c r="B141" s="119">
        <v>89.76</v>
      </c>
      <c r="C141" s="119">
        <v>94.16</v>
      </c>
      <c r="D141" s="119">
        <v>9.538213021056432</v>
      </c>
      <c r="E141" s="119">
        <v>9.97972007942602</v>
      </c>
      <c r="F141" s="119">
        <v>17.414266138555604</v>
      </c>
      <c r="G141" s="119" t="s">
        <v>59</v>
      </c>
      <c r="H141" s="119">
        <v>21.13367313810253</v>
      </c>
      <c r="I141" s="119">
        <v>43.393673138102535</v>
      </c>
      <c r="J141" s="119" t="s">
        <v>73</v>
      </c>
      <c r="K141" s="119">
        <v>2.0655745301308053</v>
      </c>
      <c r="M141" s="119" t="s">
        <v>68</v>
      </c>
      <c r="N141" s="119">
        <v>1.919976903138293</v>
      </c>
      <c r="X141" s="119">
        <v>67.5</v>
      </c>
    </row>
    <row r="142" spans="1:24" s="119" customFormat="1" ht="12.75" hidden="1">
      <c r="A142" s="119">
        <v>1886</v>
      </c>
      <c r="B142" s="119">
        <v>136.05999755859375</v>
      </c>
      <c r="C142" s="119">
        <v>141.75999450683594</v>
      </c>
      <c r="D142" s="119">
        <v>8.566322326660156</v>
      </c>
      <c r="E142" s="119">
        <v>8.92862606048584</v>
      </c>
      <c r="F142" s="119">
        <v>18.44630286717121</v>
      </c>
      <c r="G142" s="119" t="s">
        <v>56</v>
      </c>
      <c r="H142" s="119">
        <v>-17.27995619885897</v>
      </c>
      <c r="I142" s="119">
        <v>51.28004135973478</v>
      </c>
      <c r="J142" s="119" t="s">
        <v>62</v>
      </c>
      <c r="K142" s="119">
        <v>0.26174931384378547</v>
      </c>
      <c r="L142" s="119">
        <v>1.4097947304580956</v>
      </c>
      <c r="M142" s="119">
        <v>0.06196577906991568</v>
      </c>
      <c r="N142" s="119">
        <v>0.06286347677503644</v>
      </c>
      <c r="O142" s="119">
        <v>0.01051286755470094</v>
      </c>
      <c r="P142" s="119">
        <v>0.04044256720713598</v>
      </c>
      <c r="Q142" s="119">
        <v>0.0012795434293192103</v>
      </c>
      <c r="R142" s="119">
        <v>0.0009675478443344007</v>
      </c>
      <c r="S142" s="119">
        <v>0.00013797350911185153</v>
      </c>
      <c r="T142" s="119">
        <v>0.0005950886207225357</v>
      </c>
      <c r="U142" s="119">
        <v>2.795193752936297E-05</v>
      </c>
      <c r="V142" s="119">
        <v>3.5893859992168946E-05</v>
      </c>
      <c r="W142" s="119">
        <v>8.609929777933749E-06</v>
      </c>
      <c r="X142" s="119">
        <v>67.5</v>
      </c>
    </row>
    <row r="143" spans="1:24" s="119" customFormat="1" ht="12.75" hidden="1">
      <c r="A143" s="119">
        <v>1887</v>
      </c>
      <c r="B143" s="119">
        <v>92.5999984741211</v>
      </c>
      <c r="C143" s="119">
        <v>98.5999984741211</v>
      </c>
      <c r="D143" s="119">
        <v>9.512201309204102</v>
      </c>
      <c r="E143" s="119">
        <v>10.067397117614746</v>
      </c>
      <c r="F143" s="119">
        <v>19.230635059649547</v>
      </c>
      <c r="G143" s="119" t="s">
        <v>57</v>
      </c>
      <c r="H143" s="119">
        <v>22.956567914696222</v>
      </c>
      <c r="I143" s="119">
        <v>48.056566388817316</v>
      </c>
      <c r="J143" s="119" t="s">
        <v>60</v>
      </c>
      <c r="K143" s="119">
        <v>-0.06913126115821872</v>
      </c>
      <c r="L143" s="119">
        <v>0.007671193291644926</v>
      </c>
      <c r="M143" s="119">
        <v>0.01704454104094842</v>
      </c>
      <c r="N143" s="119">
        <v>-0.0006506687800066639</v>
      </c>
      <c r="O143" s="119">
        <v>-0.002667271173847161</v>
      </c>
      <c r="P143" s="119">
        <v>0.0008776593363011997</v>
      </c>
      <c r="Q143" s="119">
        <v>0.0003841569351682685</v>
      </c>
      <c r="R143" s="119">
        <v>-5.2267171659700065E-05</v>
      </c>
      <c r="S143" s="119">
        <v>-2.5858267814125998E-05</v>
      </c>
      <c r="T143" s="119">
        <v>6.249887129160767E-05</v>
      </c>
      <c r="U143" s="119">
        <v>1.0453766190950198E-05</v>
      </c>
      <c r="V143" s="119">
        <v>-4.122031511012409E-06</v>
      </c>
      <c r="W143" s="119">
        <v>-1.3175002894546549E-06</v>
      </c>
      <c r="X143" s="119">
        <v>67.5</v>
      </c>
    </row>
    <row r="144" spans="1:24" s="119" customFormat="1" ht="12.75" hidden="1">
      <c r="A144" s="119">
        <v>1885</v>
      </c>
      <c r="B144" s="119">
        <v>128.0399932861328</v>
      </c>
      <c r="C144" s="119">
        <v>133.83999633789062</v>
      </c>
      <c r="D144" s="119">
        <v>8.462464332580566</v>
      </c>
      <c r="E144" s="119">
        <v>9.172737121582031</v>
      </c>
      <c r="F144" s="119">
        <v>17.70863594184506</v>
      </c>
      <c r="G144" s="119" t="s">
        <v>58</v>
      </c>
      <c r="H144" s="119">
        <v>-10.723240282513075</v>
      </c>
      <c r="I144" s="119">
        <v>49.81675300361973</v>
      </c>
      <c r="J144" s="119" t="s">
        <v>61</v>
      </c>
      <c r="K144" s="119">
        <v>0.25245508913144665</v>
      </c>
      <c r="L144" s="119">
        <v>1.4097738594614728</v>
      </c>
      <c r="M144" s="119">
        <v>0.05957551003931922</v>
      </c>
      <c r="N144" s="119">
        <v>-0.06286010930935668</v>
      </c>
      <c r="O144" s="119">
        <v>0.010168876472248432</v>
      </c>
      <c r="P144" s="119">
        <v>0.04043304287823406</v>
      </c>
      <c r="Q144" s="119">
        <v>0.0012205141689780122</v>
      </c>
      <c r="R144" s="119">
        <v>-0.0009661350701857588</v>
      </c>
      <c r="S144" s="119">
        <v>0.000135528739396082</v>
      </c>
      <c r="T144" s="119">
        <v>0.0005917975647134119</v>
      </c>
      <c r="U144" s="119">
        <v>2.5923533402496596E-05</v>
      </c>
      <c r="V144" s="119">
        <v>-3.5656388506965306E-05</v>
      </c>
      <c r="W144" s="119">
        <v>8.508530059195725E-06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1888</v>
      </c>
      <c r="B146" s="119">
        <v>80.28</v>
      </c>
      <c r="C146" s="119">
        <v>79.18</v>
      </c>
      <c r="D146" s="119">
        <v>9.441523710298323</v>
      </c>
      <c r="E146" s="119">
        <v>10.096852814018474</v>
      </c>
      <c r="F146" s="119">
        <v>16.608657567501243</v>
      </c>
      <c r="G146" s="119" t="s">
        <v>59</v>
      </c>
      <c r="H146" s="119">
        <v>29.013374567540588</v>
      </c>
      <c r="I146" s="119">
        <v>41.79337456754059</v>
      </c>
      <c r="J146" s="119" t="s">
        <v>73</v>
      </c>
      <c r="K146" s="119">
        <v>3.6150358848543696</v>
      </c>
      <c r="M146" s="119" t="s">
        <v>68</v>
      </c>
      <c r="N146" s="119">
        <v>3.400676799691421</v>
      </c>
      <c r="X146" s="119">
        <v>67.5</v>
      </c>
    </row>
    <row r="147" spans="1:24" s="119" customFormat="1" ht="12.75" hidden="1">
      <c r="A147" s="119">
        <v>1886</v>
      </c>
      <c r="B147" s="119">
        <v>128.52000427246094</v>
      </c>
      <c r="C147" s="119">
        <v>149.32000732421875</v>
      </c>
      <c r="D147" s="119">
        <v>8.701301574707031</v>
      </c>
      <c r="E147" s="119">
        <v>8.5888032913208</v>
      </c>
      <c r="F147" s="119">
        <v>14.285991610913108</v>
      </c>
      <c r="G147" s="119" t="s">
        <v>56</v>
      </c>
      <c r="H147" s="119">
        <v>-21.933927075151246</v>
      </c>
      <c r="I147" s="119">
        <v>39.0860771973097</v>
      </c>
      <c r="J147" s="119" t="s">
        <v>62</v>
      </c>
      <c r="K147" s="119">
        <v>0.15969997629536337</v>
      </c>
      <c r="L147" s="119">
        <v>1.8922709765943906</v>
      </c>
      <c r="M147" s="119">
        <v>0.037806850410574376</v>
      </c>
      <c r="N147" s="119">
        <v>0.06650470038849411</v>
      </c>
      <c r="O147" s="119">
        <v>0.006414226118764961</v>
      </c>
      <c r="P147" s="119">
        <v>0.05428327731408625</v>
      </c>
      <c r="Q147" s="119">
        <v>0.0007806340802941094</v>
      </c>
      <c r="R147" s="119">
        <v>0.0010235775319537652</v>
      </c>
      <c r="S147" s="119">
        <v>8.424379691853745E-05</v>
      </c>
      <c r="T147" s="119">
        <v>0.0007987502044489138</v>
      </c>
      <c r="U147" s="119">
        <v>1.7054293789120374E-05</v>
      </c>
      <c r="V147" s="119">
        <v>3.796970709298586E-05</v>
      </c>
      <c r="W147" s="119">
        <v>5.26918204782166E-06</v>
      </c>
      <c r="X147" s="119">
        <v>67.5</v>
      </c>
    </row>
    <row r="148" spans="1:24" s="119" customFormat="1" ht="12.75" hidden="1">
      <c r="A148" s="119">
        <v>1887</v>
      </c>
      <c r="B148" s="119">
        <v>89.77999877929688</v>
      </c>
      <c r="C148" s="119">
        <v>98.58000183105469</v>
      </c>
      <c r="D148" s="119">
        <v>9.213278770446777</v>
      </c>
      <c r="E148" s="119">
        <v>9.866734504699707</v>
      </c>
      <c r="F148" s="119">
        <v>19.443548110509727</v>
      </c>
      <c r="G148" s="119" t="s">
        <v>57</v>
      </c>
      <c r="H148" s="119">
        <v>27.87912322281163</v>
      </c>
      <c r="I148" s="119">
        <v>50.159122002108504</v>
      </c>
      <c r="J148" s="119" t="s">
        <v>60</v>
      </c>
      <c r="K148" s="119">
        <v>0.04422229065476085</v>
      </c>
      <c r="L148" s="119">
        <v>0.010296416582518196</v>
      </c>
      <c r="M148" s="119">
        <v>-0.010054913062629303</v>
      </c>
      <c r="N148" s="119">
        <v>-0.0006884290070356037</v>
      </c>
      <c r="O148" s="119">
        <v>0.0018419336743896724</v>
      </c>
      <c r="P148" s="119">
        <v>0.0011780048731303686</v>
      </c>
      <c r="Q148" s="119">
        <v>-0.00018778078735766704</v>
      </c>
      <c r="R148" s="119">
        <v>-5.5286724750353426E-05</v>
      </c>
      <c r="S148" s="119">
        <v>2.9613068391121883E-05</v>
      </c>
      <c r="T148" s="119">
        <v>8.388584515463166E-05</v>
      </c>
      <c r="U148" s="119">
        <v>-2.829128530512109E-06</v>
      </c>
      <c r="V148" s="119">
        <v>-4.3586027748823375E-06</v>
      </c>
      <c r="W148" s="119">
        <v>2.0255885044342047E-06</v>
      </c>
      <c r="X148" s="119">
        <v>67.5</v>
      </c>
    </row>
    <row r="149" spans="1:24" s="119" customFormat="1" ht="12.75" hidden="1">
      <c r="A149" s="119">
        <v>1885</v>
      </c>
      <c r="B149" s="119">
        <v>142.75999450683594</v>
      </c>
      <c r="C149" s="119">
        <v>140.9600067138672</v>
      </c>
      <c r="D149" s="119">
        <v>8.453593254089355</v>
      </c>
      <c r="E149" s="119">
        <v>8.900583267211914</v>
      </c>
      <c r="F149" s="119">
        <v>20.34203569315784</v>
      </c>
      <c r="G149" s="119" t="s">
        <v>58</v>
      </c>
      <c r="H149" s="119">
        <v>-17.9396650940148</v>
      </c>
      <c r="I149" s="119">
        <v>57.32032941282113</v>
      </c>
      <c r="J149" s="119" t="s">
        <v>61</v>
      </c>
      <c r="K149" s="119">
        <v>0.15345511212724544</v>
      </c>
      <c r="L149" s="119">
        <v>1.8922429634344127</v>
      </c>
      <c r="M149" s="119">
        <v>0.03644525567574625</v>
      </c>
      <c r="N149" s="119">
        <v>-0.0665011371276134</v>
      </c>
      <c r="O149" s="119">
        <v>0.006144068443775344</v>
      </c>
      <c r="P149" s="119">
        <v>0.05427049382930721</v>
      </c>
      <c r="Q149" s="119">
        <v>0.0007577123090038624</v>
      </c>
      <c r="R149" s="119">
        <v>-0.0010220833341694502</v>
      </c>
      <c r="S149" s="119">
        <v>7.886750598132616E-05</v>
      </c>
      <c r="T149" s="119">
        <v>0.0007943330876212288</v>
      </c>
      <c r="U149" s="119">
        <v>1.6817995374106633E-05</v>
      </c>
      <c r="V149" s="119">
        <v>-3.771871204823846E-05</v>
      </c>
      <c r="W149" s="119">
        <v>4.864285216122721E-06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1888</v>
      </c>
      <c r="B151" s="119">
        <v>78.6</v>
      </c>
      <c r="C151" s="119">
        <v>86.2</v>
      </c>
      <c r="D151" s="119">
        <v>9.279056405173844</v>
      </c>
      <c r="E151" s="119">
        <v>9.55993993250338</v>
      </c>
      <c r="F151" s="119">
        <v>16.714946977892097</v>
      </c>
      <c r="G151" s="119" t="s">
        <v>59</v>
      </c>
      <c r="H151" s="119">
        <v>31.694255367774318</v>
      </c>
      <c r="I151" s="119">
        <v>42.79425536777431</v>
      </c>
      <c r="J151" s="119" t="s">
        <v>73</v>
      </c>
      <c r="K151" s="119">
        <v>3.9444670056148268</v>
      </c>
      <c r="M151" s="119" t="s">
        <v>68</v>
      </c>
      <c r="N151" s="119">
        <v>3.6687964533356623</v>
      </c>
      <c r="X151" s="119">
        <v>67.5</v>
      </c>
    </row>
    <row r="152" spans="1:24" s="119" customFormat="1" ht="12.75" hidden="1">
      <c r="A152" s="119">
        <v>1886</v>
      </c>
      <c r="B152" s="119">
        <v>137.5800018310547</v>
      </c>
      <c r="C152" s="119">
        <v>161.47999572753906</v>
      </c>
      <c r="D152" s="119">
        <v>8.59228229522705</v>
      </c>
      <c r="E152" s="119">
        <v>8.457184791564941</v>
      </c>
      <c r="F152" s="119">
        <v>16.886187872243536</v>
      </c>
      <c r="G152" s="119" t="s">
        <v>56</v>
      </c>
      <c r="H152" s="119">
        <v>-23.275864771828992</v>
      </c>
      <c r="I152" s="119">
        <v>46.804137059225695</v>
      </c>
      <c r="J152" s="119" t="s">
        <v>62</v>
      </c>
      <c r="K152" s="119">
        <v>0.35978275428289636</v>
      </c>
      <c r="L152" s="119">
        <v>1.9480254745593548</v>
      </c>
      <c r="M152" s="119">
        <v>0.0851738410020605</v>
      </c>
      <c r="N152" s="119">
        <v>0.09812120191767673</v>
      </c>
      <c r="O152" s="119">
        <v>0.014450101788050496</v>
      </c>
      <c r="P152" s="119">
        <v>0.05588269894130573</v>
      </c>
      <c r="Q152" s="119">
        <v>0.0017587483447277365</v>
      </c>
      <c r="R152" s="119">
        <v>0.0015102265678777673</v>
      </c>
      <c r="S152" s="119">
        <v>0.00018967247295497713</v>
      </c>
      <c r="T152" s="119">
        <v>0.000822284102298618</v>
      </c>
      <c r="U152" s="119">
        <v>3.8436282998661624E-05</v>
      </c>
      <c r="V152" s="119">
        <v>5.602986587950204E-05</v>
      </c>
      <c r="W152" s="119">
        <v>1.1843342947192002E-05</v>
      </c>
      <c r="X152" s="119">
        <v>67.5</v>
      </c>
    </row>
    <row r="153" spans="1:24" s="119" customFormat="1" ht="12.75" hidden="1">
      <c r="A153" s="119">
        <v>1887</v>
      </c>
      <c r="B153" s="119">
        <v>94.12000274658203</v>
      </c>
      <c r="C153" s="119">
        <v>99.72000122070312</v>
      </c>
      <c r="D153" s="119">
        <v>9.319705963134766</v>
      </c>
      <c r="E153" s="119">
        <v>9.987568855285645</v>
      </c>
      <c r="F153" s="119">
        <v>22.45985448237114</v>
      </c>
      <c r="G153" s="119" t="s">
        <v>57</v>
      </c>
      <c r="H153" s="119">
        <v>30.669181924171703</v>
      </c>
      <c r="I153" s="119">
        <v>57.289184670753734</v>
      </c>
      <c r="J153" s="119" t="s">
        <v>60</v>
      </c>
      <c r="K153" s="119">
        <v>0.040816749497538</v>
      </c>
      <c r="L153" s="119">
        <v>0.010600038321861687</v>
      </c>
      <c r="M153" s="119">
        <v>-0.008699739517965268</v>
      </c>
      <c r="N153" s="119">
        <v>-0.0010154501553785859</v>
      </c>
      <c r="O153" s="119">
        <v>0.0017935185607142665</v>
      </c>
      <c r="P153" s="119">
        <v>0.0012127153218872396</v>
      </c>
      <c r="Q153" s="119">
        <v>-0.00013363528855077694</v>
      </c>
      <c r="R153" s="119">
        <v>-8.157462348265728E-05</v>
      </c>
      <c r="S153" s="119">
        <v>3.6245977931075463E-05</v>
      </c>
      <c r="T153" s="119">
        <v>8.635640632130662E-05</v>
      </c>
      <c r="U153" s="119">
        <v>7.415541114439426E-08</v>
      </c>
      <c r="V153" s="119">
        <v>-6.432480224348987E-06</v>
      </c>
      <c r="W153" s="119">
        <v>2.6628168006092552E-06</v>
      </c>
      <c r="X153" s="119">
        <v>67.5</v>
      </c>
    </row>
    <row r="154" spans="1:24" s="119" customFormat="1" ht="12.75" hidden="1">
      <c r="A154" s="119">
        <v>1885</v>
      </c>
      <c r="B154" s="119">
        <v>136.60000610351562</v>
      </c>
      <c r="C154" s="119">
        <v>143.39999389648438</v>
      </c>
      <c r="D154" s="119">
        <v>8.383591651916504</v>
      </c>
      <c r="E154" s="119">
        <v>9.007279396057129</v>
      </c>
      <c r="F154" s="119">
        <v>19.40493807571238</v>
      </c>
      <c r="G154" s="119" t="s">
        <v>58</v>
      </c>
      <c r="H154" s="119">
        <v>-13.977946537236932</v>
      </c>
      <c r="I154" s="119">
        <v>55.1220595662787</v>
      </c>
      <c r="J154" s="119" t="s">
        <v>61</v>
      </c>
      <c r="K154" s="119">
        <v>0.3574599603310029</v>
      </c>
      <c r="L154" s="119">
        <v>1.94799663467876</v>
      </c>
      <c r="M154" s="119">
        <v>0.08472837614025089</v>
      </c>
      <c r="N154" s="119">
        <v>-0.09811594736204421</v>
      </c>
      <c r="O154" s="119">
        <v>0.014338365766620462</v>
      </c>
      <c r="P154" s="119">
        <v>0.05586953877125417</v>
      </c>
      <c r="Q154" s="119">
        <v>0.0017536639785707248</v>
      </c>
      <c r="R154" s="119">
        <v>-0.0015080218390751254</v>
      </c>
      <c r="S154" s="119">
        <v>0.00018617700201871475</v>
      </c>
      <c r="T154" s="119">
        <v>0.0008177369479119269</v>
      </c>
      <c r="U154" s="119">
        <v>3.8436211464297607E-05</v>
      </c>
      <c r="V154" s="119">
        <v>-5.565940233813462E-05</v>
      </c>
      <c r="W154" s="119">
        <v>1.1540111734779504E-05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14.285991610913108</v>
      </c>
      <c r="G155" s="120"/>
      <c r="H155" s="120"/>
      <c r="I155" s="121"/>
      <c r="J155" s="121" t="s">
        <v>158</v>
      </c>
      <c r="K155" s="120">
        <f>AVERAGE(K153,K148,K143,K138,K133,K128)</f>
        <v>-0.05383829029807132</v>
      </c>
      <c r="L155" s="120">
        <f>AVERAGE(L153,L148,L143,L138,L133,L128)</f>
        <v>0.009300964633171475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25.16953303159996</v>
      </c>
      <c r="G156" s="120"/>
      <c r="H156" s="120"/>
      <c r="I156" s="121"/>
      <c r="J156" s="121" t="s">
        <v>159</v>
      </c>
      <c r="K156" s="120">
        <f>AVERAGE(K154,K149,K144,K139,K134,K129)</f>
        <v>0.19355016034745123</v>
      </c>
      <c r="L156" s="120">
        <f>AVERAGE(L154,L149,L144,L139,L134,L129)</f>
        <v>1.7092943481859508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0.03364893143629458</v>
      </c>
      <c r="L157" s="120">
        <f>ABS(L155/$H$33)</f>
        <v>0.025836012869920766</v>
      </c>
      <c r="M157" s="121" t="s">
        <v>111</v>
      </c>
      <c r="N157" s="120">
        <f>K157+L157+L158+K158</f>
        <v>1.2377655939380319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0.10997168201559729</v>
      </c>
      <c r="L158" s="120">
        <f>ABS(L156/$H$34)</f>
        <v>1.0683089676162192</v>
      </c>
      <c r="M158" s="120"/>
      <c r="N158" s="120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1888</v>
      </c>
      <c r="B161" s="116">
        <v>83.14</v>
      </c>
      <c r="C161" s="116">
        <v>93.74</v>
      </c>
      <c r="D161" s="116">
        <v>9.945328059219984</v>
      </c>
      <c r="E161" s="116">
        <v>10.344472160942795</v>
      </c>
      <c r="F161" s="116">
        <v>11.012608725800039</v>
      </c>
      <c r="G161" s="116" t="s">
        <v>59</v>
      </c>
      <c r="H161" s="116">
        <v>10.671061449236838</v>
      </c>
      <c r="I161" s="116">
        <v>26.31106144923684</v>
      </c>
      <c r="J161" s="116" t="s">
        <v>73</v>
      </c>
      <c r="K161" s="116">
        <v>2.8540956544671405</v>
      </c>
      <c r="M161" s="116" t="s">
        <v>68</v>
      </c>
      <c r="N161" s="116">
        <v>1.5486905680988914</v>
      </c>
      <c r="X161" s="116">
        <v>67.5</v>
      </c>
    </row>
    <row r="162" spans="1:24" s="116" customFormat="1" ht="12.75">
      <c r="A162" s="116">
        <v>1886</v>
      </c>
      <c r="B162" s="116">
        <v>145.02000427246094</v>
      </c>
      <c r="C162" s="116">
        <v>169.22000122070312</v>
      </c>
      <c r="D162" s="116">
        <v>8.68927001953125</v>
      </c>
      <c r="E162" s="116">
        <v>8.327343940734863</v>
      </c>
      <c r="F162" s="116">
        <v>20.58863678840645</v>
      </c>
      <c r="G162" s="116" t="s">
        <v>56</v>
      </c>
      <c r="H162" s="116">
        <v>-21.072971901683445</v>
      </c>
      <c r="I162" s="116">
        <v>56.447032370777485</v>
      </c>
      <c r="J162" s="116" t="s">
        <v>62</v>
      </c>
      <c r="K162" s="116">
        <v>1.5952935813619777</v>
      </c>
      <c r="L162" s="116">
        <v>0.39596827600707374</v>
      </c>
      <c r="M162" s="116">
        <v>0.3776643225783189</v>
      </c>
      <c r="N162" s="116">
        <v>0.07359288274202098</v>
      </c>
      <c r="O162" s="116">
        <v>0.06407036307388826</v>
      </c>
      <c r="P162" s="116">
        <v>0.011359208598901818</v>
      </c>
      <c r="Q162" s="116">
        <v>0.00779877705203394</v>
      </c>
      <c r="R162" s="116">
        <v>0.0011326982096772932</v>
      </c>
      <c r="S162" s="116">
        <v>0.0008406341761293075</v>
      </c>
      <c r="T162" s="116">
        <v>0.00016715787039240558</v>
      </c>
      <c r="U162" s="116">
        <v>0.00017056712131752324</v>
      </c>
      <c r="V162" s="116">
        <v>4.2038108144916775E-05</v>
      </c>
      <c r="W162" s="116">
        <v>5.2426216513053406E-05</v>
      </c>
      <c r="X162" s="116">
        <v>67.5</v>
      </c>
    </row>
    <row r="163" spans="1:24" s="116" customFormat="1" ht="12.75">
      <c r="A163" s="116">
        <v>1885</v>
      </c>
      <c r="B163" s="116">
        <v>148.47999572753906</v>
      </c>
      <c r="C163" s="116">
        <v>144.5800018310547</v>
      </c>
      <c r="D163" s="116">
        <v>8.597960472106934</v>
      </c>
      <c r="E163" s="116">
        <v>9.047920227050781</v>
      </c>
      <c r="F163" s="116">
        <v>32.422919190540476</v>
      </c>
      <c r="G163" s="116" t="s">
        <v>57</v>
      </c>
      <c r="H163" s="116">
        <v>8.869688741549425</v>
      </c>
      <c r="I163" s="116">
        <v>89.84968446908849</v>
      </c>
      <c r="J163" s="116" t="s">
        <v>60</v>
      </c>
      <c r="K163" s="116">
        <v>0.07548441515037772</v>
      </c>
      <c r="L163" s="116">
        <v>0.002154689023712399</v>
      </c>
      <c r="M163" s="116">
        <v>-0.013580888072609718</v>
      </c>
      <c r="N163" s="116">
        <v>-0.0007614533769620491</v>
      </c>
      <c r="O163" s="116">
        <v>0.0037215534297734844</v>
      </c>
      <c r="P163" s="116">
        <v>0.0002464282450663257</v>
      </c>
      <c r="Q163" s="116">
        <v>-7.580256536811222E-05</v>
      </c>
      <c r="R163" s="116">
        <v>-6.120385485847046E-05</v>
      </c>
      <c r="S163" s="116">
        <v>0.00010540279783723907</v>
      </c>
      <c r="T163" s="116">
        <v>1.7548199365398663E-05</v>
      </c>
      <c r="U163" s="116">
        <v>1.1855541560957743E-05</v>
      </c>
      <c r="V163" s="116">
        <v>-4.82585338325387E-06</v>
      </c>
      <c r="W163" s="116">
        <v>8.30319250415973E-06</v>
      </c>
      <c r="X163" s="116">
        <v>67.5</v>
      </c>
    </row>
    <row r="164" spans="1:24" s="116" customFormat="1" ht="12.75">
      <c r="A164" s="116">
        <v>1887</v>
      </c>
      <c r="B164" s="116">
        <v>102.19999694824219</v>
      </c>
      <c r="C164" s="116">
        <v>104.5999984741211</v>
      </c>
      <c r="D164" s="116">
        <v>9.302512168884277</v>
      </c>
      <c r="E164" s="116">
        <v>9.909913063049316</v>
      </c>
      <c r="F164" s="116">
        <v>21.540665827261023</v>
      </c>
      <c r="G164" s="116" t="s">
        <v>58</v>
      </c>
      <c r="H164" s="116">
        <v>20.364842757431937</v>
      </c>
      <c r="I164" s="116">
        <v>55.064839705674125</v>
      </c>
      <c r="J164" s="116" t="s">
        <v>61</v>
      </c>
      <c r="K164" s="116">
        <v>1.5935067347846792</v>
      </c>
      <c r="L164" s="116">
        <v>0.3959624135182848</v>
      </c>
      <c r="M164" s="116">
        <v>0.37742005779727683</v>
      </c>
      <c r="N164" s="116">
        <v>-0.073588943320553</v>
      </c>
      <c r="O164" s="116">
        <v>0.06396218777128566</v>
      </c>
      <c r="P164" s="116">
        <v>0.01135653526007816</v>
      </c>
      <c r="Q164" s="116">
        <v>0.007798408650385975</v>
      </c>
      <c r="R164" s="116">
        <v>-0.0011310434661659157</v>
      </c>
      <c r="S164" s="116">
        <v>0.0008340000409380575</v>
      </c>
      <c r="T164" s="116">
        <v>0.00016623421529022382</v>
      </c>
      <c r="U164" s="116">
        <v>0.00017015460325493136</v>
      </c>
      <c r="V164" s="116">
        <v>-4.17601924747367E-05</v>
      </c>
      <c r="W164" s="116">
        <v>5.176451653509785E-05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1888</v>
      </c>
      <c r="B166" s="116">
        <v>87.38</v>
      </c>
      <c r="C166" s="116">
        <v>91.78</v>
      </c>
      <c r="D166" s="116">
        <v>9.816246962819589</v>
      </c>
      <c r="E166" s="116">
        <v>10.386076834170163</v>
      </c>
      <c r="F166" s="116">
        <v>11.319588955034096</v>
      </c>
      <c r="G166" s="116" t="s">
        <v>59</v>
      </c>
      <c r="H166" s="116">
        <v>7.525008653420983</v>
      </c>
      <c r="I166" s="116">
        <v>27.405008653420975</v>
      </c>
      <c r="J166" s="116" t="s">
        <v>73</v>
      </c>
      <c r="K166" s="116">
        <v>2.9152397490899364</v>
      </c>
      <c r="M166" s="116" t="s">
        <v>68</v>
      </c>
      <c r="N166" s="116">
        <v>1.509973934414115</v>
      </c>
      <c r="X166" s="116">
        <v>67.5</v>
      </c>
    </row>
    <row r="167" spans="1:24" s="116" customFormat="1" ht="12.75">
      <c r="A167" s="116">
        <v>1886</v>
      </c>
      <c r="B167" s="116">
        <v>138.97999572753906</v>
      </c>
      <c r="C167" s="116">
        <v>144.27999877929688</v>
      </c>
      <c r="D167" s="116">
        <v>8.49185562133789</v>
      </c>
      <c r="E167" s="116">
        <v>8.520723342895508</v>
      </c>
      <c r="F167" s="116">
        <v>18.80115203182408</v>
      </c>
      <c r="G167" s="116" t="s">
        <v>56</v>
      </c>
      <c r="H167" s="116">
        <v>-18.74868683512085</v>
      </c>
      <c r="I167" s="116">
        <v>52.73130889241821</v>
      </c>
      <c r="J167" s="116" t="s">
        <v>62</v>
      </c>
      <c r="K167" s="116">
        <v>1.6591277155953417</v>
      </c>
      <c r="L167" s="116">
        <v>0.040337833605333676</v>
      </c>
      <c r="M167" s="116">
        <v>0.39277637096263285</v>
      </c>
      <c r="N167" s="116">
        <v>0.046109089736667046</v>
      </c>
      <c r="O167" s="116">
        <v>0.06663390205376252</v>
      </c>
      <c r="P167" s="116">
        <v>0.0011573036775704717</v>
      </c>
      <c r="Q167" s="116">
        <v>0.008110871117549882</v>
      </c>
      <c r="R167" s="116">
        <v>0.0007096727350789056</v>
      </c>
      <c r="S167" s="116">
        <v>0.000874255088364892</v>
      </c>
      <c r="T167" s="116">
        <v>1.7051521942038794E-05</v>
      </c>
      <c r="U167" s="116">
        <v>0.00017740029653068223</v>
      </c>
      <c r="V167" s="116">
        <v>2.6345291683867814E-05</v>
      </c>
      <c r="W167" s="116">
        <v>5.451959380721525E-05</v>
      </c>
      <c r="X167" s="116">
        <v>67.5</v>
      </c>
    </row>
    <row r="168" spans="1:24" s="116" customFormat="1" ht="12.75">
      <c r="A168" s="116">
        <v>1885</v>
      </c>
      <c r="B168" s="116">
        <v>145.13999938964844</v>
      </c>
      <c r="C168" s="116">
        <v>139.94000244140625</v>
      </c>
      <c r="D168" s="116">
        <v>8.557278633117676</v>
      </c>
      <c r="E168" s="116">
        <v>9.16452407836914</v>
      </c>
      <c r="F168" s="116">
        <v>27.674990094258767</v>
      </c>
      <c r="G168" s="116" t="s">
        <v>57</v>
      </c>
      <c r="H168" s="116">
        <v>-0.59387389063059</v>
      </c>
      <c r="I168" s="116">
        <v>77.04612549901785</v>
      </c>
      <c r="J168" s="116" t="s">
        <v>60</v>
      </c>
      <c r="K168" s="116">
        <v>0.31860621836240777</v>
      </c>
      <c r="L168" s="116">
        <v>0.00021946069248861042</v>
      </c>
      <c r="M168" s="116">
        <v>-0.071039616798869</v>
      </c>
      <c r="N168" s="116">
        <v>-0.00047701226753951405</v>
      </c>
      <c r="O168" s="116">
        <v>0.013500315289780457</v>
      </c>
      <c r="P168" s="116">
        <v>2.4988250612492722E-05</v>
      </c>
      <c r="Q168" s="116">
        <v>-0.0012571087504698291</v>
      </c>
      <c r="R168" s="116">
        <v>-3.834484249313196E-05</v>
      </c>
      <c r="S168" s="116">
        <v>0.0002345328072924683</v>
      </c>
      <c r="T168" s="116">
        <v>1.7778485669610522E-06</v>
      </c>
      <c r="U168" s="116">
        <v>-1.3515894426508669E-05</v>
      </c>
      <c r="V168" s="116">
        <v>-3.0205722381950897E-06</v>
      </c>
      <c r="W168" s="116">
        <v>1.6363499703586848E-05</v>
      </c>
      <c r="X168" s="116">
        <v>67.5</v>
      </c>
    </row>
    <row r="169" spans="1:24" s="116" customFormat="1" ht="12.75">
      <c r="A169" s="116">
        <v>1887</v>
      </c>
      <c r="B169" s="116">
        <v>91.23999786376953</v>
      </c>
      <c r="C169" s="116">
        <v>101.63999938964844</v>
      </c>
      <c r="D169" s="116">
        <v>9.428908348083496</v>
      </c>
      <c r="E169" s="116">
        <v>10.113689422607422</v>
      </c>
      <c r="F169" s="116">
        <v>18.78582367764922</v>
      </c>
      <c r="G169" s="116" t="s">
        <v>58</v>
      </c>
      <c r="H169" s="116">
        <v>23.616995657368676</v>
      </c>
      <c r="I169" s="116">
        <v>47.35699352113821</v>
      </c>
      <c r="J169" s="116" t="s">
        <v>61</v>
      </c>
      <c r="K169" s="116">
        <v>1.6282490148246436</v>
      </c>
      <c r="L169" s="116">
        <v>0.04033723660559855</v>
      </c>
      <c r="M169" s="116">
        <v>0.3862986544522847</v>
      </c>
      <c r="N169" s="116">
        <v>-0.046106622253648456</v>
      </c>
      <c r="O169" s="116">
        <v>0.06525196081334979</v>
      </c>
      <c r="P169" s="116">
        <v>0.0011570338756706588</v>
      </c>
      <c r="Q169" s="116">
        <v>0.008012858907718084</v>
      </c>
      <c r="R169" s="116">
        <v>-0.0007086360588966324</v>
      </c>
      <c r="S169" s="116">
        <v>0.0008422091912556042</v>
      </c>
      <c r="T169" s="116">
        <v>1.6958586468594163E-05</v>
      </c>
      <c r="U169" s="116">
        <v>0.00017688466809485058</v>
      </c>
      <c r="V169" s="116">
        <v>-2.6171559702507598E-05</v>
      </c>
      <c r="W169" s="116">
        <v>5.2005980294139796E-05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1888</v>
      </c>
      <c r="B171" s="116">
        <v>98.34</v>
      </c>
      <c r="C171" s="116">
        <v>91.64</v>
      </c>
      <c r="D171" s="116">
        <v>9.463426967712584</v>
      </c>
      <c r="E171" s="116">
        <v>9.91768526027855</v>
      </c>
      <c r="F171" s="116">
        <v>14.421923477390008</v>
      </c>
      <c r="G171" s="116" t="s">
        <v>59</v>
      </c>
      <c r="H171" s="116">
        <v>5.394289884871377</v>
      </c>
      <c r="I171" s="116">
        <v>36.23428988487138</v>
      </c>
      <c r="J171" s="116" t="s">
        <v>73</v>
      </c>
      <c r="K171" s="116">
        <v>1.9389876588593247</v>
      </c>
      <c r="M171" s="116" t="s">
        <v>68</v>
      </c>
      <c r="N171" s="116">
        <v>1.0552216594678612</v>
      </c>
      <c r="X171" s="116">
        <v>67.5</v>
      </c>
    </row>
    <row r="172" spans="1:24" s="116" customFormat="1" ht="12.75">
      <c r="A172" s="116">
        <v>1886</v>
      </c>
      <c r="B172" s="116">
        <v>134.47999572753906</v>
      </c>
      <c r="C172" s="116">
        <v>161.3800048828125</v>
      </c>
      <c r="D172" s="116">
        <v>8.562039375305176</v>
      </c>
      <c r="E172" s="116">
        <v>8.51549243927002</v>
      </c>
      <c r="F172" s="116">
        <v>17.597997931080855</v>
      </c>
      <c r="G172" s="116" t="s">
        <v>56</v>
      </c>
      <c r="H172" s="116">
        <v>-18.036986319365056</v>
      </c>
      <c r="I172" s="116">
        <v>48.94300940817401</v>
      </c>
      <c r="J172" s="116" t="s">
        <v>62</v>
      </c>
      <c r="K172" s="116">
        <v>1.3115089304506506</v>
      </c>
      <c r="L172" s="116">
        <v>0.34213077094560174</v>
      </c>
      <c r="M172" s="116">
        <v>0.31048193123761425</v>
      </c>
      <c r="N172" s="116">
        <v>0.05066043000608098</v>
      </c>
      <c r="O172" s="116">
        <v>0.05267300624917639</v>
      </c>
      <c r="P172" s="116">
        <v>0.009814771818603232</v>
      </c>
      <c r="Q172" s="116">
        <v>0.006411463882911988</v>
      </c>
      <c r="R172" s="116">
        <v>0.0007797179835228473</v>
      </c>
      <c r="S172" s="116">
        <v>0.0006910917821812245</v>
      </c>
      <c r="T172" s="116">
        <v>0.0001444241904527582</v>
      </c>
      <c r="U172" s="116">
        <v>0.0001402242645909745</v>
      </c>
      <c r="V172" s="116">
        <v>2.8935487134597488E-05</v>
      </c>
      <c r="W172" s="116">
        <v>4.309878976550824E-05</v>
      </c>
      <c r="X172" s="116">
        <v>67.5</v>
      </c>
    </row>
    <row r="173" spans="1:24" s="116" customFormat="1" ht="12.75">
      <c r="A173" s="116">
        <v>1885</v>
      </c>
      <c r="B173" s="116">
        <v>144.1199951171875</v>
      </c>
      <c r="C173" s="116">
        <v>136.52000427246094</v>
      </c>
      <c r="D173" s="116">
        <v>8.271997451782227</v>
      </c>
      <c r="E173" s="116">
        <v>8.983128547668457</v>
      </c>
      <c r="F173" s="116">
        <v>30.020875218095618</v>
      </c>
      <c r="G173" s="116" t="s">
        <v>57</v>
      </c>
      <c r="H173" s="116">
        <v>9.835651898253744</v>
      </c>
      <c r="I173" s="116">
        <v>86.45564701544124</v>
      </c>
      <c r="J173" s="116" t="s">
        <v>60</v>
      </c>
      <c r="K173" s="116">
        <v>-0.1657641187072098</v>
      </c>
      <c r="L173" s="116">
        <v>0.0018615765077082808</v>
      </c>
      <c r="M173" s="116">
        <v>0.042740595734075904</v>
      </c>
      <c r="N173" s="116">
        <v>-0.0005243227839103625</v>
      </c>
      <c r="O173" s="116">
        <v>-0.006093528785215769</v>
      </c>
      <c r="P173" s="116">
        <v>0.00021295662418112214</v>
      </c>
      <c r="Q173" s="116">
        <v>0.0010489502312363557</v>
      </c>
      <c r="R173" s="116">
        <v>-4.214542465454703E-05</v>
      </c>
      <c r="S173" s="116">
        <v>-3.339406451087654E-05</v>
      </c>
      <c r="T173" s="116">
        <v>1.5167682029970195E-05</v>
      </c>
      <c r="U173" s="116">
        <v>3.382505722574641E-05</v>
      </c>
      <c r="V173" s="116">
        <v>-3.324699429174221E-06</v>
      </c>
      <c r="W173" s="116">
        <v>-6.451797798292648E-07</v>
      </c>
      <c r="X173" s="116">
        <v>67.5</v>
      </c>
    </row>
    <row r="174" spans="1:24" s="116" customFormat="1" ht="12.75">
      <c r="A174" s="116">
        <v>1887</v>
      </c>
      <c r="B174" s="116">
        <v>102.5199966430664</v>
      </c>
      <c r="C174" s="116">
        <v>106.81999969482422</v>
      </c>
      <c r="D174" s="116">
        <v>9.40434741973877</v>
      </c>
      <c r="E174" s="116">
        <v>10.111000061035156</v>
      </c>
      <c r="F174" s="116">
        <v>20.08610371626949</v>
      </c>
      <c r="G174" s="116" t="s">
        <v>58</v>
      </c>
      <c r="H174" s="116">
        <v>15.771192767571236</v>
      </c>
      <c r="I174" s="116">
        <v>50.79118941063764</v>
      </c>
      <c r="J174" s="116" t="s">
        <v>61</v>
      </c>
      <c r="K174" s="116">
        <v>1.3009911343283749</v>
      </c>
      <c r="L174" s="116">
        <v>0.34212570637228906</v>
      </c>
      <c r="M174" s="116">
        <v>0.3075260494679027</v>
      </c>
      <c r="N174" s="116">
        <v>-0.050657716628558204</v>
      </c>
      <c r="O174" s="116">
        <v>0.052319351049774324</v>
      </c>
      <c r="P174" s="116">
        <v>0.009812461226800621</v>
      </c>
      <c r="Q174" s="116">
        <v>0.006325074903451663</v>
      </c>
      <c r="R174" s="116">
        <v>-0.0007785781251805261</v>
      </c>
      <c r="S174" s="116">
        <v>0.0006902844977644105</v>
      </c>
      <c r="T174" s="116">
        <v>0.0001436255137841891</v>
      </c>
      <c r="U174" s="116">
        <v>0.00013608346660691227</v>
      </c>
      <c r="V174" s="116">
        <v>-2.8743847853446924E-05</v>
      </c>
      <c r="W174" s="116">
        <v>4.309396039241668E-05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1888</v>
      </c>
      <c r="B176" s="116">
        <v>89.76</v>
      </c>
      <c r="C176" s="116">
        <v>94.16</v>
      </c>
      <c r="D176" s="116">
        <v>9.538213021056432</v>
      </c>
      <c r="E176" s="116">
        <v>9.97972007942602</v>
      </c>
      <c r="F176" s="116">
        <v>10.993926603443272</v>
      </c>
      <c r="G176" s="116" t="s">
        <v>59</v>
      </c>
      <c r="H176" s="116">
        <v>5.135174378199579</v>
      </c>
      <c r="I176" s="116">
        <v>27.395174378199588</v>
      </c>
      <c r="J176" s="116" t="s">
        <v>73</v>
      </c>
      <c r="K176" s="116">
        <v>2.2177864629044626</v>
      </c>
      <c r="M176" s="116" t="s">
        <v>68</v>
      </c>
      <c r="N176" s="116">
        <v>1.1721111028893103</v>
      </c>
      <c r="X176" s="116">
        <v>67.5</v>
      </c>
    </row>
    <row r="177" spans="1:24" s="116" customFormat="1" ht="12.75">
      <c r="A177" s="116">
        <v>1886</v>
      </c>
      <c r="B177" s="116">
        <v>136.05999755859375</v>
      </c>
      <c r="C177" s="116">
        <v>141.75999450683594</v>
      </c>
      <c r="D177" s="116">
        <v>8.566322326660156</v>
      </c>
      <c r="E177" s="116">
        <v>8.92862606048584</v>
      </c>
      <c r="F177" s="116">
        <v>18.44630286717121</v>
      </c>
      <c r="G177" s="116" t="s">
        <v>56</v>
      </c>
      <c r="H177" s="116">
        <v>-17.27995619885897</v>
      </c>
      <c r="I177" s="116">
        <v>51.28004135973478</v>
      </c>
      <c r="J177" s="116" t="s">
        <v>62</v>
      </c>
      <c r="K177" s="116">
        <v>1.430635058502528</v>
      </c>
      <c r="L177" s="116">
        <v>0.22121883438782683</v>
      </c>
      <c r="M177" s="116">
        <v>0.3386834589403917</v>
      </c>
      <c r="N177" s="116">
        <v>0.06350938580781658</v>
      </c>
      <c r="O177" s="116">
        <v>0.05745733194971264</v>
      </c>
      <c r="P177" s="116">
        <v>0.0063461915911500405</v>
      </c>
      <c r="Q177" s="116">
        <v>0.006993822959849596</v>
      </c>
      <c r="R177" s="116">
        <v>0.0009774988055830606</v>
      </c>
      <c r="S177" s="116">
        <v>0.0007538590404360423</v>
      </c>
      <c r="T177" s="116">
        <v>9.338680932477045E-05</v>
      </c>
      <c r="U177" s="116">
        <v>0.00015296301790305273</v>
      </c>
      <c r="V177" s="116">
        <v>3.6277248766532945E-05</v>
      </c>
      <c r="W177" s="116">
        <v>4.701314854821736E-05</v>
      </c>
      <c r="X177" s="116">
        <v>67.5</v>
      </c>
    </row>
    <row r="178" spans="1:24" s="116" customFormat="1" ht="12.75">
      <c r="A178" s="116">
        <v>1885</v>
      </c>
      <c r="B178" s="116">
        <v>128.0399932861328</v>
      </c>
      <c r="C178" s="116">
        <v>133.83999633789062</v>
      </c>
      <c r="D178" s="116">
        <v>8.462464332580566</v>
      </c>
      <c r="E178" s="116">
        <v>9.172737121582031</v>
      </c>
      <c r="F178" s="116">
        <v>24.594363744828307</v>
      </c>
      <c r="G178" s="116" t="s">
        <v>57</v>
      </c>
      <c r="H178" s="116">
        <v>8.647229715168393</v>
      </c>
      <c r="I178" s="116">
        <v>69.1872230013012</v>
      </c>
      <c r="J178" s="116" t="s">
        <v>60</v>
      </c>
      <c r="K178" s="116">
        <v>-0.12953917430296039</v>
      </c>
      <c r="L178" s="116">
        <v>0.0012038003563474566</v>
      </c>
      <c r="M178" s="116">
        <v>0.03449841742037674</v>
      </c>
      <c r="N178" s="116">
        <v>-0.0006571665087234037</v>
      </c>
      <c r="O178" s="116">
        <v>-0.004585117928979713</v>
      </c>
      <c r="P178" s="116">
        <v>0.00013767812755358352</v>
      </c>
      <c r="Q178" s="116">
        <v>0.0008947392923938408</v>
      </c>
      <c r="R178" s="116">
        <v>-5.2827947209598016E-05</v>
      </c>
      <c r="S178" s="116">
        <v>-9.260565360766794E-06</v>
      </c>
      <c r="T178" s="116">
        <v>9.80602607294368E-06</v>
      </c>
      <c r="U178" s="116">
        <v>3.152461366302787E-05</v>
      </c>
      <c r="V178" s="116">
        <v>-4.167301085897673E-06</v>
      </c>
      <c r="W178" s="116">
        <v>9.898749960902621E-07</v>
      </c>
      <c r="X178" s="116">
        <v>67.5</v>
      </c>
    </row>
    <row r="179" spans="1:24" s="116" customFormat="1" ht="12.75">
      <c r="A179" s="116">
        <v>1887</v>
      </c>
      <c r="B179" s="116">
        <v>92.5999984741211</v>
      </c>
      <c r="C179" s="116">
        <v>98.5999984741211</v>
      </c>
      <c r="D179" s="116">
        <v>9.512201309204102</v>
      </c>
      <c r="E179" s="116">
        <v>10.067397117614746</v>
      </c>
      <c r="F179" s="116">
        <v>17.947375546129503</v>
      </c>
      <c r="G179" s="116" t="s">
        <v>58</v>
      </c>
      <c r="H179" s="116">
        <v>19.74975514880095</v>
      </c>
      <c r="I179" s="116">
        <v>44.849753622922044</v>
      </c>
      <c r="J179" s="116" t="s">
        <v>61</v>
      </c>
      <c r="K179" s="116">
        <v>1.424758320887244</v>
      </c>
      <c r="L179" s="116">
        <v>0.22121555902018017</v>
      </c>
      <c r="M179" s="116">
        <v>0.336921867137349</v>
      </c>
      <c r="N179" s="116">
        <v>-0.06350598568533447</v>
      </c>
      <c r="O179" s="116">
        <v>0.0572740926454258</v>
      </c>
      <c r="P179" s="116">
        <v>0.006344697979003951</v>
      </c>
      <c r="Q179" s="116">
        <v>0.006936353594819538</v>
      </c>
      <c r="R179" s="116">
        <v>-0.0009760702448645435</v>
      </c>
      <c r="S179" s="116">
        <v>0.0007538021589093185</v>
      </c>
      <c r="T179" s="116">
        <v>9.287054435351277E-05</v>
      </c>
      <c r="U179" s="116">
        <v>0.0001496792690368525</v>
      </c>
      <c r="V179" s="116">
        <v>-3.603709727112316E-05</v>
      </c>
      <c r="W179" s="116">
        <v>4.700272634548838E-05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1888</v>
      </c>
      <c r="B181" s="116">
        <v>80.28</v>
      </c>
      <c r="C181" s="116">
        <v>79.18</v>
      </c>
      <c r="D181" s="116">
        <v>9.441523710298323</v>
      </c>
      <c r="E181" s="116">
        <v>10.096852814018474</v>
      </c>
      <c r="F181" s="116">
        <v>8.903536353179403</v>
      </c>
      <c r="G181" s="116" t="s">
        <v>59</v>
      </c>
      <c r="H181" s="116">
        <v>9.624509712588683</v>
      </c>
      <c r="I181" s="116">
        <v>22.404509712588684</v>
      </c>
      <c r="J181" s="116" t="s">
        <v>73</v>
      </c>
      <c r="K181" s="116">
        <v>3.5040987785029984</v>
      </c>
      <c r="M181" s="116" t="s">
        <v>68</v>
      </c>
      <c r="N181" s="116">
        <v>1.834840491968736</v>
      </c>
      <c r="X181" s="116">
        <v>67.5</v>
      </c>
    </row>
    <row r="182" spans="1:24" s="116" customFormat="1" ht="12.75">
      <c r="A182" s="116">
        <v>1886</v>
      </c>
      <c r="B182" s="116">
        <v>128.52000427246094</v>
      </c>
      <c r="C182" s="116">
        <v>149.32000732421875</v>
      </c>
      <c r="D182" s="116">
        <v>8.701301574707031</v>
      </c>
      <c r="E182" s="116">
        <v>8.5888032913208</v>
      </c>
      <c r="F182" s="116">
        <v>14.285991610913108</v>
      </c>
      <c r="G182" s="116" t="s">
        <v>56</v>
      </c>
      <c r="H182" s="116">
        <v>-21.933927075151246</v>
      </c>
      <c r="I182" s="116">
        <v>39.0860771973097</v>
      </c>
      <c r="J182" s="116" t="s">
        <v>62</v>
      </c>
      <c r="K182" s="116">
        <v>1.8076059227933619</v>
      </c>
      <c r="L182" s="116">
        <v>0.20999316310553595</v>
      </c>
      <c r="M182" s="116">
        <v>0.42792651573374363</v>
      </c>
      <c r="N182" s="116">
        <v>0.06367676507541163</v>
      </c>
      <c r="O182" s="116">
        <v>0.07259716480789073</v>
      </c>
      <c r="P182" s="116">
        <v>0.006024191072259725</v>
      </c>
      <c r="Q182" s="116">
        <v>0.008836712117107171</v>
      </c>
      <c r="R182" s="116">
        <v>0.0009800672671598125</v>
      </c>
      <c r="S182" s="116">
        <v>0.0009525015889596426</v>
      </c>
      <c r="T182" s="116">
        <v>8.866300564415085E-05</v>
      </c>
      <c r="U182" s="116">
        <v>0.00019327306462845904</v>
      </c>
      <c r="V182" s="116">
        <v>3.637788553700328E-05</v>
      </c>
      <c r="W182" s="116">
        <v>5.9400808708796375E-05</v>
      </c>
      <c r="X182" s="116">
        <v>67.5</v>
      </c>
    </row>
    <row r="183" spans="1:24" s="116" customFormat="1" ht="12.75">
      <c r="A183" s="116">
        <v>1885</v>
      </c>
      <c r="B183" s="116">
        <v>142.75999450683594</v>
      </c>
      <c r="C183" s="116">
        <v>140.9600067138672</v>
      </c>
      <c r="D183" s="116">
        <v>8.453593254089355</v>
      </c>
      <c r="E183" s="116">
        <v>8.900583267211914</v>
      </c>
      <c r="F183" s="116">
        <v>28.089842247326207</v>
      </c>
      <c r="G183" s="116" t="s">
        <v>57</v>
      </c>
      <c r="H183" s="116">
        <v>3.89231035872335</v>
      </c>
      <c r="I183" s="116">
        <v>79.15230486555929</v>
      </c>
      <c r="J183" s="116" t="s">
        <v>60</v>
      </c>
      <c r="K183" s="116">
        <v>0.22745050585996765</v>
      </c>
      <c r="L183" s="116">
        <v>0.0011426604098108166</v>
      </c>
      <c r="M183" s="116">
        <v>-0.049017122277246486</v>
      </c>
      <c r="N183" s="116">
        <v>-0.0006588143493577697</v>
      </c>
      <c r="O183" s="116">
        <v>0.009910982145732836</v>
      </c>
      <c r="P183" s="116">
        <v>0.00013061492519314143</v>
      </c>
      <c r="Q183" s="116">
        <v>-0.0007814656882211965</v>
      </c>
      <c r="R183" s="116">
        <v>-5.2956520530073146E-05</v>
      </c>
      <c r="S183" s="116">
        <v>0.00019346197451833294</v>
      </c>
      <c r="T183" s="116">
        <v>9.300261128875466E-06</v>
      </c>
      <c r="U183" s="116">
        <v>-1.783070466694843E-06</v>
      </c>
      <c r="V183" s="116">
        <v>-4.1738092712791465E-06</v>
      </c>
      <c r="W183" s="116">
        <v>1.3993535766496045E-05</v>
      </c>
      <c r="X183" s="116">
        <v>67.5</v>
      </c>
    </row>
    <row r="184" spans="1:24" s="116" customFormat="1" ht="12.75">
      <c r="A184" s="116">
        <v>1887</v>
      </c>
      <c r="B184" s="116">
        <v>89.77999877929688</v>
      </c>
      <c r="C184" s="116">
        <v>98.58000183105469</v>
      </c>
      <c r="D184" s="116">
        <v>9.213278770446777</v>
      </c>
      <c r="E184" s="116">
        <v>9.866734504699707</v>
      </c>
      <c r="F184" s="116">
        <v>18.215917492750794</v>
      </c>
      <c r="G184" s="116" t="s">
        <v>58</v>
      </c>
      <c r="H184" s="116">
        <v>24.712166575819275</v>
      </c>
      <c r="I184" s="116">
        <v>46.99216535511615</v>
      </c>
      <c r="J184" s="116" t="s">
        <v>61</v>
      </c>
      <c r="K184" s="116">
        <v>1.7932388127356842</v>
      </c>
      <c r="L184" s="116">
        <v>0.20999005423651873</v>
      </c>
      <c r="M184" s="116">
        <v>0.4251098970756614</v>
      </c>
      <c r="N184" s="116">
        <v>-0.06367335686236625</v>
      </c>
      <c r="O184" s="116">
        <v>0.07191745804080546</v>
      </c>
      <c r="P184" s="116">
        <v>0.0060227749265941</v>
      </c>
      <c r="Q184" s="116">
        <v>0.008802090230096581</v>
      </c>
      <c r="R184" s="116">
        <v>-0.000978635506760025</v>
      </c>
      <c r="S184" s="116">
        <v>0.0009326477048629411</v>
      </c>
      <c r="T184" s="116">
        <v>8.817388339406093E-05</v>
      </c>
      <c r="U184" s="116">
        <v>0.00019326483945763986</v>
      </c>
      <c r="V184" s="116">
        <v>-3.61376517265621E-05</v>
      </c>
      <c r="W184" s="116">
        <v>5.772899645767987E-05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1888</v>
      </c>
      <c r="B186" s="116">
        <v>78.6</v>
      </c>
      <c r="C186" s="116">
        <v>86.2</v>
      </c>
      <c r="D186" s="116">
        <v>9.279056405173844</v>
      </c>
      <c r="E186" s="116">
        <v>9.55993993250338</v>
      </c>
      <c r="F186" s="116">
        <v>8.767508934701368</v>
      </c>
      <c r="G186" s="116" t="s">
        <v>59</v>
      </c>
      <c r="H186" s="116">
        <v>11.346916331060314</v>
      </c>
      <c r="I186" s="116">
        <v>22.446916331060308</v>
      </c>
      <c r="J186" s="116" t="s">
        <v>73</v>
      </c>
      <c r="K186" s="116">
        <v>3.68132798958907</v>
      </c>
      <c r="M186" s="116" t="s">
        <v>68</v>
      </c>
      <c r="N186" s="116">
        <v>2.0054229456789705</v>
      </c>
      <c r="X186" s="116">
        <v>67.5</v>
      </c>
    </row>
    <row r="187" spans="1:24" s="116" customFormat="1" ht="12.75">
      <c r="A187" s="116">
        <v>1886</v>
      </c>
      <c r="B187" s="116">
        <v>137.5800018310547</v>
      </c>
      <c r="C187" s="116">
        <v>161.47999572753906</v>
      </c>
      <c r="D187" s="116">
        <v>8.59228229522705</v>
      </c>
      <c r="E187" s="116">
        <v>8.457184791564941</v>
      </c>
      <c r="F187" s="116">
        <v>16.886187872243536</v>
      </c>
      <c r="G187" s="116" t="s">
        <v>56</v>
      </c>
      <c r="H187" s="116">
        <v>-23.275864771828992</v>
      </c>
      <c r="I187" s="116">
        <v>46.804137059225695</v>
      </c>
      <c r="J187" s="116" t="s">
        <v>62</v>
      </c>
      <c r="K187" s="116">
        <v>1.8081071708387129</v>
      </c>
      <c r="L187" s="116">
        <v>0.4627404164214587</v>
      </c>
      <c r="M187" s="116">
        <v>0.428044981656036</v>
      </c>
      <c r="N187" s="116">
        <v>0.09588763306479718</v>
      </c>
      <c r="O187" s="116">
        <v>0.0726174561127868</v>
      </c>
      <c r="P187" s="116">
        <v>0.01327470370515509</v>
      </c>
      <c r="Q187" s="116">
        <v>0.008839127827257797</v>
      </c>
      <c r="R187" s="116">
        <v>0.0014758573623774676</v>
      </c>
      <c r="S187" s="116">
        <v>0.0009527739536634945</v>
      </c>
      <c r="T187" s="116">
        <v>0.000195340149689632</v>
      </c>
      <c r="U187" s="116">
        <v>0.0001933183245152823</v>
      </c>
      <c r="V187" s="116">
        <v>5.477182106369699E-05</v>
      </c>
      <c r="W187" s="116">
        <v>5.9420069569211954E-05</v>
      </c>
      <c r="X187" s="116">
        <v>67.5</v>
      </c>
    </row>
    <row r="188" spans="1:24" s="116" customFormat="1" ht="12.75">
      <c r="A188" s="116">
        <v>1885</v>
      </c>
      <c r="B188" s="116">
        <v>136.60000610351562</v>
      </c>
      <c r="C188" s="116">
        <v>143.39999389648438</v>
      </c>
      <c r="D188" s="116">
        <v>8.383591651916504</v>
      </c>
      <c r="E188" s="116">
        <v>9.007279396057129</v>
      </c>
      <c r="F188" s="116">
        <v>28.815451613888037</v>
      </c>
      <c r="G188" s="116" t="s">
        <v>57</v>
      </c>
      <c r="H188" s="116">
        <v>12.753748548656702</v>
      </c>
      <c r="I188" s="116">
        <v>81.85375465217233</v>
      </c>
      <c r="J188" s="116" t="s">
        <v>60</v>
      </c>
      <c r="K188" s="116">
        <v>-0.04707831076784018</v>
      </c>
      <c r="L188" s="116">
        <v>0.0025181338003626317</v>
      </c>
      <c r="M188" s="116">
        <v>0.016008140292864972</v>
      </c>
      <c r="N188" s="116">
        <v>-0.0009921264800752882</v>
      </c>
      <c r="O188" s="116">
        <v>-0.0011078170365902563</v>
      </c>
      <c r="P188" s="116">
        <v>0.00028801099584815844</v>
      </c>
      <c r="Q188" s="116">
        <v>0.0005622743839382859</v>
      </c>
      <c r="R188" s="116">
        <v>-7.974781300894996E-05</v>
      </c>
      <c r="S188" s="116">
        <v>4.985379512790322E-05</v>
      </c>
      <c r="T188" s="116">
        <v>2.0510003244881545E-05</v>
      </c>
      <c r="U188" s="116">
        <v>2.7536598258836556E-05</v>
      </c>
      <c r="V188" s="116">
        <v>-6.289747200145596E-06</v>
      </c>
      <c r="W188" s="116">
        <v>5.086402888424077E-06</v>
      </c>
      <c r="X188" s="116">
        <v>67.5</v>
      </c>
    </row>
    <row r="189" spans="1:24" s="116" customFormat="1" ht="12.75">
      <c r="A189" s="116">
        <v>1887</v>
      </c>
      <c r="B189" s="116">
        <v>94.12000274658203</v>
      </c>
      <c r="C189" s="116">
        <v>99.72000122070312</v>
      </c>
      <c r="D189" s="116">
        <v>9.319705963134766</v>
      </c>
      <c r="E189" s="116">
        <v>9.987568855285645</v>
      </c>
      <c r="F189" s="116">
        <v>19.732762955242002</v>
      </c>
      <c r="G189" s="116" t="s">
        <v>58</v>
      </c>
      <c r="H189" s="116">
        <v>23.71308832016475</v>
      </c>
      <c r="I189" s="116">
        <v>50.33309106674678</v>
      </c>
      <c r="J189" s="116" t="s">
        <v>61</v>
      </c>
      <c r="K189" s="116">
        <v>1.8074941698090263</v>
      </c>
      <c r="L189" s="116">
        <v>0.4627335647995166</v>
      </c>
      <c r="M189" s="116">
        <v>0.4277455385685281</v>
      </c>
      <c r="N189" s="116">
        <v>-0.09588250027933523</v>
      </c>
      <c r="O189" s="116">
        <v>0.07260900545873052</v>
      </c>
      <c r="P189" s="116">
        <v>0.013271578961296535</v>
      </c>
      <c r="Q189" s="116">
        <v>0.00882122600684111</v>
      </c>
      <c r="R189" s="116">
        <v>-0.0014737012045879807</v>
      </c>
      <c r="S189" s="116">
        <v>0.0009514687624356944</v>
      </c>
      <c r="T189" s="116">
        <v>0.00019426042789941235</v>
      </c>
      <c r="U189" s="116">
        <v>0.00019134709391503032</v>
      </c>
      <c r="V189" s="116">
        <v>-5.440947953061031E-05</v>
      </c>
      <c r="W189" s="116">
        <v>5.9201969336050125E-05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8.767508934701368</v>
      </c>
      <c r="G190" s="117"/>
      <c r="H190" s="117"/>
      <c r="I190" s="118"/>
      <c r="J190" s="118" t="s">
        <v>158</v>
      </c>
      <c r="K190" s="117">
        <f>AVERAGE(K188,K183,K178,K173,K168,K163)</f>
        <v>0.04652658926579046</v>
      </c>
      <c r="L190" s="117">
        <f>AVERAGE(L188,L183,L178,L173,L168,L163)</f>
        <v>0.001516720131738366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32.422919190540476</v>
      </c>
      <c r="G191" s="117"/>
      <c r="H191" s="117"/>
      <c r="I191" s="118"/>
      <c r="J191" s="118" t="s">
        <v>159</v>
      </c>
      <c r="K191" s="117">
        <f>AVERAGE(K189,K184,K179,K174,K169,K164)</f>
        <v>1.5913730312282752</v>
      </c>
      <c r="L191" s="117">
        <f>AVERAGE(L189,L184,L179,L174,L169,L164)</f>
        <v>0.278727422425398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0.029079118291119036</v>
      </c>
      <c r="L192" s="117">
        <f>ABS(L190/$H$33)</f>
        <v>0.004213111477051017</v>
      </c>
      <c r="M192" s="118" t="s">
        <v>111</v>
      </c>
      <c r="N192" s="117">
        <f>K192+L192+L193+K193</f>
        <v>1.1116860910728366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0.9041892222887927</v>
      </c>
      <c r="L193" s="117">
        <f>ABS(L191/$H$34)</f>
        <v>0.17420463901587374</v>
      </c>
      <c r="M193" s="117"/>
      <c r="N193" s="117"/>
    </row>
    <row r="194" s="101" customFormat="1" ht="12.75"/>
    <row r="195" s="119" customFormat="1" ht="12.75" hidden="1">
      <c r="A195" s="119" t="s">
        <v>120</v>
      </c>
    </row>
    <row r="196" spans="1:24" s="119" customFormat="1" ht="12.75" hidden="1">
      <c r="A196" s="119">
        <v>1888</v>
      </c>
      <c r="B196" s="119">
        <v>83.14</v>
      </c>
      <c r="C196" s="119">
        <v>93.74</v>
      </c>
      <c r="D196" s="119">
        <v>9.945328059219984</v>
      </c>
      <c r="E196" s="119">
        <v>10.344472160942795</v>
      </c>
      <c r="F196" s="119">
        <v>22.34194159403757</v>
      </c>
      <c r="G196" s="119" t="s">
        <v>59</v>
      </c>
      <c r="H196" s="119">
        <v>37.73883264651063</v>
      </c>
      <c r="I196" s="119">
        <v>53.37883264651063</v>
      </c>
      <c r="J196" s="119" t="s">
        <v>73</v>
      </c>
      <c r="K196" s="119">
        <v>4.125030268355598</v>
      </c>
      <c r="M196" s="119" t="s">
        <v>68</v>
      </c>
      <c r="N196" s="119">
        <v>3.6691455900721586</v>
      </c>
      <c r="X196" s="119">
        <v>67.5</v>
      </c>
    </row>
    <row r="197" spans="1:24" s="119" customFormat="1" ht="12.75" hidden="1">
      <c r="A197" s="119">
        <v>1885</v>
      </c>
      <c r="B197" s="119">
        <v>148.47999572753906</v>
      </c>
      <c r="C197" s="119">
        <v>144.5800018310547</v>
      </c>
      <c r="D197" s="119">
        <v>8.597960472106934</v>
      </c>
      <c r="E197" s="119">
        <v>9.047920227050781</v>
      </c>
      <c r="F197" s="119">
        <v>21.1512992256488</v>
      </c>
      <c r="G197" s="119" t="s">
        <v>56</v>
      </c>
      <c r="H197" s="119">
        <v>-22.365977959198162</v>
      </c>
      <c r="I197" s="119">
        <v>58.6140177683409</v>
      </c>
      <c r="J197" s="119" t="s">
        <v>62</v>
      </c>
      <c r="K197" s="119">
        <v>0.7065338092005048</v>
      </c>
      <c r="L197" s="119">
        <v>1.8943023664805714</v>
      </c>
      <c r="M197" s="119">
        <v>0.16726200605811486</v>
      </c>
      <c r="N197" s="119">
        <v>0.07556442305001826</v>
      </c>
      <c r="O197" s="119">
        <v>0.028375309435428396</v>
      </c>
      <c r="P197" s="119">
        <v>0.054341531574766136</v>
      </c>
      <c r="Q197" s="119">
        <v>0.003453895236676962</v>
      </c>
      <c r="R197" s="119">
        <v>0.0011630408011787659</v>
      </c>
      <c r="S197" s="119">
        <v>0.0003723538099429546</v>
      </c>
      <c r="T197" s="119">
        <v>0.0007996254974053635</v>
      </c>
      <c r="U197" s="119">
        <v>7.557037168512728E-05</v>
      </c>
      <c r="V197" s="119">
        <v>4.3152523077670814E-05</v>
      </c>
      <c r="W197" s="119">
        <v>2.3235500927802385E-05</v>
      </c>
      <c r="X197" s="119">
        <v>67.5</v>
      </c>
    </row>
    <row r="198" spans="1:24" s="119" customFormat="1" ht="12.75" hidden="1">
      <c r="A198" s="119">
        <v>1887</v>
      </c>
      <c r="B198" s="119">
        <v>102.19999694824219</v>
      </c>
      <c r="C198" s="119">
        <v>104.5999984741211</v>
      </c>
      <c r="D198" s="119">
        <v>9.302512168884277</v>
      </c>
      <c r="E198" s="119">
        <v>9.909913063049316</v>
      </c>
      <c r="F198" s="119">
        <v>21.540665827261023</v>
      </c>
      <c r="G198" s="119" t="s">
        <v>57</v>
      </c>
      <c r="H198" s="119">
        <v>20.364842757431937</v>
      </c>
      <c r="I198" s="119">
        <v>55.064839705674125</v>
      </c>
      <c r="J198" s="119" t="s">
        <v>60</v>
      </c>
      <c r="K198" s="119">
        <v>0.6691270240521544</v>
      </c>
      <c r="L198" s="119">
        <v>0.010307651257118125</v>
      </c>
      <c r="M198" s="119">
        <v>-0.15778555657390286</v>
      </c>
      <c r="N198" s="119">
        <v>-0.0007818825428915899</v>
      </c>
      <c r="O198" s="119">
        <v>0.02696950722855869</v>
      </c>
      <c r="P198" s="119">
        <v>0.0011791750463021895</v>
      </c>
      <c r="Q198" s="119">
        <v>-0.003227028307138615</v>
      </c>
      <c r="R198" s="119">
        <v>-6.279055744160752E-05</v>
      </c>
      <c r="S198" s="119">
        <v>0.0003608990047114532</v>
      </c>
      <c r="T198" s="119">
        <v>8.396223897016947E-05</v>
      </c>
      <c r="U198" s="119">
        <v>-6.826881568538937E-05</v>
      </c>
      <c r="V198" s="119">
        <v>-4.94498896213182E-06</v>
      </c>
      <c r="W198" s="119">
        <v>2.2696696057001446E-05</v>
      </c>
      <c r="X198" s="119">
        <v>67.5</v>
      </c>
    </row>
    <row r="199" spans="1:24" s="119" customFormat="1" ht="12.75" hidden="1">
      <c r="A199" s="119">
        <v>1886</v>
      </c>
      <c r="B199" s="119">
        <v>145.02000427246094</v>
      </c>
      <c r="C199" s="119">
        <v>169.22000122070312</v>
      </c>
      <c r="D199" s="119">
        <v>8.68927001953125</v>
      </c>
      <c r="E199" s="119">
        <v>8.327343940734863</v>
      </c>
      <c r="F199" s="119">
        <v>22.292935185066963</v>
      </c>
      <c r="G199" s="119" t="s">
        <v>58</v>
      </c>
      <c r="H199" s="119">
        <v>-16.40036595139867</v>
      </c>
      <c r="I199" s="119">
        <v>61.11963832106227</v>
      </c>
      <c r="J199" s="119" t="s">
        <v>61</v>
      </c>
      <c r="K199" s="119">
        <v>0.22684587108096735</v>
      </c>
      <c r="L199" s="119">
        <v>1.89427432226155</v>
      </c>
      <c r="M199" s="119">
        <v>0.05550042168532194</v>
      </c>
      <c r="N199" s="119">
        <v>-0.07556037778208399</v>
      </c>
      <c r="O199" s="119">
        <v>0.008820649942324676</v>
      </c>
      <c r="P199" s="119">
        <v>0.05432873641178748</v>
      </c>
      <c r="Q199" s="119">
        <v>0.0012311298107291096</v>
      </c>
      <c r="R199" s="119">
        <v>-0.0011613445875805844</v>
      </c>
      <c r="S199" s="119">
        <v>9.164752139210549E-05</v>
      </c>
      <c r="T199" s="119">
        <v>0.0007952051801440249</v>
      </c>
      <c r="U199" s="119">
        <v>3.2407559018578074E-05</v>
      </c>
      <c r="V199" s="119">
        <v>-4.2868255529392686E-05</v>
      </c>
      <c r="W199" s="119">
        <v>4.9747855694492585E-06</v>
      </c>
      <c r="X199" s="119">
        <v>67.5</v>
      </c>
    </row>
    <row r="200" s="119" customFormat="1" ht="12.75" hidden="1">
      <c r="A200" s="119" t="s">
        <v>126</v>
      </c>
    </row>
    <row r="201" spans="1:24" s="119" customFormat="1" ht="12.75" hidden="1">
      <c r="A201" s="119">
        <v>1888</v>
      </c>
      <c r="B201" s="119">
        <v>87.38</v>
      </c>
      <c r="C201" s="119">
        <v>91.78</v>
      </c>
      <c r="D201" s="119">
        <v>9.816246962819589</v>
      </c>
      <c r="E201" s="119">
        <v>10.386076834170163</v>
      </c>
      <c r="F201" s="119">
        <v>18.528493257315755</v>
      </c>
      <c r="G201" s="119" t="s">
        <v>59</v>
      </c>
      <c r="H201" s="119">
        <v>24.97794670360105</v>
      </c>
      <c r="I201" s="119">
        <v>44.857946703601044</v>
      </c>
      <c r="J201" s="119" t="s">
        <v>73</v>
      </c>
      <c r="K201" s="119">
        <v>2.8190009105434473</v>
      </c>
      <c r="M201" s="119" t="s">
        <v>68</v>
      </c>
      <c r="N201" s="119">
        <v>2.619499843950776</v>
      </c>
      <c r="X201" s="119">
        <v>67.5</v>
      </c>
    </row>
    <row r="202" spans="1:24" s="119" customFormat="1" ht="12.75" hidden="1">
      <c r="A202" s="119">
        <v>1885</v>
      </c>
      <c r="B202" s="119">
        <v>145.13999938964844</v>
      </c>
      <c r="C202" s="119">
        <v>139.94000244140625</v>
      </c>
      <c r="D202" s="119">
        <v>8.557278633117676</v>
      </c>
      <c r="E202" s="119">
        <v>9.16452407836914</v>
      </c>
      <c r="F202" s="119">
        <v>20.092332086436947</v>
      </c>
      <c r="G202" s="119" t="s">
        <v>56</v>
      </c>
      <c r="H202" s="119">
        <v>-21.703706938338485</v>
      </c>
      <c r="I202" s="119">
        <v>55.936292451309946</v>
      </c>
      <c r="J202" s="119" t="s">
        <v>62</v>
      </c>
      <c r="K202" s="119">
        <v>0.29992302263926723</v>
      </c>
      <c r="L202" s="119">
        <v>1.6489669731283165</v>
      </c>
      <c r="M202" s="119">
        <v>0.07100282413796703</v>
      </c>
      <c r="N202" s="119">
        <v>0.05027535327365254</v>
      </c>
      <c r="O202" s="119">
        <v>0.01204586034982092</v>
      </c>
      <c r="P202" s="119">
        <v>0.0473036770029141</v>
      </c>
      <c r="Q202" s="119">
        <v>0.001466156153381406</v>
      </c>
      <c r="R202" s="119">
        <v>0.0007737718371194303</v>
      </c>
      <c r="S202" s="119">
        <v>0.00015811791312978692</v>
      </c>
      <c r="T202" s="119">
        <v>0.0006960518786058761</v>
      </c>
      <c r="U202" s="119">
        <v>3.204697594818281E-05</v>
      </c>
      <c r="V202" s="119">
        <v>2.8701971285697608E-05</v>
      </c>
      <c r="W202" s="119">
        <v>9.872349201185049E-06</v>
      </c>
      <c r="X202" s="119">
        <v>67.5</v>
      </c>
    </row>
    <row r="203" spans="1:24" s="119" customFormat="1" ht="12.75" hidden="1">
      <c r="A203" s="119">
        <v>1887</v>
      </c>
      <c r="B203" s="119">
        <v>91.23999786376953</v>
      </c>
      <c r="C203" s="119">
        <v>101.63999938964844</v>
      </c>
      <c r="D203" s="119">
        <v>9.428908348083496</v>
      </c>
      <c r="E203" s="119">
        <v>10.113689422607422</v>
      </c>
      <c r="F203" s="119">
        <v>18.78582367764922</v>
      </c>
      <c r="G203" s="119" t="s">
        <v>57</v>
      </c>
      <c r="H203" s="119">
        <v>23.616995657368676</v>
      </c>
      <c r="I203" s="119">
        <v>47.35699352113821</v>
      </c>
      <c r="J203" s="119" t="s">
        <v>60</v>
      </c>
      <c r="K203" s="119">
        <v>0.05349288370305785</v>
      </c>
      <c r="L203" s="119">
        <v>0.008972391887631404</v>
      </c>
      <c r="M203" s="119">
        <v>-0.011868394942201366</v>
      </c>
      <c r="N203" s="119">
        <v>-0.0005205286538735521</v>
      </c>
      <c r="O203" s="119">
        <v>0.0022756598318925004</v>
      </c>
      <c r="P203" s="119">
        <v>0.0010265248820304563</v>
      </c>
      <c r="Q203" s="119">
        <v>-0.00020703542320532175</v>
      </c>
      <c r="R203" s="119">
        <v>-4.1796659248971356E-05</v>
      </c>
      <c r="S203" s="119">
        <v>4.031772207510269E-05</v>
      </c>
      <c r="T203" s="119">
        <v>7.309968251108408E-05</v>
      </c>
      <c r="U203" s="119">
        <v>-2.0386675557718696E-06</v>
      </c>
      <c r="V203" s="119">
        <v>-3.2943351985565082E-06</v>
      </c>
      <c r="W203" s="119">
        <v>2.8438299299345635E-06</v>
      </c>
      <c r="X203" s="119">
        <v>67.5</v>
      </c>
    </row>
    <row r="204" spans="1:24" s="119" customFormat="1" ht="12.75" hidden="1">
      <c r="A204" s="119">
        <v>1886</v>
      </c>
      <c r="B204" s="119">
        <v>138.97999572753906</v>
      </c>
      <c r="C204" s="119">
        <v>144.27999877929688</v>
      </c>
      <c r="D204" s="119">
        <v>8.49185562133789</v>
      </c>
      <c r="E204" s="119">
        <v>8.520723342895508</v>
      </c>
      <c r="F204" s="119">
        <v>20.485197007077957</v>
      </c>
      <c r="G204" s="119" t="s">
        <v>58</v>
      </c>
      <c r="H204" s="119">
        <v>-14.025471171074045</v>
      </c>
      <c r="I204" s="119">
        <v>57.45452455646502</v>
      </c>
      <c r="J204" s="119" t="s">
        <v>61</v>
      </c>
      <c r="K204" s="119">
        <v>0.2951140981081818</v>
      </c>
      <c r="L204" s="119">
        <v>1.6489425625690475</v>
      </c>
      <c r="M204" s="119">
        <v>0.070003873014734</v>
      </c>
      <c r="N204" s="119">
        <v>-0.050272658540314555</v>
      </c>
      <c r="O204" s="119">
        <v>0.011828952781074865</v>
      </c>
      <c r="P204" s="119">
        <v>0.04729253751558058</v>
      </c>
      <c r="Q204" s="119">
        <v>0.0014514648461593392</v>
      </c>
      <c r="R204" s="119">
        <v>-0.0007726421520955245</v>
      </c>
      <c r="S204" s="119">
        <v>0.00015289132002567582</v>
      </c>
      <c r="T204" s="119">
        <v>0.0006922027550707582</v>
      </c>
      <c r="U204" s="119">
        <v>3.198206531824439E-05</v>
      </c>
      <c r="V204" s="119">
        <v>-2.8512287023046075E-05</v>
      </c>
      <c r="W204" s="119">
        <v>9.453883333305286E-06</v>
      </c>
      <c r="X204" s="119">
        <v>67.5</v>
      </c>
    </row>
    <row r="205" s="119" customFormat="1" ht="12.75" hidden="1">
      <c r="A205" s="119" t="s">
        <v>132</v>
      </c>
    </row>
    <row r="206" spans="1:24" s="119" customFormat="1" ht="12.75" hidden="1">
      <c r="A206" s="119">
        <v>1888</v>
      </c>
      <c r="B206" s="119">
        <v>98.34</v>
      </c>
      <c r="C206" s="119">
        <v>91.64</v>
      </c>
      <c r="D206" s="119">
        <v>9.463426967712584</v>
      </c>
      <c r="E206" s="119">
        <v>9.91768526027855</v>
      </c>
      <c r="F206" s="119">
        <v>23.479025179334624</v>
      </c>
      <c r="G206" s="119" t="s">
        <v>59</v>
      </c>
      <c r="H206" s="119">
        <v>28.14975999255322</v>
      </c>
      <c r="I206" s="119">
        <v>58.989759992553225</v>
      </c>
      <c r="J206" s="119" t="s">
        <v>73</v>
      </c>
      <c r="K206" s="119">
        <v>2.625805004695815</v>
      </c>
      <c r="M206" s="119" t="s">
        <v>68</v>
      </c>
      <c r="N206" s="119">
        <v>2.275928374407136</v>
      </c>
      <c r="X206" s="119">
        <v>67.5</v>
      </c>
    </row>
    <row r="207" spans="1:24" s="119" customFormat="1" ht="12.75" hidden="1">
      <c r="A207" s="119">
        <v>1885</v>
      </c>
      <c r="B207" s="119">
        <v>144.1199951171875</v>
      </c>
      <c r="C207" s="119">
        <v>136.52000427246094</v>
      </c>
      <c r="D207" s="119">
        <v>8.271997451782227</v>
      </c>
      <c r="E207" s="119">
        <v>8.983128547668457</v>
      </c>
      <c r="F207" s="119">
        <v>19.095834054580497</v>
      </c>
      <c r="G207" s="119" t="s">
        <v>56</v>
      </c>
      <c r="H207" s="119">
        <v>-21.62683863875418</v>
      </c>
      <c r="I207" s="119">
        <v>54.99315647843333</v>
      </c>
      <c r="J207" s="119" t="s">
        <v>62</v>
      </c>
      <c r="K207" s="119">
        <v>0.6694584287609653</v>
      </c>
      <c r="L207" s="119">
        <v>1.4654242874470653</v>
      </c>
      <c r="M207" s="119">
        <v>0.15848532614958455</v>
      </c>
      <c r="N207" s="119">
        <v>0.05042349357932386</v>
      </c>
      <c r="O207" s="119">
        <v>0.02688665850557705</v>
      </c>
      <c r="P207" s="119">
        <v>0.042038418599147954</v>
      </c>
      <c r="Q207" s="119">
        <v>0.003272676734275202</v>
      </c>
      <c r="R207" s="119">
        <v>0.0007760632774636875</v>
      </c>
      <c r="S207" s="119">
        <v>0.00035282364142172806</v>
      </c>
      <c r="T207" s="119">
        <v>0.0006185901979486292</v>
      </c>
      <c r="U207" s="119">
        <v>7.158382759167186E-05</v>
      </c>
      <c r="V207" s="119">
        <v>2.8793999744972504E-05</v>
      </c>
      <c r="W207" s="119">
        <v>2.201514852162421E-05</v>
      </c>
      <c r="X207" s="119">
        <v>67.5</v>
      </c>
    </row>
    <row r="208" spans="1:24" s="119" customFormat="1" ht="12.75" hidden="1">
      <c r="A208" s="119">
        <v>1887</v>
      </c>
      <c r="B208" s="119">
        <v>102.5199966430664</v>
      </c>
      <c r="C208" s="119">
        <v>106.81999969482422</v>
      </c>
      <c r="D208" s="119">
        <v>9.40434741973877</v>
      </c>
      <c r="E208" s="119">
        <v>10.111000061035156</v>
      </c>
      <c r="F208" s="119">
        <v>20.08610371626949</v>
      </c>
      <c r="G208" s="119" t="s">
        <v>57</v>
      </c>
      <c r="H208" s="119">
        <v>15.771192767571236</v>
      </c>
      <c r="I208" s="119">
        <v>50.79118941063764</v>
      </c>
      <c r="J208" s="119" t="s">
        <v>60</v>
      </c>
      <c r="K208" s="119">
        <v>0.47793247183348364</v>
      </c>
      <c r="L208" s="119">
        <v>0.007973762133045039</v>
      </c>
      <c r="M208" s="119">
        <v>-0.11187496055808549</v>
      </c>
      <c r="N208" s="119">
        <v>-0.0005218564012315606</v>
      </c>
      <c r="O208" s="119">
        <v>0.01939616143481012</v>
      </c>
      <c r="P208" s="119">
        <v>0.0009121905149463912</v>
      </c>
      <c r="Q208" s="119">
        <v>-0.002248556177280524</v>
      </c>
      <c r="R208" s="119">
        <v>-4.190310303869744E-05</v>
      </c>
      <c r="S208" s="119">
        <v>0.00027043156279151035</v>
      </c>
      <c r="T208" s="119">
        <v>6.495351633709905E-05</v>
      </c>
      <c r="U208" s="119">
        <v>-4.493582507088146E-05</v>
      </c>
      <c r="V208" s="119">
        <v>-3.299018440442884E-06</v>
      </c>
      <c r="W208" s="119">
        <v>1.733500991437983E-05</v>
      </c>
      <c r="X208" s="119">
        <v>67.5</v>
      </c>
    </row>
    <row r="209" spans="1:24" s="119" customFormat="1" ht="12.75" hidden="1">
      <c r="A209" s="119">
        <v>1886</v>
      </c>
      <c r="B209" s="119">
        <v>134.47999572753906</v>
      </c>
      <c r="C209" s="119">
        <v>161.3800048828125</v>
      </c>
      <c r="D209" s="119">
        <v>8.562039375305176</v>
      </c>
      <c r="E209" s="119">
        <v>8.51549243927002</v>
      </c>
      <c r="F209" s="119">
        <v>20.706958275131154</v>
      </c>
      <c r="G209" s="119" t="s">
        <v>58</v>
      </c>
      <c r="H209" s="119">
        <v>-9.390441640566593</v>
      </c>
      <c r="I209" s="119">
        <v>57.58955408697248</v>
      </c>
      <c r="J209" s="119" t="s">
        <v>61</v>
      </c>
      <c r="K209" s="119">
        <v>0.4687804818955636</v>
      </c>
      <c r="L209" s="119">
        <v>1.4654025936094097</v>
      </c>
      <c r="M209" s="119">
        <v>0.11225681184171854</v>
      </c>
      <c r="N209" s="119">
        <v>-0.050420793038592794</v>
      </c>
      <c r="O209" s="119">
        <v>0.018619380419076875</v>
      </c>
      <c r="P209" s="119">
        <v>0.04202852063517857</v>
      </c>
      <c r="Q209" s="119">
        <v>0.002377899940005844</v>
      </c>
      <c r="R209" s="119">
        <v>-0.0007749311844179511</v>
      </c>
      <c r="S209" s="119">
        <v>0.00022660823416687564</v>
      </c>
      <c r="T209" s="119">
        <v>0.0006151706053718517</v>
      </c>
      <c r="U209" s="119">
        <v>5.572267041225988E-05</v>
      </c>
      <c r="V209" s="119">
        <v>-2.8604386003602565E-05</v>
      </c>
      <c r="W209" s="119">
        <v>1.3570710950334386E-05</v>
      </c>
      <c r="X209" s="119">
        <v>67.5</v>
      </c>
    </row>
    <row r="210" s="119" customFormat="1" ht="12.75" hidden="1">
      <c r="A210" s="119" t="s">
        <v>138</v>
      </c>
    </row>
    <row r="211" spans="1:24" s="119" customFormat="1" ht="12.75" hidden="1">
      <c r="A211" s="119">
        <v>1888</v>
      </c>
      <c r="B211" s="119">
        <v>89.76</v>
      </c>
      <c r="C211" s="119">
        <v>94.16</v>
      </c>
      <c r="D211" s="119">
        <v>9.538213021056432</v>
      </c>
      <c r="E211" s="119">
        <v>9.97972007942602</v>
      </c>
      <c r="F211" s="119">
        <v>18.706719502526095</v>
      </c>
      <c r="G211" s="119" t="s">
        <v>59</v>
      </c>
      <c r="H211" s="119">
        <v>24.354268159227452</v>
      </c>
      <c r="I211" s="119">
        <v>46.61426815922746</v>
      </c>
      <c r="J211" s="119" t="s">
        <v>73</v>
      </c>
      <c r="K211" s="119">
        <v>2.0296934965951254</v>
      </c>
      <c r="M211" s="119" t="s">
        <v>68</v>
      </c>
      <c r="N211" s="119">
        <v>1.9016699424861565</v>
      </c>
      <c r="X211" s="119">
        <v>67.5</v>
      </c>
    </row>
    <row r="212" spans="1:24" s="119" customFormat="1" ht="12.75" hidden="1">
      <c r="A212" s="119">
        <v>1885</v>
      </c>
      <c r="B212" s="119">
        <v>128.0399932861328</v>
      </c>
      <c r="C212" s="119">
        <v>133.83999633789062</v>
      </c>
      <c r="D212" s="119">
        <v>8.462464332580566</v>
      </c>
      <c r="E212" s="119">
        <v>9.172737121582031</v>
      </c>
      <c r="F212" s="119">
        <v>16.784787537024695</v>
      </c>
      <c r="G212" s="119" t="s">
        <v>56</v>
      </c>
      <c r="H212" s="119">
        <v>-13.322148970164903</v>
      </c>
      <c r="I212" s="119">
        <v>47.217844315967916</v>
      </c>
      <c r="J212" s="119" t="s">
        <v>62</v>
      </c>
      <c r="K212" s="119">
        <v>0.1846055194020122</v>
      </c>
      <c r="L212" s="119">
        <v>1.409982501067351</v>
      </c>
      <c r="M212" s="119">
        <v>0.04370234212865819</v>
      </c>
      <c r="N212" s="119">
        <v>0.06293359489351465</v>
      </c>
      <c r="O212" s="119">
        <v>0.007413623308734595</v>
      </c>
      <c r="P212" s="119">
        <v>0.040447911053050956</v>
      </c>
      <c r="Q212" s="119">
        <v>0.0009024432763024406</v>
      </c>
      <c r="R212" s="119">
        <v>0.0009686460663743061</v>
      </c>
      <c r="S212" s="119">
        <v>9.728906452109787E-05</v>
      </c>
      <c r="T212" s="119">
        <v>0.000595171148641514</v>
      </c>
      <c r="U212" s="119">
        <v>1.9778229036948362E-05</v>
      </c>
      <c r="V212" s="119">
        <v>3.593633523548524E-05</v>
      </c>
      <c r="W212" s="119">
        <v>6.074582741199776E-06</v>
      </c>
      <c r="X212" s="119">
        <v>67.5</v>
      </c>
    </row>
    <row r="213" spans="1:24" s="119" customFormat="1" ht="12.75" hidden="1">
      <c r="A213" s="119">
        <v>1887</v>
      </c>
      <c r="B213" s="119">
        <v>92.5999984741211</v>
      </c>
      <c r="C213" s="119">
        <v>98.5999984741211</v>
      </c>
      <c r="D213" s="119">
        <v>9.512201309204102</v>
      </c>
      <c r="E213" s="119">
        <v>10.067397117614746</v>
      </c>
      <c r="F213" s="119">
        <v>17.947375546129503</v>
      </c>
      <c r="G213" s="119" t="s">
        <v>57</v>
      </c>
      <c r="H213" s="119">
        <v>19.74975514880095</v>
      </c>
      <c r="I213" s="119">
        <v>44.849753622922044</v>
      </c>
      <c r="J213" s="119" t="s">
        <v>60</v>
      </c>
      <c r="K213" s="119">
        <v>0.1768946793682381</v>
      </c>
      <c r="L213" s="119">
        <v>0.007672364637209328</v>
      </c>
      <c r="M213" s="119">
        <v>-0.04201631824178938</v>
      </c>
      <c r="N213" s="119">
        <v>-0.0006512412199117016</v>
      </c>
      <c r="O213" s="119">
        <v>0.0070807520941333</v>
      </c>
      <c r="P213" s="119">
        <v>0.0008777569613089286</v>
      </c>
      <c r="Q213" s="119">
        <v>-0.0008738245851217817</v>
      </c>
      <c r="R213" s="119">
        <v>-5.2308927862365765E-05</v>
      </c>
      <c r="S213" s="119">
        <v>9.078592254185719E-05</v>
      </c>
      <c r="T213" s="119">
        <v>6.250238451753793E-05</v>
      </c>
      <c r="U213" s="119">
        <v>-1.9479653797185967E-05</v>
      </c>
      <c r="V213" s="119">
        <v>-4.123504495020744E-06</v>
      </c>
      <c r="W213" s="119">
        <v>5.597641554045173E-06</v>
      </c>
      <c r="X213" s="119">
        <v>67.5</v>
      </c>
    </row>
    <row r="214" spans="1:24" s="119" customFormat="1" ht="12.75" hidden="1">
      <c r="A214" s="119">
        <v>1886</v>
      </c>
      <c r="B214" s="119">
        <v>136.05999755859375</v>
      </c>
      <c r="C214" s="119">
        <v>141.75999450683594</v>
      </c>
      <c r="D214" s="119">
        <v>8.566322326660156</v>
      </c>
      <c r="E214" s="119">
        <v>8.92862606048584</v>
      </c>
      <c r="F214" s="119">
        <v>19.382672410564997</v>
      </c>
      <c r="G214" s="119" t="s">
        <v>58</v>
      </c>
      <c r="H214" s="119">
        <v>-14.676883417337805</v>
      </c>
      <c r="I214" s="119">
        <v>53.883114141255945</v>
      </c>
      <c r="J214" s="119" t="s">
        <v>61</v>
      </c>
      <c r="K214" s="119">
        <v>-0.05279649803628013</v>
      </c>
      <c r="L214" s="119">
        <v>1.4099616264767691</v>
      </c>
      <c r="M214" s="119">
        <v>-0.012021801401411103</v>
      </c>
      <c r="N214" s="119">
        <v>-0.0629302252585711</v>
      </c>
      <c r="O214" s="119">
        <v>-0.0021965337113824947</v>
      </c>
      <c r="P214" s="119">
        <v>0.040438385863834816</v>
      </c>
      <c r="Q214" s="119">
        <v>-0.00022546498925604666</v>
      </c>
      <c r="R214" s="119">
        <v>-0.0009672326390110636</v>
      </c>
      <c r="S214" s="119">
        <v>-3.497253699139152E-05</v>
      </c>
      <c r="T214" s="119">
        <v>0.0005918801805305539</v>
      </c>
      <c r="U214" s="119">
        <v>-3.423657661006093E-06</v>
      </c>
      <c r="V214" s="119">
        <v>-3.5698976187514425E-05</v>
      </c>
      <c r="W214" s="119">
        <v>-2.359441567852217E-06</v>
      </c>
      <c r="X214" s="119">
        <v>67.5</v>
      </c>
    </row>
    <row r="215" s="119" customFormat="1" ht="12.75" hidden="1">
      <c r="A215" s="119" t="s">
        <v>144</v>
      </c>
    </row>
    <row r="216" spans="1:24" s="119" customFormat="1" ht="12.75" hidden="1">
      <c r="A216" s="119">
        <v>1888</v>
      </c>
      <c r="B216" s="119">
        <v>80.28</v>
      </c>
      <c r="C216" s="119">
        <v>79.18</v>
      </c>
      <c r="D216" s="119">
        <v>9.441523710298323</v>
      </c>
      <c r="E216" s="119">
        <v>10.096852814018474</v>
      </c>
      <c r="F216" s="119">
        <v>17.880800527655474</v>
      </c>
      <c r="G216" s="119" t="s">
        <v>59</v>
      </c>
      <c r="H216" s="119">
        <v>32.21454522333277</v>
      </c>
      <c r="I216" s="119">
        <v>44.99454522333277</v>
      </c>
      <c r="J216" s="119" t="s">
        <v>73</v>
      </c>
      <c r="K216" s="119">
        <v>4.075139167375931</v>
      </c>
      <c r="M216" s="119" t="s">
        <v>68</v>
      </c>
      <c r="N216" s="119">
        <v>3.6413800621993944</v>
      </c>
      <c r="X216" s="119">
        <v>67.5</v>
      </c>
    </row>
    <row r="217" spans="1:24" s="119" customFormat="1" ht="12.75" hidden="1">
      <c r="A217" s="119">
        <v>1885</v>
      </c>
      <c r="B217" s="119">
        <v>142.75999450683594</v>
      </c>
      <c r="C217" s="119">
        <v>140.9600067138672</v>
      </c>
      <c r="D217" s="119">
        <v>8.453593254089355</v>
      </c>
      <c r="E217" s="119">
        <v>8.900583267211914</v>
      </c>
      <c r="F217" s="119">
        <v>16.81378843746055</v>
      </c>
      <c r="G217" s="119" t="s">
        <v>56</v>
      </c>
      <c r="H217" s="119">
        <v>-27.88165408651645</v>
      </c>
      <c r="I217" s="119">
        <v>47.378340420319496</v>
      </c>
      <c r="J217" s="119" t="s">
        <v>62</v>
      </c>
      <c r="K217" s="119">
        <v>0.6738016110143605</v>
      </c>
      <c r="L217" s="119">
        <v>1.8940904336481692</v>
      </c>
      <c r="M217" s="119">
        <v>0.1595135821036303</v>
      </c>
      <c r="N217" s="119">
        <v>0.06640834115771971</v>
      </c>
      <c r="O217" s="119">
        <v>0.02706140944392503</v>
      </c>
      <c r="P217" s="119">
        <v>0.054335514147785535</v>
      </c>
      <c r="Q217" s="119">
        <v>0.0032938979214017653</v>
      </c>
      <c r="R217" s="119">
        <v>0.0010220794613724545</v>
      </c>
      <c r="S217" s="119">
        <v>0.0003551421128707831</v>
      </c>
      <c r="T217" s="119">
        <v>0.0007995308625747888</v>
      </c>
      <c r="U217" s="119">
        <v>7.203299694709347E-05</v>
      </c>
      <c r="V217" s="119">
        <v>3.7918369687226265E-05</v>
      </c>
      <c r="W217" s="119">
        <v>2.2163205376973255E-05</v>
      </c>
      <c r="X217" s="119">
        <v>67.5</v>
      </c>
    </row>
    <row r="218" spans="1:24" s="119" customFormat="1" ht="12.75" hidden="1">
      <c r="A218" s="119">
        <v>1887</v>
      </c>
      <c r="B218" s="119">
        <v>89.77999877929688</v>
      </c>
      <c r="C218" s="119">
        <v>98.58000183105469</v>
      </c>
      <c r="D218" s="119">
        <v>9.213278770446777</v>
      </c>
      <c r="E218" s="119">
        <v>9.866734504699707</v>
      </c>
      <c r="F218" s="119">
        <v>18.215917492750794</v>
      </c>
      <c r="G218" s="119" t="s">
        <v>57</v>
      </c>
      <c r="H218" s="119">
        <v>24.712166575819275</v>
      </c>
      <c r="I218" s="119">
        <v>46.99216535511615</v>
      </c>
      <c r="J218" s="119" t="s">
        <v>60</v>
      </c>
      <c r="K218" s="119">
        <v>0.29092311255612086</v>
      </c>
      <c r="L218" s="119">
        <v>0.010306202567767693</v>
      </c>
      <c r="M218" s="119">
        <v>-0.06723182647596017</v>
      </c>
      <c r="N218" s="119">
        <v>-0.000687413421664698</v>
      </c>
      <c r="O218" s="119">
        <v>0.011946075138440974</v>
      </c>
      <c r="P218" s="119">
        <v>0.001179074133449424</v>
      </c>
      <c r="Q218" s="119">
        <v>-0.0013094335643485566</v>
      </c>
      <c r="R218" s="119">
        <v>-5.520259118445579E-05</v>
      </c>
      <c r="S218" s="119">
        <v>0.00017794218696456248</v>
      </c>
      <c r="T218" s="119">
        <v>8.396063706106783E-05</v>
      </c>
      <c r="U218" s="119">
        <v>-2.3355131817983005E-05</v>
      </c>
      <c r="V218" s="119">
        <v>-4.3491865510253515E-06</v>
      </c>
      <c r="W218" s="119">
        <v>1.174272241182959E-05</v>
      </c>
      <c r="X218" s="119">
        <v>67.5</v>
      </c>
    </row>
    <row r="219" spans="1:24" s="119" customFormat="1" ht="12.75" hidden="1">
      <c r="A219" s="119">
        <v>1886</v>
      </c>
      <c r="B219" s="119">
        <v>128.52000427246094</v>
      </c>
      <c r="C219" s="119">
        <v>149.32000732421875</v>
      </c>
      <c r="D219" s="119">
        <v>8.701301574707031</v>
      </c>
      <c r="E219" s="119">
        <v>8.5888032913208</v>
      </c>
      <c r="F219" s="119">
        <v>17.898286792428962</v>
      </c>
      <c r="G219" s="119" t="s">
        <v>58</v>
      </c>
      <c r="H219" s="119">
        <v>-12.05078755151169</v>
      </c>
      <c r="I219" s="119">
        <v>48.969216720949255</v>
      </c>
      <c r="J219" s="119" t="s">
        <v>61</v>
      </c>
      <c r="K219" s="119">
        <v>0.6077601118749125</v>
      </c>
      <c r="L219" s="119">
        <v>1.8940623941745272</v>
      </c>
      <c r="M219" s="119">
        <v>0.14465291004413974</v>
      </c>
      <c r="N219" s="119">
        <v>-0.06640478324720143</v>
      </c>
      <c r="O219" s="119">
        <v>0.02428191034244376</v>
      </c>
      <c r="P219" s="119">
        <v>0.05432271975786957</v>
      </c>
      <c r="Q219" s="119">
        <v>0.0030224406126791482</v>
      </c>
      <c r="R219" s="119">
        <v>-0.0010205876245016536</v>
      </c>
      <c r="S219" s="119">
        <v>0.000307347520622166</v>
      </c>
      <c r="T219" s="119">
        <v>0.0007951101883600068</v>
      </c>
      <c r="U219" s="119">
        <v>6.814169404222804E-05</v>
      </c>
      <c r="V219" s="119">
        <v>-3.7668120952358907E-05</v>
      </c>
      <c r="W219" s="119">
        <v>1.8796705640633183E-05</v>
      </c>
      <c r="X219" s="119">
        <v>67.5</v>
      </c>
    </row>
    <row r="220" s="119" customFormat="1" ht="12.75" hidden="1">
      <c r="A220" s="119" t="s">
        <v>150</v>
      </c>
    </row>
    <row r="221" spans="1:24" s="119" customFormat="1" ht="12.75" hidden="1">
      <c r="A221" s="119">
        <v>1888</v>
      </c>
      <c r="B221" s="119">
        <v>78.6</v>
      </c>
      <c r="C221" s="119">
        <v>86.2</v>
      </c>
      <c r="D221" s="119">
        <v>9.279056405173844</v>
      </c>
      <c r="E221" s="119">
        <v>9.55993993250338</v>
      </c>
      <c r="F221" s="119">
        <v>19.534930169632062</v>
      </c>
      <c r="G221" s="119" t="s">
        <v>59</v>
      </c>
      <c r="H221" s="119">
        <v>38.91408567891838</v>
      </c>
      <c r="I221" s="119">
        <v>50.01408567891838</v>
      </c>
      <c r="J221" s="119" t="s">
        <v>73</v>
      </c>
      <c r="K221" s="119">
        <v>4.27648434774099</v>
      </c>
      <c r="M221" s="119" t="s">
        <v>68</v>
      </c>
      <c r="N221" s="119">
        <v>3.8514365243262767</v>
      </c>
      <c r="X221" s="119">
        <v>67.5</v>
      </c>
    </row>
    <row r="222" spans="1:24" s="119" customFormat="1" ht="12.75" hidden="1">
      <c r="A222" s="119">
        <v>1885</v>
      </c>
      <c r="B222" s="119">
        <v>136.60000610351562</v>
      </c>
      <c r="C222" s="119">
        <v>143.39999389648438</v>
      </c>
      <c r="D222" s="119">
        <v>8.383591651916504</v>
      </c>
      <c r="E222" s="119">
        <v>9.007279396057129</v>
      </c>
      <c r="F222" s="119">
        <v>16.483834864084987</v>
      </c>
      <c r="G222" s="119" t="s">
        <v>56</v>
      </c>
      <c r="H222" s="119">
        <v>-22.275691400030667</v>
      </c>
      <c r="I222" s="119">
        <v>46.82431470348496</v>
      </c>
      <c r="J222" s="119" t="s">
        <v>62</v>
      </c>
      <c r="K222" s="119">
        <v>0.6473794002249021</v>
      </c>
      <c r="L222" s="119">
        <v>1.9545553342805195</v>
      </c>
      <c r="M222" s="119">
        <v>0.1532580150201847</v>
      </c>
      <c r="N222" s="119">
        <v>0.09887731342673908</v>
      </c>
      <c r="O222" s="119">
        <v>0.025999652195763858</v>
      </c>
      <c r="P222" s="119">
        <v>0.05606999154760369</v>
      </c>
      <c r="Q222" s="119">
        <v>0.003164697086178287</v>
      </c>
      <c r="R222" s="119">
        <v>0.0015218803299023216</v>
      </c>
      <c r="S222" s="119">
        <v>0.0003411986482644924</v>
      </c>
      <c r="T222" s="119">
        <v>0.0008250549272860896</v>
      </c>
      <c r="U222" s="119">
        <v>6.924207162552838E-05</v>
      </c>
      <c r="V222" s="119">
        <v>5.646809257579202E-05</v>
      </c>
      <c r="W222" s="119">
        <v>2.1295312832450027E-05</v>
      </c>
      <c r="X222" s="119">
        <v>67.5</v>
      </c>
    </row>
    <row r="223" spans="1:24" s="119" customFormat="1" ht="12.75" hidden="1">
      <c r="A223" s="119">
        <v>1887</v>
      </c>
      <c r="B223" s="119">
        <v>94.12000274658203</v>
      </c>
      <c r="C223" s="119">
        <v>99.72000122070312</v>
      </c>
      <c r="D223" s="119">
        <v>9.319705963134766</v>
      </c>
      <c r="E223" s="119">
        <v>9.987568855285645</v>
      </c>
      <c r="F223" s="119">
        <v>19.732762955242002</v>
      </c>
      <c r="G223" s="119" t="s">
        <v>57</v>
      </c>
      <c r="H223" s="119">
        <v>23.71308832016475</v>
      </c>
      <c r="I223" s="119">
        <v>50.33309106674678</v>
      </c>
      <c r="J223" s="119" t="s">
        <v>60</v>
      </c>
      <c r="K223" s="119">
        <v>0.5857386192859579</v>
      </c>
      <c r="L223" s="119">
        <v>0.010635700171238473</v>
      </c>
      <c r="M223" s="119">
        <v>-0.13791423243907444</v>
      </c>
      <c r="N223" s="119">
        <v>-0.001023037787371824</v>
      </c>
      <c r="O223" s="119">
        <v>0.023641823946044895</v>
      </c>
      <c r="P223" s="119">
        <v>0.0012167035148531293</v>
      </c>
      <c r="Q223" s="119">
        <v>-0.0028106785705420538</v>
      </c>
      <c r="R223" s="119">
        <v>-8.2176399618373E-05</v>
      </c>
      <c r="S223" s="119">
        <v>0.00031911649520704766</v>
      </c>
      <c r="T223" s="119">
        <v>8.663439604069042E-05</v>
      </c>
      <c r="U223" s="119">
        <v>-5.880821429897274E-05</v>
      </c>
      <c r="V223" s="119">
        <v>-6.475175905276529E-06</v>
      </c>
      <c r="W223" s="119">
        <v>2.0154481250485684E-05</v>
      </c>
      <c r="X223" s="119">
        <v>67.5</v>
      </c>
    </row>
    <row r="224" spans="1:24" s="119" customFormat="1" ht="12.75" hidden="1">
      <c r="A224" s="119">
        <v>1886</v>
      </c>
      <c r="B224" s="119">
        <v>137.5800018310547</v>
      </c>
      <c r="C224" s="119">
        <v>161.47999572753906</v>
      </c>
      <c r="D224" s="119">
        <v>8.59228229522705</v>
      </c>
      <c r="E224" s="119">
        <v>8.457184791564941</v>
      </c>
      <c r="F224" s="119">
        <v>19.85454657022536</v>
      </c>
      <c r="G224" s="119" t="s">
        <v>58</v>
      </c>
      <c r="H224" s="119">
        <v>-15.048343652651283</v>
      </c>
      <c r="I224" s="119">
        <v>55.031658178403404</v>
      </c>
      <c r="J224" s="119" t="s">
        <v>61</v>
      </c>
      <c r="K224" s="119">
        <v>0.27569976008791464</v>
      </c>
      <c r="L224" s="119">
        <v>1.9545263970195699</v>
      </c>
      <c r="M224" s="119">
        <v>0.06684073352880046</v>
      </c>
      <c r="N224" s="119">
        <v>-0.09887202083590284</v>
      </c>
      <c r="O224" s="119">
        <v>0.01081878342536288</v>
      </c>
      <c r="P224" s="119">
        <v>0.05605678892609969</v>
      </c>
      <c r="Q224" s="119">
        <v>0.0014544392803967504</v>
      </c>
      <c r="R224" s="119">
        <v>-0.0015196600862986962</v>
      </c>
      <c r="S224" s="119">
        <v>0.00012075255717493986</v>
      </c>
      <c r="T224" s="119">
        <v>0.0008204938235366061</v>
      </c>
      <c r="U224" s="119">
        <v>3.655213282369307E-05</v>
      </c>
      <c r="V224" s="119">
        <v>-5.609561102389334E-05</v>
      </c>
      <c r="W224" s="119">
        <v>6.876571395378066E-06</v>
      </c>
      <c r="X224" s="119">
        <v>67.5</v>
      </c>
    </row>
    <row r="225" spans="1:14" s="119" customFormat="1" ht="12.75">
      <c r="A225" s="119" t="s">
        <v>156</v>
      </c>
      <c r="E225" s="120" t="s">
        <v>106</v>
      </c>
      <c r="F225" s="120">
        <f>MIN(F196:F224)</f>
        <v>16.483834864084987</v>
      </c>
      <c r="G225" s="120"/>
      <c r="H225" s="120"/>
      <c r="I225" s="121"/>
      <c r="J225" s="121" t="s">
        <v>158</v>
      </c>
      <c r="K225" s="120">
        <f>AVERAGE(K223,K218,K213,K208,K203,K198)</f>
        <v>0.37568479846650216</v>
      </c>
      <c r="L225" s="120">
        <f>AVERAGE(L223,L218,L213,L208,L203,L198)</f>
        <v>0.00931134544233501</v>
      </c>
      <c r="M225" s="121" t="s">
        <v>108</v>
      </c>
      <c r="N225" s="120" t="e">
        <f>Mittelwert(K221,K216,K211,K206,K201,K196)</f>
        <v>#NAME?</v>
      </c>
    </row>
    <row r="226" spans="5:14" s="119" customFormat="1" ht="12.75">
      <c r="E226" s="120" t="s">
        <v>107</v>
      </c>
      <c r="F226" s="120">
        <f>MAX(F196:F224)</f>
        <v>23.479025179334624</v>
      </c>
      <c r="G226" s="120"/>
      <c r="H226" s="120"/>
      <c r="I226" s="121"/>
      <c r="J226" s="121" t="s">
        <v>159</v>
      </c>
      <c r="K226" s="120">
        <f>AVERAGE(K224,K219,K214,K209,K204,K199)</f>
        <v>0.30356730416854333</v>
      </c>
      <c r="L226" s="120">
        <f>AVERAGE(L224,L219,L214,L209,L204,L199)</f>
        <v>1.7111949826851456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112</v>
      </c>
      <c r="K227" s="120">
        <f>ABS(K225/$G$33)</f>
        <v>0.23480299904156385</v>
      </c>
      <c r="L227" s="120">
        <f>ABS(L225/$H$33)</f>
        <v>0.025864848450930584</v>
      </c>
      <c r="M227" s="121" t="s">
        <v>111</v>
      </c>
      <c r="N227" s="120">
        <f>K227+L227+L228+K228</f>
        <v>1.5026461344937463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0.17248142282303597</v>
      </c>
      <c r="L228" s="120">
        <f>ABS(L226/$H$34)</f>
        <v>1.0694968641782159</v>
      </c>
      <c r="M228" s="120"/>
      <c r="N228" s="120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1888</v>
      </c>
      <c r="B231" s="119">
        <v>83.14</v>
      </c>
      <c r="C231" s="119">
        <v>93.74</v>
      </c>
      <c r="D231" s="119">
        <v>9.945328059219984</v>
      </c>
      <c r="E231" s="119">
        <v>10.344472160942795</v>
      </c>
      <c r="F231" s="119">
        <v>11.012608725800039</v>
      </c>
      <c r="G231" s="119" t="s">
        <v>59</v>
      </c>
      <c r="H231" s="119">
        <v>10.671061449236838</v>
      </c>
      <c r="I231" s="119">
        <v>26.31106144923684</v>
      </c>
      <c r="J231" s="119" t="s">
        <v>73</v>
      </c>
      <c r="K231" s="119">
        <v>4.382467889455797</v>
      </c>
      <c r="M231" s="119" t="s">
        <v>68</v>
      </c>
      <c r="N231" s="119">
        <v>2.2756950154805304</v>
      </c>
      <c r="X231" s="119">
        <v>67.5</v>
      </c>
    </row>
    <row r="232" spans="1:24" s="119" customFormat="1" ht="12.75" hidden="1">
      <c r="A232" s="119">
        <v>1885</v>
      </c>
      <c r="B232" s="119">
        <v>148.47999572753906</v>
      </c>
      <c r="C232" s="119">
        <v>144.5800018310547</v>
      </c>
      <c r="D232" s="119">
        <v>8.597960472106934</v>
      </c>
      <c r="E232" s="119">
        <v>9.047920227050781</v>
      </c>
      <c r="F232" s="119">
        <v>21.1512992256488</v>
      </c>
      <c r="G232" s="119" t="s">
        <v>56</v>
      </c>
      <c r="H232" s="119">
        <v>-22.365977959198162</v>
      </c>
      <c r="I232" s="119">
        <v>58.6140177683409</v>
      </c>
      <c r="J232" s="119" t="s">
        <v>62</v>
      </c>
      <c r="K232" s="119">
        <v>2.0322316937133267</v>
      </c>
      <c r="L232" s="119">
        <v>0.09267797376847746</v>
      </c>
      <c r="M232" s="119">
        <v>0.48110374327312183</v>
      </c>
      <c r="N232" s="119">
        <v>0.0753810930798609</v>
      </c>
      <c r="O232" s="119">
        <v>0.08161854478884707</v>
      </c>
      <c r="P232" s="119">
        <v>0.0026587966432236993</v>
      </c>
      <c r="Q232" s="119">
        <v>0.009934824159216576</v>
      </c>
      <c r="R232" s="119">
        <v>0.00116022768920619</v>
      </c>
      <c r="S232" s="119">
        <v>0.0010708597024713235</v>
      </c>
      <c r="T232" s="119">
        <v>3.9147926252515256E-05</v>
      </c>
      <c r="U232" s="119">
        <v>0.00021729177440048522</v>
      </c>
      <c r="V232" s="119">
        <v>4.306712577730327E-05</v>
      </c>
      <c r="W232" s="119">
        <v>6.67813340801813E-05</v>
      </c>
      <c r="X232" s="119">
        <v>67.5</v>
      </c>
    </row>
    <row r="233" spans="1:24" s="119" customFormat="1" ht="12.75" hidden="1">
      <c r="A233" s="119">
        <v>1886</v>
      </c>
      <c r="B233" s="119">
        <v>145.02000427246094</v>
      </c>
      <c r="C233" s="119">
        <v>169.22000122070312</v>
      </c>
      <c r="D233" s="119">
        <v>8.68927001953125</v>
      </c>
      <c r="E233" s="119">
        <v>8.327343940734863</v>
      </c>
      <c r="F233" s="119">
        <v>28.764965181438857</v>
      </c>
      <c r="G233" s="119" t="s">
        <v>57</v>
      </c>
      <c r="H233" s="119">
        <v>1.343736801220885</v>
      </c>
      <c r="I233" s="119">
        <v>78.86374107368182</v>
      </c>
      <c r="J233" s="119" t="s">
        <v>60</v>
      </c>
      <c r="K233" s="119">
        <v>0.36652782626937624</v>
      </c>
      <c r="L233" s="119">
        <v>0.0005044319598146792</v>
      </c>
      <c r="M233" s="119">
        <v>-0.08138626836619825</v>
      </c>
      <c r="N233" s="119">
        <v>-0.0007797949724701243</v>
      </c>
      <c r="O233" s="119">
        <v>0.015585355935844583</v>
      </c>
      <c r="P233" s="119">
        <v>5.755484328924461E-05</v>
      </c>
      <c r="Q233" s="119">
        <v>-0.001423068830502004</v>
      </c>
      <c r="R233" s="119">
        <v>-6.268399674024633E-05</v>
      </c>
      <c r="S233" s="119">
        <v>0.00027500101409862193</v>
      </c>
      <c r="T233" s="119">
        <v>4.095793014782115E-06</v>
      </c>
      <c r="U233" s="119">
        <v>-1.398264019047352E-05</v>
      </c>
      <c r="V233" s="119">
        <v>-4.940026299432693E-06</v>
      </c>
      <c r="W233" s="119">
        <v>1.928629073433949E-05</v>
      </c>
      <c r="X233" s="119">
        <v>67.5</v>
      </c>
    </row>
    <row r="234" spans="1:24" s="119" customFormat="1" ht="12.75" hidden="1">
      <c r="A234" s="119">
        <v>1887</v>
      </c>
      <c r="B234" s="119">
        <v>102.19999694824219</v>
      </c>
      <c r="C234" s="119">
        <v>104.5999984741211</v>
      </c>
      <c r="D234" s="119">
        <v>9.302512168884277</v>
      </c>
      <c r="E234" s="119">
        <v>9.909913063049316</v>
      </c>
      <c r="F234" s="119">
        <v>25.16953303159996</v>
      </c>
      <c r="G234" s="119" t="s">
        <v>58</v>
      </c>
      <c r="H234" s="119">
        <v>29.641389384287507</v>
      </c>
      <c r="I234" s="119">
        <v>64.3413863325297</v>
      </c>
      <c r="J234" s="119" t="s">
        <v>61</v>
      </c>
      <c r="K234" s="119">
        <v>1.998905452867439</v>
      </c>
      <c r="L234" s="119">
        <v>0.09267660098551583</v>
      </c>
      <c r="M234" s="119">
        <v>0.4741698926680553</v>
      </c>
      <c r="N234" s="119">
        <v>-0.0753770595984983</v>
      </c>
      <c r="O234" s="119">
        <v>0.08011668698718183</v>
      </c>
      <c r="P234" s="119">
        <v>0.002658173626765483</v>
      </c>
      <c r="Q234" s="119">
        <v>0.009832375408730436</v>
      </c>
      <c r="R234" s="119">
        <v>-0.0011585331274302881</v>
      </c>
      <c r="S234" s="119">
        <v>0.0010349468317849477</v>
      </c>
      <c r="T234" s="119">
        <v>3.8933078602294413E-05</v>
      </c>
      <c r="U234" s="119">
        <v>0.00021684141900341623</v>
      </c>
      <c r="V234" s="119">
        <v>-4.278286412664507E-05</v>
      </c>
      <c r="W234" s="119">
        <v>6.393579256753853E-05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1888</v>
      </c>
      <c r="B236" s="119">
        <v>87.38</v>
      </c>
      <c r="C236" s="119">
        <v>91.78</v>
      </c>
      <c r="D236" s="119">
        <v>9.816246962819589</v>
      </c>
      <c r="E236" s="119">
        <v>10.386076834170163</v>
      </c>
      <c r="F236" s="119">
        <v>11.319588955034096</v>
      </c>
      <c r="G236" s="119" t="s">
        <v>59</v>
      </c>
      <c r="H236" s="119">
        <v>7.525008653420983</v>
      </c>
      <c r="I236" s="119">
        <v>27.405008653420975</v>
      </c>
      <c r="J236" s="119" t="s">
        <v>73</v>
      </c>
      <c r="K236" s="119">
        <v>3.316455334736869</v>
      </c>
      <c r="M236" s="119" t="s">
        <v>68</v>
      </c>
      <c r="N236" s="119">
        <v>1.729041345435009</v>
      </c>
      <c r="X236" s="119">
        <v>67.5</v>
      </c>
    </row>
    <row r="237" spans="1:24" s="119" customFormat="1" ht="12.75" hidden="1">
      <c r="A237" s="119">
        <v>1885</v>
      </c>
      <c r="B237" s="119">
        <v>145.13999938964844</v>
      </c>
      <c r="C237" s="119">
        <v>139.94000244140625</v>
      </c>
      <c r="D237" s="119">
        <v>8.557278633117676</v>
      </c>
      <c r="E237" s="119">
        <v>9.16452407836914</v>
      </c>
      <c r="F237" s="119">
        <v>20.092332086436947</v>
      </c>
      <c r="G237" s="119" t="s">
        <v>56</v>
      </c>
      <c r="H237" s="119">
        <v>-21.703706938338485</v>
      </c>
      <c r="I237" s="119">
        <v>55.936292451309946</v>
      </c>
      <c r="J237" s="119" t="s">
        <v>62</v>
      </c>
      <c r="K237" s="119">
        <v>1.7626259870983014</v>
      </c>
      <c r="L237" s="119">
        <v>0.16675780081818006</v>
      </c>
      <c r="M237" s="119">
        <v>0.4172780749687473</v>
      </c>
      <c r="N237" s="119">
        <v>0.05065411008212095</v>
      </c>
      <c r="O237" s="119">
        <v>0.07079066867655621</v>
      </c>
      <c r="P237" s="119">
        <v>0.004783911242482956</v>
      </c>
      <c r="Q237" s="119">
        <v>0.00861683090996477</v>
      </c>
      <c r="R237" s="119">
        <v>0.0007796171579939175</v>
      </c>
      <c r="S237" s="119">
        <v>0.0009287977969129924</v>
      </c>
      <c r="T237" s="119">
        <v>7.04120486588087E-05</v>
      </c>
      <c r="U237" s="119">
        <v>0.00018846533543422317</v>
      </c>
      <c r="V237" s="119">
        <v>2.893863549258521E-05</v>
      </c>
      <c r="W237" s="119">
        <v>5.7921761829918055E-05</v>
      </c>
      <c r="X237" s="119">
        <v>67.5</v>
      </c>
    </row>
    <row r="238" spans="1:24" s="119" customFormat="1" ht="12.75" hidden="1">
      <c r="A238" s="119">
        <v>1886</v>
      </c>
      <c r="B238" s="119">
        <v>138.97999572753906</v>
      </c>
      <c r="C238" s="119">
        <v>144.27999877929688</v>
      </c>
      <c r="D238" s="119">
        <v>8.49185562133789</v>
      </c>
      <c r="E238" s="119">
        <v>8.520723342895508</v>
      </c>
      <c r="F238" s="119">
        <v>26.634030472592354</v>
      </c>
      <c r="G238" s="119" t="s">
        <v>57</v>
      </c>
      <c r="H238" s="119">
        <v>3.2200697537190024</v>
      </c>
      <c r="I238" s="119">
        <v>74.70006548125806</v>
      </c>
      <c r="J238" s="119" t="s">
        <v>60</v>
      </c>
      <c r="K238" s="119">
        <v>0.17240266859951384</v>
      </c>
      <c r="L238" s="119">
        <v>0.0009072845070434988</v>
      </c>
      <c r="M238" s="119">
        <v>-0.03609129260037957</v>
      </c>
      <c r="N238" s="119">
        <v>-0.0005241398411487735</v>
      </c>
      <c r="O238" s="119">
        <v>0.007683386664728351</v>
      </c>
      <c r="P238" s="119">
        <v>0.00010370485958018212</v>
      </c>
      <c r="Q238" s="119">
        <v>-0.0005197343868906981</v>
      </c>
      <c r="R238" s="119">
        <v>-4.2132093965095507E-05</v>
      </c>
      <c r="S238" s="119">
        <v>0.00016293117117963256</v>
      </c>
      <c r="T238" s="119">
        <v>7.385152339552155E-06</v>
      </c>
      <c r="U238" s="119">
        <v>3.576803297157012E-06</v>
      </c>
      <c r="V238" s="119">
        <v>-3.3203423129282257E-06</v>
      </c>
      <c r="W238" s="119">
        <v>1.20524246678966E-05</v>
      </c>
      <c r="X238" s="119">
        <v>67.5</v>
      </c>
    </row>
    <row r="239" spans="1:24" s="119" customFormat="1" ht="12.75" hidden="1">
      <c r="A239" s="119">
        <v>1887</v>
      </c>
      <c r="B239" s="119">
        <v>91.23999786376953</v>
      </c>
      <c r="C239" s="119">
        <v>101.63999938964844</v>
      </c>
      <c r="D239" s="119">
        <v>9.428908348083496</v>
      </c>
      <c r="E239" s="119">
        <v>10.113689422607422</v>
      </c>
      <c r="F239" s="119">
        <v>18.906482361541187</v>
      </c>
      <c r="G239" s="119" t="s">
        <v>58</v>
      </c>
      <c r="H239" s="119">
        <v>23.92116291718063</v>
      </c>
      <c r="I239" s="119">
        <v>47.66116078095016</v>
      </c>
      <c r="J239" s="119" t="s">
        <v>61</v>
      </c>
      <c r="K239" s="119">
        <v>1.754174361417367</v>
      </c>
      <c r="L239" s="119">
        <v>0.1667553326539787</v>
      </c>
      <c r="M239" s="119">
        <v>0.41571433755411574</v>
      </c>
      <c r="N239" s="119">
        <v>-0.05065139825946119</v>
      </c>
      <c r="O239" s="119">
        <v>0.07037246862967245</v>
      </c>
      <c r="P239" s="119">
        <v>0.004782787061751157</v>
      </c>
      <c r="Q239" s="119">
        <v>0.008601142429817542</v>
      </c>
      <c r="R239" s="119">
        <v>-0.000778477873607612</v>
      </c>
      <c r="S239" s="119">
        <v>0.0009143953089383505</v>
      </c>
      <c r="T239" s="119">
        <v>7.002368257419808E-05</v>
      </c>
      <c r="U239" s="119">
        <v>0.00018843139106451375</v>
      </c>
      <c r="V239" s="119">
        <v>-2.874752078175944E-05</v>
      </c>
      <c r="W239" s="119">
        <v>5.665394560934331E-05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1888</v>
      </c>
      <c r="B241" s="119">
        <v>98.34</v>
      </c>
      <c r="C241" s="119">
        <v>91.64</v>
      </c>
      <c r="D241" s="119">
        <v>9.463426967712584</v>
      </c>
      <c r="E241" s="119">
        <v>9.91768526027855</v>
      </c>
      <c r="F241" s="119">
        <v>14.421923477390008</v>
      </c>
      <c r="G241" s="119" t="s">
        <v>59</v>
      </c>
      <c r="H241" s="119">
        <v>5.394289884871377</v>
      </c>
      <c r="I241" s="119">
        <v>36.23428988487138</v>
      </c>
      <c r="J241" s="119" t="s">
        <v>73</v>
      </c>
      <c r="K241" s="119">
        <v>3.591048499933924</v>
      </c>
      <c r="M241" s="119" t="s">
        <v>68</v>
      </c>
      <c r="N241" s="119">
        <v>1.8609167350072986</v>
      </c>
      <c r="X241" s="119">
        <v>67.5</v>
      </c>
    </row>
    <row r="242" spans="1:24" s="119" customFormat="1" ht="12.75" hidden="1">
      <c r="A242" s="119">
        <v>1885</v>
      </c>
      <c r="B242" s="119">
        <v>144.1199951171875</v>
      </c>
      <c r="C242" s="119">
        <v>136.52000427246094</v>
      </c>
      <c r="D242" s="119">
        <v>8.271997451782227</v>
      </c>
      <c r="E242" s="119">
        <v>8.983128547668457</v>
      </c>
      <c r="F242" s="119">
        <v>19.095834054580497</v>
      </c>
      <c r="G242" s="119" t="s">
        <v>56</v>
      </c>
      <c r="H242" s="119">
        <v>-21.62683863875418</v>
      </c>
      <c r="I242" s="119">
        <v>54.99315647843333</v>
      </c>
      <c r="J242" s="119" t="s">
        <v>62</v>
      </c>
      <c r="K242" s="119">
        <v>1.8407748026810615</v>
      </c>
      <c r="L242" s="119">
        <v>0.06876543762034543</v>
      </c>
      <c r="M242" s="119">
        <v>0.435778695427508</v>
      </c>
      <c r="N242" s="119">
        <v>0.049121311718471</v>
      </c>
      <c r="O242" s="119">
        <v>0.07392927316205038</v>
      </c>
      <c r="P242" s="119">
        <v>0.001972830668083743</v>
      </c>
      <c r="Q242" s="119">
        <v>0.008998874662499368</v>
      </c>
      <c r="R242" s="119">
        <v>0.0007560234827830258</v>
      </c>
      <c r="S242" s="119">
        <v>0.0009699724418568209</v>
      </c>
      <c r="T242" s="119">
        <v>2.904758481160149E-05</v>
      </c>
      <c r="U242" s="119">
        <v>0.00019682301912506082</v>
      </c>
      <c r="V242" s="119">
        <v>2.8063558282029884E-05</v>
      </c>
      <c r="W242" s="119">
        <v>6.048871574167345E-05</v>
      </c>
      <c r="X242" s="119">
        <v>67.5</v>
      </c>
    </row>
    <row r="243" spans="1:24" s="119" customFormat="1" ht="12.75" hidden="1">
      <c r="A243" s="119">
        <v>1886</v>
      </c>
      <c r="B243" s="119">
        <v>134.47999572753906</v>
      </c>
      <c r="C243" s="119">
        <v>161.3800048828125</v>
      </c>
      <c r="D243" s="119">
        <v>8.562039375305176</v>
      </c>
      <c r="E243" s="119">
        <v>8.51549243927002</v>
      </c>
      <c r="F243" s="119">
        <v>25.035912793564815</v>
      </c>
      <c r="G243" s="119" t="s">
        <v>57</v>
      </c>
      <c r="H243" s="119">
        <v>2.6491132311302863</v>
      </c>
      <c r="I243" s="119">
        <v>69.62910895866935</v>
      </c>
      <c r="J243" s="119" t="s">
        <v>60</v>
      </c>
      <c r="K243" s="119">
        <v>0.11273398804574299</v>
      </c>
      <c r="L243" s="119">
        <v>0.0003740571894008126</v>
      </c>
      <c r="M243" s="119">
        <v>-0.02174276408235803</v>
      </c>
      <c r="N243" s="119">
        <v>-0.0005082929526601617</v>
      </c>
      <c r="O243" s="119">
        <v>0.005323169849986712</v>
      </c>
      <c r="P243" s="119">
        <v>4.2705318008578765E-05</v>
      </c>
      <c r="Q243" s="119">
        <v>-0.0002129627291942599</v>
      </c>
      <c r="R243" s="119">
        <v>-4.086209283935669E-05</v>
      </c>
      <c r="S243" s="119">
        <v>0.00013501489291450542</v>
      </c>
      <c r="T243" s="119">
        <v>3.0421104474331205E-06</v>
      </c>
      <c r="U243" s="119">
        <v>1.0952605996126551E-05</v>
      </c>
      <c r="V243" s="119">
        <v>-3.220726157806258E-06</v>
      </c>
      <c r="W243" s="119">
        <v>1.0407678628104597E-05</v>
      </c>
      <c r="X243" s="119">
        <v>67.5</v>
      </c>
    </row>
    <row r="244" spans="1:24" s="119" customFormat="1" ht="12.75" hidden="1">
      <c r="A244" s="119">
        <v>1887</v>
      </c>
      <c r="B244" s="119">
        <v>102.5199966430664</v>
      </c>
      <c r="C244" s="119">
        <v>106.81999969482422</v>
      </c>
      <c r="D244" s="119">
        <v>9.40434741973877</v>
      </c>
      <c r="E244" s="119">
        <v>10.111000061035156</v>
      </c>
      <c r="F244" s="119">
        <v>24.192019369231044</v>
      </c>
      <c r="G244" s="119" t="s">
        <v>58</v>
      </c>
      <c r="H244" s="119">
        <v>26.153711078713577</v>
      </c>
      <c r="I244" s="119">
        <v>61.173707721779984</v>
      </c>
      <c r="J244" s="119" t="s">
        <v>61</v>
      </c>
      <c r="K244" s="119">
        <v>1.8373194937530062</v>
      </c>
      <c r="L244" s="119">
        <v>0.06876442025013137</v>
      </c>
      <c r="M244" s="119">
        <v>0.4352359401503508</v>
      </c>
      <c r="N244" s="119">
        <v>-0.04911868181473799</v>
      </c>
      <c r="O244" s="119">
        <v>0.07373738056791314</v>
      </c>
      <c r="P244" s="119">
        <v>0.001972368398840727</v>
      </c>
      <c r="Q244" s="119">
        <v>0.00899635437648758</v>
      </c>
      <c r="R244" s="119">
        <v>-0.0007549184034636882</v>
      </c>
      <c r="S244" s="119">
        <v>0.0009605298103926648</v>
      </c>
      <c r="T244" s="119">
        <v>2.888784774628944E-05</v>
      </c>
      <c r="U244" s="119">
        <v>0.00019651804313954908</v>
      </c>
      <c r="V244" s="119">
        <v>-2.7878131688929777E-05</v>
      </c>
      <c r="W244" s="119">
        <v>5.9586617269744957E-05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1888</v>
      </c>
      <c r="B246" s="119">
        <v>89.76</v>
      </c>
      <c r="C246" s="119">
        <v>94.16</v>
      </c>
      <c r="D246" s="119">
        <v>9.538213021056432</v>
      </c>
      <c r="E246" s="119">
        <v>9.97972007942602</v>
      </c>
      <c r="F246" s="119">
        <v>10.993926603443272</v>
      </c>
      <c r="G246" s="119" t="s">
        <v>59</v>
      </c>
      <c r="H246" s="119">
        <v>5.135174378199579</v>
      </c>
      <c r="I246" s="119">
        <v>27.395174378199588</v>
      </c>
      <c r="J246" s="119" t="s">
        <v>73</v>
      </c>
      <c r="K246" s="119">
        <v>2.0916387014214117</v>
      </c>
      <c r="M246" s="119" t="s">
        <v>68</v>
      </c>
      <c r="N246" s="119">
        <v>1.0876500613596576</v>
      </c>
      <c r="X246" s="119">
        <v>67.5</v>
      </c>
    </row>
    <row r="247" spans="1:24" s="119" customFormat="1" ht="12.75" hidden="1">
      <c r="A247" s="119">
        <v>1885</v>
      </c>
      <c r="B247" s="119">
        <v>128.0399932861328</v>
      </c>
      <c r="C247" s="119">
        <v>133.83999633789062</v>
      </c>
      <c r="D247" s="119">
        <v>8.462464332580566</v>
      </c>
      <c r="E247" s="119">
        <v>9.172737121582031</v>
      </c>
      <c r="F247" s="119">
        <v>16.784787537024695</v>
      </c>
      <c r="G247" s="119" t="s">
        <v>56</v>
      </c>
      <c r="H247" s="119">
        <v>-13.322148970164903</v>
      </c>
      <c r="I247" s="119">
        <v>47.217844315967916</v>
      </c>
      <c r="J247" s="119" t="s">
        <v>62</v>
      </c>
      <c r="K247" s="119">
        <v>1.4035476458965523</v>
      </c>
      <c r="L247" s="119">
        <v>0.06453866938361323</v>
      </c>
      <c r="M247" s="119">
        <v>0.3322710985411254</v>
      </c>
      <c r="N247" s="119">
        <v>0.062400964957248825</v>
      </c>
      <c r="O247" s="119">
        <v>0.056369330923179604</v>
      </c>
      <c r="P247" s="119">
        <v>0.0018513059102318445</v>
      </c>
      <c r="Q247" s="119">
        <v>0.006861413920809235</v>
      </c>
      <c r="R247" s="119">
        <v>0.0009604598150138918</v>
      </c>
      <c r="S247" s="119">
        <v>0.0007395763301394369</v>
      </c>
      <c r="T247" s="119">
        <v>2.722748757358281E-05</v>
      </c>
      <c r="U247" s="119">
        <v>0.0001500717555680853</v>
      </c>
      <c r="V247" s="119">
        <v>3.56506153017557E-05</v>
      </c>
      <c r="W247" s="119">
        <v>4.6121540050764506E-05</v>
      </c>
      <c r="X247" s="119">
        <v>67.5</v>
      </c>
    </row>
    <row r="248" spans="1:24" s="119" customFormat="1" ht="12.75" hidden="1">
      <c r="A248" s="119">
        <v>1886</v>
      </c>
      <c r="B248" s="119">
        <v>136.05999755859375</v>
      </c>
      <c r="C248" s="119">
        <v>141.75999450683594</v>
      </c>
      <c r="D248" s="119">
        <v>8.566322326660156</v>
      </c>
      <c r="E248" s="119">
        <v>8.92862606048584</v>
      </c>
      <c r="F248" s="119">
        <v>25.09347501681263</v>
      </c>
      <c r="G248" s="119" t="s">
        <v>57</v>
      </c>
      <c r="H248" s="119">
        <v>1.1989371172390122</v>
      </c>
      <c r="I248" s="119">
        <v>69.75893467583276</v>
      </c>
      <c r="J248" s="119" t="s">
        <v>60</v>
      </c>
      <c r="K248" s="119">
        <v>0.1568234003497496</v>
      </c>
      <c r="L248" s="119">
        <v>-0.00035094312733812636</v>
      </c>
      <c r="M248" s="119">
        <v>-0.0333704215792098</v>
      </c>
      <c r="N248" s="119">
        <v>-0.0006454838992674654</v>
      </c>
      <c r="O248" s="119">
        <v>0.006902100646179718</v>
      </c>
      <c r="P248" s="119">
        <v>-4.0255884502551286E-05</v>
      </c>
      <c r="Q248" s="119">
        <v>-0.0005096980111474278</v>
      </c>
      <c r="R248" s="119">
        <v>-5.189297220520286E-05</v>
      </c>
      <c r="S248" s="119">
        <v>0.00013991927943400188</v>
      </c>
      <c r="T248" s="119">
        <v>-2.868319282901689E-06</v>
      </c>
      <c r="U248" s="119">
        <v>7.496738441987541E-07</v>
      </c>
      <c r="V248" s="119">
        <v>-4.091470472895226E-06</v>
      </c>
      <c r="W248" s="119">
        <v>1.0226658388536507E-05</v>
      </c>
      <c r="X248" s="119">
        <v>67.5</v>
      </c>
    </row>
    <row r="249" spans="1:24" s="119" customFormat="1" ht="12.75" hidden="1">
      <c r="A249" s="119">
        <v>1887</v>
      </c>
      <c r="B249" s="119">
        <v>92.5999984741211</v>
      </c>
      <c r="C249" s="119">
        <v>98.5999984741211</v>
      </c>
      <c r="D249" s="119">
        <v>9.512201309204102</v>
      </c>
      <c r="E249" s="119">
        <v>10.067397117614746</v>
      </c>
      <c r="F249" s="119">
        <v>19.230635059649547</v>
      </c>
      <c r="G249" s="119" t="s">
        <v>58</v>
      </c>
      <c r="H249" s="119">
        <v>22.956567914696222</v>
      </c>
      <c r="I249" s="119">
        <v>48.056566388817316</v>
      </c>
      <c r="J249" s="119" t="s">
        <v>61</v>
      </c>
      <c r="K249" s="119">
        <v>1.3947589094192931</v>
      </c>
      <c r="L249" s="119">
        <v>-0.06453771521156224</v>
      </c>
      <c r="M249" s="119">
        <v>0.3305911340150429</v>
      </c>
      <c r="N249" s="119">
        <v>-0.06239762638219168</v>
      </c>
      <c r="O249" s="119">
        <v>0.05594517383471909</v>
      </c>
      <c r="P249" s="119">
        <v>-0.0018508681846696364</v>
      </c>
      <c r="Q249" s="119">
        <v>0.006842456352079062</v>
      </c>
      <c r="R249" s="119">
        <v>-0.0009590569199438735</v>
      </c>
      <c r="S249" s="119">
        <v>0.0007262201755288729</v>
      </c>
      <c r="T249" s="119">
        <v>-2.707598242097488E-05</v>
      </c>
      <c r="U249" s="119">
        <v>0.00015006988308256415</v>
      </c>
      <c r="V249" s="119">
        <v>-3.5415056695750246E-05</v>
      </c>
      <c r="W249" s="119">
        <v>4.497345789305566E-05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1888</v>
      </c>
      <c r="B251" s="119">
        <v>80.28</v>
      </c>
      <c r="C251" s="119">
        <v>79.18</v>
      </c>
      <c r="D251" s="119">
        <v>9.441523710298323</v>
      </c>
      <c r="E251" s="119">
        <v>10.096852814018474</v>
      </c>
      <c r="F251" s="119">
        <v>8.903536353179403</v>
      </c>
      <c r="G251" s="119" t="s">
        <v>59</v>
      </c>
      <c r="H251" s="119">
        <v>9.624509712588683</v>
      </c>
      <c r="I251" s="119">
        <v>22.404509712588684</v>
      </c>
      <c r="J251" s="119" t="s">
        <v>73</v>
      </c>
      <c r="K251" s="119">
        <v>4.985593396177755</v>
      </c>
      <c r="M251" s="119" t="s">
        <v>68</v>
      </c>
      <c r="N251" s="119">
        <v>2.6267408401705015</v>
      </c>
      <c r="X251" s="119">
        <v>67.5</v>
      </c>
    </row>
    <row r="252" spans="1:24" s="119" customFormat="1" ht="12.75" hidden="1">
      <c r="A252" s="119">
        <v>1885</v>
      </c>
      <c r="B252" s="119">
        <v>142.75999450683594</v>
      </c>
      <c r="C252" s="119">
        <v>140.9600067138672</v>
      </c>
      <c r="D252" s="119">
        <v>8.453593254089355</v>
      </c>
      <c r="E252" s="119">
        <v>8.900583267211914</v>
      </c>
      <c r="F252" s="119">
        <v>16.81378843746055</v>
      </c>
      <c r="G252" s="119" t="s">
        <v>56</v>
      </c>
      <c r="H252" s="119">
        <v>-27.88165408651645</v>
      </c>
      <c r="I252" s="119">
        <v>47.378340420319496</v>
      </c>
      <c r="J252" s="119" t="s">
        <v>62</v>
      </c>
      <c r="K252" s="119">
        <v>2.1471212577425574</v>
      </c>
      <c r="L252" s="119">
        <v>0.3244330095218674</v>
      </c>
      <c r="M252" s="119">
        <v>0.5083020991259147</v>
      </c>
      <c r="N252" s="119">
        <v>0.06481237927417871</v>
      </c>
      <c r="O252" s="119">
        <v>0.0862328383851202</v>
      </c>
      <c r="P252" s="119">
        <v>0.009307153212629964</v>
      </c>
      <c r="Q252" s="119">
        <v>0.010496480734332883</v>
      </c>
      <c r="R252" s="119">
        <v>0.0009975232501467854</v>
      </c>
      <c r="S252" s="119">
        <v>0.001131408596726238</v>
      </c>
      <c r="T252" s="119">
        <v>0.0001369705198452447</v>
      </c>
      <c r="U252" s="119">
        <v>0.0002295746292885038</v>
      </c>
      <c r="V252" s="119">
        <v>3.702452412363258E-05</v>
      </c>
      <c r="W252" s="119">
        <v>7.055767854254387E-05</v>
      </c>
      <c r="X252" s="119">
        <v>67.5</v>
      </c>
    </row>
    <row r="253" spans="1:24" s="119" customFormat="1" ht="12.75" hidden="1">
      <c r="A253" s="119">
        <v>1886</v>
      </c>
      <c r="B253" s="119">
        <v>128.52000427246094</v>
      </c>
      <c r="C253" s="119">
        <v>149.32000732421875</v>
      </c>
      <c r="D253" s="119">
        <v>8.701301574707031</v>
      </c>
      <c r="E253" s="119">
        <v>8.5888032913208</v>
      </c>
      <c r="F253" s="119">
        <v>24.84809867745596</v>
      </c>
      <c r="G253" s="119" t="s">
        <v>57</v>
      </c>
      <c r="H253" s="119">
        <v>6.963705193775837</v>
      </c>
      <c r="I253" s="119">
        <v>67.98370946623677</v>
      </c>
      <c r="J253" s="119" t="s">
        <v>60</v>
      </c>
      <c r="K253" s="119">
        <v>0.11068288752056979</v>
      </c>
      <c r="L253" s="119">
        <v>0.0017651925246301265</v>
      </c>
      <c r="M253" s="119">
        <v>-0.020431243725567164</v>
      </c>
      <c r="N253" s="119">
        <v>-0.0006707067611532681</v>
      </c>
      <c r="O253" s="119">
        <v>0.005373692924792851</v>
      </c>
      <c r="P253" s="119">
        <v>0.00020185471320429305</v>
      </c>
      <c r="Q253" s="119">
        <v>-0.00014651109775674833</v>
      </c>
      <c r="R253" s="119">
        <v>-5.391171383776616E-05</v>
      </c>
      <c r="S253" s="119">
        <v>0.00014660698371655691</v>
      </c>
      <c r="T253" s="119">
        <v>1.4375624003328532E-05</v>
      </c>
      <c r="U253" s="119">
        <v>1.4993832977632144E-05</v>
      </c>
      <c r="V253" s="119">
        <v>-4.249596956618131E-06</v>
      </c>
      <c r="W253" s="119">
        <v>1.1467117186814459E-05</v>
      </c>
      <c r="X253" s="119">
        <v>67.5</v>
      </c>
    </row>
    <row r="254" spans="1:24" s="119" customFormat="1" ht="12.75" hidden="1">
      <c r="A254" s="119">
        <v>1887</v>
      </c>
      <c r="B254" s="119">
        <v>89.77999877929688</v>
      </c>
      <c r="C254" s="119">
        <v>98.58000183105469</v>
      </c>
      <c r="D254" s="119">
        <v>9.213278770446777</v>
      </c>
      <c r="E254" s="119">
        <v>9.866734504699707</v>
      </c>
      <c r="F254" s="119">
        <v>19.443548110509727</v>
      </c>
      <c r="G254" s="119" t="s">
        <v>58</v>
      </c>
      <c r="H254" s="119">
        <v>27.87912322281163</v>
      </c>
      <c r="I254" s="119">
        <v>50.159122002108504</v>
      </c>
      <c r="J254" s="119" t="s">
        <v>61</v>
      </c>
      <c r="K254" s="119">
        <v>2.144266539835962</v>
      </c>
      <c r="L254" s="119">
        <v>0.3244282074092311</v>
      </c>
      <c r="M254" s="119">
        <v>0.5078913153969437</v>
      </c>
      <c r="N254" s="119">
        <v>-0.06480890879825499</v>
      </c>
      <c r="O254" s="119">
        <v>0.08606524176637333</v>
      </c>
      <c r="P254" s="119">
        <v>0.009304964029921097</v>
      </c>
      <c r="Q254" s="119">
        <v>0.010495458175061034</v>
      </c>
      <c r="R254" s="119">
        <v>-0.0009960653400728694</v>
      </c>
      <c r="S254" s="119">
        <v>0.0011218697807997007</v>
      </c>
      <c r="T254" s="119">
        <v>0.00013621404017644985</v>
      </c>
      <c r="U254" s="119">
        <v>0.00022908447216167405</v>
      </c>
      <c r="V254" s="119">
        <v>-3.6779835675105356E-05</v>
      </c>
      <c r="W254" s="119">
        <v>6.961961810249192E-05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1888</v>
      </c>
      <c r="B256" s="119">
        <v>78.6</v>
      </c>
      <c r="C256" s="119">
        <v>86.2</v>
      </c>
      <c r="D256" s="119">
        <v>9.279056405173844</v>
      </c>
      <c r="E256" s="119">
        <v>9.55993993250338</v>
      </c>
      <c r="F256" s="119">
        <v>8.767508934701368</v>
      </c>
      <c r="G256" s="119" t="s">
        <v>59</v>
      </c>
      <c r="H256" s="119">
        <v>11.346916331060314</v>
      </c>
      <c r="I256" s="119">
        <v>22.446916331060308</v>
      </c>
      <c r="J256" s="119" t="s">
        <v>73</v>
      </c>
      <c r="K256" s="119">
        <v>4.4878036634079725</v>
      </c>
      <c r="M256" s="119" t="s">
        <v>68</v>
      </c>
      <c r="N256" s="119">
        <v>2.3400954634749835</v>
      </c>
      <c r="X256" s="119">
        <v>67.5</v>
      </c>
    </row>
    <row r="257" spans="1:24" s="119" customFormat="1" ht="12.75" hidden="1">
      <c r="A257" s="119">
        <v>1885</v>
      </c>
      <c r="B257" s="119">
        <v>136.60000610351562</v>
      </c>
      <c r="C257" s="119">
        <v>143.39999389648438</v>
      </c>
      <c r="D257" s="119">
        <v>8.383591651916504</v>
      </c>
      <c r="E257" s="119">
        <v>9.007279396057129</v>
      </c>
      <c r="F257" s="119">
        <v>16.483834864084987</v>
      </c>
      <c r="G257" s="119" t="s">
        <v>56</v>
      </c>
      <c r="H257" s="119">
        <v>-22.275691400030667</v>
      </c>
      <c r="I257" s="119">
        <v>46.82431470348496</v>
      </c>
      <c r="J257" s="119" t="s">
        <v>62</v>
      </c>
      <c r="K257" s="119">
        <v>2.0527349773606707</v>
      </c>
      <c r="L257" s="119">
        <v>0.14814066284188035</v>
      </c>
      <c r="M257" s="119">
        <v>0.48595754140052344</v>
      </c>
      <c r="N257" s="119">
        <v>0.09520270446644476</v>
      </c>
      <c r="O257" s="119">
        <v>0.08244205976956191</v>
      </c>
      <c r="P257" s="119">
        <v>0.004249840258579924</v>
      </c>
      <c r="Q257" s="119">
        <v>0.010035039456431204</v>
      </c>
      <c r="R257" s="119">
        <v>0.0014653276942108635</v>
      </c>
      <c r="S257" s="119">
        <v>0.0010816662632796127</v>
      </c>
      <c r="T257" s="119">
        <v>6.255504562048939E-05</v>
      </c>
      <c r="U257" s="119">
        <v>0.0002194815414931667</v>
      </c>
      <c r="V257" s="119">
        <v>5.4388186588683986E-05</v>
      </c>
      <c r="W257" s="119">
        <v>6.745654260746903E-05</v>
      </c>
      <c r="X257" s="119">
        <v>67.5</v>
      </c>
    </row>
    <row r="258" spans="1:24" s="119" customFormat="1" ht="12.75" hidden="1">
      <c r="A258" s="119">
        <v>1886</v>
      </c>
      <c r="B258" s="119">
        <v>137.5800018310547</v>
      </c>
      <c r="C258" s="119">
        <v>161.47999572753906</v>
      </c>
      <c r="D258" s="119">
        <v>8.59228229522705</v>
      </c>
      <c r="E258" s="119">
        <v>8.457184791564941</v>
      </c>
      <c r="F258" s="119">
        <v>26.951360409065224</v>
      </c>
      <c r="G258" s="119" t="s">
        <v>57</v>
      </c>
      <c r="H258" s="119">
        <v>4.62218530923802</v>
      </c>
      <c r="I258" s="119">
        <v>74.70218714029271</v>
      </c>
      <c r="J258" s="119" t="s">
        <v>60</v>
      </c>
      <c r="K258" s="119">
        <v>0.26656766505405954</v>
      </c>
      <c r="L258" s="119">
        <v>0.0008063815208164141</v>
      </c>
      <c r="M258" s="119">
        <v>-0.05762545158280496</v>
      </c>
      <c r="N258" s="119">
        <v>-0.0009848477117033296</v>
      </c>
      <c r="O258" s="119">
        <v>0.011586789050162652</v>
      </c>
      <c r="P258" s="119">
        <v>9.210300170702606E-05</v>
      </c>
      <c r="Q258" s="119">
        <v>-0.0009280453179705618</v>
      </c>
      <c r="R258" s="119">
        <v>-7.916793254892008E-05</v>
      </c>
      <c r="S258" s="119">
        <v>0.000224001034135044</v>
      </c>
      <c r="T258" s="119">
        <v>6.556061090044516E-06</v>
      </c>
      <c r="U258" s="119">
        <v>-2.916774645012954E-06</v>
      </c>
      <c r="V258" s="119">
        <v>-6.241415925813395E-06</v>
      </c>
      <c r="W258" s="119">
        <v>1.6157446858718073E-05</v>
      </c>
      <c r="X258" s="119">
        <v>67.5</v>
      </c>
    </row>
    <row r="259" spans="1:24" s="119" customFormat="1" ht="12.75" hidden="1">
      <c r="A259" s="119">
        <v>1887</v>
      </c>
      <c r="B259" s="119">
        <v>94.12000274658203</v>
      </c>
      <c r="C259" s="119">
        <v>99.72000122070312</v>
      </c>
      <c r="D259" s="119">
        <v>9.319705963134766</v>
      </c>
      <c r="E259" s="119">
        <v>9.987568855285645</v>
      </c>
      <c r="F259" s="119">
        <v>22.45985448237114</v>
      </c>
      <c r="G259" s="119" t="s">
        <v>58</v>
      </c>
      <c r="H259" s="119">
        <v>30.669181924171703</v>
      </c>
      <c r="I259" s="119">
        <v>57.289184670753734</v>
      </c>
      <c r="J259" s="119" t="s">
        <v>61</v>
      </c>
      <c r="K259" s="119">
        <v>2.0353531799733284</v>
      </c>
      <c r="L259" s="119">
        <v>0.14813846811707806</v>
      </c>
      <c r="M259" s="119">
        <v>0.4825287964193632</v>
      </c>
      <c r="N259" s="119">
        <v>-0.09519761033087949</v>
      </c>
      <c r="O259" s="119">
        <v>0.08162376822075203</v>
      </c>
      <c r="P259" s="119">
        <v>0.004248842108212922</v>
      </c>
      <c r="Q259" s="119">
        <v>0.009992034266350572</v>
      </c>
      <c r="R259" s="119">
        <v>-0.0014631875101562533</v>
      </c>
      <c r="S259" s="119">
        <v>0.0010582180502258084</v>
      </c>
      <c r="T259" s="119">
        <v>6.221054408671502E-05</v>
      </c>
      <c r="U259" s="119">
        <v>0.00021946215956717202</v>
      </c>
      <c r="V259" s="119">
        <v>-5.402887716440633E-05</v>
      </c>
      <c r="W259" s="119">
        <v>6.549291604105734E-05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8.767508934701368</v>
      </c>
      <c r="G260" s="120"/>
      <c r="H260" s="120"/>
      <c r="I260" s="121"/>
      <c r="J260" s="121" t="s">
        <v>158</v>
      </c>
      <c r="K260" s="120">
        <f>AVERAGE(K258,K253,K248,K243,K238,K233)</f>
        <v>0.19762307263983533</v>
      </c>
      <c r="L260" s="120">
        <f>AVERAGE(L258,L253,L248,L243,L238,L233)</f>
        <v>0.0006677340957279007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28.764965181438857</v>
      </c>
      <c r="G261" s="120"/>
      <c r="H261" s="120"/>
      <c r="I261" s="121"/>
      <c r="J261" s="121" t="s">
        <v>159</v>
      </c>
      <c r="K261" s="120">
        <f>AVERAGE(K259,K254,K249,K244,K239,K234)</f>
        <v>1.8607963228777324</v>
      </c>
      <c r="L261" s="120">
        <f>AVERAGE(L259,L254,L249,L244,L239,L234)</f>
        <v>0.12270421903406215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0.12351442039989707</v>
      </c>
      <c r="L262" s="120">
        <f>ABS(L260/$H$33)</f>
        <v>0.001854816932577502</v>
      </c>
      <c r="M262" s="121" t="s">
        <v>111</v>
      </c>
      <c r="N262" s="120">
        <f>K262+L262+L263+K263</f>
        <v>1.2593300122274749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1.0572706379987116</v>
      </c>
      <c r="L263" s="120">
        <f>ABS(L261/$H$34)</f>
        <v>0.07669013689628884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2004-12-14T10:27:20Z</cp:lastPrinted>
  <dcterms:created xsi:type="dcterms:W3CDTF">2003-07-09T12:58:06Z</dcterms:created>
  <dcterms:modified xsi:type="dcterms:W3CDTF">2004-12-21T09:24:07Z</dcterms:modified>
  <cp:category/>
  <cp:version/>
  <cp:contentType/>
  <cp:contentStatus/>
</cp:coreProperties>
</file>