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<sst xmlns="http://schemas.openxmlformats.org/spreadsheetml/2006/main" count="711" uniqueCount="166">
  <si>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</si>
  <si>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</si>
  <si>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</si>
  <si>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</si>
  <si>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</si>
  <si>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</si>
  <si>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</si>
  <si>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</si>
  <si>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</si>
  <si>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</si>
  <si>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</si>
  <si>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</si>
  <si>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</si>
  <si>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</si>
  <si>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</si>
  <si>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</si>
  <si>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</si>
  <si>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</si>
  <si>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</si>
  <si>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</si>
  <si>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</si>
  <si>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</si>
  <si>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</si>
  <si>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</si>
  <si>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</si>
  <si>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</si>
  <si>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</si>
  <si>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</si>
  <si>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</si>
  <si>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</si>
  <si>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</si>
  <si>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</si>
  <si>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</si>
  <si>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</si>
  <si>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</si>
  <si>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</si>
  <si>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</si>
  <si>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</si>
  <si>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</si>
  <si>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</si>
  <si>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</si>
  <si>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</si>
  <si>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</si>
  <si>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</si>
  <si>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</si>
  <si>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</si>
  <si>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</si>
  <si>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</si>
  <si>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</si>
  <si>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</si>
  <si>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</si>
  <si>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</si>
  <si>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</si>
  <si>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</si>
  <si>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</si>
  <si>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</si>
  <si>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</si>
  <si>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</si>
  <si>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</si>
  <si>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</si>
  <si>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</si>
  <si>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</si>
  <si>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</si>
  <si>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</si>
  <si>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</si>
  <si>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</si>
  <si>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</si>
  <si>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</si>
  <si>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</si>
  <si>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</si>
  <si>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</si>
  <si>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</si>
  <si>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</si>
  <si>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</si>
  <si>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</si>
  <si>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</si>
  <si>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</si>
  <si>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</si>
  <si>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</si>
  <si>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</si>
  <si>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</si>
  <si>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</si>
  <si>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</si>
  <si>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</si>
  <si>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</si>
  <si>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</si>
  <si>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</si>
  <si>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</si>
  <si>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</si>
  <si>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</si>
  <si>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</si>
  <si>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</si>
  <si>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</si>
  <si>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</si>
  <si>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</si>
  <si>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</si>
  <si>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</si>
  <si>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</si>
  <si>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</si>
  <si>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</si>
  <si>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</si>
  <si>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</si>
  <si>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</si>
  <si>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</si>
  <si>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</si>
  <si>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</si>
  <si>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</si>
  <si>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</si>
  <si>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</si>
  <si>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</si>
  <si>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</si>
  <si>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</si>
  <si>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</si>
  <si>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</si>
  <si>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</si>
  <si>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</si>
  <si>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</si>
  <si>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</si>
  <si>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</si>
  <si>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</si>
  <si>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</si>
  <si>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</si>
  <si>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</si>
  <si>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</si>
  <si>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</si>
  <si>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</si>
  <si>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</si>
  <si>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</si>
  <si>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</si>
  <si>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</si>
  <si>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</si>
  <si>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</si>
  <si>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</si>
  <si>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</si>
  <si>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</si>
  <si>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</si>
  <si>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</si>
  <si>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</si>
  <si>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</si>
  <si>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</si>
  <si>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</si>
  <si>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</si>
  <si>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</si>
  <si>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</si>
  <si>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</si>
  <si>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</si>
  <si>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</si>
  <si>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</si>
  <si>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</si>
  <si>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</si>
  <si>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</si>
  <si>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</si>
  <si>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</si>
  <si>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</si>
  <si>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</si>
  <si>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</si>
  <si>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</si>
  <si>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</si>
  <si>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</si>
  <si>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</si>
  <si>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</si>
  <si>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</si>
  <si>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</si>
  <si>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3</t>
  </si>
  <si>
    <t>AP 447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</si>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</sst>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1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85.54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84.57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83.19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66.96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29.81922515475887</v>
      </c>
      <c r="C41" s="2">
        <f aca="true" t="shared" si="0" ref="C41:C55">($B$41*H41+$B$42*J41+$B$43*L41+$B$44*N41+$B$45*P41+$B$46*R41+$B$47*T41+$B$48*V41)/100</f>
        <v>2.1708338462679035E-08</v>
      </c>
      <c r="D41" s="2">
        <f aca="true" t="shared" si="1" ref="D41:D55">($B$41*I41+$B$42*K41+$B$43*M41+$B$44*O41+$B$45*Q41+$B$46*S41+$B$47*U41+$B$48*W41)/100</f>
        <v>-3.542660530172923E-08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-13.157143357694935</v>
      </c>
      <c r="C42" s="2">
        <f t="shared" si="0"/>
        <v>-8.978297520947536E-11</v>
      </c>
      <c r="D42" s="2">
        <f t="shared" si="1"/>
        <v>-3.3464479884197714E-08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18.732381256371916</v>
      </c>
      <c r="C43" s="2">
        <f t="shared" si="0"/>
        <v>-0.2637644884480811</v>
      </c>
      <c r="D43" s="2">
        <f t="shared" si="1"/>
        <v>-0.42539976453145406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-19.97186290614178</v>
      </c>
      <c r="C44" s="2">
        <f t="shared" si="0"/>
        <v>-0.008689950050297865</v>
      </c>
      <c r="D44" s="2">
        <f t="shared" si="1"/>
        <v>-1.5972496336699167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29.81922515475887</v>
      </c>
      <c r="C45" s="2">
        <f t="shared" si="0"/>
        <v>0.061293903453496536</v>
      </c>
      <c r="D45" s="2">
        <f t="shared" si="1"/>
        <v>-0.1014111880268978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-13.157143357694935</v>
      </c>
      <c r="C46" s="2">
        <f t="shared" si="0"/>
        <v>-0.0006227511104249277</v>
      </c>
      <c r="D46" s="2">
        <f t="shared" si="1"/>
        <v>-0.06026544152884092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18.732381256371916</v>
      </c>
      <c r="C47" s="2">
        <f t="shared" si="0"/>
        <v>-0.010776503682259311</v>
      </c>
      <c r="D47" s="2">
        <f t="shared" si="1"/>
        <v>-0.016969914790771475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-19.97186290614178</v>
      </c>
      <c r="C48" s="2">
        <f t="shared" si="0"/>
        <v>-0.0009942595939970039</v>
      </c>
      <c r="D48" s="2">
        <f t="shared" si="1"/>
        <v>-0.045810045331951245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0.0012103147330727831</v>
      </c>
      <c r="D49" s="2">
        <f t="shared" si="1"/>
        <v>-0.0021266859965994077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-5.011194274782933E-05</v>
      </c>
      <c r="D50" s="2">
        <f t="shared" si="1"/>
        <v>-0.0009264352719378209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-0.00015612444726588275</v>
      </c>
      <c r="D51" s="2">
        <f t="shared" si="1"/>
        <v>-0.00021266111372520683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-7.080669234113124E-05</v>
      </c>
      <c r="D52" s="2">
        <f t="shared" si="1"/>
        <v>-0.0006705220548221724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2.272842392797305E-05</v>
      </c>
      <c r="D53" s="2">
        <f t="shared" si="1"/>
        <v>-4.845351420479055E-05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-3.9594842560863936E-06</v>
      </c>
      <c r="D54" s="2">
        <f t="shared" si="1"/>
        <v>-3.421303072119221E-05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-1.018085960509433E-05</v>
      </c>
      <c r="D55" s="2">
        <f t="shared" si="1"/>
        <v>-1.2933873235749926E-05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8" sqref="F18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1895</v>
      </c>
      <c r="B3" s="31">
        <v>129.89666666666668</v>
      </c>
      <c r="C3" s="31">
        <v>128.34666666666666</v>
      </c>
      <c r="D3" s="31">
        <v>8.803793057859808</v>
      </c>
      <c r="E3" s="31">
        <v>9.083367169302532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1893</v>
      </c>
      <c r="B4" s="36">
        <v>66.96</v>
      </c>
      <c r="C4" s="36">
        <v>84.57666666666667</v>
      </c>
      <c r="D4" s="36">
        <v>9.600899967215454</v>
      </c>
      <c r="E4" s="36">
        <v>9.72415422012922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1894</v>
      </c>
      <c r="B5" s="41">
        <v>115.47666666666667</v>
      </c>
      <c r="C5" s="41">
        <v>121.87666666666667</v>
      </c>
      <c r="D5" s="41">
        <v>8.454467726402585</v>
      </c>
      <c r="E5" s="41">
        <v>8.778127844132078</v>
      </c>
      <c r="F5" s="37" t="s">
        <v>71</v>
      </c>
      <c r="I5" s="42">
        <v>3120</v>
      </c>
    </row>
    <row r="6" spans="1:6" s="33" customFormat="1" ht="13.5" thickBot="1">
      <c r="A6" s="43">
        <v>1896</v>
      </c>
      <c r="B6" s="44">
        <v>83.19333333333333</v>
      </c>
      <c r="C6" s="44">
        <v>85.54333333333334</v>
      </c>
      <c r="D6" s="44">
        <v>9.07407556744878</v>
      </c>
      <c r="E6" s="44">
        <v>9.806693452035018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5" t="s">
        <v>115</v>
      </c>
      <c r="B9" s="126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7" t="s">
        <v>164</v>
      </c>
      <c r="B13" s="127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3122</v>
      </c>
      <c r="K15" s="42">
        <v>3095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29.81922515475887</v>
      </c>
      <c r="C19" s="62">
        <v>29.27922515475886</v>
      </c>
      <c r="D19" s="63">
        <v>11.838592772041654</v>
      </c>
      <c r="K19" s="64" t="s">
        <v>93</v>
      </c>
    </row>
    <row r="20" spans="1:11" ht="12.75">
      <c r="A20" s="61" t="s">
        <v>57</v>
      </c>
      <c r="B20" s="62">
        <v>-13.157143357694935</v>
      </c>
      <c r="C20" s="62">
        <v>34.81952330897174</v>
      </c>
      <c r="D20" s="63">
        <v>12.372321211756113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18.732381256371916</v>
      </c>
      <c r="C21" s="62">
        <v>34.425714589705244</v>
      </c>
      <c r="D21" s="63">
        <v>13.146710742519218</v>
      </c>
      <c r="F21" s="39" t="s">
        <v>96</v>
      </c>
    </row>
    <row r="22" spans="1:11" ht="16.5" thickBot="1">
      <c r="A22" s="67" t="s">
        <v>59</v>
      </c>
      <c r="B22" s="68">
        <v>-19.97186290614178</v>
      </c>
      <c r="C22" s="68">
        <v>42.424803760524895</v>
      </c>
      <c r="D22" s="69">
        <v>15.688038219306806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8.537365656305289</v>
      </c>
      <c r="I23" s="42">
        <v>3135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-0.2637644884480811</v>
      </c>
      <c r="C27" s="78">
        <v>-0.008689950050297865</v>
      </c>
      <c r="D27" s="78">
        <v>0.061293903453496536</v>
      </c>
      <c r="E27" s="78">
        <v>-0.0006227511104249277</v>
      </c>
      <c r="F27" s="78">
        <v>-0.010776503682259311</v>
      </c>
      <c r="G27" s="78">
        <v>-0.0009942595939970039</v>
      </c>
      <c r="H27" s="78">
        <v>0.0012103147330727831</v>
      </c>
      <c r="I27" s="79">
        <v>-5.011194274782933E-05</v>
      </c>
    </row>
    <row r="28" spans="1:9" ht="13.5" thickBot="1">
      <c r="A28" s="80" t="s">
        <v>61</v>
      </c>
      <c r="B28" s="81">
        <v>-0.42539976453145406</v>
      </c>
      <c r="C28" s="81">
        <v>-1.5972496336699167</v>
      </c>
      <c r="D28" s="81">
        <v>-0.1014111880268978</v>
      </c>
      <c r="E28" s="81">
        <v>-0.06026544152884092</v>
      </c>
      <c r="F28" s="81">
        <v>-0.016969914790771475</v>
      </c>
      <c r="G28" s="81">
        <v>-0.045810045331951245</v>
      </c>
      <c r="H28" s="81">
        <v>-0.0021266859965994077</v>
      </c>
      <c r="I28" s="82">
        <v>-0.0009264352719378209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1895</v>
      </c>
      <c r="B39" s="89">
        <v>129.89666666666668</v>
      </c>
      <c r="C39" s="89">
        <v>128.34666666666666</v>
      </c>
      <c r="D39" s="89">
        <v>8.803793057859808</v>
      </c>
      <c r="E39" s="89">
        <v>9.083367169302532</v>
      </c>
      <c r="F39" s="90">
        <f>I39*D39/(23678+B39)*1000</f>
        <v>15.688038219306806</v>
      </c>
      <c r="G39" s="91" t="s">
        <v>59</v>
      </c>
      <c r="H39" s="92">
        <f>I39-B39+X39</f>
        <v>-19.97186290614178</v>
      </c>
      <c r="I39" s="92">
        <f>(B39+C42-2*X39)*(23678+B39)*E42/((23678+C42)*D39+E42*(23678+B39))</f>
        <v>42.424803760524895</v>
      </c>
      <c r="J39" s="39" t="s">
        <v>73</v>
      </c>
      <c r="K39" s="39">
        <f>(K40*K40+L40*L40+M40*M40+N40*N40+O40*O40+P40*P40+Q40*Q40+R40*R40+S40*S40+T40*T40+U40*U40+V40*V40+W40*W40)</f>
        <v>2.8220030922676087</v>
      </c>
      <c r="M39" s="39" t="s">
        <v>68</v>
      </c>
      <c r="N39" s="39">
        <f>(K44*K44+L44*L44+M44*M44+N44*N44+O44*O44+P44*P44+Q44*Q44+R44*R44+S44*S44+T44*T44+U44*U44+V44*V44+W44*W44)</f>
        <v>2.5508897999711437</v>
      </c>
      <c r="X39" s="28">
        <f>(1-$H$2)*1000</f>
        <v>67.5</v>
      </c>
    </row>
    <row r="40" spans="1:24" ht="12.75">
      <c r="A40" s="86">
        <v>1893</v>
      </c>
      <c r="B40" s="89">
        <v>66.96</v>
      </c>
      <c r="C40" s="89">
        <v>84.57666666666667</v>
      </c>
      <c r="D40" s="89">
        <v>9.600899967215454</v>
      </c>
      <c r="E40" s="89">
        <v>9.72415422012922</v>
      </c>
      <c r="F40" s="90">
        <f>I40*D40/(23678+B40)*1000</f>
        <v>11.838592772041654</v>
      </c>
      <c r="G40" s="91" t="s">
        <v>56</v>
      </c>
      <c r="H40" s="92">
        <f>I40-B40+X40</f>
        <v>29.81922515475887</v>
      </c>
      <c r="I40" s="92">
        <f>(B40+C39-2*X40)*(23678+B40)*E39/((23678+C39)*D40+E39*(23678+B40))</f>
        <v>29.27922515475886</v>
      </c>
      <c r="J40" s="39" t="s">
        <v>62</v>
      </c>
      <c r="K40" s="73">
        <f aca="true" t="shared" si="0" ref="K40:W40">SQRT(K41*K41+K42*K42)</f>
        <v>0.5005363773290553</v>
      </c>
      <c r="L40" s="73">
        <f t="shared" si="0"/>
        <v>1.597273272640145</v>
      </c>
      <c r="M40" s="73">
        <f t="shared" si="0"/>
        <v>0.11849544994468511</v>
      </c>
      <c r="N40" s="73">
        <f t="shared" si="0"/>
        <v>0.06026865903279813</v>
      </c>
      <c r="O40" s="73">
        <f t="shared" si="0"/>
        <v>0.02010251326625089</v>
      </c>
      <c r="P40" s="73">
        <f t="shared" si="0"/>
        <v>0.04582083374902385</v>
      </c>
      <c r="Q40" s="73">
        <f t="shared" si="0"/>
        <v>0.0024469685492921763</v>
      </c>
      <c r="R40" s="73">
        <f t="shared" si="0"/>
        <v>0.000927789588159118</v>
      </c>
      <c r="S40" s="73">
        <f t="shared" si="0"/>
        <v>0.00026381734652013074</v>
      </c>
      <c r="T40" s="73">
        <f t="shared" si="0"/>
        <v>0.0006742502604250442</v>
      </c>
      <c r="U40" s="73">
        <f t="shared" si="0"/>
        <v>5.351938240528844E-05</v>
      </c>
      <c r="V40" s="73">
        <f t="shared" si="0"/>
        <v>3.444138479654147E-05</v>
      </c>
      <c r="W40" s="73">
        <f t="shared" si="0"/>
        <v>1.6460102647829684E-05</v>
      </c>
      <c r="X40" s="28">
        <f>(1-$H$2)*1000</f>
        <v>67.5</v>
      </c>
    </row>
    <row r="41" spans="1:24" ht="12.75">
      <c r="A41" s="86">
        <v>1894</v>
      </c>
      <c r="B41" s="89">
        <v>115.47666666666667</v>
      </c>
      <c r="C41" s="89">
        <v>121.87666666666667</v>
      </c>
      <c r="D41" s="89">
        <v>8.454467726402585</v>
      </c>
      <c r="E41" s="89">
        <v>8.778127844132078</v>
      </c>
      <c r="F41" s="90">
        <f>I41*D41/(23678+B41)*1000</f>
        <v>12.372321211756113</v>
      </c>
      <c r="G41" s="91" t="s">
        <v>57</v>
      </c>
      <c r="H41" s="92">
        <f>I41-B41+X41</f>
        <v>-13.157143357694935</v>
      </c>
      <c r="I41" s="92">
        <f>(B41+C40-2*X41)*(23678+B41)*E40/((23678+C40)*D41+E40*(23678+B41))</f>
        <v>34.81952330897174</v>
      </c>
      <c r="J41" s="39" t="s">
        <v>60</v>
      </c>
      <c r="K41" s="73">
        <f>'calcul config'!C43</f>
        <v>-0.2637644884480811</v>
      </c>
      <c r="L41" s="73">
        <f>'calcul config'!C44</f>
        <v>-0.008689950050297865</v>
      </c>
      <c r="M41" s="73">
        <f>'calcul config'!C45</f>
        <v>0.061293903453496536</v>
      </c>
      <c r="N41" s="73">
        <f>'calcul config'!C46</f>
        <v>-0.0006227511104249277</v>
      </c>
      <c r="O41" s="73">
        <f>'calcul config'!C47</f>
        <v>-0.010776503682259311</v>
      </c>
      <c r="P41" s="73">
        <f>'calcul config'!C48</f>
        <v>-0.0009942595939970039</v>
      </c>
      <c r="Q41" s="73">
        <f>'calcul config'!C49</f>
        <v>0.0012103147330727831</v>
      </c>
      <c r="R41" s="73">
        <f>'calcul config'!C50</f>
        <v>-5.011194274782933E-05</v>
      </c>
      <c r="S41" s="73">
        <f>'calcul config'!C51</f>
        <v>-0.00015612444726588275</v>
      </c>
      <c r="T41" s="73">
        <f>'calcul config'!C52</f>
        <v>-7.080669234113124E-05</v>
      </c>
      <c r="U41" s="73">
        <f>'calcul config'!C53</f>
        <v>2.272842392797305E-05</v>
      </c>
      <c r="V41" s="73">
        <f>'calcul config'!C54</f>
        <v>-3.9594842560863936E-06</v>
      </c>
      <c r="W41" s="73">
        <f>'calcul config'!C55</f>
        <v>-1.018085960509433E-05</v>
      </c>
      <c r="X41" s="28">
        <f>(1-$H$2)*1000</f>
        <v>67.5</v>
      </c>
    </row>
    <row r="42" spans="1:24" ht="12.75">
      <c r="A42" s="86">
        <v>1896</v>
      </c>
      <c r="B42" s="89">
        <v>83.19333333333333</v>
      </c>
      <c r="C42" s="89">
        <v>85.54333333333334</v>
      </c>
      <c r="D42" s="89">
        <v>9.07407556744878</v>
      </c>
      <c r="E42" s="89">
        <v>9.806693452035018</v>
      </c>
      <c r="F42" s="90">
        <f>I42*D42/(23678+B42)*1000</f>
        <v>13.146710742519218</v>
      </c>
      <c r="G42" s="91" t="s">
        <v>58</v>
      </c>
      <c r="H42" s="92">
        <f>I42-B42+X42</f>
        <v>18.732381256371916</v>
      </c>
      <c r="I42" s="92">
        <f>(B42+C41-2*X42)*(23678+B42)*E41/((23678+C41)*D42+E41*(23678+B42))</f>
        <v>34.425714589705244</v>
      </c>
      <c r="J42" s="39" t="s">
        <v>61</v>
      </c>
      <c r="K42" s="73">
        <f>'calcul config'!D43</f>
        <v>-0.42539976453145406</v>
      </c>
      <c r="L42" s="73">
        <f>'calcul config'!D44</f>
        <v>-1.5972496336699167</v>
      </c>
      <c r="M42" s="73">
        <f>'calcul config'!D45</f>
        <v>-0.1014111880268978</v>
      </c>
      <c r="N42" s="73">
        <f>'calcul config'!D46</f>
        <v>-0.06026544152884092</v>
      </c>
      <c r="O42" s="73">
        <f>'calcul config'!D47</f>
        <v>-0.016969914790771475</v>
      </c>
      <c r="P42" s="73">
        <f>'calcul config'!D48</f>
        <v>-0.045810045331951245</v>
      </c>
      <c r="Q42" s="73">
        <f>'calcul config'!D49</f>
        <v>-0.0021266859965994077</v>
      </c>
      <c r="R42" s="73">
        <f>'calcul config'!D50</f>
        <v>-0.0009264352719378209</v>
      </c>
      <c r="S42" s="73">
        <f>'calcul config'!D51</f>
        <v>-0.00021266111372520683</v>
      </c>
      <c r="T42" s="73">
        <f>'calcul config'!D52</f>
        <v>-0.0006705220548221724</v>
      </c>
      <c r="U42" s="73">
        <f>'calcul config'!D53</f>
        <v>-4.845351420479055E-05</v>
      </c>
      <c r="V42" s="73">
        <f>'calcul config'!D54</f>
        <v>-3.421303072119221E-05</v>
      </c>
      <c r="W42" s="73">
        <f>'calcul config'!D55</f>
        <v>-1.2933873235749926E-05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0.3336909182193702</v>
      </c>
      <c r="L44" s="73">
        <f>L40/(L43*1.5)</f>
        <v>1.5212126406096622</v>
      </c>
      <c r="M44" s="73">
        <f aca="true" t="shared" si="1" ref="M44:W44">M40/(M43*1.5)</f>
        <v>0.13166161104965013</v>
      </c>
      <c r="N44" s="73">
        <f t="shared" si="1"/>
        <v>0.08035821204373084</v>
      </c>
      <c r="O44" s="73">
        <f t="shared" si="1"/>
        <v>0.08934450340555951</v>
      </c>
      <c r="P44" s="73">
        <f t="shared" si="1"/>
        <v>0.3054722249934923</v>
      </c>
      <c r="Q44" s="73">
        <f t="shared" si="1"/>
        <v>0.01631312366194784</v>
      </c>
      <c r="R44" s="73">
        <f t="shared" si="1"/>
        <v>0.002061754640353596</v>
      </c>
      <c r="S44" s="73">
        <f t="shared" si="1"/>
        <v>0.0035175646202684095</v>
      </c>
      <c r="T44" s="73">
        <f t="shared" si="1"/>
        <v>0.008990003472333922</v>
      </c>
      <c r="U44" s="73">
        <f t="shared" si="1"/>
        <v>0.0007135917654038457</v>
      </c>
      <c r="V44" s="73">
        <f t="shared" si="1"/>
        <v>0.0004592184639538862</v>
      </c>
      <c r="W44" s="73">
        <f t="shared" si="1"/>
        <v>0.00021946803530439575</v>
      </c>
      <c r="X44" s="73"/>
      <c r="Y44" s="73"/>
    </row>
    <row r="45" s="101" customFormat="1" ht="12.75"/>
    <row r="46" spans="1:24" s="101" customFormat="1" ht="12.75">
      <c r="A46" s="101">
        <v>1894</v>
      </c>
      <c r="B46" s="101">
        <v>114.14</v>
      </c>
      <c r="C46" s="101">
        <v>128.34</v>
      </c>
      <c r="D46" s="101">
        <v>8.36050374102579</v>
      </c>
      <c r="E46" s="101">
        <v>8.806403480260183</v>
      </c>
      <c r="F46" s="101">
        <v>20.88197444329378</v>
      </c>
      <c r="G46" s="101" t="s">
        <v>59</v>
      </c>
      <c r="H46" s="101">
        <v>12.785469423964358</v>
      </c>
      <c r="I46" s="101">
        <v>59.42546942396436</v>
      </c>
      <c r="J46" s="101" t="s">
        <v>73</v>
      </c>
      <c r="K46" s="101">
        <v>3.817446939940248</v>
      </c>
      <c r="M46" s="101" t="s">
        <v>68</v>
      </c>
      <c r="N46" s="101">
        <v>1.9823705953372157</v>
      </c>
      <c r="X46" s="101">
        <v>67.5</v>
      </c>
    </row>
    <row r="47" spans="1:24" s="101" customFormat="1" ht="12.75">
      <c r="A47" s="101">
        <v>1893</v>
      </c>
      <c r="B47" s="101">
        <v>68.13999938964844</v>
      </c>
      <c r="C47" s="101">
        <v>90.33999633789062</v>
      </c>
      <c r="D47" s="101">
        <v>9.429021835327148</v>
      </c>
      <c r="E47" s="101">
        <v>9.585334777832031</v>
      </c>
      <c r="F47" s="101">
        <v>11.77392407141004</v>
      </c>
      <c r="G47" s="101" t="s">
        <v>56</v>
      </c>
      <c r="H47" s="101">
        <v>29.011565133659943</v>
      </c>
      <c r="I47" s="101">
        <v>29.65156452330838</v>
      </c>
      <c r="J47" s="101" t="s">
        <v>62</v>
      </c>
      <c r="K47" s="101">
        <v>1.8979040789375705</v>
      </c>
      <c r="L47" s="101">
        <v>0.012116224097277755</v>
      </c>
      <c r="M47" s="101">
        <v>0.4493025362481766</v>
      </c>
      <c r="N47" s="101">
        <v>0.0865356345076162</v>
      </c>
      <c r="O47" s="101">
        <v>0.07622355817654632</v>
      </c>
      <c r="P47" s="101">
        <v>0.0003472921641189536</v>
      </c>
      <c r="Q47" s="101">
        <v>0.009278225331432114</v>
      </c>
      <c r="R47" s="101">
        <v>0.0013321028028775313</v>
      </c>
      <c r="S47" s="101">
        <v>0.0010000722627380083</v>
      </c>
      <c r="T47" s="101">
        <v>5.098523357446363E-06</v>
      </c>
      <c r="U47" s="101">
        <v>0.0002029487868260345</v>
      </c>
      <c r="V47" s="101">
        <v>4.943543631176184E-05</v>
      </c>
      <c r="W47" s="101">
        <v>6.235870187034281E-05</v>
      </c>
      <c r="X47" s="101">
        <v>67.5</v>
      </c>
    </row>
    <row r="48" spans="1:24" s="101" customFormat="1" ht="12.75">
      <c r="A48" s="101">
        <v>1896</v>
      </c>
      <c r="B48" s="101">
        <v>96.12000274658203</v>
      </c>
      <c r="C48" s="101">
        <v>91.62000274658203</v>
      </c>
      <c r="D48" s="101">
        <v>8.54025936126709</v>
      </c>
      <c r="E48" s="101">
        <v>9.358576774597168</v>
      </c>
      <c r="F48" s="101">
        <v>9.776899935662339</v>
      </c>
      <c r="G48" s="101" t="s">
        <v>57</v>
      </c>
      <c r="H48" s="101">
        <v>-1.4033594933968203</v>
      </c>
      <c r="I48" s="101">
        <v>27.21664325318521</v>
      </c>
      <c r="J48" s="101" t="s">
        <v>60</v>
      </c>
      <c r="K48" s="101">
        <v>0.538656588142923</v>
      </c>
      <c r="L48" s="101">
        <v>6.756359258929148E-05</v>
      </c>
      <c r="M48" s="101">
        <v>-0.13240774041177664</v>
      </c>
      <c r="N48" s="101">
        <v>-0.0008943829692860465</v>
      </c>
      <c r="O48" s="101">
        <v>0.020843790263888516</v>
      </c>
      <c r="P48" s="101">
        <v>7.602596766855276E-06</v>
      </c>
      <c r="Q48" s="101">
        <v>-0.002965924088722954</v>
      </c>
      <c r="R48" s="101">
        <v>-7.188634277952286E-05</v>
      </c>
      <c r="S48" s="101">
        <v>0.00020790145677985323</v>
      </c>
      <c r="T48" s="101">
        <v>5.255658283550619E-07</v>
      </c>
      <c r="U48" s="101">
        <v>-7.991651894439043E-05</v>
      </c>
      <c r="V48" s="101">
        <v>-5.669472879255819E-06</v>
      </c>
      <c r="W48" s="101">
        <v>1.0929165662409663E-05</v>
      </c>
      <c r="X48" s="101">
        <v>67.5</v>
      </c>
    </row>
    <row r="49" spans="1:24" s="101" customFormat="1" ht="12.75">
      <c r="A49" s="101">
        <v>1895</v>
      </c>
      <c r="B49" s="101">
        <v>131.0399932861328</v>
      </c>
      <c r="C49" s="101">
        <v>136.24000549316406</v>
      </c>
      <c r="D49" s="101">
        <v>8.769360542297363</v>
      </c>
      <c r="E49" s="101">
        <v>8.887364387512207</v>
      </c>
      <c r="F49" s="101">
        <v>16.681568506554616</v>
      </c>
      <c r="G49" s="101" t="s">
        <v>58</v>
      </c>
      <c r="H49" s="101">
        <v>-18.249104650910652</v>
      </c>
      <c r="I49" s="101">
        <v>45.29088863522216</v>
      </c>
      <c r="J49" s="101" t="s">
        <v>61</v>
      </c>
      <c r="K49" s="101">
        <v>-1.8198596025238027</v>
      </c>
      <c r="L49" s="101">
        <v>0.012116035718683343</v>
      </c>
      <c r="M49" s="101">
        <v>-0.4293494606472584</v>
      </c>
      <c r="N49" s="101">
        <v>-0.08653101246801627</v>
      </c>
      <c r="O49" s="101">
        <v>-0.07331825985747593</v>
      </c>
      <c r="P49" s="101">
        <v>0.00034720893966144766</v>
      </c>
      <c r="Q49" s="101">
        <v>-0.008791402595761468</v>
      </c>
      <c r="R49" s="101">
        <v>-0.0013301617312026232</v>
      </c>
      <c r="S49" s="101">
        <v>-0.0009782236528354518</v>
      </c>
      <c r="T49" s="101">
        <v>5.071362833252182E-06</v>
      </c>
      <c r="U49" s="101">
        <v>-0.00018655176245206066</v>
      </c>
      <c r="V49" s="101">
        <v>-4.9109260232726414E-05</v>
      </c>
      <c r="W49" s="101">
        <v>-6.139349344090057E-05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9" customFormat="1" ht="12.75" hidden="1">
      <c r="A55" s="119" t="s">
        <v>116</v>
      </c>
    </row>
    <row r="56" spans="1:24" s="119" customFormat="1" ht="12.75" hidden="1">
      <c r="A56" s="119">
        <v>1894</v>
      </c>
      <c r="B56" s="119">
        <v>113.94</v>
      </c>
      <c r="C56" s="119">
        <v>126.94</v>
      </c>
      <c r="D56" s="119">
        <v>8.448653338499575</v>
      </c>
      <c r="E56" s="119">
        <v>8.648750638099107</v>
      </c>
      <c r="F56" s="119">
        <v>11.977797819914462</v>
      </c>
      <c r="G56" s="119" t="s">
        <v>59</v>
      </c>
      <c r="H56" s="119">
        <v>-12.709766831959357</v>
      </c>
      <c r="I56" s="119">
        <v>33.73023316804064</v>
      </c>
      <c r="J56" s="119" t="s">
        <v>73</v>
      </c>
      <c r="K56" s="119">
        <v>3.62510954348544</v>
      </c>
      <c r="M56" s="119" t="s">
        <v>68</v>
      </c>
      <c r="N56" s="119">
        <v>1.9610724404755453</v>
      </c>
      <c r="X56" s="119">
        <v>67.5</v>
      </c>
    </row>
    <row r="57" spans="1:24" s="119" customFormat="1" ht="12.75" hidden="1">
      <c r="A57" s="119">
        <v>1895</v>
      </c>
      <c r="B57" s="119">
        <v>150.36000061035156</v>
      </c>
      <c r="C57" s="119">
        <v>141.25999450683594</v>
      </c>
      <c r="D57" s="119">
        <v>8.762186050415039</v>
      </c>
      <c r="E57" s="119">
        <v>9.045875549316406</v>
      </c>
      <c r="F57" s="119">
        <v>26.005746719529533</v>
      </c>
      <c r="G57" s="119" t="s">
        <v>56</v>
      </c>
      <c r="H57" s="119">
        <v>-12.138574318759723</v>
      </c>
      <c r="I57" s="119">
        <v>70.72142629159184</v>
      </c>
      <c r="J57" s="119" t="s">
        <v>62</v>
      </c>
      <c r="K57" s="119">
        <v>1.7991783427752583</v>
      </c>
      <c r="L57" s="119">
        <v>0.4460928175075155</v>
      </c>
      <c r="M57" s="119">
        <v>0.4259306090968653</v>
      </c>
      <c r="N57" s="119">
        <v>0.04676800335104339</v>
      </c>
      <c r="O57" s="119">
        <v>0.07225844987595006</v>
      </c>
      <c r="P57" s="119">
        <v>0.012797106623649902</v>
      </c>
      <c r="Q57" s="119">
        <v>0.00879543489442728</v>
      </c>
      <c r="R57" s="119">
        <v>0.0007197907817365169</v>
      </c>
      <c r="S57" s="119">
        <v>0.0009480001713050464</v>
      </c>
      <c r="T57" s="119">
        <v>0.00018825921344846566</v>
      </c>
      <c r="U57" s="119">
        <v>0.00019234589731233694</v>
      </c>
      <c r="V57" s="119">
        <v>2.669220070556881E-05</v>
      </c>
      <c r="W57" s="119">
        <v>5.910680409615188E-05</v>
      </c>
      <c r="X57" s="119">
        <v>67.5</v>
      </c>
    </row>
    <row r="58" spans="1:24" s="119" customFormat="1" ht="12.75" hidden="1">
      <c r="A58" s="119">
        <v>1896</v>
      </c>
      <c r="B58" s="119">
        <v>80.45999908447266</v>
      </c>
      <c r="C58" s="119">
        <v>84.16000366210938</v>
      </c>
      <c r="D58" s="119">
        <v>9.148609161376953</v>
      </c>
      <c r="E58" s="119">
        <v>9.973301887512207</v>
      </c>
      <c r="F58" s="119">
        <v>16.58091128537321</v>
      </c>
      <c r="G58" s="119" t="s">
        <v>57</v>
      </c>
      <c r="H58" s="119">
        <v>30.099761210568353</v>
      </c>
      <c r="I58" s="119">
        <v>43.05976029504101</v>
      </c>
      <c r="J58" s="119" t="s">
        <v>60</v>
      </c>
      <c r="K58" s="119">
        <v>-1.6437107210951272</v>
      </c>
      <c r="L58" s="119">
        <v>0.0024271208432246026</v>
      </c>
      <c r="M58" s="119">
        <v>0.3910697582151919</v>
      </c>
      <c r="N58" s="119">
        <v>-0.00048460083585286003</v>
      </c>
      <c r="O58" s="119">
        <v>-0.06569360563446745</v>
      </c>
      <c r="P58" s="119">
        <v>0.0002779294149235216</v>
      </c>
      <c r="Q58" s="119">
        <v>0.008164245550234664</v>
      </c>
      <c r="R58" s="119">
        <v>-3.89689539584669E-05</v>
      </c>
      <c r="S58" s="119">
        <v>-0.0008332308108849089</v>
      </c>
      <c r="T58" s="119">
        <v>1.980890052083666E-05</v>
      </c>
      <c r="U58" s="119">
        <v>0.00018365119113641757</v>
      </c>
      <c r="V58" s="119">
        <v>-3.0878356015126482E-06</v>
      </c>
      <c r="W58" s="119">
        <v>-5.0980827277145235E-05</v>
      </c>
      <c r="X58" s="119">
        <v>67.5</v>
      </c>
    </row>
    <row r="59" spans="1:24" s="119" customFormat="1" ht="12.75" hidden="1">
      <c r="A59" s="119">
        <v>1893</v>
      </c>
      <c r="B59" s="119">
        <v>71.18000030517578</v>
      </c>
      <c r="C59" s="119">
        <v>84.58000183105469</v>
      </c>
      <c r="D59" s="119">
        <v>9.533376693725586</v>
      </c>
      <c r="E59" s="119">
        <v>9.554400444030762</v>
      </c>
      <c r="F59" s="119">
        <v>4.173388512198118</v>
      </c>
      <c r="G59" s="119" t="s">
        <v>58</v>
      </c>
      <c r="H59" s="119">
        <v>6.716584050148327</v>
      </c>
      <c r="I59" s="119">
        <v>10.39658435532411</v>
      </c>
      <c r="J59" s="119" t="s">
        <v>61</v>
      </c>
      <c r="K59" s="119">
        <v>0.7316131316949291</v>
      </c>
      <c r="L59" s="119">
        <v>0.44608621466730614</v>
      </c>
      <c r="M59" s="119">
        <v>0.16876411933565155</v>
      </c>
      <c r="N59" s="119">
        <v>-0.04676549261445983</v>
      </c>
      <c r="O59" s="119">
        <v>0.03009374947091597</v>
      </c>
      <c r="P59" s="119">
        <v>0.012794088212037013</v>
      </c>
      <c r="Q59" s="119">
        <v>0.003271814416739203</v>
      </c>
      <c r="R59" s="119">
        <v>-0.0007187351320898743</v>
      </c>
      <c r="S59" s="119">
        <v>0.0004521401780272069</v>
      </c>
      <c r="T59" s="119">
        <v>0.0001872141525323087</v>
      </c>
      <c r="U59" s="119">
        <v>5.717678031389215E-05</v>
      </c>
      <c r="V59" s="119">
        <v>-2.6512993980393822E-05</v>
      </c>
      <c r="W59" s="119">
        <v>2.990935540259537E-05</v>
      </c>
      <c r="X59" s="119">
        <v>67.5</v>
      </c>
    </row>
    <row r="60" s="119" customFormat="1" ht="12.75" hidden="1">
      <c r="A60" s="119" t="s">
        <v>122</v>
      </c>
    </row>
    <row r="61" spans="1:24" s="119" customFormat="1" ht="12.75" hidden="1">
      <c r="A61" s="119">
        <v>1894</v>
      </c>
      <c r="B61" s="119">
        <v>119.74</v>
      </c>
      <c r="C61" s="119">
        <v>124.44</v>
      </c>
      <c r="D61" s="119">
        <v>8.42814067468763</v>
      </c>
      <c r="E61" s="119">
        <v>8.717001165633944</v>
      </c>
      <c r="F61" s="119">
        <v>11.685655881459859</v>
      </c>
      <c r="G61" s="119" t="s">
        <v>59</v>
      </c>
      <c r="H61" s="119">
        <v>-19.244323832461475</v>
      </c>
      <c r="I61" s="119">
        <v>32.99567616753851</v>
      </c>
      <c r="J61" s="119" t="s">
        <v>73</v>
      </c>
      <c r="K61" s="119">
        <v>3.9887470334758346</v>
      </c>
      <c r="M61" s="119" t="s">
        <v>68</v>
      </c>
      <c r="N61" s="119">
        <v>2.069261626626095</v>
      </c>
      <c r="X61" s="119">
        <v>67.5</v>
      </c>
    </row>
    <row r="62" spans="1:24" s="119" customFormat="1" ht="12.75" hidden="1">
      <c r="A62" s="119">
        <v>1895</v>
      </c>
      <c r="B62" s="119">
        <v>125.80000305175781</v>
      </c>
      <c r="C62" s="119">
        <v>133.1999969482422</v>
      </c>
      <c r="D62" s="119">
        <v>8.945791244506836</v>
      </c>
      <c r="E62" s="119">
        <v>9.085272789001465</v>
      </c>
      <c r="F62" s="119">
        <v>21.374503452969474</v>
      </c>
      <c r="G62" s="119" t="s">
        <v>56</v>
      </c>
      <c r="H62" s="119">
        <v>-1.4247204241367086</v>
      </c>
      <c r="I62" s="119">
        <v>56.875282627621104</v>
      </c>
      <c r="J62" s="119" t="s">
        <v>62</v>
      </c>
      <c r="K62" s="119">
        <v>1.9404241849235493</v>
      </c>
      <c r="L62" s="119">
        <v>0.010542052921306303</v>
      </c>
      <c r="M62" s="119">
        <v>0.45936882860502126</v>
      </c>
      <c r="N62" s="119">
        <v>0.07876734389592857</v>
      </c>
      <c r="O62" s="119">
        <v>0.07793091403484384</v>
      </c>
      <c r="P62" s="119">
        <v>0.0003024822280059179</v>
      </c>
      <c r="Q62" s="119">
        <v>0.009485927750649051</v>
      </c>
      <c r="R62" s="119">
        <v>0.0012123729292328517</v>
      </c>
      <c r="S62" s="119">
        <v>0.0010224129038135625</v>
      </c>
      <c r="T62" s="119">
        <v>4.394512101087591E-06</v>
      </c>
      <c r="U62" s="119">
        <v>0.00020745244351233044</v>
      </c>
      <c r="V62" s="119">
        <v>4.4972986541359105E-05</v>
      </c>
      <c r="W62" s="119">
        <v>6.374709055343905E-05</v>
      </c>
      <c r="X62" s="119">
        <v>67.5</v>
      </c>
    </row>
    <row r="63" spans="1:24" s="119" customFormat="1" ht="12.75" hidden="1">
      <c r="A63" s="119">
        <v>1896</v>
      </c>
      <c r="B63" s="119">
        <v>73.18000030517578</v>
      </c>
      <c r="C63" s="119">
        <v>87.77999877929688</v>
      </c>
      <c r="D63" s="119">
        <v>9.277100563049316</v>
      </c>
      <c r="E63" s="119">
        <v>9.845832824707031</v>
      </c>
      <c r="F63" s="119">
        <v>13.777126357112857</v>
      </c>
      <c r="G63" s="119" t="s">
        <v>57</v>
      </c>
      <c r="H63" s="119">
        <v>29.592120091800957</v>
      </c>
      <c r="I63" s="119">
        <v>35.27212039697674</v>
      </c>
      <c r="J63" s="119" t="s">
        <v>60</v>
      </c>
      <c r="K63" s="119">
        <v>-1.8764437825844862</v>
      </c>
      <c r="L63" s="119">
        <v>5.768919429885958E-05</v>
      </c>
      <c r="M63" s="119">
        <v>0.445523725313689</v>
      </c>
      <c r="N63" s="119">
        <v>-0.0008154257591563209</v>
      </c>
      <c r="O63" s="119">
        <v>-0.07514277100891044</v>
      </c>
      <c r="P63" s="119">
        <v>6.848369421756997E-06</v>
      </c>
      <c r="Q63" s="119">
        <v>0.009257529585027452</v>
      </c>
      <c r="R63" s="119">
        <v>-6.557921674150594E-05</v>
      </c>
      <c r="S63" s="119">
        <v>-0.0009652813409910255</v>
      </c>
      <c r="T63" s="119">
        <v>5.041649506183554E-07</v>
      </c>
      <c r="U63" s="119">
        <v>0.00020540706167527722</v>
      </c>
      <c r="V63" s="119">
        <v>-5.19055552461576E-06</v>
      </c>
      <c r="W63" s="119">
        <v>-5.945098979528852E-05</v>
      </c>
      <c r="X63" s="119">
        <v>67.5</v>
      </c>
    </row>
    <row r="64" spans="1:24" s="119" customFormat="1" ht="12.75" hidden="1">
      <c r="A64" s="119">
        <v>1893</v>
      </c>
      <c r="B64" s="119">
        <v>65.4800033569336</v>
      </c>
      <c r="C64" s="119">
        <v>76.68000030517578</v>
      </c>
      <c r="D64" s="119">
        <v>9.658230781555176</v>
      </c>
      <c r="E64" s="119">
        <v>9.765896797180176</v>
      </c>
      <c r="F64" s="119">
        <v>3.7478262261563127</v>
      </c>
      <c r="G64" s="119" t="s">
        <v>58</v>
      </c>
      <c r="H64" s="119">
        <v>11.233530577950333</v>
      </c>
      <c r="I64" s="119">
        <v>9.213533934883923</v>
      </c>
      <c r="J64" s="119" t="s">
        <v>61</v>
      </c>
      <c r="K64" s="119">
        <v>0.49417076829396345</v>
      </c>
      <c r="L64" s="119">
        <v>0.010541895074059688</v>
      </c>
      <c r="M64" s="119">
        <v>0.11193002669776343</v>
      </c>
      <c r="N64" s="119">
        <v>-0.07876312300341308</v>
      </c>
      <c r="O64" s="119">
        <v>0.02065892851550317</v>
      </c>
      <c r="P64" s="119">
        <v>0.0003024046925821212</v>
      </c>
      <c r="Q64" s="119">
        <v>0.002069050814473927</v>
      </c>
      <c r="R64" s="119">
        <v>-0.0012105979868925175</v>
      </c>
      <c r="S64" s="119">
        <v>0.0003369867632697885</v>
      </c>
      <c r="T64" s="119">
        <v>4.365495883536401E-06</v>
      </c>
      <c r="U64" s="119">
        <v>2.9059513642962338E-05</v>
      </c>
      <c r="V64" s="119">
        <v>-4.467244846429562E-05</v>
      </c>
      <c r="W64" s="119">
        <v>2.3005898512965288E-05</v>
      </c>
      <c r="X64" s="119">
        <v>67.5</v>
      </c>
    </row>
    <row r="65" s="119" customFormat="1" ht="12.75" hidden="1">
      <c r="A65" s="119" t="s">
        <v>128</v>
      </c>
    </row>
    <row r="66" spans="1:24" s="119" customFormat="1" ht="12.75" hidden="1">
      <c r="A66" s="119">
        <v>1894</v>
      </c>
      <c r="B66" s="119">
        <v>116.2</v>
      </c>
      <c r="C66" s="119">
        <v>117.9</v>
      </c>
      <c r="D66" s="119">
        <v>8.56003082251674</v>
      </c>
      <c r="E66" s="119">
        <v>8.77401549133143</v>
      </c>
      <c r="F66" s="119">
        <v>13.944846769547395</v>
      </c>
      <c r="G66" s="119" t="s">
        <v>59</v>
      </c>
      <c r="H66" s="119">
        <v>-9.937701138743108</v>
      </c>
      <c r="I66" s="119">
        <v>38.7622988612569</v>
      </c>
      <c r="J66" s="119" t="s">
        <v>73</v>
      </c>
      <c r="K66" s="119">
        <v>1.2529603975343144</v>
      </c>
      <c r="M66" s="119" t="s">
        <v>68</v>
      </c>
      <c r="N66" s="119">
        <v>0.6595862519775517</v>
      </c>
      <c r="X66" s="119">
        <v>67.5</v>
      </c>
    </row>
    <row r="67" spans="1:24" s="119" customFormat="1" ht="12.75" hidden="1">
      <c r="A67" s="119">
        <v>1895</v>
      </c>
      <c r="B67" s="119">
        <v>120.27999877929688</v>
      </c>
      <c r="C67" s="119">
        <v>114.27999877929688</v>
      </c>
      <c r="D67" s="119">
        <v>8.91256046295166</v>
      </c>
      <c r="E67" s="119">
        <v>9.353963851928711</v>
      </c>
      <c r="F67" s="119">
        <v>19.17030214687922</v>
      </c>
      <c r="G67" s="119" t="s">
        <v>56</v>
      </c>
      <c r="H67" s="119">
        <v>-1.5915417641575118</v>
      </c>
      <c r="I67" s="119">
        <v>51.188457015139356</v>
      </c>
      <c r="J67" s="119" t="s">
        <v>62</v>
      </c>
      <c r="K67" s="119">
        <v>1.0791486779540798</v>
      </c>
      <c r="L67" s="119">
        <v>0.13268472108454707</v>
      </c>
      <c r="M67" s="119">
        <v>0.2554734793523888</v>
      </c>
      <c r="N67" s="119">
        <v>0.06003890810292305</v>
      </c>
      <c r="O67" s="119">
        <v>0.04334062017232855</v>
      </c>
      <c r="P67" s="119">
        <v>0.0038062570437045183</v>
      </c>
      <c r="Q67" s="119">
        <v>0.005275501129779471</v>
      </c>
      <c r="R67" s="119">
        <v>0.00092411876180903</v>
      </c>
      <c r="S67" s="119">
        <v>0.0005686078794994025</v>
      </c>
      <c r="T67" s="119">
        <v>5.6033964358310896E-05</v>
      </c>
      <c r="U67" s="119">
        <v>0.00011537643822394514</v>
      </c>
      <c r="V67" s="119">
        <v>3.4287672849783586E-05</v>
      </c>
      <c r="W67" s="119">
        <v>3.545464595805932E-05</v>
      </c>
      <c r="X67" s="119">
        <v>67.5</v>
      </c>
    </row>
    <row r="68" spans="1:24" s="119" customFormat="1" ht="12.75" hidden="1">
      <c r="A68" s="119">
        <v>1896</v>
      </c>
      <c r="B68" s="119">
        <v>85.95999908447266</v>
      </c>
      <c r="C68" s="119">
        <v>88.45999908447266</v>
      </c>
      <c r="D68" s="119">
        <v>9.304475784301758</v>
      </c>
      <c r="E68" s="119">
        <v>9.898758888244629</v>
      </c>
      <c r="F68" s="119">
        <v>12.798214508058551</v>
      </c>
      <c r="G68" s="119" t="s">
        <v>57</v>
      </c>
      <c r="H68" s="119">
        <v>14.227093093502148</v>
      </c>
      <c r="I68" s="119">
        <v>32.687092177974804</v>
      </c>
      <c r="J68" s="119" t="s">
        <v>60</v>
      </c>
      <c r="K68" s="119">
        <v>-0.9272881312405593</v>
      </c>
      <c r="L68" s="119">
        <v>-0.000721650302423238</v>
      </c>
      <c r="M68" s="119">
        <v>0.2209940534398302</v>
      </c>
      <c r="N68" s="119">
        <v>-0.0006213219717811042</v>
      </c>
      <c r="O68" s="119">
        <v>-0.0370001848063885</v>
      </c>
      <c r="P68" s="119">
        <v>-8.246805841178489E-05</v>
      </c>
      <c r="Q68" s="119">
        <v>0.004631404599272307</v>
      </c>
      <c r="R68" s="119">
        <v>-4.996609533071877E-05</v>
      </c>
      <c r="S68" s="119">
        <v>-0.0004643195499246028</v>
      </c>
      <c r="T68" s="119">
        <v>-5.865117836452181E-06</v>
      </c>
      <c r="U68" s="119">
        <v>0.00010534885053373807</v>
      </c>
      <c r="V68" s="119">
        <v>-3.9503006495194356E-06</v>
      </c>
      <c r="W68" s="119">
        <v>-2.825303129020718E-05</v>
      </c>
      <c r="X68" s="119">
        <v>67.5</v>
      </c>
    </row>
    <row r="69" spans="1:24" s="119" customFormat="1" ht="12.75" hidden="1">
      <c r="A69" s="119">
        <v>1893</v>
      </c>
      <c r="B69" s="119">
        <v>63.2599983215332</v>
      </c>
      <c r="C69" s="119">
        <v>91.66000366210938</v>
      </c>
      <c r="D69" s="119">
        <v>9.733013153076172</v>
      </c>
      <c r="E69" s="119">
        <v>9.721014022827148</v>
      </c>
      <c r="F69" s="119">
        <v>3.4543991002966115</v>
      </c>
      <c r="G69" s="119" t="s">
        <v>58</v>
      </c>
      <c r="H69" s="119">
        <v>12.666147404180684</v>
      </c>
      <c r="I69" s="119">
        <v>8.426145725713889</v>
      </c>
      <c r="J69" s="119" t="s">
        <v>61</v>
      </c>
      <c r="K69" s="119">
        <v>0.5519951003319045</v>
      </c>
      <c r="L69" s="119">
        <v>-0.13268275860157966</v>
      </c>
      <c r="M69" s="119">
        <v>0.1281730353726902</v>
      </c>
      <c r="N69" s="119">
        <v>-0.06003569309334757</v>
      </c>
      <c r="O69" s="119">
        <v>0.022569795772561824</v>
      </c>
      <c r="P69" s="119">
        <v>-0.0038053635440115376</v>
      </c>
      <c r="Q69" s="119">
        <v>0.0025260648463853426</v>
      </c>
      <c r="R69" s="119">
        <v>-0.000922766966923316</v>
      </c>
      <c r="S69" s="119">
        <v>0.00032821071918299886</v>
      </c>
      <c r="T69" s="119">
        <v>-5.572616579734323E-05</v>
      </c>
      <c r="U69" s="119">
        <v>4.704617081616682E-05</v>
      </c>
      <c r="V69" s="119">
        <v>-3.405935457744601E-05</v>
      </c>
      <c r="W69" s="119">
        <v>2.1419573826897358E-05</v>
      </c>
      <c r="X69" s="119">
        <v>67.5</v>
      </c>
    </row>
    <row r="70" s="119" customFormat="1" ht="12.75" hidden="1">
      <c r="A70" s="119" t="s">
        <v>134</v>
      </c>
    </row>
    <row r="71" spans="1:24" s="119" customFormat="1" ht="12.75" hidden="1">
      <c r="A71" s="119">
        <v>1894</v>
      </c>
      <c r="B71" s="119">
        <v>120.88</v>
      </c>
      <c r="C71" s="119">
        <v>107.28</v>
      </c>
      <c r="D71" s="119">
        <v>8.383268314084589</v>
      </c>
      <c r="E71" s="119">
        <v>8.938412734477357</v>
      </c>
      <c r="F71" s="119">
        <v>12.271854009621787</v>
      </c>
      <c r="G71" s="119" t="s">
        <v>59</v>
      </c>
      <c r="H71" s="119">
        <v>-18.541990525600994</v>
      </c>
      <c r="I71" s="119">
        <v>34.838009474398994</v>
      </c>
      <c r="J71" s="119" t="s">
        <v>73</v>
      </c>
      <c r="K71" s="119">
        <v>2.846226211756532</v>
      </c>
      <c r="M71" s="119" t="s">
        <v>68</v>
      </c>
      <c r="N71" s="119">
        <v>1.4775012590418872</v>
      </c>
      <c r="X71" s="119">
        <v>67.5</v>
      </c>
    </row>
    <row r="72" spans="1:24" s="119" customFormat="1" ht="12.75" hidden="1">
      <c r="A72" s="119">
        <v>1895</v>
      </c>
      <c r="B72" s="119">
        <v>129.16000366210938</v>
      </c>
      <c r="C72" s="119">
        <v>119.95999908447266</v>
      </c>
      <c r="D72" s="119">
        <v>8.688323974609375</v>
      </c>
      <c r="E72" s="119">
        <v>9.033625602722168</v>
      </c>
      <c r="F72" s="119">
        <v>18.781182885428258</v>
      </c>
      <c r="G72" s="119" t="s">
        <v>56</v>
      </c>
      <c r="H72" s="119">
        <v>-10.197071649202513</v>
      </c>
      <c r="I72" s="119">
        <v>51.46293201290686</v>
      </c>
      <c r="J72" s="119" t="s">
        <v>62</v>
      </c>
      <c r="K72" s="119">
        <v>1.6360085859409608</v>
      </c>
      <c r="L72" s="119">
        <v>0.12348969306479277</v>
      </c>
      <c r="M72" s="119">
        <v>0.3873022495228127</v>
      </c>
      <c r="N72" s="119">
        <v>0.007410400241181232</v>
      </c>
      <c r="O72" s="119">
        <v>0.06570510341698031</v>
      </c>
      <c r="P72" s="119">
        <v>0.0035426596107156214</v>
      </c>
      <c r="Q72" s="119">
        <v>0.007997767162911753</v>
      </c>
      <c r="R72" s="119">
        <v>0.00011413311177143962</v>
      </c>
      <c r="S72" s="119">
        <v>0.000862032393210613</v>
      </c>
      <c r="T72" s="119">
        <v>5.2092174359559094E-05</v>
      </c>
      <c r="U72" s="119">
        <v>0.00017491454583656713</v>
      </c>
      <c r="V72" s="119">
        <v>4.251477065829833E-06</v>
      </c>
      <c r="W72" s="119">
        <v>5.3748115847768134E-05</v>
      </c>
      <c r="X72" s="119">
        <v>67.5</v>
      </c>
    </row>
    <row r="73" spans="1:24" s="119" customFormat="1" ht="12.75" hidden="1">
      <c r="A73" s="119">
        <v>1896</v>
      </c>
      <c r="B73" s="119">
        <v>77.33999633789062</v>
      </c>
      <c r="C73" s="119">
        <v>78.04000091552734</v>
      </c>
      <c r="D73" s="119">
        <v>9.346866607666016</v>
      </c>
      <c r="E73" s="119">
        <v>9.893387794494629</v>
      </c>
      <c r="F73" s="119">
        <v>12.036541331408662</v>
      </c>
      <c r="G73" s="119" t="s">
        <v>57</v>
      </c>
      <c r="H73" s="119">
        <v>20.751232114334584</v>
      </c>
      <c r="I73" s="119">
        <v>30.59122845222521</v>
      </c>
      <c r="J73" s="119" t="s">
        <v>60</v>
      </c>
      <c r="K73" s="119">
        <v>-1.5088512723954326</v>
      </c>
      <c r="L73" s="119">
        <v>0.0006713365873915743</v>
      </c>
      <c r="M73" s="119">
        <v>0.35887843286233484</v>
      </c>
      <c r="N73" s="119">
        <v>7.587319474563936E-05</v>
      </c>
      <c r="O73" s="119">
        <v>-0.06032063432462919</v>
      </c>
      <c r="P73" s="119">
        <v>7.706295025001178E-05</v>
      </c>
      <c r="Q73" s="119">
        <v>0.007487179725413992</v>
      </c>
      <c r="R73" s="119">
        <v>6.079879305346289E-06</v>
      </c>
      <c r="S73" s="119">
        <v>-0.0007665008493843701</v>
      </c>
      <c r="T73" s="119">
        <v>5.506032047964754E-06</v>
      </c>
      <c r="U73" s="119">
        <v>0.00016810515705220793</v>
      </c>
      <c r="V73" s="119">
        <v>4.672056248494825E-07</v>
      </c>
      <c r="W73" s="119">
        <v>-4.694623774235139E-05</v>
      </c>
      <c r="X73" s="119">
        <v>67.5</v>
      </c>
    </row>
    <row r="74" spans="1:24" s="119" customFormat="1" ht="12.75" hidden="1">
      <c r="A74" s="119">
        <v>1893</v>
      </c>
      <c r="B74" s="119">
        <v>65.9000015258789</v>
      </c>
      <c r="C74" s="119">
        <v>78.30000305175781</v>
      </c>
      <c r="D74" s="119">
        <v>9.793821334838867</v>
      </c>
      <c r="E74" s="119">
        <v>9.935720443725586</v>
      </c>
      <c r="F74" s="119">
        <v>1.8526278499691509</v>
      </c>
      <c r="G74" s="119" t="s">
        <v>58</v>
      </c>
      <c r="H74" s="119">
        <v>6.091463950750921</v>
      </c>
      <c r="I74" s="119">
        <v>4.491465476629825</v>
      </c>
      <c r="J74" s="119" t="s">
        <v>61</v>
      </c>
      <c r="K74" s="119">
        <v>0.6323700902661558</v>
      </c>
      <c r="L74" s="119">
        <v>0.12348786823175448</v>
      </c>
      <c r="M74" s="119">
        <v>0.14563414061169078</v>
      </c>
      <c r="N74" s="119">
        <v>0.007410011807873045</v>
      </c>
      <c r="O74" s="119">
        <v>0.02604960056719572</v>
      </c>
      <c r="P74" s="119">
        <v>0.0035418213420632216</v>
      </c>
      <c r="Q74" s="119">
        <v>0.0028118355840089887</v>
      </c>
      <c r="R74" s="119">
        <v>0.00011397105891525424</v>
      </c>
      <c r="S74" s="119">
        <v>0.0003944316098355406</v>
      </c>
      <c r="T74" s="119">
        <v>5.180036911638267E-05</v>
      </c>
      <c r="U74" s="119">
        <v>4.832964429483262E-05</v>
      </c>
      <c r="V74" s="119">
        <v>4.225727883499605E-06</v>
      </c>
      <c r="W74" s="119">
        <v>2.6170798975646997E-05</v>
      </c>
      <c r="X74" s="119">
        <v>67.5</v>
      </c>
    </row>
    <row r="75" s="119" customFormat="1" ht="12.75" hidden="1">
      <c r="A75" s="119" t="s">
        <v>140</v>
      </c>
    </row>
    <row r="76" spans="1:24" s="119" customFormat="1" ht="12.75" hidden="1">
      <c r="A76" s="119">
        <v>1894</v>
      </c>
      <c r="B76" s="119">
        <v>107.96</v>
      </c>
      <c r="C76" s="119">
        <v>126.36</v>
      </c>
      <c r="D76" s="119">
        <v>8.54620946760119</v>
      </c>
      <c r="E76" s="119">
        <v>8.784183554990431</v>
      </c>
      <c r="F76" s="119">
        <v>11.29224165276865</v>
      </c>
      <c r="G76" s="119" t="s">
        <v>59</v>
      </c>
      <c r="H76" s="119">
        <v>-9.03123508599414</v>
      </c>
      <c r="I76" s="119">
        <v>31.428764914005853</v>
      </c>
      <c r="J76" s="119" t="s">
        <v>73</v>
      </c>
      <c r="K76" s="119">
        <v>1.3861444746332316</v>
      </c>
      <c r="M76" s="119" t="s">
        <v>68</v>
      </c>
      <c r="N76" s="119">
        <v>0.7249637984825213</v>
      </c>
      <c r="X76" s="119">
        <v>67.5</v>
      </c>
    </row>
    <row r="77" spans="1:24" s="119" customFormat="1" ht="12.75" hidden="1">
      <c r="A77" s="119">
        <v>1895</v>
      </c>
      <c r="B77" s="119">
        <v>122.73999786376953</v>
      </c>
      <c r="C77" s="119">
        <v>125.13999938964844</v>
      </c>
      <c r="D77" s="119">
        <v>8.744536399841309</v>
      </c>
      <c r="E77" s="119">
        <v>9.094100952148438</v>
      </c>
      <c r="F77" s="119">
        <v>21.006331480336133</v>
      </c>
      <c r="G77" s="119" t="s">
        <v>56</v>
      </c>
      <c r="H77" s="119">
        <v>1.9347008294046617</v>
      </c>
      <c r="I77" s="119">
        <v>57.17469869317419</v>
      </c>
      <c r="J77" s="119" t="s">
        <v>62</v>
      </c>
      <c r="K77" s="119">
        <v>1.1418163646595316</v>
      </c>
      <c r="L77" s="119">
        <v>0.02390805773340089</v>
      </c>
      <c r="M77" s="119">
        <v>0.2703095314268899</v>
      </c>
      <c r="N77" s="119">
        <v>0.0813913247978694</v>
      </c>
      <c r="O77" s="119">
        <v>0.04585739407640058</v>
      </c>
      <c r="P77" s="119">
        <v>0.0006858534032266304</v>
      </c>
      <c r="Q77" s="119">
        <v>0.005581871405175724</v>
      </c>
      <c r="R77" s="119">
        <v>0.0012527904086813205</v>
      </c>
      <c r="S77" s="119">
        <v>0.0006016178384762946</v>
      </c>
      <c r="T77" s="119">
        <v>1.0054489074341292E-05</v>
      </c>
      <c r="U77" s="119">
        <v>0.00012206829619010244</v>
      </c>
      <c r="V77" s="119">
        <v>4.6480374670527746E-05</v>
      </c>
      <c r="W77" s="119">
        <v>3.75098744426069E-05</v>
      </c>
      <c r="X77" s="119">
        <v>67.5</v>
      </c>
    </row>
    <row r="78" spans="1:24" s="119" customFormat="1" ht="12.75" hidden="1">
      <c r="A78" s="119">
        <v>1896</v>
      </c>
      <c r="B78" s="119">
        <v>86.0999984741211</v>
      </c>
      <c r="C78" s="119">
        <v>83.19999694824219</v>
      </c>
      <c r="D78" s="119">
        <v>8.827141761779785</v>
      </c>
      <c r="E78" s="119">
        <v>9.8703031539917</v>
      </c>
      <c r="F78" s="119">
        <v>14.358926693802811</v>
      </c>
      <c r="G78" s="119" t="s">
        <v>57</v>
      </c>
      <c r="H78" s="119">
        <v>20.056565454618735</v>
      </c>
      <c r="I78" s="119">
        <v>38.65656392873983</v>
      </c>
      <c r="J78" s="119" t="s">
        <v>60</v>
      </c>
      <c r="K78" s="119">
        <v>-1.1178814604174718</v>
      </c>
      <c r="L78" s="119">
        <v>0.00013066596674972603</v>
      </c>
      <c r="M78" s="119">
        <v>0.26525212774844087</v>
      </c>
      <c r="N78" s="119">
        <v>-0.0008422147947880339</v>
      </c>
      <c r="O78" s="119">
        <v>-0.044792704214484565</v>
      </c>
      <c r="P78" s="119">
        <v>1.5071336065839743E-05</v>
      </c>
      <c r="Q78" s="119">
        <v>0.005503765039760582</v>
      </c>
      <c r="R78" s="119">
        <v>-6.772088875001198E-05</v>
      </c>
      <c r="S78" s="119">
        <v>-0.0005776052646720928</v>
      </c>
      <c r="T78" s="119">
        <v>1.08086725252676E-06</v>
      </c>
      <c r="U78" s="119">
        <v>0.0001215947791045186</v>
      </c>
      <c r="V78" s="119">
        <v>-5.353054403399002E-06</v>
      </c>
      <c r="W78" s="119">
        <v>-3.56424095652271E-05</v>
      </c>
      <c r="X78" s="119">
        <v>67.5</v>
      </c>
    </row>
    <row r="79" spans="1:24" s="119" customFormat="1" ht="12.75" hidden="1">
      <c r="A79" s="119">
        <v>1893</v>
      </c>
      <c r="B79" s="119">
        <v>67.80000305175781</v>
      </c>
      <c r="C79" s="119">
        <v>85.9000015258789</v>
      </c>
      <c r="D79" s="119">
        <v>9.45793628692627</v>
      </c>
      <c r="E79" s="119">
        <v>9.782559394836426</v>
      </c>
      <c r="F79" s="119">
        <v>3.253343756791948</v>
      </c>
      <c r="G79" s="119" t="s">
        <v>58</v>
      </c>
      <c r="H79" s="119">
        <v>7.8680843455686045</v>
      </c>
      <c r="I79" s="119">
        <v>8.168087397326415</v>
      </c>
      <c r="J79" s="119" t="s">
        <v>61</v>
      </c>
      <c r="K79" s="119">
        <v>0.23256321948925898</v>
      </c>
      <c r="L79" s="119">
        <v>0.023907700662940453</v>
      </c>
      <c r="M79" s="119">
        <v>0.052043746071450174</v>
      </c>
      <c r="N79" s="119">
        <v>-0.08138696717897596</v>
      </c>
      <c r="O79" s="119">
        <v>0.009824166154539323</v>
      </c>
      <c r="P79" s="119">
        <v>0.0006856877901397555</v>
      </c>
      <c r="Q79" s="119">
        <v>0.0009305153255200087</v>
      </c>
      <c r="R79" s="119">
        <v>-0.0012509587080758574</v>
      </c>
      <c r="S79" s="119">
        <v>0.00016827412693569557</v>
      </c>
      <c r="T79" s="119">
        <v>9.99622311317948E-06</v>
      </c>
      <c r="U79" s="119">
        <v>1.0741444468874114E-05</v>
      </c>
      <c r="V79" s="119">
        <v>-4.6171095266052414E-05</v>
      </c>
      <c r="W79" s="119">
        <v>1.168799901971002E-05</v>
      </c>
      <c r="X79" s="119">
        <v>67.5</v>
      </c>
    </row>
    <row r="80" s="119" customFormat="1" ht="12.75" hidden="1">
      <c r="A80" s="119" t="s">
        <v>146</v>
      </c>
    </row>
    <row r="81" spans="1:24" s="119" customFormat="1" ht="12.75" hidden="1">
      <c r="A81" s="119">
        <v>1894</v>
      </c>
      <c r="B81" s="119">
        <v>114.14</v>
      </c>
      <c r="C81" s="119">
        <v>128.34</v>
      </c>
      <c r="D81" s="119">
        <v>8.36050374102579</v>
      </c>
      <c r="E81" s="119">
        <v>8.806403480260183</v>
      </c>
      <c r="F81" s="119">
        <v>13.046820775335783</v>
      </c>
      <c r="G81" s="119" t="s">
        <v>59</v>
      </c>
      <c r="H81" s="119">
        <v>-9.511640745942458</v>
      </c>
      <c r="I81" s="119">
        <v>37.128359254057536</v>
      </c>
      <c r="J81" s="119" t="s">
        <v>73</v>
      </c>
      <c r="K81" s="119">
        <v>1.7237829305709569</v>
      </c>
      <c r="M81" s="119" t="s">
        <v>68</v>
      </c>
      <c r="N81" s="119">
        <v>0.9003003757707995</v>
      </c>
      <c r="X81" s="119">
        <v>67.5</v>
      </c>
    </row>
    <row r="82" spans="1:24" s="119" customFormat="1" ht="12.75" hidden="1">
      <c r="A82" s="119">
        <v>1895</v>
      </c>
      <c r="B82" s="119">
        <v>131.0399932861328</v>
      </c>
      <c r="C82" s="119">
        <v>136.24000549316406</v>
      </c>
      <c r="D82" s="119">
        <v>8.769360542297363</v>
      </c>
      <c r="E82" s="119">
        <v>8.887364387512207</v>
      </c>
      <c r="F82" s="119">
        <v>22.955434142814067</v>
      </c>
      <c r="G82" s="119" t="s">
        <v>56</v>
      </c>
      <c r="H82" s="119">
        <v>-1.2153976747036666</v>
      </c>
      <c r="I82" s="119">
        <v>62.32459561142914</v>
      </c>
      <c r="J82" s="119" t="s">
        <v>62</v>
      </c>
      <c r="K82" s="119">
        <v>1.2737554478519006</v>
      </c>
      <c r="L82" s="119">
        <v>0.019650545844229313</v>
      </c>
      <c r="M82" s="119">
        <v>0.30154410386858876</v>
      </c>
      <c r="N82" s="119">
        <v>0.0857712939115283</v>
      </c>
      <c r="O82" s="119">
        <v>0.05115639369105408</v>
      </c>
      <c r="P82" s="119">
        <v>0.0005637474665880154</v>
      </c>
      <c r="Q82" s="119">
        <v>0.006226853967358771</v>
      </c>
      <c r="R82" s="119">
        <v>0.0013201968013913136</v>
      </c>
      <c r="S82" s="119">
        <v>0.0006711412724127548</v>
      </c>
      <c r="T82" s="119">
        <v>8.258666224855844E-06</v>
      </c>
      <c r="U82" s="119">
        <v>0.0001361750291457777</v>
      </c>
      <c r="V82" s="119">
        <v>4.8982235646246995E-05</v>
      </c>
      <c r="W82" s="119">
        <v>4.184614566332777E-05</v>
      </c>
      <c r="X82" s="119">
        <v>67.5</v>
      </c>
    </row>
    <row r="83" spans="1:24" s="119" customFormat="1" ht="12.75" hidden="1">
      <c r="A83" s="119">
        <v>1896</v>
      </c>
      <c r="B83" s="119">
        <v>96.12000274658203</v>
      </c>
      <c r="C83" s="119">
        <v>91.62000274658203</v>
      </c>
      <c r="D83" s="119">
        <v>8.54025936126709</v>
      </c>
      <c r="E83" s="119">
        <v>9.358576774597168</v>
      </c>
      <c r="F83" s="119">
        <v>17.820628774294715</v>
      </c>
      <c r="G83" s="119" t="s">
        <v>57</v>
      </c>
      <c r="H83" s="119">
        <v>20.988533608410215</v>
      </c>
      <c r="I83" s="119">
        <v>49.608536354992246</v>
      </c>
      <c r="J83" s="119" t="s">
        <v>60</v>
      </c>
      <c r="K83" s="119">
        <v>-1.171161052674305</v>
      </c>
      <c r="L83" s="119">
        <v>0.0001074455627097782</v>
      </c>
      <c r="M83" s="119">
        <v>0.2785863681151463</v>
      </c>
      <c r="N83" s="119">
        <v>-0.0008875776934641846</v>
      </c>
      <c r="O83" s="119">
        <v>-0.0468161727790568</v>
      </c>
      <c r="P83" s="119">
        <v>1.2415185307889627E-05</v>
      </c>
      <c r="Q83" s="119">
        <v>0.0058133585903875</v>
      </c>
      <c r="R83" s="119">
        <v>-7.136911138300742E-05</v>
      </c>
      <c r="S83" s="119">
        <v>-0.0005945261562291815</v>
      </c>
      <c r="T83" s="119">
        <v>8.92750111141929E-07</v>
      </c>
      <c r="U83" s="119">
        <v>0.00013059983842916462</v>
      </c>
      <c r="V83" s="119">
        <v>-5.641059153066702E-06</v>
      </c>
      <c r="W83" s="119">
        <v>-3.63999069450503E-05</v>
      </c>
      <c r="X83" s="119">
        <v>67.5</v>
      </c>
    </row>
    <row r="84" spans="1:24" s="119" customFormat="1" ht="12.75" hidden="1">
      <c r="A84" s="119">
        <v>1893</v>
      </c>
      <c r="B84" s="119">
        <v>68.13999938964844</v>
      </c>
      <c r="C84" s="119">
        <v>90.33999633789062</v>
      </c>
      <c r="D84" s="119">
        <v>9.429021835327148</v>
      </c>
      <c r="E84" s="119">
        <v>9.585334777832031</v>
      </c>
      <c r="F84" s="119">
        <v>4.894939907918535</v>
      </c>
      <c r="G84" s="119" t="s">
        <v>58</v>
      </c>
      <c r="H84" s="119">
        <v>11.687464728266619</v>
      </c>
      <c r="I84" s="119">
        <v>12.327464117915056</v>
      </c>
      <c r="J84" s="119" t="s">
        <v>61</v>
      </c>
      <c r="K84" s="119">
        <v>0.5008340340184659</v>
      </c>
      <c r="L84" s="119">
        <v>0.01965025209576742</v>
      </c>
      <c r="M84" s="119">
        <v>0.11540572810013565</v>
      </c>
      <c r="N84" s="119">
        <v>-0.08576670137702531</v>
      </c>
      <c r="O84" s="119">
        <v>0.02062092582295032</v>
      </c>
      <c r="P84" s="119">
        <v>0.0005636107426745664</v>
      </c>
      <c r="Q84" s="119">
        <v>0.002231271438077297</v>
      </c>
      <c r="R84" s="119">
        <v>-0.0013182663025141223</v>
      </c>
      <c r="S84" s="119">
        <v>0.00031139887137747707</v>
      </c>
      <c r="T84" s="119">
        <v>8.210271923184442E-06</v>
      </c>
      <c r="U84" s="119">
        <v>3.856579786714522E-05</v>
      </c>
      <c r="V84" s="119">
        <v>-4.865632395214493E-05</v>
      </c>
      <c r="W84" s="119">
        <v>2.064332050005824E-05</v>
      </c>
      <c r="X84" s="119">
        <v>67.5</v>
      </c>
    </row>
    <row r="85" spans="1:14" s="119" customFormat="1" ht="12.75">
      <c r="A85" s="119" t="s">
        <v>152</v>
      </c>
      <c r="E85" s="120" t="s">
        <v>106</v>
      </c>
      <c r="F85" s="120">
        <f>MIN(F56:F84)</f>
        <v>1.8526278499691509</v>
      </c>
      <c r="G85" s="120"/>
      <c r="H85" s="120"/>
      <c r="I85" s="121"/>
      <c r="J85" s="121" t="s">
        <v>158</v>
      </c>
      <c r="K85" s="120">
        <f>AVERAGE(K83,K78,K73,K68,K63,K58)</f>
        <v>-1.3742227367345639</v>
      </c>
      <c r="L85" s="120">
        <f>AVERAGE(L83,L78,L73,L68,L63,L58)</f>
        <v>0.00044543464199188373</v>
      </c>
      <c r="M85" s="121" t="s">
        <v>108</v>
      </c>
      <c r="N85" s="120" t="e">
        <f>Mittelwert(K81,K76,K71,K66,K61,K56)</f>
        <v>#NAME?</v>
      </c>
    </row>
    <row r="86" spans="5:14" s="119" customFormat="1" ht="12.75">
      <c r="E86" s="120" t="s">
        <v>107</v>
      </c>
      <c r="F86" s="120">
        <f>MAX(F56:F84)</f>
        <v>26.005746719529533</v>
      </c>
      <c r="G86" s="120"/>
      <c r="H86" s="120"/>
      <c r="I86" s="121"/>
      <c r="J86" s="121" t="s">
        <v>159</v>
      </c>
      <c r="K86" s="120">
        <f>AVERAGE(K84,K79,K74,K69,K64,K59)</f>
        <v>0.5239243906824463</v>
      </c>
      <c r="L86" s="120">
        <f>AVERAGE(L84,L79,L74,L69,L64,L59)</f>
        <v>0.08183186202170808</v>
      </c>
      <c r="M86" s="120"/>
      <c r="N86" s="120"/>
    </row>
    <row r="87" spans="5:14" s="119" customFormat="1" ht="12.75">
      <c r="E87" s="120"/>
      <c r="F87" s="120"/>
      <c r="G87" s="120"/>
      <c r="H87" s="120"/>
      <c r="I87" s="120"/>
      <c r="J87" s="121" t="s">
        <v>112</v>
      </c>
      <c r="K87" s="120">
        <f>ABS(K85/$G$33)</f>
        <v>0.8588892104591024</v>
      </c>
      <c r="L87" s="120">
        <f>ABS(L85/$H$33)</f>
        <v>0.0012373184499774549</v>
      </c>
      <c r="M87" s="121" t="s">
        <v>111</v>
      </c>
      <c r="N87" s="120">
        <f>K87+L87+L88+K88</f>
        <v>1.208955755560401</v>
      </c>
    </row>
    <row r="88" spans="5:14" s="119" customFormat="1" ht="29.25" customHeight="1">
      <c r="E88" s="120"/>
      <c r="F88" s="120"/>
      <c r="G88" s="120"/>
      <c r="H88" s="120"/>
      <c r="I88" s="120"/>
      <c r="J88" s="120"/>
      <c r="K88" s="120">
        <f>ABS(K86/$G$34)</f>
        <v>0.2976843128877536</v>
      </c>
      <c r="L88" s="120">
        <f>ABS(L86/$H$34)</f>
        <v>0.05114491376356755</v>
      </c>
      <c r="M88" s="120"/>
      <c r="N88" s="120"/>
    </row>
    <row r="89" s="101" customFormat="1" ht="12.75"/>
    <row r="90" s="119" customFormat="1" ht="12.75" hidden="1">
      <c r="A90" s="119" t="s">
        <v>117</v>
      </c>
    </row>
    <row r="91" spans="1:24" s="119" customFormat="1" ht="12.75" hidden="1">
      <c r="A91" s="119">
        <v>1894</v>
      </c>
      <c r="B91" s="119">
        <v>113.94</v>
      </c>
      <c r="C91" s="119">
        <v>126.94</v>
      </c>
      <c r="D91" s="119">
        <v>8.448653338499575</v>
      </c>
      <c r="E91" s="119">
        <v>8.648750638099107</v>
      </c>
      <c r="F91" s="119">
        <v>12.137790533148051</v>
      </c>
      <c r="G91" s="119" t="s">
        <v>59</v>
      </c>
      <c r="H91" s="119">
        <v>-12.259217273209586</v>
      </c>
      <c r="I91" s="119">
        <v>34.18078272679041</v>
      </c>
      <c r="J91" s="119" t="s">
        <v>73</v>
      </c>
      <c r="K91" s="119">
        <v>4.054516289779796</v>
      </c>
      <c r="M91" s="119" t="s">
        <v>68</v>
      </c>
      <c r="N91" s="119">
        <v>2.2595337422833786</v>
      </c>
      <c r="X91" s="119">
        <v>67.5</v>
      </c>
    </row>
    <row r="92" spans="1:24" s="119" customFormat="1" ht="12.75" hidden="1">
      <c r="A92" s="119">
        <v>1895</v>
      </c>
      <c r="B92" s="119">
        <v>150.36000061035156</v>
      </c>
      <c r="C92" s="119">
        <v>141.25999450683594</v>
      </c>
      <c r="D92" s="119">
        <v>8.762186050415039</v>
      </c>
      <c r="E92" s="119">
        <v>9.045875549316406</v>
      </c>
      <c r="F92" s="119">
        <v>26.005746719529533</v>
      </c>
      <c r="G92" s="119" t="s">
        <v>56</v>
      </c>
      <c r="H92" s="119">
        <v>-12.138574318759723</v>
      </c>
      <c r="I92" s="119">
        <v>70.72142629159184</v>
      </c>
      <c r="J92" s="119" t="s">
        <v>62</v>
      </c>
      <c r="K92" s="119">
        <v>1.8636427394619117</v>
      </c>
      <c r="L92" s="119">
        <v>0.6152410135136546</v>
      </c>
      <c r="M92" s="119">
        <v>0.4411918312673502</v>
      </c>
      <c r="N92" s="119">
        <v>0.04671249177984396</v>
      </c>
      <c r="O92" s="119">
        <v>0.07484743416166537</v>
      </c>
      <c r="P92" s="119">
        <v>0.017649422996051132</v>
      </c>
      <c r="Q92" s="119">
        <v>0.009110578555083265</v>
      </c>
      <c r="R92" s="119">
        <v>0.0007189319597127714</v>
      </c>
      <c r="S92" s="119">
        <v>0.000981960484367295</v>
      </c>
      <c r="T92" s="119">
        <v>0.0002596532131418714</v>
      </c>
      <c r="U92" s="119">
        <v>0.00019923277618836093</v>
      </c>
      <c r="V92" s="119">
        <v>2.6656757956255814E-05</v>
      </c>
      <c r="W92" s="119">
        <v>6.122216007627643E-05</v>
      </c>
      <c r="X92" s="119">
        <v>67.5</v>
      </c>
    </row>
    <row r="93" spans="1:24" s="119" customFormat="1" ht="12.75" hidden="1">
      <c r="A93" s="119">
        <v>1893</v>
      </c>
      <c r="B93" s="119">
        <v>71.18000030517578</v>
      </c>
      <c r="C93" s="119">
        <v>84.58000183105469</v>
      </c>
      <c r="D93" s="119">
        <v>9.533376693725586</v>
      </c>
      <c r="E93" s="119">
        <v>9.554400444030762</v>
      </c>
      <c r="F93" s="119">
        <v>15.112236627208235</v>
      </c>
      <c r="G93" s="119" t="s">
        <v>57</v>
      </c>
      <c r="H93" s="119">
        <v>33.96702019942529</v>
      </c>
      <c r="I93" s="119">
        <v>37.64702050460107</v>
      </c>
      <c r="J93" s="119" t="s">
        <v>60</v>
      </c>
      <c r="K93" s="119">
        <v>-1.7757718306077686</v>
      </c>
      <c r="L93" s="119">
        <v>0.003347481291506732</v>
      </c>
      <c r="M93" s="119">
        <v>0.42188450778142383</v>
      </c>
      <c r="N93" s="119">
        <v>-0.00048410948791833034</v>
      </c>
      <c r="O93" s="119">
        <v>-0.07106909097510704</v>
      </c>
      <c r="P93" s="119">
        <v>0.00038325846806734604</v>
      </c>
      <c r="Q93" s="119">
        <v>0.008778849201767492</v>
      </c>
      <c r="R93" s="119">
        <v>-3.892600134042359E-05</v>
      </c>
      <c r="S93" s="119">
        <v>-0.0009094492215070058</v>
      </c>
      <c r="T93" s="119">
        <v>2.7310694452760374E-05</v>
      </c>
      <c r="U93" s="119">
        <v>0.00019559719721991828</v>
      </c>
      <c r="V93" s="119">
        <v>-3.085559071697053E-06</v>
      </c>
      <c r="W93" s="119">
        <v>-5.589878299246055E-05</v>
      </c>
      <c r="X93" s="119">
        <v>67.5</v>
      </c>
    </row>
    <row r="94" spans="1:24" s="119" customFormat="1" ht="12.75" hidden="1">
      <c r="A94" s="119">
        <v>1896</v>
      </c>
      <c r="B94" s="119">
        <v>80.45999908447266</v>
      </c>
      <c r="C94" s="119">
        <v>84.16000366210938</v>
      </c>
      <c r="D94" s="119">
        <v>9.148609161376953</v>
      </c>
      <c r="E94" s="119">
        <v>9.973301887512207</v>
      </c>
      <c r="F94" s="119">
        <v>5.908698561576344</v>
      </c>
      <c r="G94" s="119" t="s">
        <v>58</v>
      </c>
      <c r="H94" s="119">
        <v>2.384582364532079</v>
      </c>
      <c r="I94" s="119">
        <v>15.344581449004732</v>
      </c>
      <c r="J94" s="119" t="s">
        <v>61</v>
      </c>
      <c r="K94" s="119">
        <v>0.5655074411261392</v>
      </c>
      <c r="L94" s="119">
        <v>0.6152319067459944</v>
      </c>
      <c r="M94" s="119">
        <v>0.12908793154692552</v>
      </c>
      <c r="N94" s="119">
        <v>-0.04670998315441462</v>
      </c>
      <c r="O94" s="119">
        <v>0.023480262105794122</v>
      </c>
      <c r="P94" s="119">
        <v>0.017645261263018838</v>
      </c>
      <c r="Q94" s="119">
        <v>0.0024360723102915764</v>
      </c>
      <c r="R94" s="119">
        <v>-0.0007178773774929053</v>
      </c>
      <c r="S94" s="119">
        <v>0.000370335667144219</v>
      </c>
      <c r="T94" s="119">
        <v>0.00025821292969835195</v>
      </c>
      <c r="U94" s="119">
        <v>3.788714224422199E-05</v>
      </c>
      <c r="V94" s="119">
        <v>-2.647757673869487E-05</v>
      </c>
      <c r="W94" s="119">
        <v>2.4969560355901712E-05</v>
      </c>
      <c r="X94" s="119">
        <v>67.5</v>
      </c>
    </row>
    <row r="95" s="119" customFormat="1" ht="12.75" hidden="1">
      <c r="A95" s="119" t="s">
        <v>123</v>
      </c>
    </row>
    <row r="96" spans="1:24" s="119" customFormat="1" ht="12.75" hidden="1">
      <c r="A96" s="119">
        <v>1894</v>
      </c>
      <c r="B96" s="119">
        <v>119.74</v>
      </c>
      <c r="C96" s="119">
        <v>124.44</v>
      </c>
      <c r="D96" s="119">
        <v>8.42814067468763</v>
      </c>
      <c r="E96" s="119">
        <v>8.717001165633944</v>
      </c>
      <c r="F96" s="119">
        <v>13.846576193130113</v>
      </c>
      <c r="G96" s="119" t="s">
        <v>59</v>
      </c>
      <c r="H96" s="119">
        <v>-13.142738474223066</v>
      </c>
      <c r="I96" s="119">
        <v>39.09726152577693</v>
      </c>
      <c r="J96" s="119" t="s">
        <v>73</v>
      </c>
      <c r="K96" s="119">
        <v>3.473342393632909</v>
      </c>
      <c r="M96" s="119" t="s">
        <v>68</v>
      </c>
      <c r="N96" s="119">
        <v>1.8629044051477612</v>
      </c>
      <c r="X96" s="119">
        <v>67.5</v>
      </c>
    </row>
    <row r="97" spans="1:24" s="119" customFormat="1" ht="12.75" hidden="1">
      <c r="A97" s="119">
        <v>1895</v>
      </c>
      <c r="B97" s="119">
        <v>125.80000305175781</v>
      </c>
      <c r="C97" s="119">
        <v>133.1999969482422</v>
      </c>
      <c r="D97" s="119">
        <v>8.945791244506836</v>
      </c>
      <c r="E97" s="119">
        <v>9.085272789001465</v>
      </c>
      <c r="F97" s="119">
        <v>21.374503452969474</v>
      </c>
      <c r="G97" s="119" t="s">
        <v>56</v>
      </c>
      <c r="H97" s="119">
        <v>-1.4247204241367086</v>
      </c>
      <c r="I97" s="119">
        <v>56.875282627621104</v>
      </c>
      <c r="J97" s="119" t="s">
        <v>62</v>
      </c>
      <c r="K97" s="119">
        <v>1.7733757578556995</v>
      </c>
      <c r="L97" s="119">
        <v>0.3751319525108802</v>
      </c>
      <c r="M97" s="119">
        <v>0.4198227795181925</v>
      </c>
      <c r="N97" s="119">
        <v>0.07899188459908392</v>
      </c>
      <c r="O97" s="119">
        <v>0.07122195712353248</v>
      </c>
      <c r="P97" s="119">
        <v>0.010761376963753216</v>
      </c>
      <c r="Q97" s="119">
        <v>0.008669319563435324</v>
      </c>
      <c r="R97" s="119">
        <v>0.00121582841352605</v>
      </c>
      <c r="S97" s="119">
        <v>0.0009343855282945257</v>
      </c>
      <c r="T97" s="119">
        <v>0.00015829145087421794</v>
      </c>
      <c r="U97" s="119">
        <v>0.0001895839459122562</v>
      </c>
      <c r="V97" s="119">
        <v>4.509790434673352E-05</v>
      </c>
      <c r="W97" s="119">
        <v>5.825489809770323E-05</v>
      </c>
      <c r="X97" s="119">
        <v>67.5</v>
      </c>
    </row>
    <row r="98" spans="1:24" s="119" customFormat="1" ht="12.75" hidden="1">
      <c r="A98" s="119">
        <v>1893</v>
      </c>
      <c r="B98" s="119">
        <v>65.4800033569336</v>
      </c>
      <c r="C98" s="119">
        <v>76.68000030517578</v>
      </c>
      <c r="D98" s="119">
        <v>9.658230781555176</v>
      </c>
      <c r="E98" s="119">
        <v>9.765896797180176</v>
      </c>
      <c r="F98" s="119">
        <v>12.537347433158907</v>
      </c>
      <c r="G98" s="119" t="s">
        <v>57</v>
      </c>
      <c r="H98" s="119">
        <v>32.84140325542882</v>
      </c>
      <c r="I98" s="119">
        <v>30.821406612362416</v>
      </c>
      <c r="J98" s="119" t="s">
        <v>60</v>
      </c>
      <c r="K98" s="119">
        <v>-1.7681298220233268</v>
      </c>
      <c r="L98" s="119">
        <v>0.0020415505218083735</v>
      </c>
      <c r="M98" s="119">
        <v>0.41892069333375886</v>
      </c>
      <c r="N98" s="119">
        <v>-0.0008177678002402858</v>
      </c>
      <c r="O98" s="119">
        <v>-0.0709480566492637</v>
      </c>
      <c r="P98" s="119">
        <v>0.00023382060428955894</v>
      </c>
      <c r="Q98" s="119">
        <v>0.008662622046656557</v>
      </c>
      <c r="R98" s="119">
        <v>-6.575442304589876E-05</v>
      </c>
      <c r="S98" s="119">
        <v>-0.0009231383275208903</v>
      </c>
      <c r="T98" s="119">
        <v>1.666551596799819E-05</v>
      </c>
      <c r="U98" s="119">
        <v>0.00018943163038735882</v>
      </c>
      <c r="V98" s="119">
        <v>-5.203260294402884E-06</v>
      </c>
      <c r="W98" s="119">
        <v>-5.722110965880855E-05</v>
      </c>
      <c r="X98" s="119">
        <v>67.5</v>
      </c>
    </row>
    <row r="99" spans="1:24" s="119" customFormat="1" ht="12.75" hidden="1">
      <c r="A99" s="119">
        <v>1896</v>
      </c>
      <c r="B99" s="119">
        <v>73.18000030517578</v>
      </c>
      <c r="C99" s="119">
        <v>87.77999877929688</v>
      </c>
      <c r="D99" s="119">
        <v>9.277100563049316</v>
      </c>
      <c r="E99" s="119">
        <v>9.845832824707031</v>
      </c>
      <c r="F99" s="119">
        <v>2.976401723132543</v>
      </c>
      <c r="G99" s="119" t="s">
        <v>58</v>
      </c>
      <c r="H99" s="119">
        <v>1.9401664267565906</v>
      </c>
      <c r="I99" s="119">
        <v>7.6201667319323745</v>
      </c>
      <c r="J99" s="119" t="s">
        <v>61</v>
      </c>
      <c r="K99" s="119">
        <v>0.13630301178636964</v>
      </c>
      <c r="L99" s="119">
        <v>0.37512639718645796</v>
      </c>
      <c r="M99" s="119">
        <v>0.0275067064394054</v>
      </c>
      <c r="N99" s="119">
        <v>-0.07898765149274842</v>
      </c>
      <c r="O99" s="119">
        <v>0.006240227095160025</v>
      </c>
      <c r="P99" s="119">
        <v>0.010758836465018327</v>
      </c>
      <c r="Q99" s="119">
        <v>0.0003407065742573925</v>
      </c>
      <c r="R99" s="119">
        <v>-0.0012140490463680503</v>
      </c>
      <c r="S99" s="119">
        <v>0.0001445404571328501</v>
      </c>
      <c r="T99" s="119">
        <v>0.00015741170222504218</v>
      </c>
      <c r="U99" s="119">
        <v>-7.598023193460086E-06</v>
      </c>
      <c r="V99" s="119">
        <v>-4.479673044738663E-05</v>
      </c>
      <c r="W99" s="119">
        <v>1.0926013078355446E-05</v>
      </c>
      <c r="X99" s="119">
        <v>67.5</v>
      </c>
    </row>
    <row r="100" s="119" customFormat="1" ht="12.75" hidden="1">
      <c r="A100" s="119" t="s">
        <v>129</v>
      </c>
    </row>
    <row r="101" spans="1:24" s="119" customFormat="1" ht="12.75" hidden="1">
      <c r="A101" s="119">
        <v>1894</v>
      </c>
      <c r="B101" s="119">
        <v>116.2</v>
      </c>
      <c r="C101" s="119">
        <v>117.9</v>
      </c>
      <c r="D101" s="119">
        <v>8.56003082251674</v>
      </c>
      <c r="E101" s="119">
        <v>8.77401549133143</v>
      </c>
      <c r="F101" s="119">
        <v>13.446215551970296</v>
      </c>
      <c r="G101" s="119" t="s">
        <v>59</v>
      </c>
      <c r="H101" s="119">
        <v>-11.32373947940701</v>
      </c>
      <c r="I101" s="119">
        <v>37.37626052059299</v>
      </c>
      <c r="J101" s="119" t="s">
        <v>73</v>
      </c>
      <c r="K101" s="119">
        <v>2.16839687774057</v>
      </c>
      <c r="M101" s="119" t="s">
        <v>68</v>
      </c>
      <c r="N101" s="119">
        <v>1.1487896295774538</v>
      </c>
      <c r="X101" s="119">
        <v>67.5</v>
      </c>
    </row>
    <row r="102" spans="1:24" s="119" customFormat="1" ht="12.75" hidden="1">
      <c r="A102" s="119">
        <v>1895</v>
      </c>
      <c r="B102" s="119">
        <v>120.27999877929688</v>
      </c>
      <c r="C102" s="119">
        <v>114.27999877929688</v>
      </c>
      <c r="D102" s="119">
        <v>8.91256046295166</v>
      </c>
      <c r="E102" s="119">
        <v>9.353963851928711</v>
      </c>
      <c r="F102" s="119">
        <v>19.17030214687922</v>
      </c>
      <c r="G102" s="119" t="s">
        <v>56</v>
      </c>
      <c r="H102" s="119">
        <v>-1.5915417641575118</v>
      </c>
      <c r="I102" s="119">
        <v>51.188457015139356</v>
      </c>
      <c r="J102" s="119" t="s">
        <v>62</v>
      </c>
      <c r="K102" s="119">
        <v>1.4122396912165915</v>
      </c>
      <c r="L102" s="119">
        <v>0.23502618305639297</v>
      </c>
      <c r="M102" s="119">
        <v>0.3343285900304228</v>
      </c>
      <c r="N102" s="119">
        <v>0.06042766226910767</v>
      </c>
      <c r="O102" s="119">
        <v>0.05671809147241112</v>
      </c>
      <c r="P102" s="119">
        <v>0.006742189603893556</v>
      </c>
      <c r="Q102" s="119">
        <v>0.006903864165556093</v>
      </c>
      <c r="R102" s="119">
        <v>0.0009300890654817511</v>
      </c>
      <c r="S102" s="119">
        <v>0.0007441065864467977</v>
      </c>
      <c r="T102" s="119">
        <v>9.916402871728211E-05</v>
      </c>
      <c r="U102" s="119">
        <v>0.00015097788422254078</v>
      </c>
      <c r="V102" s="119">
        <v>3.4499426861667184E-05</v>
      </c>
      <c r="W102" s="119">
        <v>4.6392637596312647E-05</v>
      </c>
      <c r="X102" s="119">
        <v>67.5</v>
      </c>
    </row>
    <row r="103" spans="1:24" s="119" customFormat="1" ht="12.75" hidden="1">
      <c r="A103" s="119">
        <v>1893</v>
      </c>
      <c r="B103" s="119">
        <v>63.2599983215332</v>
      </c>
      <c r="C103" s="119">
        <v>91.66000366210938</v>
      </c>
      <c r="D103" s="119">
        <v>9.733013153076172</v>
      </c>
      <c r="E103" s="119">
        <v>9.721014022827148</v>
      </c>
      <c r="F103" s="119">
        <v>8.537365656305289</v>
      </c>
      <c r="G103" s="119" t="s">
        <v>57</v>
      </c>
      <c r="H103" s="119">
        <v>25.064777578725824</v>
      </c>
      <c r="I103" s="119">
        <v>20.824775900259027</v>
      </c>
      <c r="J103" s="119" t="s">
        <v>60</v>
      </c>
      <c r="K103" s="119">
        <v>-1.398834177028662</v>
      </c>
      <c r="L103" s="119">
        <v>0.0012790907691246419</v>
      </c>
      <c r="M103" s="119">
        <v>0.33165611406616735</v>
      </c>
      <c r="N103" s="119">
        <v>-0.0006255970758463829</v>
      </c>
      <c r="O103" s="119">
        <v>-0.056092289811689386</v>
      </c>
      <c r="P103" s="119">
        <v>0.00014653428401761748</v>
      </c>
      <c r="Q103" s="119">
        <v>0.006869187697974004</v>
      </c>
      <c r="R103" s="119">
        <v>-5.030490842104249E-05</v>
      </c>
      <c r="S103" s="119">
        <v>-0.0007267720046152864</v>
      </c>
      <c r="T103" s="119">
        <v>1.0446917615510125E-05</v>
      </c>
      <c r="U103" s="119">
        <v>0.00015094494679181674</v>
      </c>
      <c r="V103" s="119">
        <v>-3.981099632749846E-06</v>
      </c>
      <c r="W103" s="119">
        <v>-4.495461709688271E-05</v>
      </c>
      <c r="X103" s="119">
        <v>67.5</v>
      </c>
    </row>
    <row r="104" spans="1:24" s="119" customFormat="1" ht="12.75" hidden="1">
      <c r="A104" s="119">
        <v>1896</v>
      </c>
      <c r="B104" s="119">
        <v>85.95999908447266</v>
      </c>
      <c r="C104" s="119">
        <v>88.45999908447266</v>
      </c>
      <c r="D104" s="119">
        <v>9.304475784301758</v>
      </c>
      <c r="E104" s="119">
        <v>9.898758888244629</v>
      </c>
      <c r="F104" s="119">
        <v>8.525333016090244</v>
      </c>
      <c r="G104" s="119" t="s">
        <v>58</v>
      </c>
      <c r="H104" s="119">
        <v>3.314002747533422</v>
      </c>
      <c r="I104" s="119">
        <v>21.774001832006082</v>
      </c>
      <c r="J104" s="119" t="s">
        <v>61</v>
      </c>
      <c r="K104" s="119">
        <v>0.19412339020344685</v>
      </c>
      <c r="L104" s="119">
        <v>0.23502270241162126</v>
      </c>
      <c r="M104" s="119">
        <v>0.04218800912889724</v>
      </c>
      <c r="N104" s="119">
        <v>-0.06042442383348004</v>
      </c>
      <c r="O104" s="119">
        <v>0.008402197566960826</v>
      </c>
      <c r="P104" s="119">
        <v>0.006740597032790032</v>
      </c>
      <c r="Q104" s="119">
        <v>0.0006910866707238236</v>
      </c>
      <c r="R104" s="119">
        <v>-0.0009287276704812168</v>
      </c>
      <c r="S104" s="119">
        <v>0.00015967800506326392</v>
      </c>
      <c r="T104" s="119">
        <v>9.861220261091776E-05</v>
      </c>
      <c r="U104" s="119">
        <v>3.153500012770991E-06</v>
      </c>
      <c r="V104" s="119">
        <v>-3.426895533128552E-05</v>
      </c>
      <c r="W104" s="119">
        <v>1.1461205207807014E-05</v>
      </c>
      <c r="X104" s="119">
        <v>67.5</v>
      </c>
    </row>
    <row r="105" s="119" customFormat="1" ht="12.75" hidden="1">
      <c r="A105" s="119" t="s">
        <v>135</v>
      </c>
    </row>
    <row r="106" spans="1:24" s="119" customFormat="1" ht="12.75" hidden="1">
      <c r="A106" s="119">
        <v>1894</v>
      </c>
      <c r="B106" s="119">
        <v>120.88</v>
      </c>
      <c r="C106" s="119">
        <v>107.28</v>
      </c>
      <c r="D106" s="119">
        <v>8.383268314084589</v>
      </c>
      <c r="E106" s="119">
        <v>8.938412734477357</v>
      </c>
      <c r="F106" s="119">
        <v>12.198337541404657</v>
      </c>
      <c r="G106" s="119" t="s">
        <v>59</v>
      </c>
      <c r="H106" s="119">
        <v>-18.750693091184388</v>
      </c>
      <c r="I106" s="119">
        <v>34.629306908815614</v>
      </c>
      <c r="J106" s="119" t="s">
        <v>73</v>
      </c>
      <c r="K106" s="119">
        <v>3.4247575007746223</v>
      </c>
      <c r="M106" s="119" t="s">
        <v>68</v>
      </c>
      <c r="N106" s="119">
        <v>1.815079048503365</v>
      </c>
      <c r="X106" s="119">
        <v>67.5</v>
      </c>
    </row>
    <row r="107" spans="1:24" s="119" customFormat="1" ht="12.75" hidden="1">
      <c r="A107" s="119">
        <v>1895</v>
      </c>
      <c r="B107" s="119">
        <v>129.16000366210938</v>
      </c>
      <c r="C107" s="119">
        <v>119.95999908447266</v>
      </c>
      <c r="D107" s="119">
        <v>8.688323974609375</v>
      </c>
      <c r="E107" s="119">
        <v>9.033625602722168</v>
      </c>
      <c r="F107" s="119">
        <v>18.781182885428258</v>
      </c>
      <c r="G107" s="119" t="s">
        <v>56</v>
      </c>
      <c r="H107" s="119">
        <v>-10.197071649202513</v>
      </c>
      <c r="I107" s="119">
        <v>51.46293201290686</v>
      </c>
      <c r="J107" s="119" t="s">
        <v>62</v>
      </c>
      <c r="K107" s="119">
        <v>1.771410891750442</v>
      </c>
      <c r="L107" s="119">
        <v>0.3251212853237199</v>
      </c>
      <c r="M107" s="119">
        <v>0.41935709098047746</v>
      </c>
      <c r="N107" s="119">
        <v>0.008512851458341245</v>
      </c>
      <c r="O107" s="119">
        <v>0.0711430843234234</v>
      </c>
      <c r="P107" s="119">
        <v>0.009326821892826302</v>
      </c>
      <c r="Q107" s="119">
        <v>0.00865969235618921</v>
      </c>
      <c r="R107" s="119">
        <v>0.00013110885150511328</v>
      </c>
      <c r="S107" s="119">
        <v>0.0009333713808744432</v>
      </c>
      <c r="T107" s="119">
        <v>0.00013719530043994693</v>
      </c>
      <c r="U107" s="119">
        <v>0.00018938420411415913</v>
      </c>
      <c r="V107" s="119">
        <v>4.886328143633779E-06</v>
      </c>
      <c r="W107" s="119">
        <v>5.8194279629519354E-05</v>
      </c>
      <c r="X107" s="119">
        <v>67.5</v>
      </c>
    </row>
    <row r="108" spans="1:24" s="119" customFormat="1" ht="12.75" hidden="1">
      <c r="A108" s="119">
        <v>1893</v>
      </c>
      <c r="B108" s="119">
        <v>65.9000015258789</v>
      </c>
      <c r="C108" s="119">
        <v>78.30000305175781</v>
      </c>
      <c r="D108" s="119">
        <v>9.793821334838867</v>
      </c>
      <c r="E108" s="119">
        <v>9.935720443725586</v>
      </c>
      <c r="F108" s="119">
        <v>10.05386572778841</v>
      </c>
      <c r="G108" s="119" t="s">
        <v>57</v>
      </c>
      <c r="H108" s="119">
        <v>25.974343717708663</v>
      </c>
      <c r="I108" s="119">
        <v>24.37434524358757</v>
      </c>
      <c r="J108" s="119" t="s">
        <v>60</v>
      </c>
      <c r="K108" s="119">
        <v>-1.7185612962392511</v>
      </c>
      <c r="L108" s="119">
        <v>0.0017684254138716651</v>
      </c>
      <c r="M108" s="119">
        <v>0.407975318439672</v>
      </c>
      <c r="N108" s="119">
        <v>8.71554481422409E-05</v>
      </c>
      <c r="O108" s="119">
        <v>-0.06883039815367567</v>
      </c>
      <c r="P108" s="119">
        <v>0.00020262721951872843</v>
      </c>
      <c r="Q108" s="119">
        <v>0.008474344702896002</v>
      </c>
      <c r="R108" s="119">
        <v>6.990231366953713E-06</v>
      </c>
      <c r="S108" s="119">
        <v>-0.0008850247795224155</v>
      </c>
      <c r="T108" s="119">
        <v>1.4449628284238585E-05</v>
      </c>
      <c r="U108" s="119">
        <v>0.00018783638722635253</v>
      </c>
      <c r="V108" s="119">
        <v>5.372347398609894E-07</v>
      </c>
      <c r="W108" s="119">
        <v>-5.453371434387944E-05</v>
      </c>
      <c r="X108" s="119">
        <v>67.5</v>
      </c>
    </row>
    <row r="109" spans="1:24" s="119" customFormat="1" ht="12.75" hidden="1">
      <c r="A109" s="119">
        <v>1896</v>
      </c>
      <c r="B109" s="119">
        <v>77.33999633789062</v>
      </c>
      <c r="C109" s="119">
        <v>78.04000091552734</v>
      </c>
      <c r="D109" s="119">
        <v>9.346866607666016</v>
      </c>
      <c r="E109" s="119">
        <v>9.893387794494629</v>
      </c>
      <c r="F109" s="119">
        <v>4.184465868144292</v>
      </c>
      <c r="G109" s="119" t="s">
        <v>58</v>
      </c>
      <c r="H109" s="119">
        <v>0.7949483524841412</v>
      </c>
      <c r="I109" s="119">
        <v>10.63494469037476</v>
      </c>
      <c r="J109" s="119" t="s">
        <v>61</v>
      </c>
      <c r="K109" s="119">
        <v>0.42946899594797455</v>
      </c>
      <c r="L109" s="119">
        <v>0.3251164758084451</v>
      </c>
      <c r="M109" s="119">
        <v>0.09703870001013346</v>
      </c>
      <c r="N109" s="119">
        <v>0.008512405293431568</v>
      </c>
      <c r="O109" s="119">
        <v>0.01799207428442344</v>
      </c>
      <c r="P109" s="119">
        <v>0.00932462057299996</v>
      </c>
      <c r="Q109" s="119">
        <v>0.0017820644097058633</v>
      </c>
      <c r="R109" s="119">
        <v>0.0001309223724518705</v>
      </c>
      <c r="S109" s="119">
        <v>0.00029650172725764133</v>
      </c>
      <c r="T109" s="119">
        <v>0.0001364322495059531</v>
      </c>
      <c r="U109" s="119">
        <v>2.416336900569199E-05</v>
      </c>
      <c r="V109" s="119">
        <v>4.856704804860393E-06</v>
      </c>
      <c r="W109" s="119">
        <v>2.0313743659376246E-05</v>
      </c>
      <c r="X109" s="119">
        <v>67.5</v>
      </c>
    </row>
    <row r="110" s="119" customFormat="1" ht="12.75" hidden="1">
      <c r="A110" s="119" t="s">
        <v>141</v>
      </c>
    </row>
    <row r="111" spans="1:24" s="119" customFormat="1" ht="12.75" hidden="1">
      <c r="A111" s="119">
        <v>1894</v>
      </c>
      <c r="B111" s="119">
        <v>107.96</v>
      </c>
      <c r="C111" s="119">
        <v>126.36</v>
      </c>
      <c r="D111" s="119">
        <v>8.54620946760119</v>
      </c>
      <c r="E111" s="119">
        <v>8.784183554990431</v>
      </c>
      <c r="F111" s="119">
        <v>10.819641219865764</v>
      </c>
      <c r="G111" s="119" t="s">
        <v>59</v>
      </c>
      <c r="H111" s="119">
        <v>-10.346584895243083</v>
      </c>
      <c r="I111" s="119">
        <v>30.113415104756914</v>
      </c>
      <c r="J111" s="119" t="s">
        <v>73</v>
      </c>
      <c r="K111" s="119">
        <v>2.4024535985482243</v>
      </c>
      <c r="M111" s="119" t="s">
        <v>68</v>
      </c>
      <c r="N111" s="119">
        <v>1.2860666261297113</v>
      </c>
      <c r="X111" s="119">
        <v>67.5</v>
      </c>
    </row>
    <row r="112" spans="1:24" s="119" customFormat="1" ht="12.75" hidden="1">
      <c r="A112" s="119">
        <v>1895</v>
      </c>
      <c r="B112" s="119">
        <v>122.73999786376953</v>
      </c>
      <c r="C112" s="119">
        <v>125.13999938964844</v>
      </c>
      <c r="D112" s="119">
        <v>8.744536399841309</v>
      </c>
      <c r="E112" s="119">
        <v>9.094100952148438</v>
      </c>
      <c r="F112" s="119">
        <v>21.006331480336133</v>
      </c>
      <c r="G112" s="119" t="s">
        <v>56</v>
      </c>
      <c r="H112" s="119">
        <v>1.9347008294046617</v>
      </c>
      <c r="I112" s="119">
        <v>57.17469869317419</v>
      </c>
      <c r="J112" s="119" t="s">
        <v>62</v>
      </c>
      <c r="K112" s="119">
        <v>1.478053405251559</v>
      </c>
      <c r="L112" s="119">
        <v>0.2920723859060328</v>
      </c>
      <c r="M112" s="119">
        <v>0.3499093776489247</v>
      </c>
      <c r="N112" s="119">
        <v>0.0801282644752928</v>
      </c>
      <c r="O112" s="119">
        <v>0.0593612379191955</v>
      </c>
      <c r="P112" s="119">
        <v>0.008378628805150612</v>
      </c>
      <c r="Q112" s="119">
        <v>0.007225622214287606</v>
      </c>
      <c r="R112" s="119">
        <v>0.0012333386268909329</v>
      </c>
      <c r="S112" s="119">
        <v>0.0007787778023172809</v>
      </c>
      <c r="T112" s="119">
        <v>0.00012323691357537942</v>
      </c>
      <c r="U112" s="119">
        <v>0.00015801242507242476</v>
      </c>
      <c r="V112" s="119">
        <v>4.575114371427396E-05</v>
      </c>
      <c r="W112" s="119">
        <v>4.8552767776241176E-05</v>
      </c>
      <c r="X112" s="119">
        <v>67.5</v>
      </c>
    </row>
    <row r="113" spans="1:24" s="119" customFormat="1" ht="12.75" hidden="1">
      <c r="A113" s="119">
        <v>1893</v>
      </c>
      <c r="B113" s="119">
        <v>67.80000305175781</v>
      </c>
      <c r="C113" s="119">
        <v>85.9000015258789</v>
      </c>
      <c r="D113" s="119">
        <v>9.45793628692627</v>
      </c>
      <c r="E113" s="119">
        <v>9.782559394836426</v>
      </c>
      <c r="F113" s="119">
        <v>11.29852996602518</v>
      </c>
      <c r="G113" s="119" t="s">
        <v>57</v>
      </c>
      <c r="H113" s="119">
        <v>28.06692867229944</v>
      </c>
      <c r="I113" s="119">
        <v>28.366931724057256</v>
      </c>
      <c r="J113" s="119" t="s">
        <v>60</v>
      </c>
      <c r="K113" s="119">
        <v>-1.4776155339186599</v>
      </c>
      <c r="L113" s="119">
        <v>0.0015897504592647697</v>
      </c>
      <c r="M113" s="119">
        <v>0.34968627707180544</v>
      </c>
      <c r="N113" s="119">
        <v>-0.0008293436149882671</v>
      </c>
      <c r="O113" s="119">
        <v>-0.059355788783224665</v>
      </c>
      <c r="P113" s="119">
        <v>0.00018208042250804197</v>
      </c>
      <c r="Q113" s="119">
        <v>0.007211752104891674</v>
      </c>
      <c r="R113" s="119">
        <v>-6.668284890798443E-05</v>
      </c>
      <c r="S113" s="119">
        <v>-0.0007776415041766141</v>
      </c>
      <c r="T113" s="119">
        <v>1.297730820147215E-05</v>
      </c>
      <c r="U113" s="119">
        <v>0.00015643550842915852</v>
      </c>
      <c r="V113" s="119">
        <v>-5.274266230184555E-06</v>
      </c>
      <c r="W113" s="119">
        <v>-4.836754680567845E-05</v>
      </c>
      <c r="X113" s="119">
        <v>67.5</v>
      </c>
    </row>
    <row r="114" spans="1:24" s="119" customFormat="1" ht="12.75" hidden="1">
      <c r="A114" s="119">
        <v>1896</v>
      </c>
      <c r="B114" s="119">
        <v>86.0999984741211</v>
      </c>
      <c r="C114" s="119">
        <v>83.19999694824219</v>
      </c>
      <c r="D114" s="119">
        <v>8.827141761779785</v>
      </c>
      <c r="E114" s="119">
        <v>9.8703031539917</v>
      </c>
      <c r="F114" s="119">
        <v>7.224624543529897</v>
      </c>
      <c r="G114" s="119" t="s">
        <v>58</v>
      </c>
      <c r="H114" s="119">
        <v>0.849864770089269</v>
      </c>
      <c r="I114" s="119">
        <v>19.44986324421036</v>
      </c>
      <c r="J114" s="119" t="s">
        <v>61</v>
      </c>
      <c r="K114" s="119">
        <v>-0.03597502881170716</v>
      </c>
      <c r="L114" s="119">
        <v>0.2920680593668534</v>
      </c>
      <c r="M114" s="119">
        <v>-0.012493205926355087</v>
      </c>
      <c r="N114" s="119">
        <v>-0.08012397242393032</v>
      </c>
      <c r="O114" s="119">
        <v>-0.0008043041840961873</v>
      </c>
      <c r="P114" s="119">
        <v>0.008376650128436717</v>
      </c>
      <c r="Q114" s="119">
        <v>-0.0004474907386717932</v>
      </c>
      <c r="R114" s="119">
        <v>-0.0012315346386694637</v>
      </c>
      <c r="S114" s="119">
        <v>4.205420744785008E-05</v>
      </c>
      <c r="T114" s="119">
        <v>0.00012255172923883833</v>
      </c>
      <c r="U114" s="119">
        <v>-2.2267873265746016E-05</v>
      </c>
      <c r="V114" s="119">
        <v>-4.5446113881137124E-05</v>
      </c>
      <c r="W114" s="119">
        <v>4.2369416722570216E-06</v>
      </c>
      <c r="X114" s="119">
        <v>67.5</v>
      </c>
    </row>
    <row r="115" s="119" customFormat="1" ht="12.75" hidden="1">
      <c r="A115" s="119" t="s">
        <v>147</v>
      </c>
    </row>
    <row r="116" spans="1:24" s="119" customFormat="1" ht="12.75" hidden="1">
      <c r="A116" s="119">
        <v>1894</v>
      </c>
      <c r="B116" s="119">
        <v>114.14</v>
      </c>
      <c r="C116" s="119">
        <v>128.34</v>
      </c>
      <c r="D116" s="119">
        <v>8.36050374102579</v>
      </c>
      <c r="E116" s="119">
        <v>8.806403480260183</v>
      </c>
      <c r="F116" s="119">
        <v>13.138609605108329</v>
      </c>
      <c r="G116" s="119" t="s">
        <v>59</v>
      </c>
      <c r="H116" s="119">
        <v>-9.250430087346842</v>
      </c>
      <c r="I116" s="119">
        <v>37.389569912653165</v>
      </c>
      <c r="J116" s="119" t="s">
        <v>73</v>
      </c>
      <c r="K116" s="119">
        <v>3.0621555709362456</v>
      </c>
      <c r="M116" s="119" t="s">
        <v>68</v>
      </c>
      <c r="N116" s="119">
        <v>1.704262491345796</v>
      </c>
      <c r="X116" s="119">
        <v>67.5</v>
      </c>
    </row>
    <row r="117" spans="1:24" s="119" customFormat="1" ht="12.75" hidden="1">
      <c r="A117" s="119">
        <v>1895</v>
      </c>
      <c r="B117" s="119">
        <v>131.0399932861328</v>
      </c>
      <c r="C117" s="119">
        <v>136.24000549316406</v>
      </c>
      <c r="D117" s="119">
        <v>8.769360542297363</v>
      </c>
      <c r="E117" s="119">
        <v>8.887364387512207</v>
      </c>
      <c r="F117" s="119">
        <v>22.955434142814067</v>
      </c>
      <c r="G117" s="119" t="s">
        <v>56</v>
      </c>
      <c r="H117" s="119">
        <v>-1.2153976747036666</v>
      </c>
      <c r="I117" s="119">
        <v>62.32459561142914</v>
      </c>
      <c r="J117" s="119" t="s">
        <v>62</v>
      </c>
      <c r="K117" s="119">
        <v>1.624076222647364</v>
      </c>
      <c r="L117" s="119">
        <v>0.515138948948103</v>
      </c>
      <c r="M117" s="119">
        <v>0.3844783092894243</v>
      </c>
      <c r="N117" s="119">
        <v>0.08247445587764646</v>
      </c>
      <c r="O117" s="119">
        <v>0.06522582966403866</v>
      </c>
      <c r="P117" s="119">
        <v>0.014777715002626922</v>
      </c>
      <c r="Q117" s="119">
        <v>0.007939468544330775</v>
      </c>
      <c r="R117" s="119">
        <v>0.0012694362717524086</v>
      </c>
      <c r="S117" s="119">
        <v>0.000855713958109669</v>
      </c>
      <c r="T117" s="119">
        <v>0.00021739241906722494</v>
      </c>
      <c r="U117" s="119">
        <v>0.00017361924465798177</v>
      </c>
      <c r="V117" s="119">
        <v>4.708721243346971E-05</v>
      </c>
      <c r="W117" s="119">
        <v>5.334816313703379E-05</v>
      </c>
      <c r="X117" s="119">
        <v>67.5</v>
      </c>
    </row>
    <row r="118" spans="1:24" s="119" customFormat="1" ht="12.75" hidden="1">
      <c r="A118" s="119">
        <v>1893</v>
      </c>
      <c r="B118" s="119">
        <v>68.13999938964844</v>
      </c>
      <c r="C118" s="119">
        <v>90.33999633789062</v>
      </c>
      <c r="D118" s="119">
        <v>9.429021835327148</v>
      </c>
      <c r="E118" s="119">
        <v>9.585334777832031</v>
      </c>
      <c r="F118" s="119">
        <v>13.347516069600875</v>
      </c>
      <c r="G118" s="119" t="s">
        <v>57</v>
      </c>
      <c r="H118" s="119">
        <v>32.97451447703289</v>
      </c>
      <c r="I118" s="119">
        <v>33.61451386668133</v>
      </c>
      <c r="J118" s="119" t="s">
        <v>60</v>
      </c>
      <c r="K118" s="119">
        <v>-1.6240759681581387</v>
      </c>
      <c r="L118" s="119">
        <v>0.002803431780014078</v>
      </c>
      <c r="M118" s="119">
        <v>0.38445095083868636</v>
      </c>
      <c r="N118" s="119">
        <v>-0.0008537494847796599</v>
      </c>
      <c r="O118" s="119">
        <v>-0.06522241463306194</v>
      </c>
      <c r="P118" s="119">
        <v>0.0003209667141561007</v>
      </c>
      <c r="Q118" s="119">
        <v>0.007933680026489883</v>
      </c>
      <c r="R118" s="119">
        <v>-6.864047942172238E-05</v>
      </c>
      <c r="S118" s="119">
        <v>-0.0008531241493623516</v>
      </c>
      <c r="T118" s="119">
        <v>2.2869391060811094E-05</v>
      </c>
      <c r="U118" s="119">
        <v>0.00017241963271907368</v>
      </c>
      <c r="V118" s="119">
        <v>-5.4296313588308446E-06</v>
      </c>
      <c r="W118" s="119">
        <v>-5.3018742030498095E-05</v>
      </c>
      <c r="X118" s="119">
        <v>67.5</v>
      </c>
    </row>
    <row r="119" spans="1:24" s="119" customFormat="1" ht="12.75" hidden="1">
      <c r="A119" s="119">
        <v>1896</v>
      </c>
      <c r="B119" s="119">
        <v>96.12000274658203</v>
      </c>
      <c r="C119" s="119">
        <v>91.62000274658203</v>
      </c>
      <c r="D119" s="119">
        <v>8.54025936126709</v>
      </c>
      <c r="E119" s="119">
        <v>9.358576774597168</v>
      </c>
      <c r="F119" s="119">
        <v>9.776899935662339</v>
      </c>
      <c r="G119" s="119" t="s">
        <v>58</v>
      </c>
      <c r="H119" s="119">
        <v>-1.4033594933968203</v>
      </c>
      <c r="I119" s="119">
        <v>27.21664325318521</v>
      </c>
      <c r="J119" s="119" t="s">
        <v>61</v>
      </c>
      <c r="K119" s="119">
        <v>-0.0009091863033910287</v>
      </c>
      <c r="L119" s="119">
        <v>0.5151313206296149</v>
      </c>
      <c r="M119" s="119">
        <v>-0.0045865796934313795</v>
      </c>
      <c r="N119" s="119">
        <v>-0.08247003688692695</v>
      </c>
      <c r="O119" s="119">
        <v>0.0006674464736095062</v>
      </c>
      <c r="P119" s="119">
        <v>0.014774228950008478</v>
      </c>
      <c r="Q119" s="119">
        <v>-0.00030312044420214933</v>
      </c>
      <c r="R119" s="119">
        <v>-0.0012675791622716946</v>
      </c>
      <c r="S119" s="119">
        <v>6.652491171343478E-05</v>
      </c>
      <c r="T119" s="119">
        <v>0.00021618615779093637</v>
      </c>
      <c r="U119" s="119">
        <v>-2.0374306580295366E-05</v>
      </c>
      <c r="V119" s="119">
        <v>-4.677311918251663E-05</v>
      </c>
      <c r="W119" s="119">
        <v>5.919417505047738E-06</v>
      </c>
      <c r="X119" s="119">
        <v>67.5</v>
      </c>
    </row>
    <row r="120" spans="1:14" s="119" customFormat="1" ht="12.75">
      <c r="A120" s="119" t="s">
        <v>153</v>
      </c>
      <c r="E120" s="120" t="s">
        <v>106</v>
      </c>
      <c r="F120" s="120">
        <f>MIN(F91:F119)</f>
        <v>2.976401723132543</v>
      </c>
      <c r="G120" s="120"/>
      <c r="H120" s="120"/>
      <c r="I120" s="121"/>
      <c r="J120" s="121" t="s">
        <v>158</v>
      </c>
      <c r="K120" s="120">
        <f>AVERAGE(K118,K113,K108,K103,K98,K93)</f>
        <v>-1.6271647713293012</v>
      </c>
      <c r="L120" s="120">
        <f>AVERAGE(L118,L113,L108,L103,L98,L93)</f>
        <v>0.0021382883725983765</v>
      </c>
      <c r="M120" s="121" t="s">
        <v>108</v>
      </c>
      <c r="N120" s="120" t="e">
        <f>Mittelwert(K116,K111,K106,K101,K96,K91)</f>
        <v>#NAME?</v>
      </c>
    </row>
    <row r="121" spans="5:14" s="119" customFormat="1" ht="12.75">
      <c r="E121" s="120" t="s">
        <v>107</v>
      </c>
      <c r="F121" s="120">
        <f>MAX(F91:F119)</f>
        <v>26.005746719529533</v>
      </c>
      <c r="G121" s="120"/>
      <c r="H121" s="120"/>
      <c r="I121" s="121"/>
      <c r="J121" s="121" t="s">
        <v>159</v>
      </c>
      <c r="K121" s="120">
        <f>AVERAGE(K119,K114,K109,K104,K99,K94)</f>
        <v>0.214753103991472</v>
      </c>
      <c r="L121" s="120">
        <f>AVERAGE(L119,L114,L109,L104,L99,L94)</f>
        <v>0.39294947702483113</v>
      </c>
      <c r="M121" s="120"/>
      <c r="N121" s="120"/>
    </row>
    <row r="122" spans="5:14" s="119" customFormat="1" ht="12.75">
      <c r="E122" s="120"/>
      <c r="F122" s="120"/>
      <c r="G122" s="120"/>
      <c r="H122" s="120"/>
      <c r="I122" s="120"/>
      <c r="J122" s="121" t="s">
        <v>112</v>
      </c>
      <c r="K122" s="120">
        <f>ABS(K120/$G$33)</f>
        <v>1.0169779820808131</v>
      </c>
      <c r="L122" s="120">
        <f>ABS(L120/$H$33)</f>
        <v>0.005939689923884379</v>
      </c>
      <c r="M122" s="121" t="s">
        <v>111</v>
      </c>
      <c r="N122" s="120">
        <f>K122+L122+L123+K123</f>
        <v>1.3905299042312806</v>
      </c>
    </row>
    <row r="123" spans="5:14" s="119" customFormat="1" ht="12.75">
      <c r="E123" s="120"/>
      <c r="F123" s="120"/>
      <c r="G123" s="120"/>
      <c r="H123" s="120"/>
      <c r="I123" s="120"/>
      <c r="J123" s="120"/>
      <c r="K123" s="120">
        <f>ABS(K121/$G$34)</f>
        <v>0.12201880908606363</v>
      </c>
      <c r="L123" s="120">
        <f>ABS(L121/$H$34)</f>
        <v>0.24559342314051943</v>
      </c>
      <c r="M123" s="120"/>
      <c r="N123" s="120"/>
    </row>
    <row r="124" s="101" customFormat="1" ht="12.75"/>
    <row r="125" s="116" customFormat="1" ht="12.75">
      <c r="A125" s="116" t="s">
        <v>118</v>
      </c>
    </row>
    <row r="126" spans="1:24" s="116" customFormat="1" ht="12.75">
      <c r="A126" s="116">
        <v>1894</v>
      </c>
      <c r="B126" s="116">
        <v>113.94</v>
      </c>
      <c r="C126" s="116">
        <v>126.94</v>
      </c>
      <c r="D126" s="116">
        <v>8.448653338499575</v>
      </c>
      <c r="E126" s="116">
        <v>8.648750638099107</v>
      </c>
      <c r="F126" s="116">
        <v>11.977797819914462</v>
      </c>
      <c r="G126" s="116" t="s">
        <v>59</v>
      </c>
      <c r="H126" s="116">
        <v>-12.709766831959357</v>
      </c>
      <c r="I126" s="116">
        <v>33.73023316804064</v>
      </c>
      <c r="J126" s="116" t="s">
        <v>73</v>
      </c>
      <c r="K126" s="116">
        <v>4.404449223903337</v>
      </c>
      <c r="M126" s="116" t="s">
        <v>68</v>
      </c>
      <c r="N126" s="116">
        <v>3.867616561771067</v>
      </c>
      <c r="X126" s="116">
        <v>67.5</v>
      </c>
    </row>
    <row r="127" spans="1:24" s="116" customFormat="1" ht="12.75">
      <c r="A127" s="116">
        <v>1896</v>
      </c>
      <c r="B127" s="116">
        <v>80.45999908447266</v>
      </c>
      <c r="C127" s="116">
        <v>84.16000366210938</v>
      </c>
      <c r="D127" s="116">
        <v>9.148609161376953</v>
      </c>
      <c r="E127" s="116">
        <v>9.973301887512207</v>
      </c>
      <c r="F127" s="116">
        <v>13.534325419696406</v>
      </c>
      <c r="G127" s="116" t="s">
        <v>56</v>
      </c>
      <c r="H127" s="116">
        <v>22.187936894251806</v>
      </c>
      <c r="I127" s="116">
        <v>35.14793597872446</v>
      </c>
      <c r="J127" s="116" t="s">
        <v>62</v>
      </c>
      <c r="K127" s="116">
        <v>0.7987890753788442</v>
      </c>
      <c r="L127" s="116">
        <v>1.9296833145632686</v>
      </c>
      <c r="M127" s="116">
        <v>0.1891029392813606</v>
      </c>
      <c r="N127" s="116">
        <v>0.05326644798249099</v>
      </c>
      <c r="O127" s="116">
        <v>0.03208093739801092</v>
      </c>
      <c r="P127" s="116">
        <v>0.055356562534543165</v>
      </c>
      <c r="Q127" s="116">
        <v>0.0039049844714523804</v>
      </c>
      <c r="R127" s="116">
        <v>0.0008200058678164336</v>
      </c>
      <c r="S127" s="116">
        <v>0.0004208262486889546</v>
      </c>
      <c r="T127" s="116">
        <v>0.0008145273047540289</v>
      </c>
      <c r="U127" s="116">
        <v>8.538804644282432E-05</v>
      </c>
      <c r="V127" s="116">
        <v>3.045769233327205E-05</v>
      </c>
      <c r="W127" s="116">
        <v>2.62253964179582E-05</v>
      </c>
      <c r="X127" s="116">
        <v>67.5</v>
      </c>
    </row>
    <row r="128" spans="1:24" s="116" customFormat="1" ht="12.75">
      <c r="A128" s="116">
        <v>1895</v>
      </c>
      <c r="B128" s="116">
        <v>150.36000061035156</v>
      </c>
      <c r="C128" s="116">
        <v>141.25999450683594</v>
      </c>
      <c r="D128" s="116">
        <v>8.762186050415039</v>
      </c>
      <c r="E128" s="116">
        <v>9.045875549316406</v>
      </c>
      <c r="F128" s="116">
        <v>19.505959077404537</v>
      </c>
      <c r="G128" s="116" t="s">
        <v>57</v>
      </c>
      <c r="H128" s="116">
        <v>-29.814446409690333</v>
      </c>
      <c r="I128" s="116">
        <v>53.04555420066122</v>
      </c>
      <c r="J128" s="116" t="s">
        <v>60</v>
      </c>
      <c r="K128" s="116">
        <v>0.6596404829389994</v>
      </c>
      <c r="L128" s="116">
        <v>-0.010498788877001581</v>
      </c>
      <c r="M128" s="116">
        <v>-0.1549389155286228</v>
      </c>
      <c r="N128" s="116">
        <v>-0.0005500034102102161</v>
      </c>
      <c r="O128" s="116">
        <v>0.02668635447097427</v>
      </c>
      <c r="P128" s="116">
        <v>-0.001201386724099026</v>
      </c>
      <c r="Q128" s="116">
        <v>-0.00313963452922488</v>
      </c>
      <c r="R128" s="116">
        <v>-4.4262414644496924E-05</v>
      </c>
      <c r="S128" s="116">
        <v>0.0003650523700356198</v>
      </c>
      <c r="T128" s="116">
        <v>-8.556387384074361E-05</v>
      </c>
      <c r="U128" s="116">
        <v>-6.438315302279574E-05</v>
      </c>
      <c r="V128" s="116">
        <v>-3.4891252077766897E-06</v>
      </c>
      <c r="W128" s="116">
        <v>2.3169168242240944E-05</v>
      </c>
      <c r="X128" s="116">
        <v>67.5</v>
      </c>
    </row>
    <row r="129" spans="1:24" s="116" customFormat="1" ht="12.75">
      <c r="A129" s="116">
        <v>1893</v>
      </c>
      <c r="B129" s="116">
        <v>71.18000030517578</v>
      </c>
      <c r="C129" s="116">
        <v>84.58000183105469</v>
      </c>
      <c r="D129" s="116">
        <v>9.533376693725586</v>
      </c>
      <c r="E129" s="116">
        <v>9.554400444030762</v>
      </c>
      <c r="F129" s="116">
        <v>15.112236627208235</v>
      </c>
      <c r="G129" s="116" t="s">
        <v>58</v>
      </c>
      <c r="H129" s="116">
        <v>33.96702019942529</v>
      </c>
      <c r="I129" s="116">
        <v>37.64702050460107</v>
      </c>
      <c r="J129" s="116" t="s">
        <v>61</v>
      </c>
      <c r="K129" s="116">
        <v>0.45048687018890193</v>
      </c>
      <c r="L129" s="116">
        <v>-1.9296547540780447</v>
      </c>
      <c r="M129" s="116">
        <v>0.10841519312192474</v>
      </c>
      <c r="N129" s="116">
        <v>-0.053263608373073784</v>
      </c>
      <c r="O129" s="116">
        <v>0.017805196696038136</v>
      </c>
      <c r="P129" s="116">
        <v>-0.055343524332842654</v>
      </c>
      <c r="Q129" s="116">
        <v>0.0023219816418703853</v>
      </c>
      <c r="R129" s="116">
        <v>-0.0008188103943546521</v>
      </c>
      <c r="S129" s="116">
        <v>0.00020935973518562437</v>
      </c>
      <c r="T129" s="116">
        <v>-0.0008100207118853369</v>
      </c>
      <c r="U129" s="116">
        <v>5.6088573543683496E-05</v>
      </c>
      <c r="V129" s="116">
        <v>-3.025718142115548E-05</v>
      </c>
      <c r="W129" s="116">
        <v>1.2286621188992054E-05</v>
      </c>
      <c r="X129" s="116">
        <v>67.5</v>
      </c>
    </row>
    <row r="130" s="116" customFormat="1" ht="12.75">
      <c r="A130" s="116" t="s">
        <v>124</v>
      </c>
    </row>
    <row r="131" spans="1:24" s="116" customFormat="1" ht="12.75">
      <c r="A131" s="116">
        <v>1894</v>
      </c>
      <c r="B131" s="116">
        <v>119.74</v>
      </c>
      <c r="C131" s="116">
        <v>124.44</v>
      </c>
      <c r="D131" s="116">
        <v>8.42814067468763</v>
      </c>
      <c r="E131" s="116">
        <v>8.717001165633944</v>
      </c>
      <c r="F131" s="116">
        <v>11.685655881459859</v>
      </c>
      <c r="G131" s="116" t="s">
        <v>59</v>
      </c>
      <c r="H131" s="116">
        <v>-19.244323832461475</v>
      </c>
      <c r="I131" s="116">
        <v>32.99567616753851</v>
      </c>
      <c r="J131" s="116" t="s">
        <v>73</v>
      </c>
      <c r="K131" s="116">
        <v>3.487367104205054</v>
      </c>
      <c r="M131" s="116" t="s">
        <v>68</v>
      </c>
      <c r="N131" s="116">
        <v>3.2456784963834555</v>
      </c>
      <c r="X131" s="116">
        <v>67.5</v>
      </c>
    </row>
    <row r="132" spans="1:24" s="116" customFormat="1" ht="12.75">
      <c r="A132" s="116">
        <v>1896</v>
      </c>
      <c r="B132" s="116">
        <v>73.18000030517578</v>
      </c>
      <c r="C132" s="116">
        <v>87.77999877929688</v>
      </c>
      <c r="D132" s="116">
        <v>9.277100563049316</v>
      </c>
      <c r="E132" s="116">
        <v>9.845832824707031</v>
      </c>
      <c r="F132" s="116">
        <v>11.835704221114044</v>
      </c>
      <c r="G132" s="116" t="s">
        <v>56</v>
      </c>
      <c r="H132" s="116">
        <v>24.621702201501805</v>
      </c>
      <c r="I132" s="116">
        <v>30.301702506677582</v>
      </c>
      <c r="J132" s="116" t="s">
        <v>62</v>
      </c>
      <c r="K132" s="116">
        <v>0.3267603173524672</v>
      </c>
      <c r="L132" s="116">
        <v>1.8343532633730788</v>
      </c>
      <c r="M132" s="116">
        <v>0.07735589724506207</v>
      </c>
      <c r="N132" s="116">
        <v>0.0825402914448694</v>
      </c>
      <c r="O132" s="116">
        <v>0.013122943193823292</v>
      </c>
      <c r="P132" s="116">
        <v>0.05262185319448802</v>
      </c>
      <c r="Q132" s="116">
        <v>0.0015973701163356471</v>
      </c>
      <c r="R132" s="116">
        <v>0.0012705920171627112</v>
      </c>
      <c r="S132" s="116">
        <v>0.00017210634257994463</v>
      </c>
      <c r="T132" s="116">
        <v>0.0007743129940602923</v>
      </c>
      <c r="U132" s="116">
        <v>3.4964564313135784E-05</v>
      </c>
      <c r="V132" s="116">
        <v>4.716980133214276E-05</v>
      </c>
      <c r="W132" s="116">
        <v>1.0730461645375934E-05</v>
      </c>
      <c r="X132" s="116">
        <v>67.5</v>
      </c>
    </row>
    <row r="133" spans="1:24" s="116" customFormat="1" ht="12.75">
      <c r="A133" s="116">
        <v>1895</v>
      </c>
      <c r="B133" s="116">
        <v>125.80000305175781</v>
      </c>
      <c r="C133" s="116">
        <v>133.1999969482422</v>
      </c>
      <c r="D133" s="116">
        <v>8.945791244506836</v>
      </c>
      <c r="E133" s="116">
        <v>9.085272789001465</v>
      </c>
      <c r="F133" s="116">
        <v>15.484706913145445</v>
      </c>
      <c r="G133" s="116" t="s">
        <v>57</v>
      </c>
      <c r="H133" s="116">
        <v>-17.096843220287028</v>
      </c>
      <c r="I133" s="116">
        <v>41.203159831470785</v>
      </c>
      <c r="J133" s="116" t="s">
        <v>60</v>
      </c>
      <c r="K133" s="116">
        <v>-0.08136501351853692</v>
      </c>
      <c r="L133" s="116">
        <v>-0.00997987812970403</v>
      </c>
      <c r="M133" s="116">
        <v>0.02011223072864027</v>
      </c>
      <c r="N133" s="116">
        <v>-0.0008530495024878821</v>
      </c>
      <c r="O133" s="116">
        <v>-0.003130046097692024</v>
      </c>
      <c r="P133" s="116">
        <v>-0.0011419099236706313</v>
      </c>
      <c r="Q133" s="116">
        <v>0.00045564513834778583</v>
      </c>
      <c r="R133" s="116">
        <v>-6.863156462202375E-05</v>
      </c>
      <c r="S133" s="116">
        <v>-2.97119951959437E-05</v>
      </c>
      <c r="T133" s="116">
        <v>-8.132261188724822E-05</v>
      </c>
      <c r="U133" s="116">
        <v>1.2622080725441052E-05</v>
      </c>
      <c r="V133" s="116">
        <v>-5.418566788934286E-06</v>
      </c>
      <c r="W133" s="116">
        <v>-1.5119232052114682E-06</v>
      </c>
      <c r="X133" s="116">
        <v>67.5</v>
      </c>
    </row>
    <row r="134" spans="1:24" s="116" customFormat="1" ht="12.75">
      <c r="A134" s="116">
        <v>1893</v>
      </c>
      <c r="B134" s="116">
        <v>65.4800033569336</v>
      </c>
      <c r="C134" s="116">
        <v>76.68000030517578</v>
      </c>
      <c r="D134" s="116">
        <v>9.658230781555176</v>
      </c>
      <c r="E134" s="116">
        <v>9.765896797180176</v>
      </c>
      <c r="F134" s="116">
        <v>12.537347433158907</v>
      </c>
      <c r="G134" s="116" t="s">
        <v>58</v>
      </c>
      <c r="H134" s="116">
        <v>32.84140325542882</v>
      </c>
      <c r="I134" s="116">
        <v>30.821406612362416</v>
      </c>
      <c r="J134" s="116" t="s">
        <v>61</v>
      </c>
      <c r="K134" s="116">
        <v>0.31646807038216884</v>
      </c>
      <c r="L134" s="116">
        <v>-1.8343261151932555</v>
      </c>
      <c r="M134" s="116">
        <v>0.07469560237193713</v>
      </c>
      <c r="N134" s="116">
        <v>-0.08253588321663666</v>
      </c>
      <c r="O134" s="116">
        <v>0.01274419277532461</v>
      </c>
      <c r="P134" s="116">
        <v>-0.05260946184241454</v>
      </c>
      <c r="Q134" s="116">
        <v>0.0015310058120275658</v>
      </c>
      <c r="R134" s="116">
        <v>-0.00126873708167419</v>
      </c>
      <c r="S134" s="116">
        <v>0.00016952224189681271</v>
      </c>
      <c r="T134" s="116">
        <v>-0.0007700306783281107</v>
      </c>
      <c r="U134" s="116">
        <v>3.260680658647605E-05</v>
      </c>
      <c r="V134" s="116">
        <v>-4.6857542526979324E-05</v>
      </c>
      <c r="W134" s="116">
        <v>1.0623412603510563E-05</v>
      </c>
      <c r="X134" s="116">
        <v>67.5</v>
      </c>
    </row>
    <row r="135" s="116" customFormat="1" ht="12.75">
      <c r="A135" s="116" t="s">
        <v>130</v>
      </c>
    </row>
    <row r="136" spans="1:24" s="116" customFormat="1" ht="12.75">
      <c r="A136" s="116">
        <v>1894</v>
      </c>
      <c r="B136" s="116">
        <v>116.2</v>
      </c>
      <c r="C136" s="116">
        <v>117.9</v>
      </c>
      <c r="D136" s="116">
        <v>8.56003082251674</v>
      </c>
      <c r="E136" s="116">
        <v>8.77401549133143</v>
      </c>
      <c r="F136" s="116">
        <v>13.944846769547395</v>
      </c>
      <c r="G136" s="116" t="s">
        <v>59</v>
      </c>
      <c r="H136" s="116">
        <v>-9.937701138743108</v>
      </c>
      <c r="I136" s="116">
        <v>38.7622988612569</v>
      </c>
      <c r="J136" s="116" t="s">
        <v>73</v>
      </c>
      <c r="K136" s="116">
        <v>1.7519922482821393</v>
      </c>
      <c r="M136" s="116" t="s">
        <v>68</v>
      </c>
      <c r="N136" s="116">
        <v>1.5760678993503183</v>
      </c>
      <c r="X136" s="116">
        <v>67.5</v>
      </c>
    </row>
    <row r="137" spans="1:24" s="116" customFormat="1" ht="12.75">
      <c r="A137" s="116">
        <v>1896</v>
      </c>
      <c r="B137" s="116">
        <v>85.95999908447266</v>
      </c>
      <c r="C137" s="116">
        <v>88.45999908447266</v>
      </c>
      <c r="D137" s="116">
        <v>9.304475784301758</v>
      </c>
      <c r="E137" s="116">
        <v>9.898758888244629</v>
      </c>
      <c r="F137" s="116">
        <v>13.076032931731236</v>
      </c>
      <c r="G137" s="116" t="s">
        <v>56</v>
      </c>
      <c r="H137" s="116">
        <v>14.93665116643573</v>
      </c>
      <c r="I137" s="116">
        <v>33.39665025090839</v>
      </c>
      <c r="J137" s="116" t="s">
        <v>62</v>
      </c>
      <c r="K137" s="116">
        <v>0.41903960042242655</v>
      </c>
      <c r="L137" s="116">
        <v>1.2494077827794305</v>
      </c>
      <c r="M137" s="116">
        <v>0.09920205955630379</v>
      </c>
      <c r="N137" s="116">
        <v>0.06295945031648041</v>
      </c>
      <c r="O137" s="116">
        <v>0.01682935524240865</v>
      </c>
      <c r="P137" s="116">
        <v>0.03584159113075217</v>
      </c>
      <c r="Q137" s="116">
        <v>0.002048510326406546</v>
      </c>
      <c r="R137" s="116">
        <v>0.0009691628383518626</v>
      </c>
      <c r="S137" s="116">
        <v>0.00022074938009485336</v>
      </c>
      <c r="T137" s="116">
        <v>0.0005273896767503488</v>
      </c>
      <c r="U137" s="116">
        <v>4.4808745315470835E-05</v>
      </c>
      <c r="V137" s="116">
        <v>3.598102223571644E-05</v>
      </c>
      <c r="W137" s="116">
        <v>1.3759804847281886E-05</v>
      </c>
      <c r="X137" s="116">
        <v>67.5</v>
      </c>
    </row>
    <row r="138" spans="1:24" s="116" customFormat="1" ht="12.75">
      <c r="A138" s="116">
        <v>1895</v>
      </c>
      <c r="B138" s="116">
        <v>120.27999877929688</v>
      </c>
      <c r="C138" s="116">
        <v>114.27999877929688</v>
      </c>
      <c r="D138" s="116">
        <v>8.91256046295166</v>
      </c>
      <c r="E138" s="116">
        <v>9.353963851928711</v>
      </c>
      <c r="F138" s="116">
        <v>14.541082441289676</v>
      </c>
      <c r="G138" s="116" t="s">
        <v>57</v>
      </c>
      <c r="H138" s="116">
        <v>-13.9524639915509</v>
      </c>
      <c r="I138" s="116">
        <v>38.827534787745975</v>
      </c>
      <c r="J138" s="116" t="s">
        <v>60</v>
      </c>
      <c r="K138" s="116">
        <v>0.1559312617236123</v>
      </c>
      <c r="L138" s="116">
        <v>-0.006797407666922549</v>
      </c>
      <c r="M138" s="116">
        <v>-0.03586574164533503</v>
      </c>
      <c r="N138" s="116">
        <v>-0.0006506725111662661</v>
      </c>
      <c r="O138" s="116">
        <v>0.0064308791659760285</v>
      </c>
      <c r="P138" s="116">
        <v>-0.000777812412852321</v>
      </c>
      <c r="Q138" s="116">
        <v>-0.0006902503701548202</v>
      </c>
      <c r="R138" s="116">
        <v>-5.2342307190989234E-05</v>
      </c>
      <c r="S138" s="116">
        <v>9.793662443749377E-05</v>
      </c>
      <c r="T138" s="116">
        <v>-5.539508902141747E-05</v>
      </c>
      <c r="U138" s="116">
        <v>-1.168155455896934E-05</v>
      </c>
      <c r="V138" s="116">
        <v>-4.130125124817184E-06</v>
      </c>
      <c r="W138" s="116">
        <v>6.505334361441306E-06</v>
      </c>
      <c r="X138" s="116">
        <v>67.5</v>
      </c>
    </row>
    <row r="139" spans="1:24" s="116" customFormat="1" ht="12.75">
      <c r="A139" s="116">
        <v>1893</v>
      </c>
      <c r="B139" s="116">
        <v>63.2599983215332</v>
      </c>
      <c r="C139" s="116">
        <v>91.66000366210938</v>
      </c>
      <c r="D139" s="116">
        <v>9.733013153076172</v>
      </c>
      <c r="E139" s="116">
        <v>9.721014022827148</v>
      </c>
      <c r="F139" s="116">
        <v>8.537365656305289</v>
      </c>
      <c r="G139" s="116" t="s">
        <v>58</v>
      </c>
      <c r="H139" s="116">
        <v>25.064777578725824</v>
      </c>
      <c r="I139" s="116">
        <v>20.824775900259027</v>
      </c>
      <c r="J139" s="116" t="s">
        <v>61</v>
      </c>
      <c r="K139" s="116">
        <v>0.388946819423259</v>
      </c>
      <c r="L139" s="116">
        <v>-1.2493892919818155</v>
      </c>
      <c r="M139" s="116">
        <v>0.092491606086404</v>
      </c>
      <c r="N139" s="116">
        <v>-0.06295608794577835</v>
      </c>
      <c r="O139" s="116">
        <v>0.015552202127923975</v>
      </c>
      <c r="P139" s="116">
        <v>-0.03583315033086577</v>
      </c>
      <c r="Q139" s="116">
        <v>0.0019287169268442134</v>
      </c>
      <c r="R139" s="116">
        <v>-0.0009677483609493548</v>
      </c>
      <c r="S139" s="116">
        <v>0.00019783504847739023</v>
      </c>
      <c r="T139" s="116">
        <v>-0.0005244723589047821</v>
      </c>
      <c r="U139" s="116">
        <v>4.325927576638971E-05</v>
      </c>
      <c r="V139" s="116">
        <v>-3.574319554237526E-05</v>
      </c>
      <c r="W139" s="116">
        <v>1.2124885743013546E-05</v>
      </c>
      <c r="X139" s="116">
        <v>67.5</v>
      </c>
    </row>
    <row r="140" s="116" customFormat="1" ht="12.75">
      <c r="A140" s="116" t="s">
        <v>136</v>
      </c>
    </row>
    <row r="141" spans="1:24" s="116" customFormat="1" ht="12.75">
      <c r="A141" s="116">
        <v>1894</v>
      </c>
      <c r="B141" s="116">
        <v>120.88</v>
      </c>
      <c r="C141" s="116">
        <v>107.28</v>
      </c>
      <c r="D141" s="116">
        <v>8.383268314084589</v>
      </c>
      <c r="E141" s="116">
        <v>8.938412734477357</v>
      </c>
      <c r="F141" s="116">
        <v>12.271854009621787</v>
      </c>
      <c r="G141" s="116" t="s">
        <v>59</v>
      </c>
      <c r="H141" s="116">
        <v>-18.541990525600994</v>
      </c>
      <c r="I141" s="116">
        <v>34.838009474398994</v>
      </c>
      <c r="J141" s="116" t="s">
        <v>73</v>
      </c>
      <c r="K141" s="116">
        <v>2.822759778754487</v>
      </c>
      <c r="M141" s="116" t="s">
        <v>68</v>
      </c>
      <c r="N141" s="116">
        <v>2.5578437738056343</v>
      </c>
      <c r="X141" s="116">
        <v>67.5</v>
      </c>
    </row>
    <row r="142" spans="1:24" s="116" customFormat="1" ht="12.75">
      <c r="A142" s="116">
        <v>1896</v>
      </c>
      <c r="B142" s="116">
        <v>77.33999633789062</v>
      </c>
      <c r="C142" s="116">
        <v>78.04000091552734</v>
      </c>
      <c r="D142" s="116">
        <v>9.346866607666016</v>
      </c>
      <c r="E142" s="116">
        <v>9.893387794494629</v>
      </c>
      <c r="F142" s="116">
        <v>9.537633340096438</v>
      </c>
      <c r="G142" s="116" t="s">
        <v>56</v>
      </c>
      <c r="H142" s="116">
        <v>14.400182993284702</v>
      </c>
      <c r="I142" s="116">
        <v>24.24017933117533</v>
      </c>
      <c r="J142" s="116" t="s">
        <v>62</v>
      </c>
      <c r="K142" s="116">
        <v>0.4795835810591387</v>
      </c>
      <c r="L142" s="116">
        <v>1.6054106730367703</v>
      </c>
      <c r="M142" s="116">
        <v>0.11353510534897514</v>
      </c>
      <c r="N142" s="116">
        <v>0.0052656004988035545</v>
      </c>
      <c r="O142" s="116">
        <v>0.019260799621988806</v>
      </c>
      <c r="P142" s="116">
        <v>0.0460541412790389</v>
      </c>
      <c r="Q142" s="116">
        <v>0.0023445515407672685</v>
      </c>
      <c r="R142" s="116">
        <v>8.098339046324486E-05</v>
      </c>
      <c r="S142" s="116">
        <v>0.0002526310185089262</v>
      </c>
      <c r="T142" s="116">
        <v>0.0006776550390892341</v>
      </c>
      <c r="U142" s="116">
        <v>5.12895231407478E-05</v>
      </c>
      <c r="V142" s="116">
        <v>2.987228321874069E-06</v>
      </c>
      <c r="W142" s="116">
        <v>1.5741697824225857E-05</v>
      </c>
      <c r="X142" s="116">
        <v>67.5</v>
      </c>
    </row>
    <row r="143" spans="1:24" s="116" customFormat="1" ht="12.75">
      <c r="A143" s="116">
        <v>1895</v>
      </c>
      <c r="B143" s="116">
        <v>129.16000366210938</v>
      </c>
      <c r="C143" s="116">
        <v>119.95999908447266</v>
      </c>
      <c r="D143" s="116">
        <v>8.688323974609375</v>
      </c>
      <c r="E143" s="116">
        <v>9.033625602722168</v>
      </c>
      <c r="F143" s="116">
        <v>14.043042331755286</v>
      </c>
      <c r="G143" s="116" t="s">
        <v>57</v>
      </c>
      <c r="H143" s="116">
        <v>-23.18020517539037</v>
      </c>
      <c r="I143" s="116">
        <v>38.47979848671901</v>
      </c>
      <c r="J143" s="116" t="s">
        <v>60</v>
      </c>
      <c r="K143" s="116">
        <v>0.18012672441923108</v>
      </c>
      <c r="L143" s="116">
        <v>-0.008735140332747849</v>
      </c>
      <c r="M143" s="116">
        <v>-0.04144418720396656</v>
      </c>
      <c r="N143" s="116">
        <v>5.5005874724799564E-05</v>
      </c>
      <c r="O143" s="116">
        <v>0.0074267046985815885</v>
      </c>
      <c r="P143" s="116">
        <v>-0.0009994692848342118</v>
      </c>
      <c r="Q143" s="116">
        <v>-0.0007982616738075671</v>
      </c>
      <c r="R143" s="116">
        <v>4.376464212425771E-06</v>
      </c>
      <c r="S143" s="116">
        <v>0.0001129163756541021</v>
      </c>
      <c r="T143" s="116">
        <v>-7.117608415036503E-05</v>
      </c>
      <c r="U143" s="116">
        <v>-1.3543328798040637E-05</v>
      </c>
      <c r="V143" s="116">
        <v>3.448564633565053E-07</v>
      </c>
      <c r="W143" s="116">
        <v>7.492504913169745E-06</v>
      </c>
      <c r="X143" s="116">
        <v>67.5</v>
      </c>
    </row>
    <row r="144" spans="1:24" s="116" customFormat="1" ht="12.75">
      <c r="A144" s="116">
        <v>1893</v>
      </c>
      <c r="B144" s="116">
        <v>65.9000015258789</v>
      </c>
      <c r="C144" s="116">
        <v>78.30000305175781</v>
      </c>
      <c r="D144" s="116">
        <v>9.793821334838867</v>
      </c>
      <c r="E144" s="116">
        <v>9.935720443725586</v>
      </c>
      <c r="F144" s="116">
        <v>10.05386572778841</v>
      </c>
      <c r="G144" s="116" t="s">
        <v>58</v>
      </c>
      <c r="H144" s="116">
        <v>25.974343717708663</v>
      </c>
      <c r="I144" s="116">
        <v>24.37434524358757</v>
      </c>
      <c r="J144" s="116" t="s">
        <v>61</v>
      </c>
      <c r="K144" s="116">
        <v>0.44447134257621806</v>
      </c>
      <c r="L144" s="116">
        <v>-1.6053869086372117</v>
      </c>
      <c r="M144" s="116">
        <v>0.10570051794388453</v>
      </c>
      <c r="N144" s="116">
        <v>0.0052653131879068695</v>
      </c>
      <c r="O144" s="116">
        <v>0.01777139441345193</v>
      </c>
      <c r="P144" s="116">
        <v>-0.04604329473548074</v>
      </c>
      <c r="Q144" s="116">
        <v>0.002204472777660027</v>
      </c>
      <c r="R144" s="116">
        <v>8.086504864228881E-05</v>
      </c>
      <c r="S144" s="116">
        <v>0.00022599186627398582</v>
      </c>
      <c r="T144" s="116">
        <v>-0.0006739067569390083</v>
      </c>
      <c r="U144" s="116">
        <v>4.9469115911581315E-05</v>
      </c>
      <c r="V144" s="116">
        <v>2.9672558141636205E-06</v>
      </c>
      <c r="W144" s="116">
        <v>1.3844255867158924E-05</v>
      </c>
      <c r="X144" s="116">
        <v>67.5</v>
      </c>
    </row>
    <row r="145" s="116" customFormat="1" ht="12.75">
      <c r="A145" s="116" t="s">
        <v>142</v>
      </c>
    </row>
    <row r="146" spans="1:24" s="116" customFormat="1" ht="12.75">
      <c r="A146" s="116">
        <v>1894</v>
      </c>
      <c r="B146" s="116">
        <v>107.96</v>
      </c>
      <c r="C146" s="116">
        <v>126.36</v>
      </c>
      <c r="D146" s="116">
        <v>8.54620946760119</v>
      </c>
      <c r="E146" s="116">
        <v>8.784183554990431</v>
      </c>
      <c r="F146" s="116">
        <v>11.29224165276865</v>
      </c>
      <c r="G146" s="116" t="s">
        <v>59</v>
      </c>
      <c r="H146" s="116">
        <v>-9.03123508599414</v>
      </c>
      <c r="I146" s="116">
        <v>31.428764914005853</v>
      </c>
      <c r="J146" s="116" t="s">
        <v>73</v>
      </c>
      <c r="K146" s="116">
        <v>2.358933285156414</v>
      </c>
      <c r="M146" s="116" t="s">
        <v>68</v>
      </c>
      <c r="N146" s="116">
        <v>2.137764685561216</v>
      </c>
      <c r="X146" s="116">
        <v>67.5</v>
      </c>
    </row>
    <row r="147" spans="1:24" s="116" customFormat="1" ht="12.75">
      <c r="A147" s="116">
        <v>1896</v>
      </c>
      <c r="B147" s="116">
        <v>86.0999984741211</v>
      </c>
      <c r="C147" s="116">
        <v>83.19999694824219</v>
      </c>
      <c r="D147" s="116">
        <v>8.827141761779785</v>
      </c>
      <c r="E147" s="116">
        <v>9.8703031539917</v>
      </c>
      <c r="F147" s="116">
        <v>14.338936968606433</v>
      </c>
      <c r="G147" s="116" t="s">
        <v>56</v>
      </c>
      <c r="H147" s="116">
        <v>20.002749866138487</v>
      </c>
      <c r="I147" s="116">
        <v>38.60274834025958</v>
      </c>
      <c r="J147" s="116" t="s">
        <v>62</v>
      </c>
      <c r="K147" s="116">
        <v>0.45244676325162786</v>
      </c>
      <c r="L147" s="116">
        <v>1.4606977584245349</v>
      </c>
      <c r="M147" s="116">
        <v>0.10711082661045744</v>
      </c>
      <c r="N147" s="116">
        <v>0.08379440097750171</v>
      </c>
      <c r="O147" s="116">
        <v>0.018171166671457985</v>
      </c>
      <c r="P147" s="116">
        <v>0.04190286667768884</v>
      </c>
      <c r="Q147" s="116">
        <v>0.0022118161137071207</v>
      </c>
      <c r="R147" s="116">
        <v>0.001289885908312426</v>
      </c>
      <c r="S147" s="116">
        <v>0.00023835082817566015</v>
      </c>
      <c r="T147" s="116">
        <v>0.0006165762614195878</v>
      </c>
      <c r="U147" s="116">
        <v>4.8366689901118165E-05</v>
      </c>
      <c r="V147" s="116">
        <v>4.788697655853263E-05</v>
      </c>
      <c r="W147" s="116">
        <v>1.4853783366304206E-05</v>
      </c>
      <c r="X147" s="116">
        <v>67.5</v>
      </c>
    </row>
    <row r="148" spans="1:24" s="116" customFormat="1" ht="12.75">
      <c r="A148" s="116">
        <v>1895</v>
      </c>
      <c r="B148" s="116">
        <v>122.73999786376953</v>
      </c>
      <c r="C148" s="116">
        <v>125.13999938964844</v>
      </c>
      <c r="D148" s="116">
        <v>8.744536399841309</v>
      </c>
      <c r="E148" s="116">
        <v>9.094100952148438</v>
      </c>
      <c r="F148" s="116">
        <v>13.830813887913889</v>
      </c>
      <c r="G148" s="116" t="s">
        <v>57</v>
      </c>
      <c r="H148" s="116">
        <v>-17.595508750423775</v>
      </c>
      <c r="I148" s="116">
        <v>37.644489113345756</v>
      </c>
      <c r="J148" s="116" t="s">
        <v>60</v>
      </c>
      <c r="K148" s="116">
        <v>0.33060500047749036</v>
      </c>
      <c r="L148" s="116">
        <v>-0.007946746962852592</v>
      </c>
      <c r="M148" s="116">
        <v>-0.07743010490487573</v>
      </c>
      <c r="N148" s="116">
        <v>-0.0008659811293497427</v>
      </c>
      <c r="O148" s="116">
        <v>0.013411035020067207</v>
      </c>
      <c r="P148" s="116">
        <v>-0.0009093595671913042</v>
      </c>
      <c r="Q148" s="116">
        <v>-0.00155827052422205</v>
      </c>
      <c r="R148" s="116">
        <v>-6.965429108630608E-05</v>
      </c>
      <c r="S148" s="116">
        <v>0.00018638782383783537</v>
      </c>
      <c r="T148" s="116">
        <v>-6.476633093513529E-05</v>
      </c>
      <c r="U148" s="116">
        <v>-3.1225519908311125E-05</v>
      </c>
      <c r="V148" s="116">
        <v>-5.49497365673002E-06</v>
      </c>
      <c r="W148" s="116">
        <v>1.1913978450872385E-05</v>
      </c>
      <c r="X148" s="116">
        <v>67.5</v>
      </c>
    </row>
    <row r="149" spans="1:24" s="116" customFormat="1" ht="12.75">
      <c r="A149" s="116">
        <v>1893</v>
      </c>
      <c r="B149" s="116">
        <v>67.80000305175781</v>
      </c>
      <c r="C149" s="116">
        <v>85.9000015258789</v>
      </c>
      <c r="D149" s="116">
        <v>9.45793628692627</v>
      </c>
      <c r="E149" s="116">
        <v>9.782559394836426</v>
      </c>
      <c r="F149" s="116">
        <v>11.29852996602518</v>
      </c>
      <c r="G149" s="116" t="s">
        <v>58</v>
      </c>
      <c r="H149" s="116">
        <v>28.06692867229944</v>
      </c>
      <c r="I149" s="116">
        <v>28.366931724057256</v>
      </c>
      <c r="J149" s="116" t="s">
        <v>61</v>
      </c>
      <c r="K149" s="116">
        <v>0.30888251364580865</v>
      </c>
      <c r="L149" s="116">
        <v>-1.4606761416135916</v>
      </c>
      <c r="M149" s="116">
        <v>0.07400883752360535</v>
      </c>
      <c r="N149" s="116">
        <v>-0.08378992607624111</v>
      </c>
      <c r="O149" s="116">
        <v>0.012261135261158995</v>
      </c>
      <c r="P149" s="116">
        <v>-0.04189299823342468</v>
      </c>
      <c r="Q149" s="116">
        <v>0.0015696889800833821</v>
      </c>
      <c r="R149" s="116">
        <v>-0.0012880038572132602</v>
      </c>
      <c r="S149" s="116">
        <v>0.00014856209616527063</v>
      </c>
      <c r="T149" s="116">
        <v>-0.0006131652375366336</v>
      </c>
      <c r="U149" s="116">
        <v>3.693648059096307E-05</v>
      </c>
      <c r="V149" s="116">
        <v>-4.757066100475478E-05</v>
      </c>
      <c r="W149" s="116">
        <v>8.870851016968097E-06</v>
      </c>
      <c r="X149" s="116">
        <v>67.5</v>
      </c>
    </row>
    <row r="150" s="116" customFormat="1" ht="12.75">
      <c r="A150" s="116" t="s">
        <v>148</v>
      </c>
    </row>
    <row r="151" spans="1:24" s="116" customFormat="1" ht="12.75">
      <c r="A151" s="116">
        <v>1894</v>
      </c>
      <c r="B151" s="116">
        <v>114.14</v>
      </c>
      <c r="C151" s="116">
        <v>128.34</v>
      </c>
      <c r="D151" s="116">
        <v>8.36050374102579</v>
      </c>
      <c r="E151" s="116">
        <v>8.806403480260183</v>
      </c>
      <c r="F151" s="116">
        <v>13.046820775335783</v>
      </c>
      <c r="G151" s="116" t="s">
        <v>59</v>
      </c>
      <c r="H151" s="116">
        <v>-9.511640745942458</v>
      </c>
      <c r="I151" s="116">
        <v>37.128359254057536</v>
      </c>
      <c r="J151" s="116" t="s">
        <v>73</v>
      </c>
      <c r="K151" s="116">
        <v>2.8366682445806832</v>
      </c>
      <c r="M151" s="116" t="s">
        <v>68</v>
      </c>
      <c r="N151" s="116">
        <v>2.45471601202019</v>
      </c>
      <c r="X151" s="116">
        <v>67.5</v>
      </c>
    </row>
    <row r="152" spans="1:24" s="116" customFormat="1" ht="12.75">
      <c r="A152" s="116">
        <v>1896</v>
      </c>
      <c r="B152" s="116">
        <v>96.12000274658203</v>
      </c>
      <c r="C152" s="116">
        <v>91.62000274658203</v>
      </c>
      <c r="D152" s="116">
        <v>8.54025936126709</v>
      </c>
      <c r="E152" s="116">
        <v>9.358576774597168</v>
      </c>
      <c r="F152" s="116">
        <v>16.303786544892876</v>
      </c>
      <c r="G152" s="116" t="s">
        <v>56</v>
      </c>
      <c r="H152" s="116">
        <v>16.76599332461226</v>
      </c>
      <c r="I152" s="116">
        <v>45.38599607119429</v>
      </c>
      <c r="J152" s="116" t="s">
        <v>62</v>
      </c>
      <c r="K152" s="116">
        <v>0.7082265122021701</v>
      </c>
      <c r="L152" s="116">
        <v>1.5155465963151797</v>
      </c>
      <c r="M152" s="116">
        <v>0.16766328527421417</v>
      </c>
      <c r="N152" s="116">
        <v>0.08589218735150293</v>
      </c>
      <c r="O152" s="116">
        <v>0.028443673534543072</v>
      </c>
      <c r="P152" s="116">
        <v>0.043476274272898026</v>
      </c>
      <c r="Q152" s="116">
        <v>0.003462232395365222</v>
      </c>
      <c r="R152" s="116">
        <v>0.0013221654952015188</v>
      </c>
      <c r="S152" s="116">
        <v>0.0003731203487053972</v>
      </c>
      <c r="T152" s="116">
        <v>0.0006397248607273869</v>
      </c>
      <c r="U152" s="116">
        <v>7.57258517332691E-05</v>
      </c>
      <c r="V152" s="116">
        <v>4.908654159082132E-05</v>
      </c>
      <c r="W152" s="116">
        <v>2.325950932155943E-05</v>
      </c>
      <c r="X152" s="116">
        <v>67.5</v>
      </c>
    </row>
    <row r="153" spans="1:24" s="116" customFormat="1" ht="12.75">
      <c r="A153" s="116">
        <v>1895</v>
      </c>
      <c r="B153" s="116">
        <v>131.0399932861328</v>
      </c>
      <c r="C153" s="116">
        <v>136.24000549316406</v>
      </c>
      <c r="D153" s="116">
        <v>8.769360542297363</v>
      </c>
      <c r="E153" s="116">
        <v>8.887364387512207</v>
      </c>
      <c r="F153" s="116">
        <v>16.681568506554616</v>
      </c>
      <c r="G153" s="116" t="s">
        <v>57</v>
      </c>
      <c r="H153" s="116">
        <v>-18.249104650910652</v>
      </c>
      <c r="I153" s="116">
        <v>45.29088863522216</v>
      </c>
      <c r="J153" s="116" t="s">
        <v>60</v>
      </c>
      <c r="K153" s="116">
        <v>0.33848488580694197</v>
      </c>
      <c r="L153" s="116">
        <v>-0.008245261156796666</v>
      </c>
      <c r="M153" s="116">
        <v>-0.078452674276051</v>
      </c>
      <c r="N153" s="116">
        <v>-0.00088770834227938</v>
      </c>
      <c r="O153" s="116">
        <v>0.013863176849360092</v>
      </c>
      <c r="P153" s="116">
        <v>-0.0009435230011561041</v>
      </c>
      <c r="Q153" s="116">
        <v>-0.0015391872039679224</v>
      </c>
      <c r="R153" s="116">
        <v>-7.140316986288223E-05</v>
      </c>
      <c r="S153" s="116">
        <v>0.0002034460629035556</v>
      </c>
      <c r="T153" s="116">
        <v>-6.719857866314414E-05</v>
      </c>
      <c r="U153" s="116">
        <v>-2.8152284242866072E-05</v>
      </c>
      <c r="V153" s="116">
        <v>-5.632593840885782E-06</v>
      </c>
      <c r="W153" s="116">
        <v>1.331719572895886E-05</v>
      </c>
      <c r="X153" s="116">
        <v>67.5</v>
      </c>
    </row>
    <row r="154" spans="1:24" s="116" customFormat="1" ht="12.75">
      <c r="A154" s="116">
        <v>1893</v>
      </c>
      <c r="B154" s="116">
        <v>68.13999938964844</v>
      </c>
      <c r="C154" s="116">
        <v>90.33999633789062</v>
      </c>
      <c r="D154" s="116">
        <v>9.429021835327148</v>
      </c>
      <c r="E154" s="116">
        <v>9.585334777832031</v>
      </c>
      <c r="F154" s="116">
        <v>13.347516069600875</v>
      </c>
      <c r="G154" s="116" t="s">
        <v>58</v>
      </c>
      <c r="H154" s="116">
        <v>32.97451447703289</v>
      </c>
      <c r="I154" s="116">
        <v>33.61451386668133</v>
      </c>
      <c r="J154" s="116" t="s">
        <v>61</v>
      </c>
      <c r="K154" s="116">
        <v>0.6221035080003263</v>
      </c>
      <c r="L154" s="116">
        <v>-1.5155241671682382</v>
      </c>
      <c r="M154" s="116">
        <v>0.14817609499470005</v>
      </c>
      <c r="N154" s="116">
        <v>-0.08588759993110022</v>
      </c>
      <c r="O154" s="116">
        <v>0.024836563606566678</v>
      </c>
      <c r="P154" s="116">
        <v>-0.043466034889308044</v>
      </c>
      <c r="Q154" s="116">
        <v>0.0031012829459205766</v>
      </c>
      <c r="R154" s="116">
        <v>-0.0013202360334557642</v>
      </c>
      <c r="S154" s="116">
        <v>0.00031277546915811616</v>
      </c>
      <c r="T154" s="116">
        <v>-0.0006361857028088007</v>
      </c>
      <c r="U154" s="116">
        <v>7.029831799295008E-05</v>
      </c>
      <c r="V154" s="116">
        <v>-4.876230564658574E-05</v>
      </c>
      <c r="W154" s="116">
        <v>1.9069794749716368E-05</v>
      </c>
      <c r="X154" s="116">
        <v>67.5</v>
      </c>
    </row>
    <row r="155" spans="1:14" s="116" customFormat="1" ht="12.75">
      <c r="A155" s="116" t="s">
        <v>154</v>
      </c>
      <c r="E155" s="117" t="s">
        <v>106</v>
      </c>
      <c r="F155" s="117">
        <f>MIN(F126:F154)</f>
        <v>8.537365656305289</v>
      </c>
      <c r="G155" s="117"/>
      <c r="H155" s="117"/>
      <c r="I155" s="118"/>
      <c r="J155" s="118" t="s">
        <v>158</v>
      </c>
      <c r="K155" s="117">
        <f>AVERAGE(K153,K148,K143,K138,K133,K128)</f>
        <v>0.2639038903079564</v>
      </c>
      <c r="L155" s="117">
        <f>AVERAGE(L153,L148,L143,L138,L133,L128)</f>
        <v>-0.008700537187670878</v>
      </c>
      <c r="M155" s="118" t="s">
        <v>108</v>
      </c>
      <c r="N155" s="117" t="e">
        <f>Mittelwert(K151,K146,K141,K136,K131,K126)</f>
        <v>#NAME?</v>
      </c>
    </row>
    <row r="156" spans="5:14" s="116" customFormat="1" ht="12.75">
      <c r="E156" s="117" t="s">
        <v>107</v>
      </c>
      <c r="F156" s="117">
        <f>MAX(F126:F154)</f>
        <v>19.505959077404537</v>
      </c>
      <c r="G156" s="117"/>
      <c r="H156" s="117"/>
      <c r="I156" s="118"/>
      <c r="J156" s="118" t="s">
        <v>159</v>
      </c>
      <c r="K156" s="117">
        <f>AVERAGE(K154,K149,K144,K139,K134,K129)</f>
        <v>0.42189318736944714</v>
      </c>
      <c r="L156" s="117">
        <f>AVERAGE(L154,L149,L144,L139,L134,L129)</f>
        <v>-1.5991595631120263</v>
      </c>
      <c r="M156" s="117"/>
      <c r="N156" s="117"/>
    </row>
    <row r="157" spans="5:14" s="116" customFormat="1" ht="12.75">
      <c r="E157" s="117"/>
      <c r="F157" s="117"/>
      <c r="G157" s="117"/>
      <c r="H157" s="117"/>
      <c r="I157" s="117"/>
      <c r="J157" s="118" t="s">
        <v>112</v>
      </c>
      <c r="K157" s="117">
        <f>ABS(K155/$G$33)</f>
        <v>0.16493993144247274</v>
      </c>
      <c r="L157" s="117">
        <f>ABS(L155/$H$33)</f>
        <v>0.02416815885464133</v>
      </c>
      <c r="M157" s="118" t="s">
        <v>111</v>
      </c>
      <c r="N157" s="117">
        <f>K157+L157+L158+K158</f>
        <v>1.4282948555202255</v>
      </c>
    </row>
    <row r="158" spans="5:14" s="116" customFormat="1" ht="12.75">
      <c r="E158" s="117"/>
      <c r="F158" s="117"/>
      <c r="G158" s="117"/>
      <c r="H158" s="117"/>
      <c r="I158" s="117"/>
      <c r="J158" s="117"/>
      <c r="K158" s="117">
        <f>ABS(K156/$G$34)</f>
        <v>0.23971203827809498</v>
      </c>
      <c r="L158" s="117">
        <f>ABS(L156/$H$34)</f>
        <v>0.9994747269450164</v>
      </c>
      <c r="M158" s="117"/>
      <c r="N158" s="117"/>
    </row>
    <row r="159" s="101" customFormat="1" ht="12.75"/>
    <row r="160" s="119" customFormat="1" ht="12.75" hidden="1">
      <c r="A160" s="119" t="s">
        <v>119</v>
      </c>
    </row>
    <row r="161" spans="1:24" s="119" customFormat="1" ht="12.75" hidden="1">
      <c r="A161" s="119">
        <v>1894</v>
      </c>
      <c r="B161" s="119">
        <v>113.94</v>
      </c>
      <c r="C161" s="119">
        <v>126.94</v>
      </c>
      <c r="D161" s="119">
        <v>8.448653338499575</v>
      </c>
      <c r="E161" s="119">
        <v>8.648750638099107</v>
      </c>
      <c r="F161" s="119">
        <v>22.058179711383964</v>
      </c>
      <c r="G161" s="119" t="s">
        <v>59</v>
      </c>
      <c r="H161" s="119">
        <v>15.677223559283448</v>
      </c>
      <c r="I161" s="119">
        <v>62.117223559283445</v>
      </c>
      <c r="J161" s="119" t="s">
        <v>73</v>
      </c>
      <c r="K161" s="119">
        <v>4.86314968843507</v>
      </c>
      <c r="M161" s="119" t="s">
        <v>68</v>
      </c>
      <c r="N161" s="119">
        <v>2.6723567761996923</v>
      </c>
      <c r="X161" s="119">
        <v>67.5</v>
      </c>
    </row>
    <row r="162" spans="1:24" s="119" customFormat="1" ht="12.75" hidden="1">
      <c r="A162" s="119">
        <v>1896</v>
      </c>
      <c r="B162" s="119">
        <v>80.45999908447266</v>
      </c>
      <c r="C162" s="119">
        <v>84.16000366210938</v>
      </c>
      <c r="D162" s="119">
        <v>9.148609161376953</v>
      </c>
      <c r="E162" s="119">
        <v>9.973301887512207</v>
      </c>
      <c r="F162" s="119">
        <v>13.534325419696406</v>
      </c>
      <c r="G162" s="119" t="s">
        <v>56</v>
      </c>
      <c r="H162" s="119">
        <v>22.187936894251806</v>
      </c>
      <c r="I162" s="119">
        <v>35.14793597872446</v>
      </c>
      <c r="J162" s="119" t="s">
        <v>62</v>
      </c>
      <c r="K162" s="119">
        <v>2.061652348796512</v>
      </c>
      <c r="L162" s="119">
        <v>0.6035810339330699</v>
      </c>
      <c r="M162" s="119">
        <v>0.4880679156958411</v>
      </c>
      <c r="N162" s="119">
        <v>0.05440337137299021</v>
      </c>
      <c r="O162" s="119">
        <v>0.0827999025358936</v>
      </c>
      <c r="P162" s="119">
        <v>0.017314565468545633</v>
      </c>
      <c r="Q162" s="119">
        <v>0.010078734029971944</v>
      </c>
      <c r="R162" s="119">
        <v>0.0008374770015148379</v>
      </c>
      <c r="S162" s="119">
        <v>0.001086332994183509</v>
      </c>
      <c r="T162" s="119">
        <v>0.00025475895886688894</v>
      </c>
      <c r="U162" s="119">
        <v>0.00022046499420611546</v>
      </c>
      <c r="V162" s="119">
        <v>3.107102324576557E-05</v>
      </c>
      <c r="W162" s="119">
        <v>6.773723997363526E-05</v>
      </c>
      <c r="X162" s="119">
        <v>67.5</v>
      </c>
    </row>
    <row r="163" spans="1:24" s="119" customFormat="1" ht="12.75" hidden="1">
      <c r="A163" s="119">
        <v>1893</v>
      </c>
      <c r="B163" s="119">
        <v>71.18000030517578</v>
      </c>
      <c r="C163" s="119">
        <v>84.58000183105469</v>
      </c>
      <c r="D163" s="119">
        <v>9.533376693725586</v>
      </c>
      <c r="E163" s="119">
        <v>9.554400444030762</v>
      </c>
      <c r="F163" s="119">
        <v>4.173388512198118</v>
      </c>
      <c r="G163" s="119" t="s">
        <v>57</v>
      </c>
      <c r="H163" s="119">
        <v>6.716584050148327</v>
      </c>
      <c r="I163" s="119">
        <v>10.39658435532411</v>
      </c>
      <c r="J163" s="119" t="s">
        <v>60</v>
      </c>
      <c r="K163" s="119">
        <v>0.3367346089865078</v>
      </c>
      <c r="L163" s="119">
        <v>0.003285392936737504</v>
      </c>
      <c r="M163" s="119">
        <v>-0.08518462095036546</v>
      </c>
      <c r="N163" s="119">
        <v>-0.0005623334374022772</v>
      </c>
      <c r="O163" s="119">
        <v>0.012641844556314157</v>
      </c>
      <c r="P163" s="119">
        <v>0.0003758360121773811</v>
      </c>
      <c r="Q163" s="119">
        <v>-0.0020188658517724086</v>
      </c>
      <c r="R163" s="119">
        <v>-4.517821259027186E-05</v>
      </c>
      <c r="S163" s="119">
        <v>9.300925297112104E-05</v>
      </c>
      <c r="T163" s="119">
        <v>2.675222241607295E-05</v>
      </c>
      <c r="U163" s="119">
        <v>-6.115782190610287E-05</v>
      </c>
      <c r="V163" s="119">
        <v>-3.5632296630058896E-06</v>
      </c>
      <c r="W163" s="119">
        <v>3.557333018511148E-06</v>
      </c>
      <c r="X163" s="119">
        <v>67.5</v>
      </c>
    </row>
    <row r="164" spans="1:24" s="119" customFormat="1" ht="12.75" hidden="1">
      <c r="A164" s="119">
        <v>1895</v>
      </c>
      <c r="B164" s="119">
        <v>150.36000061035156</v>
      </c>
      <c r="C164" s="119">
        <v>141.25999450683594</v>
      </c>
      <c r="D164" s="119">
        <v>8.762186050415039</v>
      </c>
      <c r="E164" s="119">
        <v>9.045875549316406</v>
      </c>
      <c r="F164" s="119">
        <v>19.195104252217188</v>
      </c>
      <c r="G164" s="119" t="s">
        <v>58</v>
      </c>
      <c r="H164" s="119">
        <v>-30.659801739955213</v>
      </c>
      <c r="I164" s="119">
        <v>52.20019887039634</v>
      </c>
      <c r="J164" s="119" t="s">
        <v>61</v>
      </c>
      <c r="K164" s="119">
        <v>-2.0339666197872766</v>
      </c>
      <c r="L164" s="119">
        <v>0.6035720923940776</v>
      </c>
      <c r="M164" s="119">
        <v>-0.4805766023072963</v>
      </c>
      <c r="N164" s="119">
        <v>-0.05440046505180511</v>
      </c>
      <c r="O164" s="119">
        <v>-0.08182913678004596</v>
      </c>
      <c r="P164" s="119">
        <v>0.017310485974013076</v>
      </c>
      <c r="Q164" s="119">
        <v>-0.009874465064977533</v>
      </c>
      <c r="R164" s="119">
        <v>-0.0008362575304135874</v>
      </c>
      <c r="S164" s="119">
        <v>-0.001082344054870475</v>
      </c>
      <c r="T164" s="119">
        <v>0.00025335044053394136</v>
      </c>
      <c r="U164" s="119">
        <v>-0.00021181249842727395</v>
      </c>
      <c r="V164" s="119">
        <v>-3.086603116546699E-05</v>
      </c>
      <c r="W164" s="119">
        <v>-6.764376586974783E-05</v>
      </c>
      <c r="X164" s="119">
        <v>67.5</v>
      </c>
    </row>
    <row r="165" s="119" customFormat="1" ht="12.75" hidden="1">
      <c r="A165" s="119" t="s">
        <v>125</v>
      </c>
    </row>
    <row r="166" spans="1:24" s="119" customFormat="1" ht="12.75" hidden="1">
      <c r="A166" s="119">
        <v>1894</v>
      </c>
      <c r="B166" s="119">
        <v>119.74</v>
      </c>
      <c r="C166" s="119">
        <v>124.44</v>
      </c>
      <c r="D166" s="119">
        <v>8.42814067468763</v>
      </c>
      <c r="E166" s="119">
        <v>8.717001165633944</v>
      </c>
      <c r="F166" s="119">
        <v>21.662378985181928</v>
      </c>
      <c r="G166" s="119" t="s">
        <v>59</v>
      </c>
      <c r="H166" s="119">
        <v>8.926001229557073</v>
      </c>
      <c r="I166" s="119">
        <v>61.16600122955707</v>
      </c>
      <c r="J166" s="119" t="s">
        <v>73</v>
      </c>
      <c r="K166" s="119">
        <v>3.703056372679231</v>
      </c>
      <c r="M166" s="119" t="s">
        <v>68</v>
      </c>
      <c r="N166" s="119">
        <v>1.979161232266638</v>
      </c>
      <c r="X166" s="119">
        <v>67.5</v>
      </c>
    </row>
    <row r="167" spans="1:24" s="119" customFormat="1" ht="12.75" hidden="1">
      <c r="A167" s="119">
        <v>1896</v>
      </c>
      <c r="B167" s="119">
        <v>73.18000030517578</v>
      </c>
      <c r="C167" s="119">
        <v>87.77999877929688</v>
      </c>
      <c r="D167" s="119">
        <v>9.277100563049316</v>
      </c>
      <c r="E167" s="119">
        <v>9.845832824707031</v>
      </c>
      <c r="F167" s="119">
        <v>11.835704221114044</v>
      </c>
      <c r="G167" s="119" t="s">
        <v>56</v>
      </c>
      <c r="H167" s="119">
        <v>24.621702201501805</v>
      </c>
      <c r="I167" s="119">
        <v>30.301702506677582</v>
      </c>
      <c r="J167" s="119" t="s">
        <v>62</v>
      </c>
      <c r="K167" s="119">
        <v>1.8355689518569804</v>
      </c>
      <c r="L167" s="119">
        <v>0.3634174091949463</v>
      </c>
      <c r="M167" s="119">
        <v>0.4345462137295289</v>
      </c>
      <c r="N167" s="119">
        <v>0.08493422689925058</v>
      </c>
      <c r="O167" s="119">
        <v>0.07371993514616028</v>
      </c>
      <c r="P167" s="119">
        <v>0.010425041131678638</v>
      </c>
      <c r="Q167" s="119">
        <v>0.008973537709183977</v>
      </c>
      <c r="R167" s="119">
        <v>0.0013074212793971465</v>
      </c>
      <c r="S167" s="119">
        <v>0.0009672101004383805</v>
      </c>
      <c r="T167" s="119">
        <v>0.00015336951387737312</v>
      </c>
      <c r="U167" s="119">
        <v>0.00019628696327831527</v>
      </c>
      <c r="V167" s="119">
        <v>4.850915457331614E-05</v>
      </c>
      <c r="W167" s="119">
        <v>6.030771328789245E-05</v>
      </c>
      <c r="X167" s="119">
        <v>67.5</v>
      </c>
    </row>
    <row r="168" spans="1:24" s="119" customFormat="1" ht="12.75" hidden="1">
      <c r="A168" s="119">
        <v>1893</v>
      </c>
      <c r="B168" s="119">
        <v>65.4800033569336</v>
      </c>
      <c r="C168" s="119">
        <v>76.68000030517578</v>
      </c>
      <c r="D168" s="119">
        <v>9.658230781555176</v>
      </c>
      <c r="E168" s="119">
        <v>9.765896797180176</v>
      </c>
      <c r="F168" s="119">
        <v>3.7478262261563127</v>
      </c>
      <c r="G168" s="119" t="s">
        <v>57</v>
      </c>
      <c r="H168" s="119">
        <v>11.233530577950333</v>
      </c>
      <c r="I168" s="119">
        <v>9.213533934883923</v>
      </c>
      <c r="J168" s="119" t="s">
        <v>60</v>
      </c>
      <c r="K168" s="119">
        <v>-0.09588434980360376</v>
      </c>
      <c r="L168" s="119">
        <v>0.0019788513235754375</v>
      </c>
      <c r="M168" s="119">
        <v>0.017766026345803435</v>
      </c>
      <c r="N168" s="119">
        <v>-0.0008781971673244245</v>
      </c>
      <c r="O168" s="119">
        <v>-0.004644784355189033</v>
      </c>
      <c r="P168" s="119">
        <v>0.00022639313999961785</v>
      </c>
      <c r="Q168" s="119">
        <v>0.00013146824873581223</v>
      </c>
      <c r="R168" s="119">
        <v>-7.058396100967296E-05</v>
      </c>
      <c r="S168" s="119">
        <v>-0.0001259545309414528</v>
      </c>
      <c r="T168" s="119">
        <v>1.611316808723869E-05</v>
      </c>
      <c r="U168" s="119">
        <v>-1.2711085512197853E-05</v>
      </c>
      <c r="V168" s="119">
        <v>-5.571832626758141E-06</v>
      </c>
      <c r="W168" s="119">
        <v>-9.832695072492586E-06</v>
      </c>
      <c r="X168" s="119">
        <v>67.5</v>
      </c>
    </row>
    <row r="169" spans="1:24" s="119" customFormat="1" ht="12.75" hidden="1">
      <c r="A169" s="119">
        <v>1895</v>
      </c>
      <c r="B169" s="119">
        <v>125.80000305175781</v>
      </c>
      <c r="C169" s="119">
        <v>133.1999969482422</v>
      </c>
      <c r="D169" s="119">
        <v>8.945791244506836</v>
      </c>
      <c r="E169" s="119">
        <v>9.085272789001465</v>
      </c>
      <c r="F169" s="119">
        <v>13.24876472521123</v>
      </c>
      <c r="G169" s="119" t="s">
        <v>58</v>
      </c>
      <c r="H169" s="119">
        <v>-23.046447811457682</v>
      </c>
      <c r="I169" s="119">
        <v>35.25355524030014</v>
      </c>
      <c r="J169" s="119" t="s">
        <v>61</v>
      </c>
      <c r="K169" s="119">
        <v>-1.8330628926700998</v>
      </c>
      <c r="L169" s="119">
        <v>0.3634120216137686</v>
      </c>
      <c r="M169" s="119">
        <v>-0.43418288793381715</v>
      </c>
      <c r="N169" s="119">
        <v>-0.0849296866160984</v>
      </c>
      <c r="O169" s="119">
        <v>-0.07357346543590201</v>
      </c>
      <c r="P169" s="119">
        <v>0.010422582633078643</v>
      </c>
      <c r="Q169" s="119">
        <v>-0.008972574609203378</v>
      </c>
      <c r="R169" s="119">
        <v>-0.0013055145752800526</v>
      </c>
      <c r="S169" s="119">
        <v>-0.0009589738445470454</v>
      </c>
      <c r="T169" s="119">
        <v>0.00015252073170941104</v>
      </c>
      <c r="U169" s="119">
        <v>-0.00019587496077376576</v>
      </c>
      <c r="V169" s="119">
        <v>-4.818809768601861E-05</v>
      </c>
      <c r="W169" s="119">
        <v>-5.950074276533041E-05</v>
      </c>
      <c r="X169" s="119">
        <v>67.5</v>
      </c>
    </row>
    <row r="170" s="119" customFormat="1" ht="12.75" hidden="1">
      <c r="A170" s="119" t="s">
        <v>131</v>
      </c>
    </row>
    <row r="171" spans="1:24" s="119" customFormat="1" ht="12.75" hidden="1">
      <c r="A171" s="119">
        <v>1894</v>
      </c>
      <c r="B171" s="119">
        <v>116.2</v>
      </c>
      <c r="C171" s="119">
        <v>117.9</v>
      </c>
      <c r="D171" s="119">
        <v>8.56003082251674</v>
      </c>
      <c r="E171" s="119">
        <v>8.77401549133143</v>
      </c>
      <c r="F171" s="119">
        <v>17.93645523002515</v>
      </c>
      <c r="G171" s="119" t="s">
        <v>59</v>
      </c>
      <c r="H171" s="119">
        <v>1.1577180249901744</v>
      </c>
      <c r="I171" s="119">
        <v>49.857718024990184</v>
      </c>
      <c r="J171" s="119" t="s">
        <v>73</v>
      </c>
      <c r="K171" s="119">
        <v>1.449841205530059</v>
      </c>
      <c r="M171" s="119" t="s">
        <v>68</v>
      </c>
      <c r="N171" s="119">
        <v>0.7758839178146181</v>
      </c>
      <c r="X171" s="119">
        <v>67.5</v>
      </c>
    </row>
    <row r="172" spans="1:24" s="119" customFormat="1" ht="12.75" hidden="1">
      <c r="A172" s="119">
        <v>1896</v>
      </c>
      <c r="B172" s="119">
        <v>85.95999908447266</v>
      </c>
      <c r="C172" s="119">
        <v>88.45999908447266</v>
      </c>
      <c r="D172" s="119">
        <v>9.304475784301758</v>
      </c>
      <c r="E172" s="119">
        <v>9.898758888244629</v>
      </c>
      <c r="F172" s="119">
        <v>13.076032931731236</v>
      </c>
      <c r="G172" s="119" t="s">
        <v>56</v>
      </c>
      <c r="H172" s="119">
        <v>14.93665116643573</v>
      </c>
      <c r="I172" s="119">
        <v>33.39665025090839</v>
      </c>
      <c r="J172" s="119" t="s">
        <v>62</v>
      </c>
      <c r="K172" s="119">
        <v>1.1485268015303565</v>
      </c>
      <c r="L172" s="119">
        <v>0.22498219476967826</v>
      </c>
      <c r="M172" s="119">
        <v>0.2718986500886696</v>
      </c>
      <c r="N172" s="119">
        <v>0.06308184297173827</v>
      </c>
      <c r="O172" s="119">
        <v>0.04612693610428879</v>
      </c>
      <c r="P172" s="119">
        <v>0.006453884239342413</v>
      </c>
      <c r="Q172" s="119">
        <v>0.005614810909545098</v>
      </c>
      <c r="R172" s="119">
        <v>0.000971020806816885</v>
      </c>
      <c r="S172" s="119">
        <v>0.0006051810721308762</v>
      </c>
      <c r="T172" s="119">
        <v>9.493584320070476E-05</v>
      </c>
      <c r="U172" s="119">
        <v>0.00012281200062675966</v>
      </c>
      <c r="V172" s="119">
        <v>3.6024951741358846E-05</v>
      </c>
      <c r="W172" s="119">
        <v>3.773254187665932E-05</v>
      </c>
      <c r="X172" s="119">
        <v>67.5</v>
      </c>
    </row>
    <row r="173" spans="1:24" s="119" customFormat="1" ht="12.75" hidden="1">
      <c r="A173" s="119">
        <v>1893</v>
      </c>
      <c r="B173" s="119">
        <v>63.2599983215332</v>
      </c>
      <c r="C173" s="119">
        <v>91.66000366210938</v>
      </c>
      <c r="D173" s="119">
        <v>9.733013153076172</v>
      </c>
      <c r="E173" s="119">
        <v>9.721014022827148</v>
      </c>
      <c r="F173" s="119">
        <v>3.4543991002966115</v>
      </c>
      <c r="G173" s="119" t="s">
        <v>57</v>
      </c>
      <c r="H173" s="119">
        <v>12.666147404180684</v>
      </c>
      <c r="I173" s="119">
        <v>8.426145725713889</v>
      </c>
      <c r="J173" s="119" t="s">
        <v>60</v>
      </c>
      <c r="K173" s="119">
        <v>-0.44675797615598</v>
      </c>
      <c r="L173" s="119">
        <v>0.0012250708786717488</v>
      </c>
      <c r="M173" s="119">
        <v>0.10291035667692268</v>
      </c>
      <c r="N173" s="119">
        <v>-0.0006524384265092205</v>
      </c>
      <c r="O173" s="119">
        <v>-0.01839991247738683</v>
      </c>
      <c r="P173" s="119">
        <v>0.0001402121331520893</v>
      </c>
      <c r="Q173" s="119">
        <v>0.0019879870248177955</v>
      </c>
      <c r="R173" s="119">
        <v>-5.244631646588116E-05</v>
      </c>
      <c r="S173" s="119">
        <v>-0.0002783054368602969</v>
      </c>
      <c r="T173" s="119">
        <v>9.9830501199427E-06</v>
      </c>
      <c r="U173" s="119">
        <v>3.4222824006341735E-05</v>
      </c>
      <c r="V173" s="119">
        <v>-4.143119460627012E-06</v>
      </c>
      <c r="W173" s="119">
        <v>-1.8453863044433412E-05</v>
      </c>
      <c r="X173" s="119">
        <v>67.5</v>
      </c>
    </row>
    <row r="174" spans="1:24" s="119" customFormat="1" ht="12.75" hidden="1">
      <c r="A174" s="119">
        <v>1895</v>
      </c>
      <c r="B174" s="119">
        <v>120.27999877929688</v>
      </c>
      <c r="C174" s="119">
        <v>114.27999877929688</v>
      </c>
      <c r="D174" s="119">
        <v>8.91256046295166</v>
      </c>
      <c r="E174" s="119">
        <v>9.353963851928711</v>
      </c>
      <c r="F174" s="119">
        <v>15.040919796344703</v>
      </c>
      <c r="G174" s="119" t="s">
        <v>58</v>
      </c>
      <c r="H174" s="119">
        <v>-12.617800470456615</v>
      </c>
      <c r="I174" s="119">
        <v>40.16219830884026</v>
      </c>
      <c r="J174" s="119" t="s">
        <v>61</v>
      </c>
      <c r="K174" s="119">
        <v>-1.0580742528644025</v>
      </c>
      <c r="L174" s="119">
        <v>0.22497885937288348</v>
      </c>
      <c r="M174" s="119">
        <v>-0.25167108377537006</v>
      </c>
      <c r="N174" s="119">
        <v>-0.06307846888448275</v>
      </c>
      <c r="O174" s="119">
        <v>-0.042298196831468425</v>
      </c>
      <c r="P174" s="119">
        <v>0.0064523609890139695</v>
      </c>
      <c r="Q174" s="119">
        <v>-0.005251095994085686</v>
      </c>
      <c r="R174" s="119">
        <v>-0.0009696034195280434</v>
      </c>
      <c r="S174" s="119">
        <v>-0.0005373920485822954</v>
      </c>
      <c r="T174" s="119">
        <v>9.44094965272642E-05</v>
      </c>
      <c r="U174" s="119">
        <v>-0.00011794738579120003</v>
      </c>
      <c r="V174" s="119">
        <v>-3.5785914954101805E-05</v>
      </c>
      <c r="W174" s="119">
        <v>-3.291199865111725E-05</v>
      </c>
      <c r="X174" s="119">
        <v>67.5</v>
      </c>
    </row>
    <row r="175" s="119" customFormat="1" ht="12.75" hidden="1">
      <c r="A175" s="119" t="s">
        <v>137</v>
      </c>
    </row>
    <row r="176" spans="1:24" s="119" customFormat="1" ht="12.75" hidden="1">
      <c r="A176" s="119">
        <v>1894</v>
      </c>
      <c r="B176" s="119">
        <v>120.88</v>
      </c>
      <c r="C176" s="119">
        <v>107.28</v>
      </c>
      <c r="D176" s="119">
        <v>8.383268314084589</v>
      </c>
      <c r="E176" s="119">
        <v>8.938412734477357</v>
      </c>
      <c r="F176" s="119">
        <v>19.337758678787594</v>
      </c>
      <c r="G176" s="119" t="s">
        <v>59</v>
      </c>
      <c r="H176" s="119">
        <v>1.5170856023087822</v>
      </c>
      <c r="I176" s="119">
        <v>54.897085602308785</v>
      </c>
      <c r="J176" s="119" t="s">
        <v>73</v>
      </c>
      <c r="K176" s="119">
        <v>2.3173687791674875</v>
      </c>
      <c r="M176" s="119" t="s">
        <v>68</v>
      </c>
      <c r="N176" s="119">
        <v>1.2402863899514882</v>
      </c>
      <c r="X176" s="119">
        <v>67.5</v>
      </c>
    </row>
    <row r="177" spans="1:24" s="119" customFormat="1" ht="12.75" hidden="1">
      <c r="A177" s="119">
        <v>1896</v>
      </c>
      <c r="B177" s="119">
        <v>77.33999633789062</v>
      </c>
      <c r="C177" s="119">
        <v>78.04000091552734</v>
      </c>
      <c r="D177" s="119">
        <v>9.346866607666016</v>
      </c>
      <c r="E177" s="119">
        <v>9.893387794494629</v>
      </c>
      <c r="F177" s="119">
        <v>9.537633340096438</v>
      </c>
      <c r="G177" s="119" t="s">
        <v>56</v>
      </c>
      <c r="H177" s="119">
        <v>14.400182993284702</v>
      </c>
      <c r="I177" s="119">
        <v>24.24017933117533</v>
      </c>
      <c r="J177" s="119" t="s">
        <v>62</v>
      </c>
      <c r="K177" s="119">
        <v>1.4478699011781686</v>
      </c>
      <c r="L177" s="119">
        <v>0.3162691317124604</v>
      </c>
      <c r="M177" s="119">
        <v>0.34276380459392214</v>
      </c>
      <c r="N177" s="119">
        <v>0.0037361892482690013</v>
      </c>
      <c r="O177" s="119">
        <v>0.05814927384081873</v>
      </c>
      <c r="P177" s="119">
        <v>0.009072616115940577</v>
      </c>
      <c r="Q177" s="119">
        <v>0.007078141901861669</v>
      </c>
      <c r="R177" s="119">
        <v>5.74665355111253E-05</v>
      </c>
      <c r="S177" s="119">
        <v>0.0007629191162030139</v>
      </c>
      <c r="T177" s="119">
        <v>0.0001334791474994641</v>
      </c>
      <c r="U177" s="119">
        <v>0.00015482004491079946</v>
      </c>
      <c r="V177" s="119">
        <v>2.1423646651501193E-06</v>
      </c>
      <c r="W177" s="119">
        <v>4.757280140065363E-05</v>
      </c>
      <c r="X177" s="119">
        <v>67.5</v>
      </c>
    </row>
    <row r="178" spans="1:24" s="119" customFormat="1" ht="12.75" hidden="1">
      <c r="A178" s="119">
        <v>1893</v>
      </c>
      <c r="B178" s="119">
        <v>65.9000015258789</v>
      </c>
      <c r="C178" s="119">
        <v>78.30000305175781</v>
      </c>
      <c r="D178" s="119">
        <v>9.793821334838867</v>
      </c>
      <c r="E178" s="119">
        <v>9.935720443725586</v>
      </c>
      <c r="F178" s="119">
        <v>1.8526278499691509</v>
      </c>
      <c r="G178" s="119" t="s">
        <v>57</v>
      </c>
      <c r="H178" s="119">
        <v>6.091463950750921</v>
      </c>
      <c r="I178" s="119">
        <v>4.491465476629825</v>
      </c>
      <c r="J178" s="119" t="s">
        <v>60</v>
      </c>
      <c r="K178" s="119">
        <v>-0.1815299855731432</v>
      </c>
      <c r="L178" s="119">
        <v>0.0017212282810094993</v>
      </c>
      <c r="M178" s="119">
        <v>0.0391070479548931</v>
      </c>
      <c r="N178" s="119">
        <v>3.870739895136187E-05</v>
      </c>
      <c r="O178" s="119">
        <v>-0.007912430821262122</v>
      </c>
      <c r="P178" s="119">
        <v>0.00019699552494161589</v>
      </c>
      <c r="Q178" s="119">
        <v>0.0006227464686171981</v>
      </c>
      <c r="R178" s="119">
        <v>3.121761883400139E-06</v>
      </c>
      <c r="S178" s="119">
        <v>-0.00015460073441490665</v>
      </c>
      <c r="T178" s="119">
        <v>1.4026944471900844E-05</v>
      </c>
      <c r="U178" s="119">
        <v>1.3423120372779026E-06</v>
      </c>
      <c r="V178" s="119">
        <v>2.4341697756964664E-07</v>
      </c>
      <c r="W178" s="119">
        <v>-1.1181211407756037E-05</v>
      </c>
      <c r="X178" s="119">
        <v>67.5</v>
      </c>
    </row>
    <row r="179" spans="1:24" s="119" customFormat="1" ht="12.75" hidden="1">
      <c r="A179" s="119">
        <v>1895</v>
      </c>
      <c r="B179" s="119">
        <v>129.16000366210938</v>
      </c>
      <c r="C179" s="119">
        <v>119.95999908447266</v>
      </c>
      <c r="D179" s="119">
        <v>8.688323974609375</v>
      </c>
      <c r="E179" s="119">
        <v>9.033625602722168</v>
      </c>
      <c r="F179" s="119">
        <v>14.121641894784002</v>
      </c>
      <c r="G179" s="119" t="s">
        <v>58</v>
      </c>
      <c r="H179" s="119">
        <v>-22.96483194820513</v>
      </c>
      <c r="I179" s="119">
        <v>38.69517171390425</v>
      </c>
      <c r="J179" s="119" t="s">
        <v>61</v>
      </c>
      <c r="K179" s="119">
        <v>-1.4364449572035451</v>
      </c>
      <c r="L179" s="119">
        <v>0.316264447966189</v>
      </c>
      <c r="M179" s="119">
        <v>-0.34052557105150577</v>
      </c>
      <c r="N179" s="119">
        <v>0.0037359887360841047</v>
      </c>
      <c r="O179" s="119">
        <v>-0.05760843242714791</v>
      </c>
      <c r="P179" s="119">
        <v>0.009070477162221272</v>
      </c>
      <c r="Q179" s="119">
        <v>-0.007050693555864893</v>
      </c>
      <c r="R179" s="119">
        <v>5.738168093036989E-05</v>
      </c>
      <c r="S179" s="119">
        <v>-0.0007470904836673798</v>
      </c>
      <c r="T179" s="119">
        <v>0.00013274007550836297</v>
      </c>
      <c r="U179" s="119">
        <v>-0.00015481422578231155</v>
      </c>
      <c r="V179" s="119">
        <v>2.1284911401071514E-06</v>
      </c>
      <c r="W179" s="119">
        <v>-4.624015510961331E-05</v>
      </c>
      <c r="X179" s="119">
        <v>67.5</v>
      </c>
    </row>
    <row r="180" s="119" customFormat="1" ht="12.75" hidden="1">
      <c r="A180" s="119" t="s">
        <v>143</v>
      </c>
    </row>
    <row r="181" spans="1:24" s="119" customFormat="1" ht="12.75" hidden="1">
      <c r="A181" s="119">
        <v>1894</v>
      </c>
      <c r="B181" s="119">
        <v>107.96</v>
      </c>
      <c r="C181" s="119">
        <v>126.36</v>
      </c>
      <c r="D181" s="119">
        <v>8.54620946760119</v>
      </c>
      <c r="E181" s="119">
        <v>8.784183554990431</v>
      </c>
      <c r="F181" s="119">
        <v>18.164500475620837</v>
      </c>
      <c r="G181" s="119" t="s">
        <v>59</v>
      </c>
      <c r="H181" s="119">
        <v>10.095756136219748</v>
      </c>
      <c r="I181" s="119">
        <v>50.55575613621974</v>
      </c>
      <c r="J181" s="119" t="s">
        <v>73</v>
      </c>
      <c r="K181" s="119">
        <v>2.158386098557927</v>
      </c>
      <c r="M181" s="119" t="s">
        <v>68</v>
      </c>
      <c r="N181" s="119">
        <v>1.1577737112896833</v>
      </c>
      <c r="X181" s="119">
        <v>67.5</v>
      </c>
    </row>
    <row r="182" spans="1:24" s="119" customFormat="1" ht="12.75" hidden="1">
      <c r="A182" s="119">
        <v>1896</v>
      </c>
      <c r="B182" s="119">
        <v>86.0999984741211</v>
      </c>
      <c r="C182" s="119">
        <v>83.19999694824219</v>
      </c>
      <c r="D182" s="119">
        <v>8.827141761779785</v>
      </c>
      <c r="E182" s="119">
        <v>9.8703031539917</v>
      </c>
      <c r="F182" s="119">
        <v>14.338936968606433</v>
      </c>
      <c r="G182" s="119" t="s">
        <v>56</v>
      </c>
      <c r="H182" s="119">
        <v>20.002749866138487</v>
      </c>
      <c r="I182" s="119">
        <v>38.60274834025958</v>
      </c>
      <c r="J182" s="119" t="s">
        <v>62</v>
      </c>
      <c r="K182" s="119">
        <v>1.40001018402166</v>
      </c>
      <c r="L182" s="119">
        <v>0.2794368906401193</v>
      </c>
      <c r="M182" s="119">
        <v>0.3314333580220223</v>
      </c>
      <c r="N182" s="119">
        <v>0.08455576139892258</v>
      </c>
      <c r="O182" s="119">
        <v>0.05622705535192487</v>
      </c>
      <c r="P182" s="119">
        <v>0.008015946747904677</v>
      </c>
      <c r="Q182" s="119">
        <v>0.006844230491907281</v>
      </c>
      <c r="R182" s="119">
        <v>0.0013015846268354964</v>
      </c>
      <c r="S182" s="119">
        <v>0.0007377044077697623</v>
      </c>
      <c r="T182" s="119">
        <v>0.00011793058853110222</v>
      </c>
      <c r="U182" s="119">
        <v>0.00014971422670097604</v>
      </c>
      <c r="V182" s="119">
        <v>4.829674006787746E-05</v>
      </c>
      <c r="W182" s="119">
        <v>4.59969370611123E-05</v>
      </c>
      <c r="X182" s="119">
        <v>67.5</v>
      </c>
    </row>
    <row r="183" spans="1:24" s="119" customFormat="1" ht="12.75" hidden="1">
      <c r="A183" s="119">
        <v>1893</v>
      </c>
      <c r="B183" s="119">
        <v>67.80000305175781</v>
      </c>
      <c r="C183" s="119">
        <v>85.9000015258789</v>
      </c>
      <c r="D183" s="119">
        <v>9.45793628692627</v>
      </c>
      <c r="E183" s="119">
        <v>9.782559394836426</v>
      </c>
      <c r="F183" s="119">
        <v>3.253343756791948</v>
      </c>
      <c r="G183" s="119" t="s">
        <v>57</v>
      </c>
      <c r="H183" s="119">
        <v>7.8680843455686045</v>
      </c>
      <c r="I183" s="119">
        <v>8.168087397326415</v>
      </c>
      <c r="J183" s="119" t="s">
        <v>60</v>
      </c>
      <c r="K183" s="119">
        <v>0.08024406091968297</v>
      </c>
      <c r="L183" s="119">
        <v>0.0015217946762078043</v>
      </c>
      <c r="M183" s="119">
        <v>-0.022755914212108895</v>
      </c>
      <c r="N183" s="119">
        <v>-0.0008742595307629012</v>
      </c>
      <c r="O183" s="119">
        <v>0.002617025360038141</v>
      </c>
      <c r="P183" s="119">
        <v>0.00017406103184637763</v>
      </c>
      <c r="Q183" s="119">
        <v>-0.0006489140751734711</v>
      </c>
      <c r="R183" s="119">
        <v>-7.026839846937554E-05</v>
      </c>
      <c r="S183" s="119">
        <v>-1.548011031886404E-05</v>
      </c>
      <c r="T183" s="119">
        <v>1.2385771272379445E-05</v>
      </c>
      <c r="U183" s="119">
        <v>-2.5978013137513844E-05</v>
      </c>
      <c r="V183" s="119">
        <v>-5.544951651003094E-06</v>
      </c>
      <c r="W183" s="119">
        <v>-2.4898011541895876E-06</v>
      </c>
      <c r="X183" s="119">
        <v>67.5</v>
      </c>
    </row>
    <row r="184" spans="1:24" s="119" customFormat="1" ht="12.75" hidden="1">
      <c r="A184" s="119">
        <v>1895</v>
      </c>
      <c r="B184" s="119">
        <v>122.73999786376953</v>
      </c>
      <c r="C184" s="119">
        <v>125.13999938964844</v>
      </c>
      <c r="D184" s="119">
        <v>8.744536399841309</v>
      </c>
      <c r="E184" s="119">
        <v>9.094100952148438</v>
      </c>
      <c r="F184" s="119">
        <v>14.29626693147775</v>
      </c>
      <c r="G184" s="119" t="s">
        <v>58</v>
      </c>
      <c r="H184" s="119">
        <v>-16.328646064452357</v>
      </c>
      <c r="I184" s="119">
        <v>38.911351799317174</v>
      </c>
      <c r="J184" s="119" t="s">
        <v>61</v>
      </c>
      <c r="K184" s="119">
        <v>-1.397708627021913</v>
      </c>
      <c r="L184" s="119">
        <v>0.2794327468132206</v>
      </c>
      <c r="M184" s="119">
        <v>-0.3306512349562982</v>
      </c>
      <c r="N184" s="119">
        <v>-0.08455124159954362</v>
      </c>
      <c r="O184" s="119">
        <v>-0.05616611907380944</v>
      </c>
      <c r="P184" s="119">
        <v>0.008014056714450938</v>
      </c>
      <c r="Q184" s="119">
        <v>-0.006813398678295226</v>
      </c>
      <c r="R184" s="119">
        <v>-0.0012996864594936148</v>
      </c>
      <c r="S184" s="119">
        <v>-0.0007375419712988892</v>
      </c>
      <c r="T184" s="119">
        <v>0.00011727837132771089</v>
      </c>
      <c r="U184" s="119">
        <v>-0.00014744318400691979</v>
      </c>
      <c r="V184" s="119">
        <v>-4.797737604717621E-05</v>
      </c>
      <c r="W184" s="119">
        <v>-4.592950151282422E-05</v>
      </c>
      <c r="X184" s="119">
        <v>67.5</v>
      </c>
    </row>
    <row r="185" s="119" customFormat="1" ht="12.75" hidden="1">
      <c r="A185" s="119" t="s">
        <v>149</v>
      </c>
    </row>
    <row r="186" spans="1:24" s="119" customFormat="1" ht="12.75" hidden="1">
      <c r="A186" s="119">
        <v>1894</v>
      </c>
      <c r="B186" s="119">
        <v>114.14</v>
      </c>
      <c r="C186" s="119">
        <v>128.34</v>
      </c>
      <c r="D186" s="119">
        <v>8.36050374102579</v>
      </c>
      <c r="E186" s="119">
        <v>8.806403480260183</v>
      </c>
      <c r="F186" s="119">
        <v>20.88197444329378</v>
      </c>
      <c r="G186" s="119" t="s">
        <v>59</v>
      </c>
      <c r="H186" s="119">
        <v>12.785469423964358</v>
      </c>
      <c r="I186" s="119">
        <v>59.42546942396436</v>
      </c>
      <c r="J186" s="119" t="s">
        <v>73</v>
      </c>
      <c r="K186" s="119">
        <v>2.2047549557467643</v>
      </c>
      <c r="M186" s="119" t="s">
        <v>68</v>
      </c>
      <c r="N186" s="119">
        <v>1.2605544942135578</v>
      </c>
      <c r="X186" s="119">
        <v>67.5</v>
      </c>
    </row>
    <row r="187" spans="1:24" s="119" customFormat="1" ht="12.75" hidden="1">
      <c r="A187" s="119">
        <v>1896</v>
      </c>
      <c r="B187" s="119">
        <v>96.12000274658203</v>
      </c>
      <c r="C187" s="119">
        <v>91.62000274658203</v>
      </c>
      <c r="D187" s="119">
        <v>8.54025936126709</v>
      </c>
      <c r="E187" s="119">
        <v>9.358576774597168</v>
      </c>
      <c r="F187" s="119">
        <v>16.303786544892876</v>
      </c>
      <c r="G187" s="119" t="s">
        <v>56</v>
      </c>
      <c r="H187" s="119">
        <v>16.76599332461226</v>
      </c>
      <c r="I187" s="119">
        <v>45.38599607119429</v>
      </c>
      <c r="J187" s="119" t="s">
        <v>62</v>
      </c>
      <c r="K187" s="119">
        <v>1.3529550738041383</v>
      </c>
      <c r="L187" s="119">
        <v>0.5103882498118107</v>
      </c>
      <c r="M187" s="119">
        <v>0.32029372870377754</v>
      </c>
      <c r="N187" s="119">
        <v>0.08927584672737314</v>
      </c>
      <c r="O187" s="119">
        <v>0.0543371641147954</v>
      </c>
      <c r="P187" s="119">
        <v>0.014641218839178249</v>
      </c>
      <c r="Q187" s="119">
        <v>0.006614203509256483</v>
      </c>
      <c r="R187" s="119">
        <v>0.00137422413475978</v>
      </c>
      <c r="S187" s="119">
        <v>0.0007128990079213245</v>
      </c>
      <c r="T187" s="119">
        <v>0.00021541720514411963</v>
      </c>
      <c r="U187" s="119">
        <v>0.0001446864530163367</v>
      </c>
      <c r="V187" s="119">
        <v>5.099002528800122E-05</v>
      </c>
      <c r="W187" s="119">
        <v>4.444874670877877E-05</v>
      </c>
      <c r="X187" s="119">
        <v>67.5</v>
      </c>
    </row>
    <row r="188" spans="1:24" s="119" customFormat="1" ht="12.75" hidden="1">
      <c r="A188" s="119">
        <v>1893</v>
      </c>
      <c r="B188" s="119">
        <v>68.13999938964844</v>
      </c>
      <c r="C188" s="119">
        <v>90.33999633789062</v>
      </c>
      <c r="D188" s="119">
        <v>9.429021835327148</v>
      </c>
      <c r="E188" s="119">
        <v>9.585334777832031</v>
      </c>
      <c r="F188" s="119">
        <v>4.894939907918535</v>
      </c>
      <c r="G188" s="119" t="s">
        <v>57</v>
      </c>
      <c r="H188" s="119">
        <v>11.687464728266619</v>
      </c>
      <c r="I188" s="119">
        <v>12.327464117915056</v>
      </c>
      <c r="J188" s="119" t="s">
        <v>60</v>
      </c>
      <c r="K188" s="119">
        <v>0.036970338284905625</v>
      </c>
      <c r="L188" s="119">
        <v>0.002778416814996673</v>
      </c>
      <c r="M188" s="119">
        <v>-0.012390278888268696</v>
      </c>
      <c r="N188" s="119">
        <v>-0.0009231781448339724</v>
      </c>
      <c r="O188" s="119">
        <v>0.0008987265112942554</v>
      </c>
      <c r="P188" s="119">
        <v>0.00031784071555617655</v>
      </c>
      <c r="Q188" s="119">
        <v>-0.00042919226106657613</v>
      </c>
      <c r="R188" s="119">
        <v>-7.41949073746381E-05</v>
      </c>
      <c r="S188" s="119">
        <v>-3.6338631289127517E-05</v>
      </c>
      <c r="T188" s="119">
        <v>2.2625126393496175E-05</v>
      </c>
      <c r="U188" s="119">
        <v>-2.0823829505642066E-05</v>
      </c>
      <c r="V188" s="119">
        <v>-5.8547178597197626E-06</v>
      </c>
      <c r="W188" s="119">
        <v>-3.7346455216243756E-06</v>
      </c>
      <c r="X188" s="119">
        <v>67.5</v>
      </c>
    </row>
    <row r="189" spans="1:24" s="119" customFormat="1" ht="12.75" hidden="1">
      <c r="A189" s="119">
        <v>1895</v>
      </c>
      <c r="B189" s="119">
        <v>131.0399932861328</v>
      </c>
      <c r="C189" s="119">
        <v>136.24000549316406</v>
      </c>
      <c r="D189" s="119">
        <v>8.769360542297363</v>
      </c>
      <c r="E189" s="119">
        <v>8.887364387512207</v>
      </c>
      <c r="F189" s="119">
        <v>16.62854066373825</v>
      </c>
      <c r="G189" s="119" t="s">
        <v>58</v>
      </c>
      <c r="H189" s="119">
        <v>-18.39307661149809</v>
      </c>
      <c r="I189" s="119">
        <v>45.14691667463473</v>
      </c>
      <c r="J189" s="119" t="s">
        <v>61</v>
      </c>
      <c r="K189" s="119">
        <v>-1.3524498607414106</v>
      </c>
      <c r="L189" s="119">
        <v>0.5103806872776099</v>
      </c>
      <c r="M189" s="119">
        <v>-0.3200539855025086</v>
      </c>
      <c r="N189" s="119">
        <v>-0.08927107342808376</v>
      </c>
      <c r="O189" s="119">
        <v>-0.054329731222380495</v>
      </c>
      <c r="P189" s="119">
        <v>0.01463776849032129</v>
      </c>
      <c r="Q189" s="119">
        <v>-0.0066002637875240515</v>
      </c>
      <c r="R189" s="119">
        <v>-0.001372219766756016</v>
      </c>
      <c r="S189" s="119">
        <v>-0.0007119722602540366</v>
      </c>
      <c r="T189" s="119">
        <v>0.00021422575925360152</v>
      </c>
      <c r="U189" s="119">
        <v>-0.00014318008873851336</v>
      </c>
      <c r="V189" s="119">
        <v>-5.06527882515275E-05</v>
      </c>
      <c r="W189" s="119">
        <v>-4.429157376758002E-05</v>
      </c>
      <c r="X189" s="119">
        <v>67.5</v>
      </c>
    </row>
    <row r="190" spans="1:14" s="119" customFormat="1" ht="12.75">
      <c r="A190" s="119" t="s">
        <v>155</v>
      </c>
      <c r="E190" s="120" t="s">
        <v>106</v>
      </c>
      <c r="F190" s="120">
        <f>MIN(F161:F189)</f>
        <v>1.8526278499691509</v>
      </c>
      <c r="G190" s="120"/>
      <c r="H190" s="120"/>
      <c r="I190" s="121"/>
      <c r="J190" s="121" t="s">
        <v>158</v>
      </c>
      <c r="K190" s="120">
        <f>AVERAGE(K188,K183,K178,K173,K168,K163)</f>
        <v>-0.04503721722360509</v>
      </c>
      <c r="L190" s="120">
        <f>AVERAGE(L188,L183,L178,L173,L168,L163)</f>
        <v>0.002085125818533111</v>
      </c>
      <c r="M190" s="121" t="s">
        <v>108</v>
      </c>
      <c r="N190" s="120" t="e">
        <f>Mittelwert(K186,K181,K176,K171,K166,K161)</f>
        <v>#NAME?</v>
      </c>
    </row>
    <row r="191" spans="5:14" s="119" customFormat="1" ht="12.75">
      <c r="E191" s="120" t="s">
        <v>107</v>
      </c>
      <c r="F191" s="120">
        <f>MAX(F161:F189)</f>
        <v>22.058179711383964</v>
      </c>
      <c r="G191" s="120"/>
      <c r="H191" s="120"/>
      <c r="I191" s="121"/>
      <c r="J191" s="121" t="s">
        <v>159</v>
      </c>
      <c r="K191" s="120">
        <f>AVERAGE(K189,K184,K179,K174,K169,K164)</f>
        <v>-1.5186178683814413</v>
      </c>
      <c r="L191" s="120">
        <f>AVERAGE(L189,L184,L179,L174,L169,L164)</f>
        <v>0.3830068092396248</v>
      </c>
      <c r="M191" s="120"/>
      <c r="N191" s="120"/>
    </row>
    <row r="192" spans="5:14" s="119" customFormat="1" ht="12.75">
      <c r="E192" s="120"/>
      <c r="F192" s="120"/>
      <c r="G192" s="120"/>
      <c r="H192" s="120"/>
      <c r="I192" s="120"/>
      <c r="J192" s="121" t="s">
        <v>112</v>
      </c>
      <c r="K192" s="120">
        <f>ABS(K190/$G$33)</f>
        <v>0.02814826076475318</v>
      </c>
      <c r="L192" s="120">
        <f>ABS(L190/$H$33)</f>
        <v>0.005792016162591975</v>
      </c>
      <c r="M192" s="121" t="s">
        <v>111</v>
      </c>
      <c r="N192" s="120">
        <f>K192+L192+L193+K193</f>
        <v>1.1361705942824751</v>
      </c>
    </row>
    <row r="193" spans="5:14" s="119" customFormat="1" ht="12.75">
      <c r="E193" s="120"/>
      <c r="F193" s="120"/>
      <c r="G193" s="120"/>
      <c r="H193" s="120"/>
      <c r="I193" s="120"/>
      <c r="J193" s="120"/>
      <c r="K193" s="120">
        <f>ABS(K191/$G$34)</f>
        <v>0.8628510615803644</v>
      </c>
      <c r="L193" s="120">
        <f>ABS(L191/$H$34)</f>
        <v>0.23937925577476551</v>
      </c>
      <c r="M193" s="120"/>
      <c r="N193" s="120"/>
    </row>
    <row r="194" s="101" customFormat="1" ht="12.75"/>
    <row r="195" s="122" customFormat="1" ht="12.75" hidden="1">
      <c r="A195" s="122" t="s">
        <v>120</v>
      </c>
    </row>
    <row r="196" spans="1:24" s="122" customFormat="1" ht="12.75" hidden="1">
      <c r="A196" s="122">
        <v>1894</v>
      </c>
      <c r="B196" s="122">
        <v>113.94</v>
      </c>
      <c r="C196" s="122">
        <v>126.94</v>
      </c>
      <c r="D196" s="122">
        <v>8.448653338499575</v>
      </c>
      <c r="E196" s="122">
        <v>8.648750638099107</v>
      </c>
      <c r="F196" s="122">
        <v>12.137790533148051</v>
      </c>
      <c r="G196" s="122" t="s">
        <v>59</v>
      </c>
      <c r="H196" s="122">
        <v>-12.259217273209586</v>
      </c>
      <c r="I196" s="122">
        <v>34.18078272679041</v>
      </c>
      <c r="J196" s="122" t="s">
        <v>73</v>
      </c>
      <c r="K196" s="122">
        <v>4.330834381233357</v>
      </c>
      <c r="M196" s="122" t="s">
        <v>68</v>
      </c>
      <c r="N196" s="122">
        <v>3.8503939536146756</v>
      </c>
      <c r="X196" s="122">
        <v>67.5</v>
      </c>
    </row>
    <row r="197" spans="1:24" s="122" customFormat="1" ht="12.75" hidden="1">
      <c r="A197" s="122">
        <v>1893</v>
      </c>
      <c r="B197" s="122">
        <v>71.18000030517578</v>
      </c>
      <c r="C197" s="122">
        <v>84.58000183105469</v>
      </c>
      <c r="D197" s="122">
        <v>9.533376693725586</v>
      </c>
      <c r="E197" s="122">
        <v>9.554400444030762</v>
      </c>
      <c r="F197" s="122">
        <v>12.037588626884205</v>
      </c>
      <c r="G197" s="122" t="s">
        <v>56</v>
      </c>
      <c r="H197" s="122">
        <v>26.30757579235258</v>
      </c>
      <c r="I197" s="122">
        <v>29.987576097528365</v>
      </c>
      <c r="J197" s="122" t="s">
        <v>62</v>
      </c>
      <c r="K197" s="122">
        <v>0.7225996941743353</v>
      </c>
      <c r="L197" s="122">
        <v>1.942339128578121</v>
      </c>
      <c r="M197" s="122">
        <v>0.17106596758065692</v>
      </c>
      <c r="N197" s="122">
        <v>0.05270991200165849</v>
      </c>
      <c r="O197" s="122">
        <v>0.02902122069906563</v>
      </c>
      <c r="P197" s="122">
        <v>0.05571965373519266</v>
      </c>
      <c r="Q197" s="122">
        <v>0.00353251170559615</v>
      </c>
      <c r="R197" s="122">
        <v>0.0008114546796124781</v>
      </c>
      <c r="S197" s="122">
        <v>0.0003807015491771163</v>
      </c>
      <c r="T197" s="122">
        <v>0.0008198718314474488</v>
      </c>
      <c r="U197" s="122">
        <v>7.722568189884999E-05</v>
      </c>
      <c r="V197" s="122">
        <v>3.0139977411184893E-05</v>
      </c>
      <c r="W197" s="122">
        <v>2.3722856114521916E-05</v>
      </c>
      <c r="X197" s="122">
        <v>67.5</v>
      </c>
    </row>
    <row r="198" spans="1:24" s="122" customFormat="1" ht="12.75" hidden="1">
      <c r="A198" s="122">
        <v>1895</v>
      </c>
      <c r="B198" s="122">
        <v>150.36000061035156</v>
      </c>
      <c r="C198" s="122">
        <v>141.25999450683594</v>
      </c>
      <c r="D198" s="122">
        <v>8.762186050415039</v>
      </c>
      <c r="E198" s="122">
        <v>9.045875549316406</v>
      </c>
      <c r="F198" s="122">
        <v>19.195104252217188</v>
      </c>
      <c r="G198" s="122" t="s">
        <v>57</v>
      </c>
      <c r="H198" s="122">
        <v>-30.659801739955213</v>
      </c>
      <c r="I198" s="122">
        <v>52.20019887039634</v>
      </c>
      <c r="J198" s="122" t="s">
        <v>60</v>
      </c>
      <c r="K198" s="122">
        <v>0.7082882492817985</v>
      </c>
      <c r="L198" s="122">
        <v>-0.010567539913375081</v>
      </c>
      <c r="M198" s="122">
        <v>-0.16728194020531625</v>
      </c>
      <c r="N198" s="122">
        <v>-0.0005441699953270336</v>
      </c>
      <c r="O198" s="122">
        <v>0.02850687218297946</v>
      </c>
      <c r="P198" s="122">
        <v>-0.0012092550771647885</v>
      </c>
      <c r="Q198" s="122">
        <v>-0.0034337906316739947</v>
      </c>
      <c r="R198" s="122">
        <v>-4.3792404600728636E-05</v>
      </c>
      <c r="S198" s="122">
        <v>0.0003779271207766093</v>
      </c>
      <c r="T198" s="122">
        <v>-8.61255300555914E-05</v>
      </c>
      <c r="U198" s="122">
        <v>-7.338451607316273E-05</v>
      </c>
      <c r="V198" s="122">
        <v>-3.4520087068808975E-06</v>
      </c>
      <c r="W198" s="122">
        <v>2.3632280572134977E-05</v>
      </c>
      <c r="X198" s="122">
        <v>67.5</v>
      </c>
    </row>
    <row r="199" spans="1:24" s="122" customFormat="1" ht="12.75" hidden="1">
      <c r="A199" s="122">
        <v>1896</v>
      </c>
      <c r="B199" s="122">
        <v>80.45999908447266</v>
      </c>
      <c r="C199" s="122">
        <v>84.16000366210938</v>
      </c>
      <c r="D199" s="122">
        <v>9.148609161376953</v>
      </c>
      <c r="E199" s="122">
        <v>9.973301887512207</v>
      </c>
      <c r="F199" s="122">
        <v>16.58091128537321</v>
      </c>
      <c r="G199" s="122" t="s">
        <v>58</v>
      </c>
      <c r="H199" s="122">
        <v>30.099761210568353</v>
      </c>
      <c r="I199" s="122">
        <v>43.05976029504101</v>
      </c>
      <c r="J199" s="122" t="s">
        <v>61</v>
      </c>
      <c r="K199" s="122">
        <v>0.143101621060587</v>
      </c>
      <c r="L199" s="122">
        <v>-1.9423103813514961</v>
      </c>
      <c r="M199" s="122">
        <v>0.035781527992126895</v>
      </c>
      <c r="N199" s="122">
        <v>-0.05270710295812859</v>
      </c>
      <c r="O199" s="122">
        <v>0.005439622156652721</v>
      </c>
      <c r="P199" s="122">
        <v>-0.055706530268255984</v>
      </c>
      <c r="Q199" s="122">
        <v>0.0008292893632512899</v>
      </c>
      <c r="R199" s="122">
        <v>-0.0008102721285866098</v>
      </c>
      <c r="S199" s="122">
        <v>4.587767351728362E-05</v>
      </c>
      <c r="T199" s="122">
        <v>-0.0008153356444272734</v>
      </c>
      <c r="U199" s="122">
        <v>2.405241662390885E-05</v>
      </c>
      <c r="V199" s="122">
        <v>-2.994164114129942E-05</v>
      </c>
      <c r="W199" s="122">
        <v>2.071042537033401E-06</v>
      </c>
      <c r="X199" s="122">
        <v>67.5</v>
      </c>
    </row>
    <row r="200" s="122" customFormat="1" ht="12.75" hidden="1">
      <c r="A200" s="122" t="s">
        <v>126</v>
      </c>
    </row>
    <row r="201" spans="1:24" s="122" customFormat="1" ht="12.75" hidden="1">
      <c r="A201" s="122">
        <v>1894</v>
      </c>
      <c r="B201" s="122">
        <v>119.74</v>
      </c>
      <c r="C201" s="122">
        <v>124.44</v>
      </c>
      <c r="D201" s="122">
        <v>8.42814067468763</v>
      </c>
      <c r="E201" s="122">
        <v>8.717001165633944</v>
      </c>
      <c r="F201" s="122">
        <v>13.846576193130113</v>
      </c>
      <c r="G201" s="122" t="s">
        <v>59</v>
      </c>
      <c r="H201" s="122">
        <v>-13.142738474223066</v>
      </c>
      <c r="I201" s="122">
        <v>39.09726152577693</v>
      </c>
      <c r="J201" s="122" t="s">
        <v>73</v>
      </c>
      <c r="K201" s="122">
        <v>3.5330717748321874</v>
      </c>
      <c r="M201" s="122" t="s">
        <v>68</v>
      </c>
      <c r="N201" s="122">
        <v>3.270067820719401</v>
      </c>
      <c r="X201" s="122">
        <v>67.5</v>
      </c>
    </row>
    <row r="202" spans="1:24" s="122" customFormat="1" ht="12.75" hidden="1">
      <c r="A202" s="122">
        <v>1893</v>
      </c>
      <c r="B202" s="122">
        <v>65.4800033569336</v>
      </c>
      <c r="C202" s="122">
        <v>76.68000030517578</v>
      </c>
      <c r="D202" s="122">
        <v>9.658230781555176</v>
      </c>
      <c r="E202" s="122">
        <v>9.765896797180176</v>
      </c>
      <c r="F202" s="122">
        <v>10.584042205254057</v>
      </c>
      <c r="G202" s="122" t="s">
        <v>56</v>
      </c>
      <c r="H202" s="122">
        <v>28.039461298545547</v>
      </c>
      <c r="I202" s="122">
        <v>26.019464655479137</v>
      </c>
      <c r="J202" s="122" t="s">
        <v>62</v>
      </c>
      <c r="K202" s="122">
        <v>0.3855714128587</v>
      </c>
      <c r="L202" s="122">
        <v>1.8346764646534492</v>
      </c>
      <c r="M202" s="122">
        <v>0.09127892004484596</v>
      </c>
      <c r="N202" s="122">
        <v>0.08379250373380134</v>
      </c>
      <c r="O202" s="122">
        <v>0.015485592659601482</v>
      </c>
      <c r="P202" s="122">
        <v>0.052631170613589705</v>
      </c>
      <c r="Q202" s="122">
        <v>0.0018849024206611116</v>
      </c>
      <c r="R202" s="122">
        <v>0.0012898884569114766</v>
      </c>
      <c r="S202" s="122">
        <v>0.00020313002755645635</v>
      </c>
      <c r="T202" s="122">
        <v>0.0007744395156677005</v>
      </c>
      <c r="U202" s="122">
        <v>4.119506685665742E-05</v>
      </c>
      <c r="V202" s="122">
        <v>4.789020679487168E-05</v>
      </c>
      <c r="W202" s="122">
        <v>1.2653139956082206E-05</v>
      </c>
      <c r="X202" s="122">
        <v>67.5</v>
      </c>
    </row>
    <row r="203" spans="1:24" s="122" customFormat="1" ht="12.75" hidden="1">
      <c r="A203" s="122">
        <v>1895</v>
      </c>
      <c r="B203" s="122">
        <v>125.80000305175781</v>
      </c>
      <c r="C203" s="122">
        <v>133.1999969482422</v>
      </c>
      <c r="D203" s="122">
        <v>8.945791244506836</v>
      </c>
      <c r="E203" s="122">
        <v>9.085272789001465</v>
      </c>
      <c r="F203" s="122">
        <v>13.24876472521123</v>
      </c>
      <c r="G203" s="122" t="s">
        <v>57</v>
      </c>
      <c r="H203" s="122">
        <v>-23.046447811457682</v>
      </c>
      <c r="I203" s="122">
        <v>35.25355524030014</v>
      </c>
      <c r="J203" s="122" t="s">
        <v>60</v>
      </c>
      <c r="K203" s="122">
        <v>0.3811479728224032</v>
      </c>
      <c r="L203" s="122">
        <v>-0.009981452086409649</v>
      </c>
      <c r="M203" s="122">
        <v>-0.09006916240628982</v>
      </c>
      <c r="N203" s="122">
        <v>-0.0008657674711350426</v>
      </c>
      <c r="O203" s="122">
        <v>0.01533232983012907</v>
      </c>
      <c r="P203" s="122">
        <v>-0.0011421651578367158</v>
      </c>
      <c r="Q203" s="122">
        <v>-0.0018512598670512028</v>
      </c>
      <c r="R203" s="122">
        <v>-6.96467200561695E-05</v>
      </c>
      <c r="S203" s="122">
        <v>0.00020259066727455174</v>
      </c>
      <c r="T203" s="122">
        <v>-8.134645468876455E-05</v>
      </c>
      <c r="U203" s="122">
        <v>-3.971202485834168E-05</v>
      </c>
      <c r="V203" s="122">
        <v>-5.494848275346366E-06</v>
      </c>
      <c r="W203" s="122">
        <v>1.2643303790847071E-05</v>
      </c>
      <c r="X203" s="122">
        <v>67.5</v>
      </c>
    </row>
    <row r="204" spans="1:24" s="122" customFormat="1" ht="12.75" hidden="1">
      <c r="A204" s="122">
        <v>1896</v>
      </c>
      <c r="B204" s="122">
        <v>73.18000030517578</v>
      </c>
      <c r="C204" s="122">
        <v>87.77999877929688</v>
      </c>
      <c r="D204" s="122">
        <v>9.277100563049316</v>
      </c>
      <c r="E204" s="122">
        <v>9.845832824707031</v>
      </c>
      <c r="F204" s="122">
        <v>13.777126357112857</v>
      </c>
      <c r="G204" s="122" t="s">
        <v>58</v>
      </c>
      <c r="H204" s="122">
        <v>29.592120091800957</v>
      </c>
      <c r="I204" s="122">
        <v>35.27212039697674</v>
      </c>
      <c r="J204" s="122" t="s">
        <v>61</v>
      </c>
      <c r="K204" s="122">
        <v>0.058236906058157914</v>
      </c>
      <c r="L204" s="122">
        <v>-1.8346493126937164</v>
      </c>
      <c r="M204" s="122">
        <v>0.01481172602983086</v>
      </c>
      <c r="N204" s="122">
        <v>-0.0837880309391803</v>
      </c>
      <c r="O204" s="122">
        <v>0.002173302095714634</v>
      </c>
      <c r="P204" s="122">
        <v>-0.052618775916102534</v>
      </c>
      <c r="Q204" s="122">
        <v>0.0003545335527981527</v>
      </c>
      <c r="R204" s="122">
        <v>-0.001288006818948909</v>
      </c>
      <c r="S204" s="122">
        <v>1.4792891141983776E-05</v>
      </c>
      <c r="T204" s="122">
        <v>-0.00077015538544971</v>
      </c>
      <c r="U204" s="122">
        <v>1.0953931484856353E-05</v>
      </c>
      <c r="V204" s="122">
        <v>-4.757392720058432E-05</v>
      </c>
      <c r="W204" s="122">
        <v>4.988186048616197E-07</v>
      </c>
      <c r="X204" s="122">
        <v>67.5</v>
      </c>
    </row>
    <row r="205" s="122" customFormat="1" ht="12.75" hidden="1">
      <c r="A205" s="122" t="s">
        <v>132</v>
      </c>
    </row>
    <row r="206" spans="1:24" s="122" customFormat="1" ht="12.75" hidden="1">
      <c r="A206" s="122">
        <v>1894</v>
      </c>
      <c r="B206" s="122">
        <v>116.2</v>
      </c>
      <c r="C206" s="122">
        <v>117.9</v>
      </c>
      <c r="D206" s="122">
        <v>8.56003082251674</v>
      </c>
      <c r="E206" s="122">
        <v>8.77401549133143</v>
      </c>
      <c r="F206" s="122">
        <v>13.446215551970296</v>
      </c>
      <c r="G206" s="122" t="s">
        <v>59</v>
      </c>
      <c r="H206" s="122">
        <v>-11.32373947940701</v>
      </c>
      <c r="I206" s="122">
        <v>37.37626052059299</v>
      </c>
      <c r="J206" s="122" t="s">
        <v>73</v>
      </c>
      <c r="K206" s="122">
        <v>1.8078735440683231</v>
      </c>
      <c r="M206" s="122" t="s">
        <v>68</v>
      </c>
      <c r="N206" s="122">
        <v>1.612946627162264</v>
      </c>
      <c r="X206" s="122">
        <v>67.5</v>
      </c>
    </row>
    <row r="207" spans="1:24" s="122" customFormat="1" ht="12.75" hidden="1">
      <c r="A207" s="122">
        <v>1893</v>
      </c>
      <c r="B207" s="122">
        <v>63.2599983215332</v>
      </c>
      <c r="C207" s="122">
        <v>91.66000366210938</v>
      </c>
      <c r="D207" s="122">
        <v>9.733013153076172</v>
      </c>
      <c r="E207" s="122">
        <v>9.721014022827148</v>
      </c>
      <c r="F207" s="122">
        <v>8.960777459387751</v>
      </c>
      <c r="G207" s="122" t="s">
        <v>56</v>
      </c>
      <c r="H207" s="122">
        <v>26.097585152828586</v>
      </c>
      <c r="I207" s="122">
        <v>21.85758347436179</v>
      </c>
      <c r="J207" s="122" t="s">
        <v>62</v>
      </c>
      <c r="K207" s="122">
        <v>0.4592694063293964</v>
      </c>
      <c r="L207" s="122">
        <v>1.2567333479963385</v>
      </c>
      <c r="M207" s="122">
        <v>0.10872584920830428</v>
      </c>
      <c r="N207" s="122">
        <v>0.06402197830065863</v>
      </c>
      <c r="O207" s="122">
        <v>0.01844542318698686</v>
      </c>
      <c r="P207" s="122">
        <v>0.0360518301736784</v>
      </c>
      <c r="Q207" s="122">
        <v>0.0022452426084157576</v>
      </c>
      <c r="R207" s="122">
        <v>0.000985553476424383</v>
      </c>
      <c r="S207" s="122">
        <v>0.00024205961653367126</v>
      </c>
      <c r="T207" s="122">
        <v>0.0005304954870508766</v>
      </c>
      <c r="U207" s="122">
        <v>4.9095112005122194E-05</v>
      </c>
      <c r="V207" s="122">
        <v>3.6585323743579047E-05</v>
      </c>
      <c r="W207" s="122">
        <v>1.5096492192217312E-05</v>
      </c>
      <c r="X207" s="122">
        <v>67.5</v>
      </c>
    </row>
    <row r="208" spans="1:24" s="122" customFormat="1" ht="12.75" hidden="1">
      <c r="A208" s="122">
        <v>1895</v>
      </c>
      <c r="B208" s="122">
        <v>120.27999877929688</v>
      </c>
      <c r="C208" s="122">
        <v>114.27999877929688</v>
      </c>
      <c r="D208" s="122">
        <v>8.91256046295166</v>
      </c>
      <c r="E208" s="122">
        <v>9.353963851928711</v>
      </c>
      <c r="F208" s="122">
        <v>15.040919796344703</v>
      </c>
      <c r="G208" s="122" t="s">
        <v>57</v>
      </c>
      <c r="H208" s="122">
        <v>-12.617800470456615</v>
      </c>
      <c r="I208" s="122">
        <v>40.16219830884026</v>
      </c>
      <c r="J208" s="122" t="s">
        <v>60</v>
      </c>
      <c r="K208" s="122">
        <v>0.04799647871701069</v>
      </c>
      <c r="L208" s="122">
        <v>-0.006836982357925907</v>
      </c>
      <c r="M208" s="122">
        <v>-0.012590789248431657</v>
      </c>
      <c r="N208" s="122">
        <v>-0.0006615532615521924</v>
      </c>
      <c r="O208" s="122">
        <v>0.0017299561654754727</v>
      </c>
      <c r="P208" s="122">
        <v>-0.0007823071815843176</v>
      </c>
      <c r="Q208" s="122">
        <v>-0.0003184360607873329</v>
      </c>
      <c r="R208" s="122">
        <v>-5.321672680313724E-05</v>
      </c>
      <c r="S208" s="122">
        <v>6.355716908414407E-06</v>
      </c>
      <c r="T208" s="122">
        <v>-5.571641940220003E-05</v>
      </c>
      <c r="U208" s="122">
        <v>-1.0774748224958629E-05</v>
      </c>
      <c r="V208" s="122">
        <v>-4.201152378176348E-06</v>
      </c>
      <c r="W208" s="122">
        <v>-1.1382346052941822E-07</v>
      </c>
      <c r="X208" s="122">
        <v>67.5</v>
      </c>
    </row>
    <row r="209" spans="1:24" s="122" customFormat="1" ht="12.75" hidden="1">
      <c r="A209" s="122">
        <v>1896</v>
      </c>
      <c r="B209" s="122">
        <v>85.95999908447266</v>
      </c>
      <c r="C209" s="122">
        <v>88.45999908447266</v>
      </c>
      <c r="D209" s="122">
        <v>9.304475784301758</v>
      </c>
      <c r="E209" s="122">
        <v>9.898758888244629</v>
      </c>
      <c r="F209" s="122">
        <v>12.798214508058551</v>
      </c>
      <c r="G209" s="122" t="s">
        <v>58</v>
      </c>
      <c r="H209" s="122">
        <v>14.227093093502148</v>
      </c>
      <c r="I209" s="122">
        <v>32.687092177974804</v>
      </c>
      <c r="J209" s="122" t="s">
        <v>61</v>
      </c>
      <c r="K209" s="122">
        <v>-0.4567545573072301</v>
      </c>
      <c r="L209" s="122">
        <v>-1.2567147503066571</v>
      </c>
      <c r="M209" s="122">
        <v>-0.10799436240919476</v>
      </c>
      <c r="N209" s="122">
        <v>-0.06401856022133061</v>
      </c>
      <c r="O209" s="122">
        <v>-0.01836411958718865</v>
      </c>
      <c r="P209" s="122">
        <v>-0.036043341331588416</v>
      </c>
      <c r="Q209" s="122">
        <v>-0.002222546477767302</v>
      </c>
      <c r="R209" s="122">
        <v>-0.0009841156613328266</v>
      </c>
      <c r="S209" s="122">
        <v>-0.0002419761616750875</v>
      </c>
      <c r="T209" s="122">
        <v>-0.0005275615057889885</v>
      </c>
      <c r="U209" s="122">
        <v>-4.7898171400213644E-05</v>
      </c>
      <c r="V209" s="122">
        <v>-3.6343310692861095E-05</v>
      </c>
      <c r="W209" s="122">
        <v>-1.5096063087093647E-05</v>
      </c>
      <c r="X209" s="122">
        <v>67.5</v>
      </c>
    </row>
    <row r="210" s="122" customFormat="1" ht="12.75" hidden="1">
      <c r="A210" s="122" t="s">
        <v>138</v>
      </c>
    </row>
    <row r="211" spans="1:24" s="122" customFormat="1" ht="12.75" hidden="1">
      <c r="A211" s="122">
        <v>1894</v>
      </c>
      <c r="B211" s="122">
        <v>120.88</v>
      </c>
      <c r="C211" s="122">
        <v>107.28</v>
      </c>
      <c r="D211" s="122">
        <v>8.383268314084589</v>
      </c>
      <c r="E211" s="122">
        <v>8.938412734477357</v>
      </c>
      <c r="F211" s="122">
        <v>12.198337541404657</v>
      </c>
      <c r="G211" s="122" t="s">
        <v>59</v>
      </c>
      <c r="H211" s="122">
        <v>-18.750693091184388</v>
      </c>
      <c r="I211" s="122">
        <v>34.629306908815614</v>
      </c>
      <c r="J211" s="122" t="s">
        <v>73</v>
      </c>
      <c r="K211" s="122">
        <v>2.6194843149107827</v>
      </c>
      <c r="M211" s="122" t="s">
        <v>68</v>
      </c>
      <c r="N211" s="122">
        <v>2.457384216067934</v>
      </c>
      <c r="X211" s="122">
        <v>67.5</v>
      </c>
    </row>
    <row r="212" spans="1:24" s="122" customFormat="1" ht="12.75" hidden="1">
      <c r="A212" s="122">
        <v>1893</v>
      </c>
      <c r="B212" s="122">
        <v>65.9000015258789</v>
      </c>
      <c r="C212" s="122">
        <v>78.30000305175781</v>
      </c>
      <c r="D212" s="122">
        <v>9.793821334838867</v>
      </c>
      <c r="E212" s="122">
        <v>9.935720443725586</v>
      </c>
      <c r="F212" s="122">
        <v>7.5077768385408</v>
      </c>
      <c r="G212" s="122" t="s">
        <v>56</v>
      </c>
      <c r="H212" s="122">
        <v>19.801668322228217</v>
      </c>
      <c r="I212" s="122">
        <v>18.201669848107123</v>
      </c>
      <c r="J212" s="122" t="s">
        <v>62</v>
      </c>
      <c r="K212" s="122">
        <v>0.1661494328829964</v>
      </c>
      <c r="L212" s="122">
        <v>1.6087682726344075</v>
      </c>
      <c r="M212" s="122">
        <v>0.039333929633845056</v>
      </c>
      <c r="N212" s="122">
        <v>0.00454244609634438</v>
      </c>
      <c r="O212" s="122">
        <v>0.006673154567099988</v>
      </c>
      <c r="P212" s="122">
        <v>0.04615050584938164</v>
      </c>
      <c r="Q212" s="122">
        <v>0.0008122675233231061</v>
      </c>
      <c r="R212" s="122">
        <v>6.983423339523418E-05</v>
      </c>
      <c r="S212" s="122">
        <v>8.750040447892233E-05</v>
      </c>
      <c r="T212" s="122">
        <v>0.0006790779365411005</v>
      </c>
      <c r="U212" s="122">
        <v>1.7736189383731873E-05</v>
      </c>
      <c r="V212" s="122">
        <v>2.5750103252411837E-06</v>
      </c>
      <c r="W212" s="122">
        <v>5.442404698483301E-06</v>
      </c>
      <c r="X212" s="122">
        <v>67.5</v>
      </c>
    </row>
    <row r="213" spans="1:24" s="122" customFormat="1" ht="12.75" hidden="1">
      <c r="A213" s="122">
        <v>1895</v>
      </c>
      <c r="B213" s="122">
        <v>129.16000366210938</v>
      </c>
      <c r="C213" s="122">
        <v>119.95999908447266</v>
      </c>
      <c r="D213" s="122">
        <v>8.688323974609375</v>
      </c>
      <c r="E213" s="122">
        <v>9.033625602722168</v>
      </c>
      <c r="F213" s="122">
        <v>14.121641894784002</v>
      </c>
      <c r="G213" s="122" t="s">
        <v>57</v>
      </c>
      <c r="H213" s="122">
        <v>-22.96483194820513</v>
      </c>
      <c r="I213" s="122">
        <v>38.69517171390425</v>
      </c>
      <c r="J213" s="122" t="s">
        <v>60</v>
      </c>
      <c r="K213" s="122">
        <v>0.16222623819558085</v>
      </c>
      <c r="L213" s="122">
        <v>-0.008753263653605473</v>
      </c>
      <c r="M213" s="122">
        <v>-0.038306107108813846</v>
      </c>
      <c r="N213" s="122">
        <v>4.7592977514417224E-05</v>
      </c>
      <c r="O213" s="122">
        <v>0.006530849723380975</v>
      </c>
      <c r="P213" s="122">
        <v>-0.0010015328505353744</v>
      </c>
      <c r="Q213" s="122">
        <v>-0.0007859224283852903</v>
      </c>
      <c r="R213" s="122">
        <v>3.7811756805953123E-06</v>
      </c>
      <c r="S213" s="122">
        <v>8.666028925523309E-05</v>
      </c>
      <c r="T213" s="122">
        <v>-7.132401215119267E-05</v>
      </c>
      <c r="U213" s="122">
        <v>-1.6741555806101875E-05</v>
      </c>
      <c r="V213" s="122">
        <v>2.9721109135879536E-07</v>
      </c>
      <c r="W213" s="122">
        <v>5.4126971990066665E-06</v>
      </c>
      <c r="X213" s="122">
        <v>67.5</v>
      </c>
    </row>
    <row r="214" spans="1:24" s="122" customFormat="1" ht="12.75" hidden="1">
      <c r="A214" s="122">
        <v>1896</v>
      </c>
      <c r="B214" s="122">
        <v>77.33999633789062</v>
      </c>
      <c r="C214" s="122">
        <v>78.04000091552734</v>
      </c>
      <c r="D214" s="122">
        <v>9.346866607666016</v>
      </c>
      <c r="E214" s="122">
        <v>9.893387794494629</v>
      </c>
      <c r="F214" s="122">
        <v>12.036541331408662</v>
      </c>
      <c r="G214" s="122" t="s">
        <v>58</v>
      </c>
      <c r="H214" s="122">
        <v>20.751232114334584</v>
      </c>
      <c r="I214" s="122">
        <v>30.59122845222521</v>
      </c>
      <c r="J214" s="122" t="s">
        <v>61</v>
      </c>
      <c r="K214" s="122">
        <v>0.03589264114344322</v>
      </c>
      <c r="L214" s="122">
        <v>-1.6087444593255031</v>
      </c>
      <c r="M214" s="122">
        <v>0.008933094570660013</v>
      </c>
      <c r="N214" s="122">
        <v>0.004542196764417588</v>
      </c>
      <c r="O214" s="122">
        <v>0.0013707639355563985</v>
      </c>
      <c r="P214" s="122">
        <v>-0.046139637212521595</v>
      </c>
      <c r="Q214" s="122">
        <v>0.00020519372798996768</v>
      </c>
      <c r="R214" s="122">
        <v>6.973179235020792E-05</v>
      </c>
      <c r="S214" s="122">
        <v>1.2096075817154217E-05</v>
      </c>
      <c r="T214" s="122">
        <v>-0.0006753219448437726</v>
      </c>
      <c r="U214" s="122">
        <v>5.855998894021396E-06</v>
      </c>
      <c r="V214" s="122">
        <v>2.557800567337497E-06</v>
      </c>
      <c r="W214" s="122">
        <v>5.67871406163838E-07</v>
      </c>
      <c r="X214" s="122">
        <v>67.5</v>
      </c>
    </row>
    <row r="215" s="122" customFormat="1" ht="12.75" hidden="1">
      <c r="A215" s="122" t="s">
        <v>144</v>
      </c>
    </row>
    <row r="216" spans="1:24" s="122" customFormat="1" ht="12.75" hidden="1">
      <c r="A216" s="122">
        <v>1894</v>
      </c>
      <c r="B216" s="122">
        <v>107.96</v>
      </c>
      <c r="C216" s="122">
        <v>126.36</v>
      </c>
      <c r="D216" s="122">
        <v>8.54620946760119</v>
      </c>
      <c r="E216" s="122">
        <v>8.784183554990431</v>
      </c>
      <c r="F216" s="122">
        <v>10.819641219865764</v>
      </c>
      <c r="G216" s="122" t="s">
        <v>59</v>
      </c>
      <c r="H216" s="122">
        <v>-10.346584895243083</v>
      </c>
      <c r="I216" s="122">
        <v>30.113415104756914</v>
      </c>
      <c r="J216" s="122" t="s">
        <v>73</v>
      </c>
      <c r="K216" s="122">
        <v>2.3116629496892687</v>
      </c>
      <c r="M216" s="122" t="s">
        <v>68</v>
      </c>
      <c r="N216" s="122">
        <v>2.1179582756663584</v>
      </c>
      <c r="X216" s="122">
        <v>67.5</v>
      </c>
    </row>
    <row r="217" spans="1:24" s="122" customFormat="1" ht="12.75" hidden="1">
      <c r="A217" s="122">
        <v>1893</v>
      </c>
      <c r="B217" s="122">
        <v>67.80000305175781</v>
      </c>
      <c r="C217" s="122">
        <v>85.9000015258789</v>
      </c>
      <c r="D217" s="122">
        <v>9.45793628692627</v>
      </c>
      <c r="E217" s="122">
        <v>9.782559394836426</v>
      </c>
      <c r="F217" s="122">
        <v>11.332061657931023</v>
      </c>
      <c r="G217" s="122" t="s">
        <v>56</v>
      </c>
      <c r="H217" s="122">
        <v>28.15111583804095</v>
      </c>
      <c r="I217" s="122">
        <v>28.451118889798764</v>
      </c>
      <c r="J217" s="122" t="s">
        <v>62</v>
      </c>
      <c r="K217" s="122">
        <v>0.38712665440235333</v>
      </c>
      <c r="L217" s="122">
        <v>1.4643443667252198</v>
      </c>
      <c r="M217" s="122">
        <v>0.09164688245526403</v>
      </c>
      <c r="N217" s="122">
        <v>0.08414428872610723</v>
      </c>
      <c r="O217" s="122">
        <v>0.01554816113549356</v>
      </c>
      <c r="P217" s="122">
        <v>0.042007542594126375</v>
      </c>
      <c r="Q217" s="122">
        <v>0.0018925519980100578</v>
      </c>
      <c r="R217" s="122">
        <v>0.0012952971192814636</v>
      </c>
      <c r="S217" s="122">
        <v>0.00020403234975565747</v>
      </c>
      <c r="T217" s="122">
        <v>0.0006181261215647818</v>
      </c>
      <c r="U217" s="122">
        <v>4.136940886456477E-05</v>
      </c>
      <c r="V217" s="122">
        <v>4.80846089796902E-05</v>
      </c>
      <c r="W217" s="122">
        <v>1.2719648126274187E-05</v>
      </c>
      <c r="X217" s="122">
        <v>67.5</v>
      </c>
    </row>
    <row r="218" spans="1:24" s="122" customFormat="1" ht="12.75" hidden="1">
      <c r="A218" s="122">
        <v>1895</v>
      </c>
      <c r="B218" s="122">
        <v>122.73999786376953</v>
      </c>
      <c r="C218" s="122">
        <v>125.13999938964844</v>
      </c>
      <c r="D218" s="122">
        <v>8.744536399841309</v>
      </c>
      <c r="E218" s="122">
        <v>9.094100952148438</v>
      </c>
      <c r="F218" s="122">
        <v>14.29626693147775</v>
      </c>
      <c r="G218" s="122" t="s">
        <v>57</v>
      </c>
      <c r="H218" s="122">
        <v>-16.328646064452357</v>
      </c>
      <c r="I218" s="122">
        <v>38.911351799317174</v>
      </c>
      <c r="J218" s="122" t="s">
        <v>60</v>
      </c>
      <c r="K218" s="122">
        <v>0.228870593070329</v>
      </c>
      <c r="L218" s="122">
        <v>-0.007966388436779999</v>
      </c>
      <c r="M218" s="122">
        <v>-0.05501861275994934</v>
      </c>
      <c r="N218" s="122">
        <v>-0.0008695302498465486</v>
      </c>
      <c r="O218" s="122">
        <v>0.009056400787240642</v>
      </c>
      <c r="P218" s="122">
        <v>-0.0009115783037732212</v>
      </c>
      <c r="Q218" s="122">
        <v>-0.0011754601952481017</v>
      </c>
      <c r="R218" s="122">
        <v>-6.993967053972647E-05</v>
      </c>
      <c r="S218" s="122">
        <v>0.00010732792900161949</v>
      </c>
      <c r="T218" s="122">
        <v>-6.492498430631213E-05</v>
      </c>
      <c r="U218" s="122">
        <v>-2.8174241183324734E-05</v>
      </c>
      <c r="V218" s="122">
        <v>-5.519182246852271E-06</v>
      </c>
      <c r="W218" s="122">
        <v>6.31925929606541E-06</v>
      </c>
      <c r="X218" s="122">
        <v>67.5</v>
      </c>
    </row>
    <row r="219" spans="1:24" s="122" customFormat="1" ht="12.75" hidden="1">
      <c r="A219" s="122">
        <v>1896</v>
      </c>
      <c r="B219" s="122">
        <v>86.0999984741211</v>
      </c>
      <c r="C219" s="122">
        <v>83.19999694824219</v>
      </c>
      <c r="D219" s="122">
        <v>8.827141761779785</v>
      </c>
      <c r="E219" s="122">
        <v>9.8703031539917</v>
      </c>
      <c r="F219" s="122">
        <v>14.358926693802811</v>
      </c>
      <c r="G219" s="122" t="s">
        <v>58</v>
      </c>
      <c r="H219" s="122">
        <v>20.056565454618735</v>
      </c>
      <c r="I219" s="122">
        <v>38.65656392873983</v>
      </c>
      <c r="J219" s="122" t="s">
        <v>61</v>
      </c>
      <c r="K219" s="122">
        <v>-0.31222635727368525</v>
      </c>
      <c r="L219" s="122">
        <v>-1.4643226970224696</v>
      </c>
      <c r="M219" s="122">
        <v>-0.07329463359441618</v>
      </c>
      <c r="N219" s="122">
        <v>-0.08413979583031503</v>
      </c>
      <c r="O219" s="122">
        <v>-0.012638311575370322</v>
      </c>
      <c r="P219" s="122">
        <v>-0.04199765064611866</v>
      </c>
      <c r="Q219" s="122">
        <v>-0.0014832553369393809</v>
      </c>
      <c r="R219" s="122">
        <v>-0.0012934075420004527</v>
      </c>
      <c r="S219" s="122">
        <v>-0.00017352208909253674</v>
      </c>
      <c r="T219" s="122">
        <v>-0.000614706961546349</v>
      </c>
      <c r="U219" s="122">
        <v>-3.0292575386509784E-05</v>
      </c>
      <c r="V219" s="122">
        <v>-4.776681115644768E-05</v>
      </c>
      <c r="W219" s="122">
        <v>-1.1038859107956824E-05</v>
      </c>
      <c r="X219" s="122">
        <v>67.5</v>
      </c>
    </row>
    <row r="220" s="122" customFormat="1" ht="12.75" hidden="1">
      <c r="A220" s="122" t="s">
        <v>150</v>
      </c>
    </row>
    <row r="221" spans="1:24" s="122" customFormat="1" ht="12.75" hidden="1">
      <c r="A221" s="122">
        <v>1894</v>
      </c>
      <c r="B221" s="122">
        <v>114.14</v>
      </c>
      <c r="C221" s="122">
        <v>128.34</v>
      </c>
      <c r="D221" s="122">
        <v>8.36050374102579</v>
      </c>
      <c r="E221" s="122">
        <v>8.806403480260183</v>
      </c>
      <c r="F221" s="122">
        <v>13.138609605108329</v>
      </c>
      <c r="G221" s="122" t="s">
        <v>59</v>
      </c>
      <c r="H221" s="122">
        <v>-9.250430087346842</v>
      </c>
      <c r="I221" s="122">
        <v>37.389569912653165</v>
      </c>
      <c r="J221" s="122" t="s">
        <v>73</v>
      </c>
      <c r="K221" s="122">
        <v>2.5463624310837356</v>
      </c>
      <c r="M221" s="122" t="s">
        <v>68</v>
      </c>
      <c r="N221" s="122">
        <v>2.3086097778296923</v>
      </c>
      <c r="X221" s="122">
        <v>67.5</v>
      </c>
    </row>
    <row r="222" spans="1:24" s="122" customFormat="1" ht="12.75" hidden="1">
      <c r="A222" s="122">
        <v>1893</v>
      </c>
      <c r="B222" s="122">
        <v>68.13999938964844</v>
      </c>
      <c r="C222" s="122">
        <v>90.33999633789062</v>
      </c>
      <c r="D222" s="122">
        <v>9.429021835327148</v>
      </c>
      <c r="E222" s="122">
        <v>9.585334777832031</v>
      </c>
      <c r="F222" s="122">
        <v>11.77392407141004</v>
      </c>
      <c r="G222" s="122" t="s">
        <v>56</v>
      </c>
      <c r="H222" s="122">
        <v>29.011565133659943</v>
      </c>
      <c r="I222" s="122">
        <v>29.65156452330838</v>
      </c>
      <c r="J222" s="122" t="s">
        <v>62</v>
      </c>
      <c r="K222" s="122">
        <v>0.46784464320963154</v>
      </c>
      <c r="L222" s="122">
        <v>1.5183302187004837</v>
      </c>
      <c r="M222" s="122">
        <v>0.11075571336762809</v>
      </c>
      <c r="N222" s="122">
        <v>0.08736483915561366</v>
      </c>
      <c r="O222" s="122">
        <v>0.018789964934252546</v>
      </c>
      <c r="P222" s="122">
        <v>0.04355623334694388</v>
      </c>
      <c r="Q222" s="122">
        <v>0.0022871384155406485</v>
      </c>
      <c r="R222" s="122">
        <v>0.0013448752361900345</v>
      </c>
      <c r="S222" s="122">
        <v>0.000246551881375781</v>
      </c>
      <c r="T222" s="122">
        <v>0.0006409111332638394</v>
      </c>
      <c r="U222" s="122">
        <v>4.9995900115312436E-05</v>
      </c>
      <c r="V222" s="122">
        <v>4.992635745993467E-05</v>
      </c>
      <c r="W222" s="122">
        <v>1.53685445251435E-05</v>
      </c>
      <c r="X222" s="122">
        <v>67.5</v>
      </c>
    </row>
    <row r="223" spans="1:24" s="122" customFormat="1" ht="12.75" hidden="1">
      <c r="A223" s="122">
        <v>1895</v>
      </c>
      <c r="B223" s="122">
        <v>131.0399932861328</v>
      </c>
      <c r="C223" s="122">
        <v>136.24000549316406</v>
      </c>
      <c r="D223" s="122">
        <v>8.769360542297363</v>
      </c>
      <c r="E223" s="122">
        <v>8.887364387512207</v>
      </c>
      <c r="F223" s="122">
        <v>16.62854066373825</v>
      </c>
      <c r="G223" s="122" t="s">
        <v>57</v>
      </c>
      <c r="H223" s="122">
        <v>-18.39307661149809</v>
      </c>
      <c r="I223" s="122">
        <v>45.14691667463473</v>
      </c>
      <c r="J223" s="122" t="s">
        <v>60</v>
      </c>
      <c r="K223" s="122">
        <v>0.3504431608853342</v>
      </c>
      <c r="L223" s="122">
        <v>-0.008260067915263444</v>
      </c>
      <c r="M223" s="122">
        <v>-0.08379127750079021</v>
      </c>
      <c r="N223" s="122">
        <v>-0.000902768508295176</v>
      </c>
      <c r="O223" s="122">
        <v>0.013939678794218919</v>
      </c>
      <c r="P223" s="122">
        <v>-0.000945203127315357</v>
      </c>
      <c r="Q223" s="122">
        <v>-0.0017689393260946552</v>
      </c>
      <c r="R223" s="122">
        <v>-7.261151282849613E-05</v>
      </c>
      <c r="S223" s="122">
        <v>0.0001712822826393539</v>
      </c>
      <c r="T223" s="122">
        <v>-6.73209957140517E-05</v>
      </c>
      <c r="U223" s="122">
        <v>-4.105394235847024E-05</v>
      </c>
      <c r="V223" s="122">
        <v>-5.7289957610736155E-06</v>
      </c>
      <c r="W223" s="122">
        <v>1.0296368730270705E-05</v>
      </c>
      <c r="X223" s="122">
        <v>67.5</v>
      </c>
    </row>
    <row r="224" spans="1:24" s="122" customFormat="1" ht="12.75" hidden="1">
      <c r="A224" s="122">
        <v>1896</v>
      </c>
      <c r="B224" s="122">
        <v>96.12000274658203</v>
      </c>
      <c r="C224" s="122">
        <v>91.62000274658203</v>
      </c>
      <c r="D224" s="122">
        <v>8.54025936126709</v>
      </c>
      <c r="E224" s="122">
        <v>9.358576774597168</v>
      </c>
      <c r="F224" s="122">
        <v>17.820628774294715</v>
      </c>
      <c r="G224" s="122" t="s">
        <v>58</v>
      </c>
      <c r="H224" s="122">
        <v>20.988533608410215</v>
      </c>
      <c r="I224" s="122">
        <v>49.608536354992246</v>
      </c>
      <c r="J224" s="122" t="s">
        <v>61</v>
      </c>
      <c r="K224" s="122">
        <v>-0.3099487073188775</v>
      </c>
      <c r="L224" s="122">
        <v>-1.5183077501933175</v>
      </c>
      <c r="M224" s="122">
        <v>-0.07242823937082661</v>
      </c>
      <c r="N224" s="122">
        <v>-0.08736017473486804</v>
      </c>
      <c r="O224" s="122">
        <v>-0.012599529250906308</v>
      </c>
      <c r="P224" s="122">
        <v>-0.04354597632872111</v>
      </c>
      <c r="Q224" s="122">
        <v>-0.0014497778424426187</v>
      </c>
      <c r="R224" s="122">
        <v>-0.0013429136119356144</v>
      </c>
      <c r="S224" s="122">
        <v>-0.00017734207020272906</v>
      </c>
      <c r="T224" s="122">
        <v>-0.0006373656440989015</v>
      </c>
      <c r="U224" s="122">
        <v>-2.8533556475975813E-05</v>
      </c>
      <c r="V224" s="122">
        <v>-4.959657021192871E-05</v>
      </c>
      <c r="W224" s="122">
        <v>-1.1409511461566701E-05</v>
      </c>
      <c r="X224" s="122">
        <v>67.5</v>
      </c>
    </row>
    <row r="225" spans="1:14" s="122" customFormat="1" ht="12.75">
      <c r="A225" s="122" t="s">
        <v>156</v>
      </c>
      <c r="E225" s="123" t="s">
        <v>106</v>
      </c>
      <c r="F225" s="123">
        <f>MIN(F196:F224)</f>
        <v>7.5077768385408</v>
      </c>
      <c r="G225" s="123"/>
      <c r="H225" s="123"/>
      <c r="I225" s="124"/>
      <c r="J225" s="124" t="s">
        <v>158</v>
      </c>
      <c r="K225" s="123">
        <f>AVERAGE(K223,K218,K213,K208,K203,K198)</f>
        <v>0.3131621154954094</v>
      </c>
      <c r="L225" s="123">
        <f>AVERAGE(L223,L218,L213,L208,L203,L198)</f>
        <v>-0.008727615727226593</v>
      </c>
      <c r="M225" s="124" t="s">
        <v>108</v>
      </c>
      <c r="N225" s="123" t="e">
        <f>Mittelwert(K221,K216,K211,K206,K201,K196)</f>
        <v>#NAME?</v>
      </c>
    </row>
    <row r="226" spans="5:14" s="122" customFormat="1" ht="12.75">
      <c r="E226" s="123" t="s">
        <v>107</v>
      </c>
      <c r="F226" s="123">
        <f>MAX(F196:F224)</f>
        <v>19.195104252217188</v>
      </c>
      <c r="G226" s="123"/>
      <c r="H226" s="123"/>
      <c r="I226" s="124"/>
      <c r="J226" s="124" t="s">
        <v>159</v>
      </c>
      <c r="K226" s="123">
        <f>AVERAGE(K224,K219,K214,K209,K204,K199)</f>
        <v>-0.14028307560626743</v>
      </c>
      <c r="L226" s="123">
        <f>AVERAGE(L224,L219,L214,L209,L204,L199)</f>
        <v>-1.6041748918155267</v>
      </c>
      <c r="M226" s="123"/>
      <c r="N226" s="123"/>
    </row>
    <row r="227" spans="5:14" s="122" customFormat="1" ht="12.75">
      <c r="E227" s="123"/>
      <c r="F227" s="123"/>
      <c r="G227" s="123"/>
      <c r="H227" s="123"/>
      <c r="I227" s="123"/>
      <c r="J227" s="124" t="s">
        <v>112</v>
      </c>
      <c r="K227" s="123">
        <f>ABS(K225/$G$33)</f>
        <v>0.19572632218463087</v>
      </c>
      <c r="L227" s="123">
        <f>ABS(L225/$H$33)</f>
        <v>0.02424337702007387</v>
      </c>
      <c r="M227" s="124" t="s">
        <v>111</v>
      </c>
      <c r="N227" s="123">
        <f>K227+L227+L228+K228</f>
        <v>1.3022852995475154</v>
      </c>
    </row>
    <row r="228" spans="5:14" s="122" customFormat="1" ht="12.75">
      <c r="E228" s="123"/>
      <c r="F228" s="123"/>
      <c r="G228" s="123"/>
      <c r="H228" s="123"/>
      <c r="I228" s="123"/>
      <c r="J228" s="123"/>
      <c r="K228" s="123">
        <f>ABS(K226/$G$34)</f>
        <v>0.0797062929581065</v>
      </c>
      <c r="L228" s="123">
        <f>ABS(L226/$H$34)</f>
        <v>1.0026093073847042</v>
      </c>
      <c r="M228" s="123"/>
      <c r="N228" s="123"/>
    </row>
    <row r="229" s="101" customFormat="1" ht="12.75"/>
    <row r="230" s="119" customFormat="1" ht="12.75" hidden="1">
      <c r="A230" s="119" t="s">
        <v>121</v>
      </c>
    </row>
    <row r="231" spans="1:24" s="119" customFormat="1" ht="12.75" hidden="1">
      <c r="A231" s="119">
        <v>1894</v>
      </c>
      <c r="B231" s="119">
        <v>113.94</v>
      </c>
      <c r="C231" s="119">
        <v>126.94</v>
      </c>
      <c r="D231" s="119">
        <v>8.448653338499575</v>
      </c>
      <c r="E231" s="119">
        <v>8.648750638099107</v>
      </c>
      <c r="F231" s="119">
        <v>22.058179711383964</v>
      </c>
      <c r="G231" s="119" t="s">
        <v>59</v>
      </c>
      <c r="H231" s="119">
        <v>15.677223559283448</v>
      </c>
      <c r="I231" s="119">
        <v>62.117223559283445</v>
      </c>
      <c r="J231" s="119" t="s">
        <v>73</v>
      </c>
      <c r="K231" s="119">
        <v>5.385964872088703</v>
      </c>
      <c r="M231" s="119" t="s">
        <v>68</v>
      </c>
      <c r="N231" s="119">
        <v>2.863406323948787</v>
      </c>
      <c r="X231" s="119">
        <v>67.5</v>
      </c>
    </row>
    <row r="232" spans="1:24" s="119" customFormat="1" ht="12.75" hidden="1">
      <c r="A232" s="119">
        <v>1893</v>
      </c>
      <c r="B232" s="119">
        <v>71.18000030517578</v>
      </c>
      <c r="C232" s="119">
        <v>84.58000183105469</v>
      </c>
      <c r="D232" s="119">
        <v>9.533376693725586</v>
      </c>
      <c r="E232" s="119">
        <v>9.554400444030762</v>
      </c>
      <c r="F232" s="119">
        <v>12.037588626884205</v>
      </c>
      <c r="G232" s="119" t="s">
        <v>56</v>
      </c>
      <c r="H232" s="119">
        <v>26.30757579235258</v>
      </c>
      <c r="I232" s="119">
        <v>29.987576097528365</v>
      </c>
      <c r="J232" s="119" t="s">
        <v>62</v>
      </c>
      <c r="K232" s="119">
        <v>2.2182980958347764</v>
      </c>
      <c r="L232" s="119">
        <v>0.42177702404291806</v>
      </c>
      <c r="M232" s="119">
        <v>0.5251515221243862</v>
      </c>
      <c r="N232" s="119">
        <v>0.056877029633457934</v>
      </c>
      <c r="O232" s="119">
        <v>0.08909115651064357</v>
      </c>
      <c r="P232" s="119">
        <v>0.012099157912853018</v>
      </c>
      <c r="Q232" s="119">
        <v>0.010844508951796677</v>
      </c>
      <c r="R232" s="119">
        <v>0.0008755718509799401</v>
      </c>
      <c r="S232" s="119">
        <v>0.0011688819938515558</v>
      </c>
      <c r="T232" s="119">
        <v>0.00017801988946974066</v>
      </c>
      <c r="U232" s="119">
        <v>0.0002372119395169369</v>
      </c>
      <c r="V232" s="119">
        <v>3.2487847848768836E-05</v>
      </c>
      <c r="W232" s="119">
        <v>7.288542285504794E-05</v>
      </c>
      <c r="X232" s="119">
        <v>67.5</v>
      </c>
    </row>
    <row r="233" spans="1:24" s="119" customFormat="1" ht="12.75" hidden="1">
      <c r="A233" s="119">
        <v>1896</v>
      </c>
      <c r="B233" s="119">
        <v>80.45999908447266</v>
      </c>
      <c r="C233" s="119">
        <v>84.16000366210938</v>
      </c>
      <c r="D233" s="119">
        <v>9.148609161376953</v>
      </c>
      <c r="E233" s="119">
        <v>9.973301887512207</v>
      </c>
      <c r="F233" s="119">
        <v>5.908698561576344</v>
      </c>
      <c r="G233" s="119" t="s">
        <v>57</v>
      </c>
      <c r="H233" s="119">
        <v>2.384582364532079</v>
      </c>
      <c r="I233" s="119">
        <v>15.344581449004732</v>
      </c>
      <c r="J233" s="119" t="s">
        <v>60</v>
      </c>
      <c r="K233" s="119">
        <v>0.5028613924245713</v>
      </c>
      <c r="L233" s="119">
        <v>0.0022963053164939944</v>
      </c>
      <c r="M233" s="119">
        <v>-0.12485095537576657</v>
      </c>
      <c r="N233" s="119">
        <v>-0.000587762752422397</v>
      </c>
      <c r="O233" s="119">
        <v>0.019258605211913506</v>
      </c>
      <c r="P233" s="119">
        <v>0.0002626411663489797</v>
      </c>
      <c r="Q233" s="119">
        <v>-0.0028536880361167433</v>
      </c>
      <c r="R233" s="119">
        <v>-4.722508795493579E-05</v>
      </c>
      <c r="S233" s="119">
        <v>0.00017504929452548382</v>
      </c>
      <c r="T233" s="119">
        <v>1.8688971341127196E-05</v>
      </c>
      <c r="U233" s="119">
        <v>-8.037369184875335E-05</v>
      </c>
      <c r="V233" s="119">
        <v>-3.7237024669860165E-06</v>
      </c>
      <c r="W233" s="119">
        <v>8.516223728815897E-06</v>
      </c>
      <c r="X233" s="119">
        <v>67.5</v>
      </c>
    </row>
    <row r="234" spans="1:24" s="119" customFormat="1" ht="12.75" hidden="1">
      <c r="A234" s="119">
        <v>1895</v>
      </c>
      <c r="B234" s="119">
        <v>150.36000061035156</v>
      </c>
      <c r="C234" s="119">
        <v>141.25999450683594</v>
      </c>
      <c r="D234" s="119">
        <v>8.762186050415039</v>
      </c>
      <c r="E234" s="119">
        <v>9.045875549316406</v>
      </c>
      <c r="F234" s="119">
        <v>19.505959077404537</v>
      </c>
      <c r="G234" s="119" t="s">
        <v>58</v>
      </c>
      <c r="H234" s="119">
        <v>-29.814446409690333</v>
      </c>
      <c r="I234" s="119">
        <v>53.04555420066122</v>
      </c>
      <c r="J234" s="119" t="s">
        <v>61</v>
      </c>
      <c r="K234" s="119">
        <v>-2.160550129479299</v>
      </c>
      <c r="L234" s="119">
        <v>0.42177077304193766</v>
      </c>
      <c r="M234" s="119">
        <v>-0.5100944619688769</v>
      </c>
      <c r="N234" s="119">
        <v>-0.056873992605338666</v>
      </c>
      <c r="O234" s="119">
        <v>-0.08698471298852256</v>
      </c>
      <c r="P234" s="119">
        <v>0.012096306949556657</v>
      </c>
      <c r="Q234" s="119">
        <v>-0.010462305625344847</v>
      </c>
      <c r="R234" s="119">
        <v>-0.0008742973506171038</v>
      </c>
      <c r="S234" s="119">
        <v>-0.0011557001600919327</v>
      </c>
      <c r="T234" s="119">
        <v>0.0001770361640937501</v>
      </c>
      <c r="U234" s="119">
        <v>-0.00022318058586711474</v>
      </c>
      <c r="V234" s="119">
        <v>-3.2273740064983424E-05</v>
      </c>
      <c r="W234" s="119">
        <v>-7.23861782259562E-05</v>
      </c>
      <c r="X234" s="119">
        <v>67.5</v>
      </c>
    </row>
    <row r="235" s="119" customFormat="1" ht="12.75" hidden="1">
      <c r="A235" s="119" t="s">
        <v>127</v>
      </c>
    </row>
    <row r="236" spans="1:24" s="119" customFormat="1" ht="12.75" hidden="1">
      <c r="A236" s="119">
        <v>1894</v>
      </c>
      <c r="B236" s="119">
        <v>119.74</v>
      </c>
      <c r="C236" s="119">
        <v>124.44</v>
      </c>
      <c r="D236" s="119">
        <v>8.42814067468763</v>
      </c>
      <c r="E236" s="119">
        <v>8.717001165633944</v>
      </c>
      <c r="F236" s="119">
        <v>21.662378985181928</v>
      </c>
      <c r="G236" s="119" t="s">
        <v>59</v>
      </c>
      <c r="H236" s="119">
        <v>8.926001229557073</v>
      </c>
      <c r="I236" s="119">
        <v>61.16600122955707</v>
      </c>
      <c r="J236" s="119" t="s">
        <v>73</v>
      </c>
      <c r="K236" s="119">
        <v>3.2713097249312444</v>
      </c>
      <c r="M236" s="119" t="s">
        <v>68</v>
      </c>
      <c r="N236" s="119">
        <v>1.6997809052693735</v>
      </c>
      <c r="X236" s="119">
        <v>67.5</v>
      </c>
    </row>
    <row r="237" spans="1:24" s="119" customFormat="1" ht="12.75" hidden="1">
      <c r="A237" s="119">
        <v>1893</v>
      </c>
      <c r="B237" s="119">
        <v>65.4800033569336</v>
      </c>
      <c r="C237" s="119">
        <v>76.68000030517578</v>
      </c>
      <c r="D237" s="119">
        <v>9.658230781555176</v>
      </c>
      <c r="E237" s="119">
        <v>9.765896797180176</v>
      </c>
      <c r="F237" s="119">
        <v>10.584042205254057</v>
      </c>
      <c r="G237" s="119" t="s">
        <v>56</v>
      </c>
      <c r="H237" s="119">
        <v>28.039461298545547</v>
      </c>
      <c r="I237" s="119">
        <v>26.019464655479137</v>
      </c>
      <c r="J237" s="119" t="s">
        <v>62</v>
      </c>
      <c r="K237" s="119">
        <v>1.7567117793073084</v>
      </c>
      <c r="L237" s="119">
        <v>0.0014956925163745257</v>
      </c>
      <c r="M237" s="119">
        <v>0.41587746411237525</v>
      </c>
      <c r="N237" s="119">
        <v>0.08522351705856446</v>
      </c>
      <c r="O237" s="119">
        <v>0.07055299145014014</v>
      </c>
      <c r="P237" s="119">
        <v>4.3171278770494465E-05</v>
      </c>
      <c r="Q237" s="119">
        <v>0.008588006600140035</v>
      </c>
      <c r="R237" s="119">
        <v>0.0013118968441724378</v>
      </c>
      <c r="S237" s="119">
        <v>0.000925675175048317</v>
      </c>
      <c r="T237" s="119">
        <v>6.540246403225913E-07</v>
      </c>
      <c r="U237" s="119">
        <v>0.0001878514312183159</v>
      </c>
      <c r="V237" s="119">
        <v>4.868288859966828E-05</v>
      </c>
      <c r="W237" s="119">
        <v>5.771969038578258E-05</v>
      </c>
      <c r="X237" s="119">
        <v>67.5</v>
      </c>
    </row>
    <row r="238" spans="1:24" s="119" customFormat="1" ht="12.75" hidden="1">
      <c r="A238" s="119">
        <v>1896</v>
      </c>
      <c r="B238" s="119">
        <v>73.18000030517578</v>
      </c>
      <c r="C238" s="119">
        <v>87.77999877929688</v>
      </c>
      <c r="D238" s="119">
        <v>9.277100563049316</v>
      </c>
      <c r="E238" s="119">
        <v>9.845832824707031</v>
      </c>
      <c r="F238" s="119">
        <v>2.976401723132543</v>
      </c>
      <c r="G238" s="119" t="s">
        <v>57</v>
      </c>
      <c r="H238" s="119">
        <v>1.9401664267565906</v>
      </c>
      <c r="I238" s="119">
        <v>7.6201667319323745</v>
      </c>
      <c r="J238" s="119" t="s">
        <v>60</v>
      </c>
      <c r="K238" s="119">
        <v>0.26193427086667576</v>
      </c>
      <c r="L238" s="119">
        <v>-6.589884309750188E-06</v>
      </c>
      <c r="M238" s="119">
        <v>-0.06667898668344549</v>
      </c>
      <c r="N238" s="119">
        <v>-0.0008809349635577836</v>
      </c>
      <c r="O238" s="119">
        <v>0.00976665786947102</v>
      </c>
      <c r="P238" s="119">
        <v>-8.349645769873147E-07</v>
      </c>
      <c r="Q238" s="119">
        <v>-0.001598882143346933</v>
      </c>
      <c r="R238" s="119">
        <v>-7.080982580699792E-05</v>
      </c>
      <c r="S238" s="119">
        <v>6.595585695775762E-05</v>
      </c>
      <c r="T238" s="119">
        <v>-7.207514564707877E-08</v>
      </c>
      <c r="U238" s="119">
        <v>-4.949955585145876E-05</v>
      </c>
      <c r="V238" s="119">
        <v>-5.5869284325218465E-06</v>
      </c>
      <c r="W238" s="119">
        <v>2.1974454532188275E-06</v>
      </c>
      <c r="X238" s="119">
        <v>67.5</v>
      </c>
    </row>
    <row r="239" spans="1:24" s="119" customFormat="1" ht="12.75" hidden="1">
      <c r="A239" s="119">
        <v>1895</v>
      </c>
      <c r="B239" s="119">
        <v>125.80000305175781</v>
      </c>
      <c r="C239" s="119">
        <v>133.1999969482422</v>
      </c>
      <c r="D239" s="119">
        <v>8.945791244506836</v>
      </c>
      <c r="E239" s="119">
        <v>9.085272789001465</v>
      </c>
      <c r="F239" s="119">
        <v>15.484706913145445</v>
      </c>
      <c r="G239" s="119" t="s">
        <v>58</v>
      </c>
      <c r="H239" s="119">
        <v>-17.096843220287028</v>
      </c>
      <c r="I239" s="119">
        <v>41.203159831470785</v>
      </c>
      <c r="J239" s="119" t="s">
        <v>61</v>
      </c>
      <c r="K239" s="119">
        <v>-1.7370741818651823</v>
      </c>
      <c r="L239" s="119">
        <v>-0.001495677999090561</v>
      </c>
      <c r="M239" s="119">
        <v>-0.4104972325015223</v>
      </c>
      <c r="N239" s="119">
        <v>-0.08521896393069683</v>
      </c>
      <c r="O239" s="119">
        <v>-0.06987372178884024</v>
      </c>
      <c r="P239" s="119">
        <v>-4.3163203597913377E-05</v>
      </c>
      <c r="Q239" s="119">
        <v>-0.008437857148336603</v>
      </c>
      <c r="R239" s="119">
        <v>-0.0013099844649150554</v>
      </c>
      <c r="S239" s="119">
        <v>-0.0009233224543103563</v>
      </c>
      <c r="T239" s="119">
        <v>-6.500410783397056E-07</v>
      </c>
      <c r="U239" s="119">
        <v>-0.00018121245592198673</v>
      </c>
      <c r="V239" s="119">
        <v>-4.8361243502391367E-05</v>
      </c>
      <c r="W239" s="119">
        <v>-5.767784576170239E-05</v>
      </c>
      <c r="X239" s="119">
        <v>67.5</v>
      </c>
    </row>
    <row r="240" s="119" customFormat="1" ht="12.75" hidden="1">
      <c r="A240" s="119" t="s">
        <v>133</v>
      </c>
    </row>
    <row r="241" spans="1:24" s="119" customFormat="1" ht="12.75" hidden="1">
      <c r="A241" s="119">
        <v>1894</v>
      </c>
      <c r="B241" s="119">
        <v>116.2</v>
      </c>
      <c r="C241" s="119">
        <v>117.9</v>
      </c>
      <c r="D241" s="119">
        <v>8.56003082251674</v>
      </c>
      <c r="E241" s="119">
        <v>8.77401549133143</v>
      </c>
      <c r="F241" s="119">
        <v>17.93645523002515</v>
      </c>
      <c r="G241" s="119" t="s">
        <v>59</v>
      </c>
      <c r="H241" s="119">
        <v>1.1577180249901744</v>
      </c>
      <c r="I241" s="119">
        <v>49.857718024990184</v>
      </c>
      <c r="J241" s="119" t="s">
        <v>73</v>
      </c>
      <c r="K241" s="119">
        <v>2.5437688958052727</v>
      </c>
      <c r="M241" s="119" t="s">
        <v>68</v>
      </c>
      <c r="N241" s="119">
        <v>1.3295432559043128</v>
      </c>
      <c r="X241" s="119">
        <v>67.5</v>
      </c>
    </row>
    <row r="242" spans="1:24" s="119" customFormat="1" ht="12.75" hidden="1">
      <c r="A242" s="119">
        <v>1893</v>
      </c>
      <c r="B242" s="119">
        <v>63.2599983215332</v>
      </c>
      <c r="C242" s="119">
        <v>91.66000366210938</v>
      </c>
      <c r="D242" s="119">
        <v>9.733013153076172</v>
      </c>
      <c r="E242" s="119">
        <v>9.721014022827148</v>
      </c>
      <c r="F242" s="119">
        <v>8.960777459387751</v>
      </c>
      <c r="G242" s="119" t="s">
        <v>56</v>
      </c>
      <c r="H242" s="119">
        <v>26.097585152828586</v>
      </c>
      <c r="I242" s="119">
        <v>21.85758347436179</v>
      </c>
      <c r="J242" s="119" t="s">
        <v>62</v>
      </c>
      <c r="K242" s="119">
        <v>1.5426436247968838</v>
      </c>
      <c r="L242" s="119">
        <v>0.15005427454286052</v>
      </c>
      <c r="M242" s="119">
        <v>0.36520012692830445</v>
      </c>
      <c r="N242" s="119">
        <v>0.06493479240898446</v>
      </c>
      <c r="O242" s="119">
        <v>0.06195560237219827</v>
      </c>
      <c r="P242" s="119">
        <v>0.004304801442271459</v>
      </c>
      <c r="Q242" s="119">
        <v>0.00754150432372028</v>
      </c>
      <c r="R242" s="119">
        <v>0.000999591370096783</v>
      </c>
      <c r="S242" s="119">
        <v>0.0008128803644231831</v>
      </c>
      <c r="T242" s="119">
        <v>6.336816750736264E-05</v>
      </c>
      <c r="U242" s="119">
        <v>0.00016495592848182972</v>
      </c>
      <c r="V242" s="119">
        <v>3.7091029581090244E-05</v>
      </c>
      <c r="W242" s="119">
        <v>5.0687543835298515E-05</v>
      </c>
      <c r="X242" s="119">
        <v>67.5</v>
      </c>
    </row>
    <row r="243" spans="1:24" s="119" customFormat="1" ht="12.75" hidden="1">
      <c r="A243" s="119">
        <v>1896</v>
      </c>
      <c r="B243" s="119">
        <v>85.95999908447266</v>
      </c>
      <c r="C243" s="119">
        <v>88.45999908447266</v>
      </c>
      <c r="D243" s="119">
        <v>9.304475784301758</v>
      </c>
      <c r="E243" s="119">
        <v>9.898758888244629</v>
      </c>
      <c r="F243" s="119">
        <v>8.525333016090244</v>
      </c>
      <c r="G243" s="119" t="s">
        <v>57</v>
      </c>
      <c r="H243" s="119">
        <v>3.314002747533422</v>
      </c>
      <c r="I243" s="119">
        <v>21.774001832006082</v>
      </c>
      <c r="J243" s="119" t="s">
        <v>60</v>
      </c>
      <c r="K243" s="119">
        <v>-0.08892711072764456</v>
      </c>
      <c r="L243" s="119">
        <v>-0.0008152354239350107</v>
      </c>
      <c r="M243" s="119">
        <v>0.016907268580011462</v>
      </c>
      <c r="N243" s="119">
        <v>-0.0006712419666433496</v>
      </c>
      <c r="O243" s="119">
        <v>-0.004238344380034544</v>
      </c>
      <c r="P243" s="119">
        <v>-9.328396306438929E-05</v>
      </c>
      <c r="Q243" s="119">
        <v>0.00015132737162123702</v>
      </c>
      <c r="R243" s="119">
        <v>-5.3962599432769856E-05</v>
      </c>
      <c r="S243" s="119">
        <v>-0.00011022977343793722</v>
      </c>
      <c r="T243" s="119">
        <v>-6.650236799967041E-06</v>
      </c>
      <c r="U243" s="119">
        <v>-9.780092998432856E-06</v>
      </c>
      <c r="V243" s="119">
        <v>-4.260770463768535E-06</v>
      </c>
      <c r="W243" s="119">
        <v>-8.538787774236218E-06</v>
      </c>
      <c r="X243" s="119">
        <v>67.5</v>
      </c>
    </row>
    <row r="244" spans="1:24" s="119" customFormat="1" ht="12.75" hidden="1">
      <c r="A244" s="119">
        <v>1895</v>
      </c>
      <c r="B244" s="119">
        <v>120.27999877929688</v>
      </c>
      <c r="C244" s="119">
        <v>114.27999877929688</v>
      </c>
      <c r="D244" s="119">
        <v>8.91256046295166</v>
      </c>
      <c r="E244" s="119">
        <v>9.353963851928711</v>
      </c>
      <c r="F244" s="119">
        <v>14.541082441289676</v>
      </c>
      <c r="G244" s="119" t="s">
        <v>58</v>
      </c>
      <c r="H244" s="119">
        <v>-13.9524639915509</v>
      </c>
      <c r="I244" s="119">
        <v>38.827534787745975</v>
      </c>
      <c r="J244" s="119" t="s">
        <v>61</v>
      </c>
      <c r="K244" s="119">
        <v>-1.5400783493394423</v>
      </c>
      <c r="L244" s="119">
        <v>-0.15005205996515916</v>
      </c>
      <c r="M244" s="119">
        <v>-0.36480854838889537</v>
      </c>
      <c r="N244" s="119">
        <v>-0.06493132294524825</v>
      </c>
      <c r="O244" s="119">
        <v>-0.06181046110666195</v>
      </c>
      <c r="P244" s="119">
        <v>-0.0043037906035978835</v>
      </c>
      <c r="Q244" s="119">
        <v>-0.007539985907897301</v>
      </c>
      <c r="R244" s="119">
        <v>-0.0009981337310372906</v>
      </c>
      <c r="S244" s="119">
        <v>-0.0008053718916827108</v>
      </c>
      <c r="T244" s="119">
        <v>-6.301824342002508E-05</v>
      </c>
      <c r="U244" s="119">
        <v>-0.00016466574665741665</v>
      </c>
      <c r="V244" s="119">
        <v>-3.684549240328305E-05</v>
      </c>
      <c r="W244" s="119">
        <v>-4.996314845365395E-05</v>
      </c>
      <c r="X244" s="119">
        <v>67.5</v>
      </c>
    </row>
    <row r="245" s="119" customFormat="1" ht="12.75" hidden="1">
      <c r="A245" s="119" t="s">
        <v>139</v>
      </c>
    </row>
    <row r="246" spans="1:24" s="119" customFormat="1" ht="12.75" hidden="1">
      <c r="A246" s="119">
        <v>1894</v>
      </c>
      <c r="B246" s="119">
        <v>120.88</v>
      </c>
      <c r="C246" s="119">
        <v>107.28</v>
      </c>
      <c r="D246" s="119">
        <v>8.383268314084589</v>
      </c>
      <c r="E246" s="119">
        <v>8.938412734477357</v>
      </c>
      <c r="F246" s="119">
        <v>19.337758678787594</v>
      </c>
      <c r="G246" s="119" t="s">
        <v>59</v>
      </c>
      <c r="H246" s="119">
        <v>1.5170856023087822</v>
      </c>
      <c r="I246" s="119">
        <v>54.897085602308785</v>
      </c>
      <c r="J246" s="119" t="s">
        <v>73</v>
      </c>
      <c r="K246" s="119">
        <v>2.9038642401931125</v>
      </c>
      <c r="M246" s="119" t="s">
        <v>68</v>
      </c>
      <c r="N246" s="119">
        <v>1.5060199756326025</v>
      </c>
      <c r="X246" s="119">
        <v>67.5</v>
      </c>
    </row>
    <row r="247" spans="1:24" s="119" customFormat="1" ht="12.75" hidden="1">
      <c r="A247" s="119">
        <v>1893</v>
      </c>
      <c r="B247" s="119">
        <v>65.9000015258789</v>
      </c>
      <c r="C247" s="119">
        <v>78.30000305175781</v>
      </c>
      <c r="D247" s="119">
        <v>9.793821334838867</v>
      </c>
      <c r="E247" s="119">
        <v>9.935720443725586</v>
      </c>
      <c r="F247" s="119">
        <v>7.5077768385408</v>
      </c>
      <c r="G247" s="119" t="s">
        <v>56</v>
      </c>
      <c r="H247" s="119">
        <v>19.801668322228217</v>
      </c>
      <c r="I247" s="119">
        <v>18.201669848107123</v>
      </c>
      <c r="J247" s="119" t="s">
        <v>62</v>
      </c>
      <c r="K247" s="119">
        <v>1.653410465833598</v>
      </c>
      <c r="L247" s="119">
        <v>0.11127993975750959</v>
      </c>
      <c r="M247" s="119">
        <v>0.3914225700819746</v>
      </c>
      <c r="N247" s="119">
        <v>0.004167525522743977</v>
      </c>
      <c r="O247" s="119">
        <v>0.06640426915887981</v>
      </c>
      <c r="P247" s="119">
        <v>0.0031920892488678087</v>
      </c>
      <c r="Q247" s="119">
        <v>0.008082948803302282</v>
      </c>
      <c r="R247" s="119">
        <v>6.408117553051848E-05</v>
      </c>
      <c r="S247" s="119">
        <v>0.0008712353976331314</v>
      </c>
      <c r="T247" s="119">
        <v>4.6953529791626506E-05</v>
      </c>
      <c r="U247" s="119">
        <v>0.00017679638299210944</v>
      </c>
      <c r="V247" s="119">
        <v>2.38443264005584E-06</v>
      </c>
      <c r="W247" s="119">
        <v>5.432854387758911E-05</v>
      </c>
      <c r="X247" s="119">
        <v>67.5</v>
      </c>
    </row>
    <row r="248" spans="1:24" s="119" customFormat="1" ht="12.75" hidden="1">
      <c r="A248" s="119">
        <v>1896</v>
      </c>
      <c r="B248" s="119">
        <v>77.33999633789062</v>
      </c>
      <c r="C248" s="119">
        <v>78.04000091552734</v>
      </c>
      <c r="D248" s="119">
        <v>9.346866607666016</v>
      </c>
      <c r="E248" s="119">
        <v>9.893387794494629</v>
      </c>
      <c r="F248" s="119">
        <v>4.184465868144292</v>
      </c>
      <c r="G248" s="119" t="s">
        <v>57</v>
      </c>
      <c r="H248" s="119">
        <v>0.7949483524841412</v>
      </c>
      <c r="I248" s="119">
        <v>10.63494469037476</v>
      </c>
      <c r="J248" s="119" t="s">
        <v>60</v>
      </c>
      <c r="K248" s="119">
        <v>0.021343231414652317</v>
      </c>
      <c r="L248" s="119">
        <v>0.00060599802733996</v>
      </c>
      <c r="M248" s="119">
        <v>-0.009500771781680876</v>
      </c>
      <c r="N248" s="119">
        <v>4.335901464216861E-05</v>
      </c>
      <c r="O248" s="119">
        <v>0.00014095900510928682</v>
      </c>
      <c r="P248" s="119">
        <v>6.936574736736374E-05</v>
      </c>
      <c r="Q248" s="119">
        <v>-0.0004081769440961905</v>
      </c>
      <c r="R248" s="119">
        <v>3.4931358079408868E-06</v>
      </c>
      <c r="S248" s="119">
        <v>-5.6981569762951705E-05</v>
      </c>
      <c r="T248" s="119">
        <v>4.935269195648906E-06</v>
      </c>
      <c r="U248" s="119">
        <v>-2.290086277396347E-05</v>
      </c>
      <c r="V248" s="119">
        <v>2.7392958592501085E-07</v>
      </c>
      <c r="W248" s="119">
        <v>-5.353229458590856E-06</v>
      </c>
      <c r="X248" s="119">
        <v>67.5</v>
      </c>
    </row>
    <row r="249" spans="1:24" s="119" customFormat="1" ht="12.75" hidden="1">
      <c r="A249" s="119">
        <v>1895</v>
      </c>
      <c r="B249" s="119">
        <v>129.16000366210938</v>
      </c>
      <c r="C249" s="119">
        <v>119.95999908447266</v>
      </c>
      <c r="D249" s="119">
        <v>8.688323974609375</v>
      </c>
      <c r="E249" s="119">
        <v>9.033625602722168</v>
      </c>
      <c r="F249" s="119">
        <v>14.043042331755286</v>
      </c>
      <c r="G249" s="119" t="s">
        <v>58</v>
      </c>
      <c r="H249" s="119">
        <v>-23.18020517539037</v>
      </c>
      <c r="I249" s="119">
        <v>38.47979848671901</v>
      </c>
      <c r="J249" s="119" t="s">
        <v>61</v>
      </c>
      <c r="K249" s="119">
        <v>-1.6532727043657547</v>
      </c>
      <c r="L249" s="119">
        <v>0.11127828970120732</v>
      </c>
      <c r="M249" s="119">
        <v>-0.39130724974772796</v>
      </c>
      <c r="N249" s="119">
        <v>0.004167299962634286</v>
      </c>
      <c r="O249" s="119">
        <v>-0.06640411954904481</v>
      </c>
      <c r="P249" s="119">
        <v>0.003191335483121387</v>
      </c>
      <c r="Q249" s="119">
        <v>-0.008072636058879038</v>
      </c>
      <c r="R249" s="119">
        <v>6.398589734934098E-05</v>
      </c>
      <c r="S249" s="119">
        <v>-0.0008693700125932056</v>
      </c>
      <c r="T249" s="119">
        <v>4.669343720331195E-05</v>
      </c>
      <c r="U249" s="119">
        <v>-0.00017530690666171925</v>
      </c>
      <c r="V249" s="119">
        <v>2.3686455194728097E-06</v>
      </c>
      <c r="W249" s="119">
        <v>-5.406416201350761E-05</v>
      </c>
      <c r="X249" s="119">
        <v>67.5</v>
      </c>
    </row>
    <row r="250" s="119" customFormat="1" ht="12.75" hidden="1">
      <c r="A250" s="119" t="s">
        <v>145</v>
      </c>
    </row>
    <row r="251" spans="1:24" s="119" customFormat="1" ht="12.75" hidden="1">
      <c r="A251" s="119">
        <v>1894</v>
      </c>
      <c r="B251" s="119">
        <v>107.96</v>
      </c>
      <c r="C251" s="119">
        <v>126.36</v>
      </c>
      <c r="D251" s="119">
        <v>8.54620946760119</v>
      </c>
      <c r="E251" s="119">
        <v>8.784183554990431</v>
      </c>
      <c r="F251" s="119">
        <v>18.164500475620837</v>
      </c>
      <c r="G251" s="119" t="s">
        <v>59</v>
      </c>
      <c r="H251" s="119">
        <v>10.095756136219748</v>
      </c>
      <c r="I251" s="119">
        <v>50.55575613621974</v>
      </c>
      <c r="J251" s="119" t="s">
        <v>73</v>
      </c>
      <c r="K251" s="119">
        <v>3.4153505071227928</v>
      </c>
      <c r="M251" s="119" t="s">
        <v>68</v>
      </c>
      <c r="N251" s="119">
        <v>1.7739882725678457</v>
      </c>
      <c r="X251" s="119">
        <v>67.5</v>
      </c>
    </row>
    <row r="252" spans="1:24" s="119" customFormat="1" ht="12.75" hidden="1">
      <c r="A252" s="119">
        <v>1893</v>
      </c>
      <c r="B252" s="119">
        <v>67.80000305175781</v>
      </c>
      <c r="C252" s="119">
        <v>85.9000015258789</v>
      </c>
      <c r="D252" s="119">
        <v>9.45793628692627</v>
      </c>
      <c r="E252" s="119">
        <v>9.782559394836426</v>
      </c>
      <c r="F252" s="119">
        <v>11.332061657931023</v>
      </c>
      <c r="G252" s="119" t="s">
        <v>56</v>
      </c>
      <c r="H252" s="119">
        <v>28.15111583804095</v>
      </c>
      <c r="I252" s="119">
        <v>28.451118889798764</v>
      </c>
      <c r="J252" s="119" t="s">
        <v>62</v>
      </c>
      <c r="K252" s="119">
        <v>1.795093655935357</v>
      </c>
      <c r="L252" s="119">
        <v>0.00762595422260658</v>
      </c>
      <c r="M252" s="119">
        <v>0.4249637602640586</v>
      </c>
      <c r="N252" s="119">
        <v>0.08402163944242214</v>
      </c>
      <c r="O252" s="119">
        <v>0.07209448785719454</v>
      </c>
      <c r="P252" s="119">
        <v>0.0002184954128794163</v>
      </c>
      <c r="Q252" s="119">
        <v>0.008775634848140701</v>
      </c>
      <c r="R252" s="119">
        <v>0.0012933992698862886</v>
      </c>
      <c r="S252" s="119">
        <v>0.0009458992226750254</v>
      </c>
      <c r="T252" s="119">
        <v>3.1986738231289095E-06</v>
      </c>
      <c r="U252" s="119">
        <v>0.00019195552245654412</v>
      </c>
      <c r="V252" s="119">
        <v>4.7997230989389015E-05</v>
      </c>
      <c r="W252" s="119">
        <v>5.898082193192272E-05</v>
      </c>
      <c r="X252" s="119">
        <v>67.5</v>
      </c>
    </row>
    <row r="253" spans="1:24" s="119" customFormat="1" ht="12.75" hidden="1">
      <c r="A253" s="119">
        <v>1896</v>
      </c>
      <c r="B253" s="119">
        <v>86.0999984741211</v>
      </c>
      <c r="C253" s="119">
        <v>83.19999694824219</v>
      </c>
      <c r="D253" s="119">
        <v>8.827141761779785</v>
      </c>
      <c r="E253" s="119">
        <v>9.8703031539917</v>
      </c>
      <c r="F253" s="119">
        <v>7.224624543529897</v>
      </c>
      <c r="G253" s="119" t="s">
        <v>57</v>
      </c>
      <c r="H253" s="119">
        <v>0.849864770089269</v>
      </c>
      <c r="I253" s="119">
        <v>19.44986324421036</v>
      </c>
      <c r="J253" s="119" t="s">
        <v>60</v>
      </c>
      <c r="K253" s="119">
        <v>0.34876880719344966</v>
      </c>
      <c r="L253" s="119">
        <v>4.305148488131034E-05</v>
      </c>
      <c r="M253" s="119">
        <v>-0.08729862701565012</v>
      </c>
      <c r="N253" s="119">
        <v>-0.0008684696260221776</v>
      </c>
      <c r="O253" s="119">
        <v>0.013243561969026117</v>
      </c>
      <c r="P253" s="119">
        <v>4.831360787251079E-06</v>
      </c>
      <c r="Q253" s="119">
        <v>-0.0020274575591509485</v>
      </c>
      <c r="R253" s="119">
        <v>-6.98061795839062E-05</v>
      </c>
      <c r="S253" s="119">
        <v>0.00011058704363656862</v>
      </c>
      <c r="T253" s="119">
        <v>3.3053326595575536E-07</v>
      </c>
      <c r="U253" s="119">
        <v>-5.901722730312861E-05</v>
      </c>
      <c r="V253" s="119">
        <v>-5.506975324964233E-06</v>
      </c>
      <c r="W253" s="119">
        <v>4.945336595324465E-06</v>
      </c>
      <c r="X253" s="119">
        <v>67.5</v>
      </c>
    </row>
    <row r="254" spans="1:24" s="119" customFormat="1" ht="12.75" hidden="1">
      <c r="A254" s="119">
        <v>1895</v>
      </c>
      <c r="B254" s="119">
        <v>122.73999786376953</v>
      </c>
      <c r="C254" s="119">
        <v>125.13999938964844</v>
      </c>
      <c r="D254" s="119">
        <v>8.744536399841309</v>
      </c>
      <c r="E254" s="119">
        <v>9.094100952148438</v>
      </c>
      <c r="F254" s="119">
        <v>13.830813887913889</v>
      </c>
      <c r="G254" s="119" t="s">
        <v>58</v>
      </c>
      <c r="H254" s="119">
        <v>-17.595508750423775</v>
      </c>
      <c r="I254" s="119">
        <v>37.644489113345756</v>
      </c>
      <c r="J254" s="119" t="s">
        <v>61</v>
      </c>
      <c r="K254" s="119">
        <v>-1.7608865814436272</v>
      </c>
      <c r="L254" s="119">
        <v>0.007625832700429549</v>
      </c>
      <c r="M254" s="119">
        <v>-0.41590040545658363</v>
      </c>
      <c r="N254" s="119">
        <v>-0.08401715095801014</v>
      </c>
      <c r="O254" s="119">
        <v>-0.07086764597306541</v>
      </c>
      <c r="P254" s="119">
        <v>0.00021844199093189483</v>
      </c>
      <c r="Q254" s="119">
        <v>-0.008538218949742571</v>
      </c>
      <c r="R254" s="119">
        <v>-0.0012915141379924123</v>
      </c>
      <c r="S254" s="119">
        <v>-0.0009394125000429475</v>
      </c>
      <c r="T254" s="119">
        <v>3.1815502489928926E-06</v>
      </c>
      <c r="U254" s="119">
        <v>-0.0001826578481287231</v>
      </c>
      <c r="V254" s="119">
        <v>-4.768026222053524E-05</v>
      </c>
      <c r="W254" s="119">
        <v>-5.877313163107884E-05</v>
      </c>
      <c r="X254" s="119">
        <v>67.5</v>
      </c>
    </row>
    <row r="255" s="119" customFormat="1" ht="12.75" hidden="1">
      <c r="A255" s="119" t="s">
        <v>151</v>
      </c>
    </row>
    <row r="256" spans="1:24" s="119" customFormat="1" ht="12.75" hidden="1">
      <c r="A256" s="119">
        <v>1894</v>
      </c>
      <c r="B256" s="119">
        <v>114.14</v>
      </c>
      <c r="C256" s="119">
        <v>128.34</v>
      </c>
      <c r="D256" s="119">
        <v>8.36050374102579</v>
      </c>
      <c r="E256" s="119">
        <v>8.806403480260183</v>
      </c>
      <c r="F256" s="119">
        <v>20.88197444329378</v>
      </c>
      <c r="G256" s="119" t="s">
        <v>59</v>
      </c>
      <c r="H256" s="119">
        <v>12.785469423964358</v>
      </c>
      <c r="I256" s="119">
        <v>59.42546942396436</v>
      </c>
      <c r="J256" s="119" t="s">
        <v>73</v>
      </c>
      <c r="K256" s="119">
        <v>3.817446939940248</v>
      </c>
      <c r="M256" s="119" t="s">
        <v>68</v>
      </c>
      <c r="N256" s="119">
        <v>1.9823705953372157</v>
      </c>
      <c r="X256" s="119">
        <v>67.5</v>
      </c>
    </row>
    <row r="257" spans="1:24" s="119" customFormat="1" ht="12.75" hidden="1">
      <c r="A257" s="119">
        <v>1893</v>
      </c>
      <c r="B257" s="119">
        <v>68.13999938964844</v>
      </c>
      <c r="C257" s="119">
        <v>90.33999633789062</v>
      </c>
      <c r="D257" s="119">
        <v>9.429021835327148</v>
      </c>
      <c r="E257" s="119">
        <v>9.585334777832031</v>
      </c>
      <c r="F257" s="119">
        <v>11.77392407141004</v>
      </c>
      <c r="G257" s="119" t="s">
        <v>56</v>
      </c>
      <c r="H257" s="119">
        <v>29.011565133659943</v>
      </c>
      <c r="I257" s="119">
        <v>29.65156452330838</v>
      </c>
      <c r="J257" s="119" t="s">
        <v>62</v>
      </c>
      <c r="K257" s="119">
        <v>1.8979040789375705</v>
      </c>
      <c r="L257" s="119">
        <v>0.012116224097277755</v>
      </c>
      <c r="M257" s="119">
        <v>0.4493025362481766</v>
      </c>
      <c r="N257" s="119">
        <v>0.0865356345076162</v>
      </c>
      <c r="O257" s="119">
        <v>0.07622355817654632</v>
      </c>
      <c r="P257" s="119">
        <v>0.0003472921641189536</v>
      </c>
      <c r="Q257" s="119">
        <v>0.009278225331432114</v>
      </c>
      <c r="R257" s="119">
        <v>0.0013321028028775313</v>
      </c>
      <c r="S257" s="119">
        <v>0.0010000722627380083</v>
      </c>
      <c r="T257" s="119">
        <v>5.098523357446363E-06</v>
      </c>
      <c r="U257" s="119">
        <v>0.0002029487868260345</v>
      </c>
      <c r="V257" s="119">
        <v>4.943543631176184E-05</v>
      </c>
      <c r="W257" s="119">
        <v>6.235870187034281E-05</v>
      </c>
      <c r="X257" s="119">
        <v>67.5</v>
      </c>
    </row>
    <row r="258" spans="1:24" s="119" customFormat="1" ht="12.75" hidden="1">
      <c r="A258" s="119">
        <v>1896</v>
      </c>
      <c r="B258" s="119">
        <v>96.12000274658203</v>
      </c>
      <c r="C258" s="119">
        <v>91.62000274658203</v>
      </c>
      <c r="D258" s="119">
        <v>8.54025936126709</v>
      </c>
      <c r="E258" s="119">
        <v>9.358576774597168</v>
      </c>
      <c r="F258" s="119">
        <v>9.776899935662339</v>
      </c>
      <c r="G258" s="119" t="s">
        <v>57</v>
      </c>
      <c r="H258" s="119">
        <v>-1.4033594933968203</v>
      </c>
      <c r="I258" s="119">
        <v>27.21664325318521</v>
      </c>
      <c r="J258" s="119" t="s">
        <v>60</v>
      </c>
      <c r="K258" s="119">
        <v>0.538656588142923</v>
      </c>
      <c r="L258" s="119">
        <v>6.756359258929148E-05</v>
      </c>
      <c r="M258" s="119">
        <v>-0.13240774041177664</v>
      </c>
      <c r="N258" s="119">
        <v>-0.0008943829692860465</v>
      </c>
      <c r="O258" s="119">
        <v>0.020843790263888516</v>
      </c>
      <c r="P258" s="119">
        <v>7.602596766855276E-06</v>
      </c>
      <c r="Q258" s="119">
        <v>-0.002965924088722954</v>
      </c>
      <c r="R258" s="119">
        <v>-7.188634277952286E-05</v>
      </c>
      <c r="S258" s="119">
        <v>0.00020790145677985323</v>
      </c>
      <c r="T258" s="119">
        <v>5.255658283550619E-07</v>
      </c>
      <c r="U258" s="119">
        <v>-7.991651894439043E-05</v>
      </c>
      <c r="V258" s="119">
        <v>-5.669472879255819E-06</v>
      </c>
      <c r="W258" s="119">
        <v>1.0929165662409663E-05</v>
      </c>
      <c r="X258" s="119">
        <v>67.5</v>
      </c>
    </row>
    <row r="259" spans="1:24" s="119" customFormat="1" ht="12.75" hidden="1">
      <c r="A259" s="119">
        <v>1895</v>
      </c>
      <c r="B259" s="119">
        <v>131.0399932861328</v>
      </c>
      <c r="C259" s="119">
        <v>136.24000549316406</v>
      </c>
      <c r="D259" s="119">
        <v>8.769360542297363</v>
      </c>
      <c r="E259" s="119">
        <v>8.887364387512207</v>
      </c>
      <c r="F259" s="119">
        <v>16.681568506554616</v>
      </c>
      <c r="G259" s="119" t="s">
        <v>58</v>
      </c>
      <c r="H259" s="119">
        <v>-18.249104650910652</v>
      </c>
      <c r="I259" s="119">
        <v>45.29088863522216</v>
      </c>
      <c r="J259" s="119" t="s">
        <v>61</v>
      </c>
      <c r="K259" s="119">
        <v>-1.8198596025238027</v>
      </c>
      <c r="L259" s="119">
        <v>0.012116035718683343</v>
      </c>
      <c r="M259" s="119">
        <v>-0.4293494606472584</v>
      </c>
      <c r="N259" s="119">
        <v>-0.08653101246801627</v>
      </c>
      <c r="O259" s="119">
        <v>-0.07331825985747593</v>
      </c>
      <c r="P259" s="119">
        <v>0.00034720893966144766</v>
      </c>
      <c r="Q259" s="119">
        <v>-0.008791402595761468</v>
      </c>
      <c r="R259" s="119">
        <v>-0.0013301617312026232</v>
      </c>
      <c r="S259" s="119">
        <v>-0.0009782236528354518</v>
      </c>
      <c r="T259" s="119">
        <v>5.071362833252182E-06</v>
      </c>
      <c r="U259" s="119">
        <v>-0.00018655176245206066</v>
      </c>
      <c r="V259" s="119">
        <v>-4.9109260232726414E-05</v>
      </c>
      <c r="W259" s="119">
        <v>-6.139349344090057E-05</v>
      </c>
      <c r="X259" s="119">
        <v>67.5</v>
      </c>
    </row>
    <row r="260" spans="1:14" s="119" customFormat="1" ht="12.75">
      <c r="A260" s="119" t="s">
        <v>157</v>
      </c>
      <c r="E260" s="120" t="s">
        <v>106</v>
      </c>
      <c r="F260" s="120">
        <f>MIN(F231:F259)</f>
        <v>2.976401723132543</v>
      </c>
      <c r="G260" s="120"/>
      <c r="H260" s="120"/>
      <c r="I260" s="121"/>
      <c r="J260" s="121" t="s">
        <v>158</v>
      </c>
      <c r="K260" s="120">
        <f>AVERAGE(K258,K253,K248,K243,K238,K233)</f>
        <v>0.2641061965524379</v>
      </c>
      <c r="L260" s="120">
        <f>AVERAGE(L258,L253,L248,L243,L238,L233)</f>
        <v>0.00036518218550996587</v>
      </c>
      <c r="M260" s="121" t="s">
        <v>108</v>
      </c>
      <c r="N260" s="120" t="e">
        <f>Mittelwert(K256,K251,K246,K241,K236,K231)</f>
        <v>#NAME?</v>
      </c>
    </row>
    <row r="261" spans="5:14" s="119" customFormat="1" ht="12.75">
      <c r="E261" s="120" t="s">
        <v>107</v>
      </c>
      <c r="F261" s="120">
        <f>MAX(F231:F259)</f>
        <v>22.058179711383964</v>
      </c>
      <c r="G261" s="120"/>
      <c r="H261" s="120"/>
      <c r="I261" s="121"/>
      <c r="J261" s="121" t="s">
        <v>159</v>
      </c>
      <c r="K261" s="120">
        <f>AVERAGE(K259,K254,K249,K244,K239,K234)</f>
        <v>-1.778620258169518</v>
      </c>
      <c r="L261" s="120">
        <f>AVERAGE(L259,L254,L249,L244,L239,L234)</f>
        <v>0.06687386553300136</v>
      </c>
      <c r="M261" s="120"/>
      <c r="N261" s="120"/>
    </row>
    <row r="262" spans="5:14" s="119" customFormat="1" ht="12.75">
      <c r="E262" s="120"/>
      <c r="F262" s="120"/>
      <c r="G262" s="120"/>
      <c r="H262" s="120"/>
      <c r="I262" s="120"/>
      <c r="J262" s="121" t="s">
        <v>112</v>
      </c>
      <c r="K262" s="120">
        <f>ABS(K260/$G$33)</f>
        <v>0.16506637284527367</v>
      </c>
      <c r="L262" s="120">
        <f>ABS(L260/$H$33)</f>
        <v>0.0010143949597499053</v>
      </c>
      <c r="M262" s="121" t="s">
        <v>111</v>
      </c>
      <c r="N262" s="120">
        <f>K262+L262+L263+K263</f>
        <v>1.218456625904921</v>
      </c>
    </row>
    <row r="263" spans="5:14" s="119" customFormat="1" ht="12.75">
      <c r="E263" s="120"/>
      <c r="F263" s="120"/>
      <c r="G263" s="120"/>
      <c r="H263" s="120"/>
      <c r="I263" s="120"/>
      <c r="J263" s="120"/>
      <c r="K263" s="120">
        <f>ABS(K261/$G$34)</f>
        <v>1.0105796921417716</v>
      </c>
      <c r="L263" s="120">
        <f>ABS(L261/$H$34)</f>
        <v>0.041796165958125846</v>
      </c>
      <c r="M263" s="120"/>
      <c r="N263" s="120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2004-12-23T06:33:52Z</dcterms:modified>
  <cp:category/>
  <cp:version/>
  <cp:contentType/>
  <cp:contentStatus/>
</cp:coreProperties>
</file>