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<sst xmlns="http://schemas.openxmlformats.org/spreadsheetml/2006/main" count="710" uniqueCount="166">
  <si>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</si>
  <si>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</si>
  <si>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</si>
  <si>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</si>
  <si>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</si>
  <si>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</si>
  <si>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</si>
  <si>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</si>
  <si>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</si>
  <si>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</si>
  <si>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</si>
  <si>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</si>
  <si>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</si>
  <si>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</si>
  <si>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</si>
  <si>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</si>
  <si>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</si>
  <si>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</si>
  <si>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</si>
  <si>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</si>
  <si>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</si>
  <si>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</si>
  <si>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</si>
  <si>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</si>
  <si>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</si>
  <si>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</si>
  <si>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</si>
  <si>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</si>
  <si>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</si>
  <si>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</si>
  <si>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</si>
  <si>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</si>
  <si>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</si>
  <si>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</si>
  <si>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</si>
  <si>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</si>
  <si>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</si>
  <si>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</si>
  <si>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</si>
  <si>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</si>
  <si>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</si>
  <si>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</si>
  <si>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</si>
  <si>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</si>
  <si>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</si>
  <si>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</si>
  <si>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</si>
  <si>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</si>
  <si>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</si>
  <si>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</si>
  <si>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</si>
  <si>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</si>
  <si>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</si>
  <si>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</si>
  <si>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</si>
  <si>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</si>
  <si>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</si>
  <si>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</si>
  <si>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</si>
  <si>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</si>
  <si>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</si>
  <si>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</si>
  <si>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</si>
  <si>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</si>
  <si>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</si>
  <si>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</si>
  <si>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</si>
  <si>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</si>
  <si>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</si>
  <si>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</si>
  <si>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</si>
  <si>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</si>
  <si>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</si>
  <si>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</si>
  <si>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</si>
  <si>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</si>
  <si>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</si>
  <si>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</si>
  <si>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</si>
  <si>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</si>
  <si>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</si>
  <si>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</si>
  <si>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</si>
  <si>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</si>
  <si>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</si>
  <si>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</si>
  <si>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</si>
  <si>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</si>
  <si>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</si>
  <si>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</si>
  <si>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</si>
  <si>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</si>
  <si>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</si>
  <si>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</si>
  <si>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</si>
  <si>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</si>
  <si>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</si>
  <si>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</si>
  <si>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</si>
  <si>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</si>
  <si>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</si>
  <si>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</si>
  <si>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</si>
  <si>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</si>
  <si>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</si>
  <si>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</si>
  <si>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</si>
  <si>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</si>
  <si>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</si>
  <si>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</si>
  <si>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</si>
  <si>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</si>
  <si>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</si>
  <si>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</si>
  <si>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</si>
  <si>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</si>
  <si>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</si>
  <si>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</si>
  <si>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</si>
  <si>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</si>
  <si>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</si>
  <si>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</si>
  <si>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</si>
  <si>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</si>
  <si>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</si>
  <si>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</si>
  <si>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</si>
  <si>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</si>
  <si>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</si>
  <si>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</si>
  <si>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</si>
  <si>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</si>
  <si>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</si>
  <si>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</si>
  <si>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</si>
  <si>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</si>
  <si>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</si>
  <si>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</si>
  <si>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</si>
  <si>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</si>
  <si>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</si>
  <si>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</si>
  <si>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</si>
  <si>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</si>
  <si>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</si>
  <si>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</si>
  <si>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</si>
  <si>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</si>
  <si>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</si>
  <si>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</si>
  <si>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</si>
  <si>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</si>
  <si>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</si>
  <si>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</si>
  <si>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</si>
  <si>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</si>
  <si>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</si>
  <si>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</si>
  <si>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</si>
  <si>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</si>
  <si>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</si>
  <si>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</si>
  <si>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</si>
  <si>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5</t>
  </si>
  <si>
    <t>AP 448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</si>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</sst>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88.54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84.11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88.40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17.56014662073222</v>
      </c>
      <c r="C41" s="2">
        <f aca="true" t="shared" si="0" ref="C41:C55">($B$41*H41+$B$42*J41+$B$43*L41+$B$44*N41+$B$45*P41+$B$46*R41+$B$47*T41+$B$48*V41)/100</f>
        <v>-8.013477584476654E-09</v>
      </c>
      <c r="D41" s="2">
        <f aca="true" t="shared" si="1" ref="D41:D55">($B$41*I41+$B$42*K41+$B$43*M41+$B$44*O41+$B$45*Q41+$B$46*S41+$B$47*U41+$B$48*W41)/100</f>
        <v>-8.357911989151539E-08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3.4116517021920743</v>
      </c>
      <c r="C42" s="2">
        <f t="shared" si="0"/>
        <v>-1.0615874211196551E-10</v>
      </c>
      <c r="D42" s="2">
        <f t="shared" si="1"/>
        <v>-3.956820804071755E-08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-8.62179325682277</v>
      </c>
      <c r="C43" s="2">
        <f t="shared" si="0"/>
        <v>0.09123376443679017</v>
      </c>
      <c r="D43" s="2">
        <f t="shared" si="1"/>
        <v>-1.0073778212270728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5.885566075450086</v>
      </c>
      <c r="C44" s="2">
        <f t="shared" si="0"/>
        <v>3.929852014681743E-05</v>
      </c>
      <c r="D44" s="2">
        <f t="shared" si="1"/>
        <v>0.0070170679700789895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17.56014662073222</v>
      </c>
      <c r="C45" s="2">
        <f t="shared" si="0"/>
        <v>-0.02430725241598329</v>
      </c>
      <c r="D45" s="2">
        <f t="shared" si="1"/>
        <v>-0.2382220989866249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3.4116517021920743</v>
      </c>
      <c r="C46" s="2">
        <f t="shared" si="0"/>
        <v>-0.0007367322494114036</v>
      </c>
      <c r="D46" s="2">
        <f t="shared" si="1"/>
        <v>-0.07125641348194849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-8.62179325682277</v>
      </c>
      <c r="C47" s="2">
        <f t="shared" si="0"/>
        <v>0.003227513327749682</v>
      </c>
      <c r="D47" s="2">
        <f t="shared" si="1"/>
        <v>-0.0404954035746972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5.885566075450086</v>
      </c>
      <c r="C48" s="2">
        <f t="shared" si="0"/>
        <v>4.442224679211196E-06</v>
      </c>
      <c r="D48" s="2">
        <f t="shared" si="1"/>
        <v>0.00020108480551682615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-0.0006308544168531071</v>
      </c>
      <c r="D49" s="2">
        <f t="shared" si="1"/>
        <v>-0.004904521309944644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-5.9221426637974096E-05</v>
      </c>
      <c r="D50" s="2">
        <f t="shared" si="1"/>
        <v>-0.0010953286680477148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6.384756016830185E-06</v>
      </c>
      <c r="D51" s="2">
        <f t="shared" si="1"/>
        <v>-0.0005329584899380191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3.083683709698689E-07</v>
      </c>
      <c r="D52" s="2">
        <f t="shared" si="1"/>
        <v>2.928730253856436E-06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-2.226635569673293E-05</v>
      </c>
      <c r="D53" s="2">
        <f t="shared" si="1"/>
        <v>-0.00010584946061916993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-4.673173423004497E-06</v>
      </c>
      <c r="D54" s="2">
        <f t="shared" si="1"/>
        <v>-4.043652669476201E-05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-7.054578953576293E-07</v>
      </c>
      <c r="D55" s="2">
        <f t="shared" si="1"/>
        <v>-3.322602984072648E-05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1898</v>
      </c>
      <c r="B3" s="31">
        <v>119.29333333333334</v>
      </c>
      <c r="C3" s="31">
        <v>122.37666666666667</v>
      </c>
      <c r="D3" s="31">
        <v>8.943185797814415</v>
      </c>
      <c r="E3" s="31">
        <v>9.382216209455288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1900</v>
      </c>
      <c r="B4" s="36">
        <v>88.40666666666665</v>
      </c>
      <c r="C4" s="36">
        <v>88.54</v>
      </c>
      <c r="D4" s="36">
        <v>9.08866420402265</v>
      </c>
      <c r="E4" s="36">
        <v>9.972710190157043</v>
      </c>
      <c r="F4" s="37" t="s">
        <v>70</v>
      </c>
      <c r="G4" s="33"/>
      <c r="H4" s="33"/>
      <c r="I4" s="122">
        <v>3000</v>
      </c>
    </row>
    <row r="5" spans="1:9" s="33" customFormat="1" ht="13.5" thickBot="1">
      <c r="A5" s="40">
        <v>1897</v>
      </c>
      <c r="B5" s="41">
        <v>84.11</v>
      </c>
      <c r="C5" s="41">
        <v>102.12666666666667</v>
      </c>
      <c r="D5" s="41">
        <v>8.77897799667196</v>
      </c>
      <c r="E5" s="41">
        <v>8.897683843244641</v>
      </c>
      <c r="F5" s="37" t="s">
        <v>71</v>
      </c>
      <c r="I5" s="42"/>
    </row>
    <row r="6" spans="1:6" s="33" customFormat="1" ht="13.5" thickBot="1">
      <c r="A6" s="43">
        <v>1899</v>
      </c>
      <c r="B6" s="44">
        <v>121.17</v>
      </c>
      <c r="C6" s="44">
        <v>132.53666666666666</v>
      </c>
      <c r="D6" s="44">
        <v>8.549048032336671</v>
      </c>
      <c r="E6" s="44">
        <v>8.725453508410897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123">
        <v>3013</v>
      </c>
      <c r="K15" s="123">
        <v>2990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17.56014662073222</v>
      </c>
      <c r="C19" s="62">
        <v>38.46681328739887</v>
      </c>
      <c r="D19" s="63">
        <v>14.71034110757474</v>
      </c>
      <c r="K19" s="64" t="s">
        <v>93</v>
      </c>
    </row>
    <row r="20" spans="1:11" ht="12.75">
      <c r="A20" s="61" t="s">
        <v>57</v>
      </c>
      <c r="B20" s="62">
        <v>3.4116517021920743</v>
      </c>
      <c r="C20" s="62">
        <v>20.021651702192074</v>
      </c>
      <c r="D20" s="63">
        <v>7.397055217342816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-8.62179325682277</v>
      </c>
      <c r="C21" s="62">
        <v>45.04820674317724</v>
      </c>
      <c r="D21" s="63">
        <v>16.18204682003847</v>
      </c>
      <c r="F21" s="39" t="s">
        <v>96</v>
      </c>
    </row>
    <row r="22" spans="1:11" ht="16.5" thickBot="1">
      <c r="A22" s="67" t="s">
        <v>59</v>
      </c>
      <c r="B22" s="68">
        <v>5.885566075450086</v>
      </c>
      <c r="C22" s="68">
        <v>57.67889940878342</v>
      </c>
      <c r="D22" s="69">
        <v>21.67612538118613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5.549744034914493</v>
      </c>
      <c r="I23" s="123">
        <v>3044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0.09123376443679017</v>
      </c>
      <c r="C27" s="78">
        <v>3.929852014681743E-05</v>
      </c>
      <c r="D27" s="78">
        <v>-0.02430725241598329</v>
      </c>
      <c r="E27" s="78">
        <v>-0.0007367322494114036</v>
      </c>
      <c r="F27" s="78">
        <v>0.003227513327749682</v>
      </c>
      <c r="G27" s="78">
        <v>4.442224679211196E-06</v>
      </c>
      <c r="H27" s="78">
        <v>-0.0006308544168531071</v>
      </c>
      <c r="I27" s="79">
        <v>-5.9221426637974096E-05</v>
      </c>
    </row>
    <row r="28" spans="1:9" ht="13.5" thickBot="1">
      <c r="A28" s="80" t="s">
        <v>61</v>
      </c>
      <c r="B28" s="81">
        <v>-1.0073778212270728</v>
      </c>
      <c r="C28" s="81">
        <v>0.0070170679700789895</v>
      </c>
      <c r="D28" s="81">
        <v>-0.2382220989866249</v>
      </c>
      <c r="E28" s="81">
        <v>-0.07125641348194849</v>
      </c>
      <c r="F28" s="81">
        <v>-0.0404954035746972</v>
      </c>
      <c r="G28" s="81">
        <v>0.00020108480551682615</v>
      </c>
      <c r="H28" s="81">
        <v>-0.004904521309944644</v>
      </c>
      <c r="I28" s="82">
        <v>-0.0010953286680477148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1898</v>
      </c>
      <c r="B39" s="89">
        <v>119.29333333333334</v>
      </c>
      <c r="C39" s="89">
        <v>122.37666666666667</v>
      </c>
      <c r="D39" s="89">
        <v>8.943185797814415</v>
      </c>
      <c r="E39" s="89">
        <v>9.382216209455288</v>
      </c>
      <c r="F39" s="90">
        <f>I39*D39/(23678+B39)*1000</f>
        <v>21.67612538118613</v>
      </c>
      <c r="G39" s="91" t="s">
        <v>59</v>
      </c>
      <c r="H39" s="92">
        <f>I39-B39+X39</f>
        <v>5.885566075450086</v>
      </c>
      <c r="I39" s="92">
        <f>(B39+C42-2*X39)*(23678+B39)*E42/((23678+C42)*D39+E42*(23678+B39))</f>
        <v>57.67889940878342</v>
      </c>
      <c r="J39" s="39" t="s">
        <v>73</v>
      </c>
      <c r="K39" s="39">
        <f>(K40*K40+L40*L40+M40*M40+N40*N40+O40*O40+P40*P40+Q40*Q40+R40*R40+S40*S40+T40*T40+U40*U40+V40*V40+W40*W40)</f>
        <v>1.0872778345850482</v>
      </c>
      <c r="M39" s="39" t="s">
        <v>68</v>
      </c>
      <c r="N39" s="39">
        <f>(K44*K44+L44*L44+M44*M44+N44*N44+O44*O44+P44*P44+Q44*Q44+R44*R44+S44*S44+T44*T44+U44*U44+V44*V44+W44*W44)</f>
        <v>0.5683352044951758</v>
      </c>
      <c r="X39" s="28">
        <f>(1-$H$2)*1000</f>
        <v>67.5</v>
      </c>
    </row>
    <row r="40" spans="1:24" ht="12.75">
      <c r="A40" s="86">
        <v>1900</v>
      </c>
      <c r="B40" s="89">
        <v>88.40666666666665</v>
      </c>
      <c r="C40" s="89">
        <v>88.54</v>
      </c>
      <c r="D40" s="89">
        <v>9.08866420402265</v>
      </c>
      <c r="E40" s="89">
        <v>9.972710190157043</v>
      </c>
      <c r="F40" s="90">
        <f>I40*D40/(23678+B40)*1000</f>
        <v>14.71034110757474</v>
      </c>
      <c r="G40" s="91" t="s">
        <v>56</v>
      </c>
      <c r="H40" s="92">
        <f>I40-B40+X40</f>
        <v>17.56014662073222</v>
      </c>
      <c r="I40" s="92">
        <f>(B40+C39-2*X40)*(23678+B40)*E39/((23678+C39)*D40+E39*(23678+B40))</f>
        <v>38.46681328739887</v>
      </c>
      <c r="J40" s="39" t="s">
        <v>62</v>
      </c>
      <c r="K40" s="73">
        <f aca="true" t="shared" si="0" ref="K40:W40">SQRT(K41*K41+K42*K42)</f>
        <v>1.0115007041389106</v>
      </c>
      <c r="L40" s="73">
        <f t="shared" si="0"/>
        <v>0.007017178013303795</v>
      </c>
      <c r="M40" s="73">
        <f t="shared" si="0"/>
        <v>0.23945899641819188</v>
      </c>
      <c r="N40" s="73">
        <f t="shared" si="0"/>
        <v>0.0712602219805533</v>
      </c>
      <c r="O40" s="73">
        <f t="shared" si="0"/>
        <v>0.04062381755766438</v>
      </c>
      <c r="P40" s="73">
        <f t="shared" si="0"/>
        <v>0.0002011338667898581</v>
      </c>
      <c r="Q40" s="73">
        <f t="shared" si="0"/>
        <v>0.0049449273579056955</v>
      </c>
      <c r="R40" s="73">
        <f t="shared" si="0"/>
        <v>0.0010969284700563743</v>
      </c>
      <c r="S40" s="73">
        <f t="shared" si="0"/>
        <v>0.0005329967327352092</v>
      </c>
      <c r="T40" s="73">
        <f t="shared" si="0"/>
        <v>2.944919685164367E-06</v>
      </c>
      <c r="U40" s="73">
        <f t="shared" si="0"/>
        <v>0.00010816607097136623</v>
      </c>
      <c r="V40" s="73">
        <f t="shared" si="0"/>
        <v>4.0705665956690554E-05</v>
      </c>
      <c r="W40" s="73">
        <f t="shared" si="0"/>
        <v>3.323351816794257E-05</v>
      </c>
      <c r="X40" s="28">
        <f>(1-$H$2)*1000</f>
        <v>67.5</v>
      </c>
    </row>
    <row r="41" spans="1:24" ht="12.75">
      <c r="A41" s="86">
        <v>1897</v>
      </c>
      <c r="B41" s="89">
        <v>84.11</v>
      </c>
      <c r="C41" s="89">
        <v>102.12666666666667</v>
      </c>
      <c r="D41" s="89">
        <v>8.77897799667196</v>
      </c>
      <c r="E41" s="89">
        <v>8.897683843244641</v>
      </c>
      <c r="F41" s="90">
        <f>I41*D41/(23678+B41)*1000</f>
        <v>7.397055217342816</v>
      </c>
      <c r="G41" s="91" t="s">
        <v>57</v>
      </c>
      <c r="H41" s="92">
        <f>I41-B41+X41</f>
        <v>3.4116517021920743</v>
      </c>
      <c r="I41" s="92">
        <f>(B41+C40-2*X41)*(23678+B41)*E40/((23678+C40)*D41+E40*(23678+B41))</f>
        <v>20.021651702192074</v>
      </c>
      <c r="J41" s="39" t="s">
        <v>60</v>
      </c>
      <c r="K41" s="73">
        <f>'calcul config'!C43</f>
        <v>0.09123376443679017</v>
      </c>
      <c r="L41" s="73">
        <f>'calcul config'!C44</f>
        <v>3.929852014681743E-05</v>
      </c>
      <c r="M41" s="73">
        <f>'calcul config'!C45</f>
        <v>-0.02430725241598329</v>
      </c>
      <c r="N41" s="73">
        <f>'calcul config'!C46</f>
        <v>-0.0007367322494114036</v>
      </c>
      <c r="O41" s="73">
        <f>'calcul config'!C47</f>
        <v>0.003227513327749682</v>
      </c>
      <c r="P41" s="73">
        <f>'calcul config'!C48</f>
        <v>4.442224679211196E-06</v>
      </c>
      <c r="Q41" s="73">
        <f>'calcul config'!C49</f>
        <v>-0.0006308544168531071</v>
      </c>
      <c r="R41" s="73">
        <f>'calcul config'!C50</f>
        <v>-5.9221426637974096E-05</v>
      </c>
      <c r="S41" s="73">
        <f>'calcul config'!C51</f>
        <v>6.384756016830185E-06</v>
      </c>
      <c r="T41" s="73">
        <f>'calcul config'!C52</f>
        <v>3.083683709698689E-07</v>
      </c>
      <c r="U41" s="73">
        <f>'calcul config'!C53</f>
        <v>-2.226635569673293E-05</v>
      </c>
      <c r="V41" s="73">
        <f>'calcul config'!C54</f>
        <v>-4.673173423004497E-06</v>
      </c>
      <c r="W41" s="73">
        <f>'calcul config'!C55</f>
        <v>-7.054578953576293E-07</v>
      </c>
      <c r="X41" s="28">
        <f>(1-$H$2)*1000</f>
        <v>67.5</v>
      </c>
    </row>
    <row r="42" spans="1:24" ht="12.75">
      <c r="A42" s="86">
        <v>1899</v>
      </c>
      <c r="B42" s="89">
        <v>121.17</v>
      </c>
      <c r="C42" s="89">
        <v>132.53666666666666</v>
      </c>
      <c r="D42" s="89">
        <v>8.549048032336671</v>
      </c>
      <c r="E42" s="89">
        <v>8.725453508410897</v>
      </c>
      <c r="F42" s="90">
        <f>I42*D42/(23678+B42)*1000</f>
        <v>16.18204682003847</v>
      </c>
      <c r="G42" s="91" t="s">
        <v>58</v>
      </c>
      <c r="H42" s="92">
        <f>I42-B42+X42</f>
        <v>-8.62179325682277</v>
      </c>
      <c r="I42" s="92">
        <f>(B42+C41-2*X42)*(23678+B42)*E41/((23678+C41)*D42+E41*(23678+B42))</f>
        <v>45.04820674317724</v>
      </c>
      <c r="J42" s="39" t="s">
        <v>61</v>
      </c>
      <c r="K42" s="73">
        <f>'calcul config'!D43</f>
        <v>-1.0073778212270728</v>
      </c>
      <c r="L42" s="73">
        <f>'calcul config'!D44</f>
        <v>0.0070170679700789895</v>
      </c>
      <c r="M42" s="73">
        <f>'calcul config'!D45</f>
        <v>-0.2382220989866249</v>
      </c>
      <c r="N42" s="73">
        <f>'calcul config'!D46</f>
        <v>-0.07125641348194849</v>
      </c>
      <c r="O42" s="73">
        <f>'calcul config'!D47</f>
        <v>-0.0404954035746972</v>
      </c>
      <c r="P42" s="73">
        <f>'calcul config'!D48</f>
        <v>0.00020108480551682615</v>
      </c>
      <c r="Q42" s="73">
        <f>'calcul config'!D49</f>
        <v>-0.004904521309944644</v>
      </c>
      <c r="R42" s="73">
        <f>'calcul config'!D50</f>
        <v>-0.0010953286680477148</v>
      </c>
      <c r="S42" s="73">
        <f>'calcul config'!D51</f>
        <v>-0.0005329584899380191</v>
      </c>
      <c r="T42" s="73">
        <f>'calcul config'!D52</f>
        <v>2.928730253856436E-06</v>
      </c>
      <c r="U42" s="73">
        <f>'calcul config'!D53</f>
        <v>-0.00010584946061916993</v>
      </c>
      <c r="V42" s="73">
        <f>'calcul config'!D54</f>
        <v>-4.043652669476201E-05</v>
      </c>
      <c r="W42" s="73">
        <f>'calcul config'!D55</f>
        <v>-3.322602984072648E-05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90</v>
      </c>
      <c r="J44" s="39" t="s">
        <v>67</v>
      </c>
      <c r="K44" s="73">
        <f>K40/(K43*1.5)</f>
        <v>0.6743338027592737</v>
      </c>
      <c r="L44" s="73">
        <f>L40/(L43*1.5)</f>
        <v>0.0066830266793369494</v>
      </c>
      <c r="M44" s="73">
        <f aca="true" t="shared" si="1" ref="M44:W44">M40/(M43*1.5)</f>
        <v>0.2660655515757688</v>
      </c>
      <c r="N44" s="73">
        <f t="shared" si="1"/>
        <v>0.09501362930740441</v>
      </c>
      <c r="O44" s="73">
        <f t="shared" si="1"/>
        <v>0.18055030025628616</v>
      </c>
      <c r="P44" s="73">
        <f t="shared" si="1"/>
        <v>0.0013408924452657206</v>
      </c>
      <c r="Q44" s="73">
        <f t="shared" si="1"/>
        <v>0.03296618238603796</v>
      </c>
      <c r="R44" s="73">
        <f t="shared" si="1"/>
        <v>0.0024376188223474986</v>
      </c>
      <c r="S44" s="73">
        <f t="shared" si="1"/>
        <v>0.0071066231031361215</v>
      </c>
      <c r="T44" s="73">
        <f t="shared" si="1"/>
        <v>3.926559580219155E-05</v>
      </c>
      <c r="U44" s="73">
        <f t="shared" si="1"/>
        <v>0.0014422142796182162</v>
      </c>
      <c r="V44" s="73">
        <f t="shared" si="1"/>
        <v>0.0005427422127558739</v>
      </c>
      <c r="W44" s="73">
        <f t="shared" si="1"/>
        <v>0.00044311357557256755</v>
      </c>
      <c r="X44" s="73"/>
      <c r="Y44" s="73"/>
    </row>
    <row r="45" s="101" customFormat="1" ht="12.75"/>
    <row r="46" spans="1:24" s="101" customFormat="1" ht="12.75">
      <c r="A46" s="101">
        <v>1900</v>
      </c>
      <c r="B46" s="101">
        <v>84.74</v>
      </c>
      <c r="C46" s="101">
        <v>86.04</v>
      </c>
      <c r="D46" s="101">
        <v>8.98317123556104</v>
      </c>
      <c r="E46" s="101">
        <v>9.68349754117824</v>
      </c>
      <c r="F46" s="101">
        <v>16.772767295788263</v>
      </c>
      <c r="G46" s="101" t="s">
        <v>59</v>
      </c>
      <c r="H46" s="101">
        <v>27.12817443182439</v>
      </c>
      <c r="I46" s="101">
        <v>44.368174431824386</v>
      </c>
      <c r="J46" s="101" t="s">
        <v>73</v>
      </c>
      <c r="K46" s="101">
        <v>3.0916844064518734</v>
      </c>
      <c r="M46" s="101" t="s">
        <v>68</v>
      </c>
      <c r="N46" s="101">
        <v>1.6288175852674966</v>
      </c>
      <c r="X46" s="101">
        <v>67.5</v>
      </c>
    </row>
    <row r="47" spans="1:24" s="101" customFormat="1" ht="12.75">
      <c r="A47" s="101">
        <v>1897</v>
      </c>
      <c r="B47" s="101">
        <v>91.26000213623047</v>
      </c>
      <c r="C47" s="101">
        <v>91.95999908447266</v>
      </c>
      <c r="D47" s="101">
        <v>8.81671142578125</v>
      </c>
      <c r="E47" s="101">
        <v>8.995634078979492</v>
      </c>
      <c r="F47" s="101">
        <v>8.213578708474595</v>
      </c>
      <c r="G47" s="101" t="s">
        <v>56</v>
      </c>
      <c r="H47" s="101">
        <v>-1.6167473055390502</v>
      </c>
      <c r="I47" s="101">
        <v>22.143254830691422</v>
      </c>
      <c r="J47" s="101" t="s">
        <v>62</v>
      </c>
      <c r="K47" s="101">
        <v>1.6898573684995355</v>
      </c>
      <c r="L47" s="101">
        <v>0.2655776575287985</v>
      </c>
      <c r="M47" s="101">
        <v>0.4000506269423786</v>
      </c>
      <c r="N47" s="101">
        <v>0.02758947481377777</v>
      </c>
      <c r="O47" s="101">
        <v>0.06786749962301741</v>
      </c>
      <c r="P47" s="101">
        <v>0.007618509474610444</v>
      </c>
      <c r="Q47" s="101">
        <v>0.008261006109585018</v>
      </c>
      <c r="R47" s="101">
        <v>0.00042469802530248037</v>
      </c>
      <c r="S47" s="101">
        <v>0.0008904091651393007</v>
      </c>
      <c r="T47" s="101">
        <v>0.00011214935565337124</v>
      </c>
      <c r="U47" s="101">
        <v>0.00018067749485094797</v>
      </c>
      <c r="V47" s="101">
        <v>1.5777373901211724E-05</v>
      </c>
      <c r="W47" s="101">
        <v>5.551965747221333E-05</v>
      </c>
      <c r="X47" s="101">
        <v>67.5</v>
      </c>
    </row>
    <row r="48" spans="1:24" s="101" customFormat="1" ht="12.75">
      <c r="A48" s="101">
        <v>1898</v>
      </c>
      <c r="B48" s="101">
        <v>127.76000213623047</v>
      </c>
      <c r="C48" s="101">
        <v>125.95999908447266</v>
      </c>
      <c r="D48" s="101">
        <v>8.556143760681152</v>
      </c>
      <c r="E48" s="101">
        <v>9.232349395751953</v>
      </c>
      <c r="F48" s="101">
        <v>15.617486436613861</v>
      </c>
      <c r="G48" s="101" t="s">
        <v>57</v>
      </c>
      <c r="H48" s="101">
        <v>-16.807467402633435</v>
      </c>
      <c r="I48" s="101">
        <v>43.452534733597034</v>
      </c>
      <c r="J48" s="101" t="s">
        <v>60</v>
      </c>
      <c r="K48" s="101">
        <v>1.6898402209713124</v>
      </c>
      <c r="L48" s="101">
        <v>0.0014455913003401522</v>
      </c>
      <c r="M48" s="101">
        <v>-0.4000411998761227</v>
      </c>
      <c r="N48" s="101">
        <v>-0.0002847283441495639</v>
      </c>
      <c r="O48" s="101">
        <v>0.06785956348850797</v>
      </c>
      <c r="P48" s="101">
        <v>0.00016508758741070768</v>
      </c>
      <c r="Q48" s="101">
        <v>-0.008256477999341101</v>
      </c>
      <c r="R48" s="101">
        <v>-2.2857130738965713E-05</v>
      </c>
      <c r="S48" s="101">
        <v>0.0008873551661628048</v>
      </c>
      <c r="T48" s="101">
        <v>1.173695467471473E-05</v>
      </c>
      <c r="U48" s="101">
        <v>-0.00017953699310212468</v>
      </c>
      <c r="V48" s="101">
        <v>-1.7879444402010182E-06</v>
      </c>
      <c r="W48" s="101">
        <v>5.514622427727371E-05</v>
      </c>
      <c r="X48" s="101">
        <v>67.5</v>
      </c>
    </row>
    <row r="49" spans="1:24" s="101" customFormat="1" ht="12.75">
      <c r="A49" s="101">
        <v>1899</v>
      </c>
      <c r="B49" s="101">
        <v>134.47999572753906</v>
      </c>
      <c r="C49" s="101">
        <v>141.27999877929688</v>
      </c>
      <c r="D49" s="101">
        <v>8.495986938476562</v>
      </c>
      <c r="E49" s="101">
        <v>8.563764572143555</v>
      </c>
      <c r="F49" s="101">
        <v>23.311163924254338</v>
      </c>
      <c r="G49" s="101" t="s">
        <v>58</v>
      </c>
      <c r="H49" s="101">
        <v>-1.6436635694098527</v>
      </c>
      <c r="I49" s="101">
        <v>65.33633215812921</v>
      </c>
      <c r="J49" s="101" t="s">
        <v>61</v>
      </c>
      <c r="K49" s="101">
        <v>-0.0076127169789089125</v>
      </c>
      <c r="L49" s="101">
        <v>0.2655737231811087</v>
      </c>
      <c r="M49" s="101">
        <v>0.0027463646265975528</v>
      </c>
      <c r="N49" s="101">
        <v>-0.02758800555078449</v>
      </c>
      <c r="O49" s="101">
        <v>-0.0010378575188459051</v>
      </c>
      <c r="P49" s="101">
        <v>0.00761672060031166</v>
      </c>
      <c r="Q49" s="101">
        <v>0.0002734830689409513</v>
      </c>
      <c r="R49" s="101">
        <v>-0.00042408249700996633</v>
      </c>
      <c r="S49" s="101">
        <v>-7.368371901748411E-05</v>
      </c>
      <c r="T49" s="101">
        <v>0.0001115335011036148</v>
      </c>
      <c r="U49" s="101">
        <v>2.026882466898287E-05</v>
      </c>
      <c r="V49" s="101">
        <v>-1.567573863961093E-05</v>
      </c>
      <c r="W49" s="101">
        <v>-6.428554564793006E-06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1900</v>
      </c>
      <c r="B56" s="101">
        <v>87.24</v>
      </c>
      <c r="C56" s="101">
        <v>93.14</v>
      </c>
      <c r="D56" s="101">
        <v>9.244146205056218</v>
      </c>
      <c r="E56" s="101">
        <v>9.991499958699874</v>
      </c>
      <c r="F56" s="101">
        <v>11.014315482474315</v>
      </c>
      <c r="G56" s="101" t="s">
        <v>59</v>
      </c>
      <c r="H56" s="101">
        <v>8.576065656073865</v>
      </c>
      <c r="I56" s="101">
        <v>28.31606565607386</v>
      </c>
      <c r="J56" s="101" t="s">
        <v>73</v>
      </c>
      <c r="K56" s="101">
        <v>1.6930217454980707</v>
      </c>
      <c r="M56" s="101" t="s">
        <v>68</v>
      </c>
      <c r="N56" s="101">
        <v>0.885337037581208</v>
      </c>
      <c r="X56" s="101">
        <v>67.5</v>
      </c>
    </row>
    <row r="57" spans="1:24" s="101" customFormat="1" ht="12.75" hidden="1">
      <c r="A57" s="101">
        <v>1899</v>
      </c>
      <c r="B57" s="101">
        <v>117.77999877929688</v>
      </c>
      <c r="C57" s="101">
        <v>130.67999267578125</v>
      </c>
      <c r="D57" s="101">
        <v>8.785374641418457</v>
      </c>
      <c r="E57" s="101">
        <v>8.73364543914795</v>
      </c>
      <c r="F57" s="101">
        <v>14.92225226115928</v>
      </c>
      <c r="G57" s="101" t="s">
        <v>56</v>
      </c>
      <c r="H57" s="101">
        <v>-9.862071669076101</v>
      </c>
      <c r="I57" s="101">
        <v>40.41792711022077</v>
      </c>
      <c r="J57" s="101" t="s">
        <v>62</v>
      </c>
      <c r="K57" s="101">
        <v>1.2615773580836698</v>
      </c>
      <c r="L57" s="101">
        <v>0.04613945428778099</v>
      </c>
      <c r="M57" s="101">
        <v>0.29866163719460276</v>
      </c>
      <c r="N57" s="101">
        <v>0.08664562043198905</v>
      </c>
      <c r="O57" s="101">
        <v>0.05066751917138</v>
      </c>
      <c r="P57" s="101">
        <v>0.0013235305153669109</v>
      </c>
      <c r="Q57" s="101">
        <v>0.006167351032576064</v>
      </c>
      <c r="R57" s="101">
        <v>0.001333657949144145</v>
      </c>
      <c r="S57" s="101">
        <v>0.0006647690081680085</v>
      </c>
      <c r="T57" s="101">
        <v>1.946184321172271E-05</v>
      </c>
      <c r="U57" s="101">
        <v>0.00013488853349096435</v>
      </c>
      <c r="V57" s="101">
        <v>4.950105319051005E-05</v>
      </c>
      <c r="W57" s="101">
        <v>4.145792661473446E-05</v>
      </c>
      <c r="X57" s="101">
        <v>67.5</v>
      </c>
    </row>
    <row r="58" spans="1:24" s="101" customFormat="1" ht="12.75" hidden="1">
      <c r="A58" s="101">
        <v>1898</v>
      </c>
      <c r="B58" s="101">
        <v>126.36000061035156</v>
      </c>
      <c r="C58" s="101">
        <v>127.55999755859375</v>
      </c>
      <c r="D58" s="101">
        <v>8.972701072692871</v>
      </c>
      <c r="E58" s="101">
        <v>9.469499588012695</v>
      </c>
      <c r="F58" s="101">
        <v>22.687964017989415</v>
      </c>
      <c r="G58" s="101" t="s">
        <v>57</v>
      </c>
      <c r="H58" s="101">
        <v>1.330621900048044</v>
      </c>
      <c r="I58" s="101">
        <v>60.1906225103996</v>
      </c>
      <c r="J58" s="101" t="s">
        <v>60</v>
      </c>
      <c r="K58" s="101">
        <v>0.28345983079388626</v>
      </c>
      <c r="L58" s="101">
        <v>-0.000250497417790595</v>
      </c>
      <c r="M58" s="101">
        <v>-0.06379300134839239</v>
      </c>
      <c r="N58" s="101">
        <v>-0.0008961382777214629</v>
      </c>
      <c r="O58" s="101">
        <v>0.011916069380737025</v>
      </c>
      <c r="P58" s="101">
        <v>-2.880135130111314E-05</v>
      </c>
      <c r="Q58" s="101">
        <v>-0.0011587396072273099</v>
      </c>
      <c r="R58" s="101">
        <v>-7.204014403701476E-05</v>
      </c>
      <c r="S58" s="101">
        <v>0.00019962102383633235</v>
      </c>
      <c r="T58" s="101">
        <v>-2.0558395337496627E-06</v>
      </c>
      <c r="U58" s="101">
        <v>-1.4764413640463293E-05</v>
      </c>
      <c r="V58" s="101">
        <v>-5.680184421771539E-06</v>
      </c>
      <c r="W58" s="101">
        <v>1.3756758429681461E-05</v>
      </c>
      <c r="X58" s="101">
        <v>67.5</v>
      </c>
    </row>
    <row r="59" spans="1:24" s="101" customFormat="1" ht="12.75" hidden="1">
      <c r="A59" s="101">
        <v>1897</v>
      </c>
      <c r="B59" s="101">
        <v>85.81999969482422</v>
      </c>
      <c r="C59" s="101">
        <v>104.91999816894531</v>
      </c>
      <c r="D59" s="101">
        <v>8.864821434020996</v>
      </c>
      <c r="E59" s="101">
        <v>9.081722259521484</v>
      </c>
      <c r="F59" s="101">
        <v>15.08872373528745</v>
      </c>
      <c r="G59" s="101" t="s">
        <v>58</v>
      </c>
      <c r="H59" s="101">
        <v>22.128160207687436</v>
      </c>
      <c r="I59" s="101">
        <v>40.448159902511655</v>
      </c>
      <c r="J59" s="101" t="s">
        <v>61</v>
      </c>
      <c r="K59" s="101">
        <v>1.2293201189095024</v>
      </c>
      <c r="L59" s="101">
        <v>-0.04613877429037221</v>
      </c>
      <c r="M59" s="101">
        <v>0.29176913221025375</v>
      </c>
      <c r="N59" s="101">
        <v>-0.08664098612222462</v>
      </c>
      <c r="O59" s="101">
        <v>0.04924636828737345</v>
      </c>
      <c r="P59" s="101">
        <v>-0.001323217105115646</v>
      </c>
      <c r="Q59" s="101">
        <v>0.00605751940002339</v>
      </c>
      <c r="R59" s="101">
        <v>-0.0013317108330874587</v>
      </c>
      <c r="S59" s="101">
        <v>0.0006340893320843777</v>
      </c>
      <c r="T59" s="101">
        <v>-1.9352954942570122E-05</v>
      </c>
      <c r="U59" s="101">
        <v>0.0001340780688897193</v>
      </c>
      <c r="V59" s="101">
        <v>-4.917407621810875E-05</v>
      </c>
      <c r="W59" s="101">
        <v>3.91089667045819E-05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1900</v>
      </c>
      <c r="B61" s="101">
        <v>83.84</v>
      </c>
      <c r="C61" s="101">
        <v>83.04</v>
      </c>
      <c r="D61" s="101">
        <v>9.075670344572332</v>
      </c>
      <c r="E61" s="101">
        <v>10.122999817468102</v>
      </c>
      <c r="F61" s="101">
        <v>11.590062894901164</v>
      </c>
      <c r="G61" s="101" t="s">
        <v>59</v>
      </c>
      <c r="H61" s="101">
        <v>14.005000384823461</v>
      </c>
      <c r="I61" s="101">
        <v>30.34500038482346</v>
      </c>
      <c r="J61" s="101" t="s">
        <v>73</v>
      </c>
      <c r="K61" s="101">
        <v>1.9845176291086337</v>
      </c>
      <c r="M61" s="101" t="s">
        <v>68</v>
      </c>
      <c r="N61" s="101">
        <v>1.1307220912226092</v>
      </c>
      <c r="X61" s="101">
        <v>67.5</v>
      </c>
    </row>
    <row r="62" spans="1:24" s="101" customFormat="1" ht="12.75" hidden="1">
      <c r="A62" s="101">
        <v>1899</v>
      </c>
      <c r="B62" s="101">
        <v>121.94000244140625</v>
      </c>
      <c r="C62" s="101">
        <v>136.44000244140625</v>
      </c>
      <c r="D62" s="101">
        <v>8.746159553527832</v>
      </c>
      <c r="E62" s="101">
        <v>8.92548656463623</v>
      </c>
      <c r="F62" s="101">
        <v>13.807063061780049</v>
      </c>
      <c r="G62" s="101" t="s">
        <v>56</v>
      </c>
      <c r="H62" s="101">
        <v>-16.868395101160118</v>
      </c>
      <c r="I62" s="101">
        <v>37.57160734024613</v>
      </c>
      <c r="J62" s="101" t="s">
        <v>62</v>
      </c>
      <c r="K62" s="101">
        <v>1.2876422527080036</v>
      </c>
      <c r="L62" s="101">
        <v>0.471786235624479</v>
      </c>
      <c r="M62" s="101">
        <v>0.30483209661685257</v>
      </c>
      <c r="N62" s="101">
        <v>0.08994762581117187</v>
      </c>
      <c r="O62" s="101">
        <v>0.051714470431886254</v>
      </c>
      <c r="P62" s="101">
        <v>0.013534136912198897</v>
      </c>
      <c r="Q62" s="101">
        <v>0.0062947626750087795</v>
      </c>
      <c r="R62" s="101">
        <v>0.0013844530377260821</v>
      </c>
      <c r="S62" s="101">
        <v>0.0006785269448150369</v>
      </c>
      <c r="T62" s="101">
        <v>0.00019915895261735363</v>
      </c>
      <c r="U62" s="101">
        <v>0.00013766910930864434</v>
      </c>
      <c r="V62" s="101">
        <v>5.1380336229323523E-05</v>
      </c>
      <c r="W62" s="101">
        <v>4.231902143957681E-05</v>
      </c>
      <c r="X62" s="101">
        <v>67.5</v>
      </c>
    </row>
    <row r="63" spans="1:24" s="101" customFormat="1" ht="12.75" hidden="1">
      <c r="A63" s="101">
        <v>1898</v>
      </c>
      <c r="B63" s="101">
        <v>115.41999816894531</v>
      </c>
      <c r="C63" s="101">
        <v>115.81999969482422</v>
      </c>
      <c r="D63" s="101">
        <v>9.21019458770752</v>
      </c>
      <c r="E63" s="101">
        <v>9.51020336151123</v>
      </c>
      <c r="F63" s="101">
        <v>22.252614490431593</v>
      </c>
      <c r="G63" s="101" t="s">
        <v>57</v>
      </c>
      <c r="H63" s="101">
        <v>9.566930862373546</v>
      </c>
      <c r="I63" s="101">
        <v>57.48692903131886</v>
      </c>
      <c r="J63" s="101" t="s">
        <v>60</v>
      </c>
      <c r="K63" s="101">
        <v>0.17566132874688145</v>
      </c>
      <c r="L63" s="101">
        <v>0.0025675116054478713</v>
      </c>
      <c r="M63" s="101">
        <v>-0.03815018228297302</v>
      </c>
      <c r="N63" s="101">
        <v>-0.0009305173950437985</v>
      </c>
      <c r="O63" s="101">
        <v>0.0076068691080230086</v>
      </c>
      <c r="P63" s="101">
        <v>0.00029363716377176153</v>
      </c>
      <c r="Q63" s="101">
        <v>-0.000623613606631517</v>
      </c>
      <c r="R63" s="101">
        <v>-7.479037135007885E-05</v>
      </c>
      <c r="S63" s="101">
        <v>0.0001449165471624625</v>
      </c>
      <c r="T63" s="101">
        <v>2.0907206676120308E-05</v>
      </c>
      <c r="U63" s="101">
        <v>-2.752218855265977E-06</v>
      </c>
      <c r="V63" s="101">
        <v>-5.897245386877108E-06</v>
      </c>
      <c r="W63" s="101">
        <v>1.0411641116428677E-05</v>
      </c>
      <c r="X63" s="101">
        <v>67.5</v>
      </c>
    </row>
    <row r="64" spans="1:24" s="101" customFormat="1" ht="12.75" hidden="1">
      <c r="A64" s="101">
        <v>1897</v>
      </c>
      <c r="B64" s="101">
        <v>86.23999786376953</v>
      </c>
      <c r="C64" s="101">
        <v>112.83999633789062</v>
      </c>
      <c r="D64" s="101">
        <v>8.672329902648926</v>
      </c>
      <c r="E64" s="101">
        <v>8.799660682678223</v>
      </c>
      <c r="F64" s="101">
        <v>12.79243001287815</v>
      </c>
      <c r="G64" s="101" t="s">
        <v>58</v>
      </c>
      <c r="H64" s="101">
        <v>16.31429324305929</v>
      </c>
      <c r="I64" s="101">
        <v>35.05429110682882</v>
      </c>
      <c r="J64" s="101" t="s">
        <v>61</v>
      </c>
      <c r="K64" s="101">
        <v>1.275604040657532</v>
      </c>
      <c r="L64" s="101">
        <v>0.47177924923514</v>
      </c>
      <c r="M64" s="101">
        <v>0.30243539925015733</v>
      </c>
      <c r="N64" s="101">
        <v>-0.08994281253354329</v>
      </c>
      <c r="O64" s="101">
        <v>0.05115195005494749</v>
      </c>
      <c r="P64" s="101">
        <v>0.013530951155561709</v>
      </c>
      <c r="Q64" s="101">
        <v>0.006263796229468813</v>
      </c>
      <c r="R64" s="101">
        <v>-0.0013824314138583128</v>
      </c>
      <c r="S64" s="101">
        <v>0.0006628710351180974</v>
      </c>
      <c r="T64" s="101">
        <v>0.00019805851942454608</v>
      </c>
      <c r="U64" s="101">
        <v>0.00013764159599920434</v>
      </c>
      <c r="V64" s="101">
        <v>-5.1040782202913897E-05</v>
      </c>
      <c r="W64" s="101">
        <v>4.101825575114151E-05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1900</v>
      </c>
      <c r="B66" s="101">
        <v>97.8</v>
      </c>
      <c r="C66" s="101">
        <v>96</v>
      </c>
      <c r="D66" s="101">
        <v>8.943748813260886</v>
      </c>
      <c r="E66" s="101">
        <v>9.978654329366321</v>
      </c>
      <c r="F66" s="101">
        <v>11.988609634370071</v>
      </c>
      <c r="G66" s="101" t="s">
        <v>59</v>
      </c>
      <c r="H66" s="101">
        <v>1.57016886277367</v>
      </c>
      <c r="I66" s="101">
        <v>31.87016886277366</v>
      </c>
      <c r="J66" s="101" t="s">
        <v>73</v>
      </c>
      <c r="K66" s="101">
        <v>1.0403862875596395</v>
      </c>
      <c r="M66" s="101" t="s">
        <v>68</v>
      </c>
      <c r="N66" s="101">
        <v>0.5481261143069435</v>
      </c>
      <c r="X66" s="101">
        <v>67.5</v>
      </c>
    </row>
    <row r="67" spans="1:24" s="101" customFormat="1" ht="12.75" hidden="1">
      <c r="A67" s="101">
        <v>1899</v>
      </c>
      <c r="B67" s="101">
        <v>118.04000091552734</v>
      </c>
      <c r="C67" s="101">
        <v>129.94000244140625</v>
      </c>
      <c r="D67" s="101">
        <v>8.582662582397461</v>
      </c>
      <c r="E67" s="101">
        <v>8.880646705627441</v>
      </c>
      <c r="F67" s="101">
        <v>15.332519095253385</v>
      </c>
      <c r="G67" s="101" t="s">
        <v>56</v>
      </c>
      <c r="H67" s="101">
        <v>-8.029505576500114</v>
      </c>
      <c r="I67" s="101">
        <v>42.51049533902723</v>
      </c>
      <c r="J67" s="101" t="s">
        <v>62</v>
      </c>
      <c r="K67" s="101">
        <v>0.9858051057360911</v>
      </c>
      <c r="L67" s="101">
        <v>0.07992139034259224</v>
      </c>
      <c r="M67" s="101">
        <v>0.23337583815156496</v>
      </c>
      <c r="N67" s="101">
        <v>0.07826316271995579</v>
      </c>
      <c r="O67" s="101">
        <v>0.03959205013301562</v>
      </c>
      <c r="P67" s="101">
        <v>0.002292752690691592</v>
      </c>
      <c r="Q67" s="101">
        <v>0.004819187889177095</v>
      </c>
      <c r="R67" s="101">
        <v>0.0012046231473783011</v>
      </c>
      <c r="S67" s="101">
        <v>0.0005194485311688512</v>
      </c>
      <c r="T67" s="101">
        <v>3.3729540704310666E-05</v>
      </c>
      <c r="U67" s="101">
        <v>0.00010539642235352214</v>
      </c>
      <c r="V67" s="101">
        <v>4.470333154564897E-05</v>
      </c>
      <c r="W67" s="101">
        <v>3.239442007031353E-05</v>
      </c>
      <c r="X67" s="101">
        <v>67.5</v>
      </c>
    </row>
    <row r="68" spans="1:24" s="101" customFormat="1" ht="12.75" hidden="1">
      <c r="A68" s="101">
        <v>1898</v>
      </c>
      <c r="B68" s="101">
        <v>107.86000061035156</v>
      </c>
      <c r="C68" s="101">
        <v>111.66000366210938</v>
      </c>
      <c r="D68" s="101">
        <v>9.06534194946289</v>
      </c>
      <c r="E68" s="101">
        <v>9.46245002746582</v>
      </c>
      <c r="F68" s="101">
        <v>19.379031252867826</v>
      </c>
      <c r="G68" s="101" t="s">
        <v>57</v>
      </c>
      <c r="H68" s="101">
        <v>10.487162894106994</v>
      </c>
      <c r="I68" s="101">
        <v>50.84716350445856</v>
      </c>
      <c r="J68" s="101" t="s">
        <v>60</v>
      </c>
      <c r="K68" s="101">
        <v>-0.3393680521090285</v>
      </c>
      <c r="L68" s="101">
        <v>0.00043529859949943526</v>
      </c>
      <c r="M68" s="101">
        <v>0.08282615925990405</v>
      </c>
      <c r="N68" s="101">
        <v>-0.0008096918713319814</v>
      </c>
      <c r="O68" s="101">
        <v>-0.013227924274493614</v>
      </c>
      <c r="P68" s="101">
        <v>4.9782878048292256E-05</v>
      </c>
      <c r="Q68" s="101">
        <v>0.0018280145179694648</v>
      </c>
      <c r="R68" s="101">
        <v>-6.509528105229773E-05</v>
      </c>
      <c r="S68" s="101">
        <v>-0.00014007381260257312</v>
      </c>
      <c r="T68" s="101">
        <v>3.5466635711647246E-06</v>
      </c>
      <c r="U68" s="101">
        <v>4.757673088453904E-05</v>
      </c>
      <c r="V68" s="101">
        <v>-5.137961828410005E-06</v>
      </c>
      <c r="W68" s="101">
        <v>-7.688512925255375E-06</v>
      </c>
      <c r="X68" s="101">
        <v>67.5</v>
      </c>
    </row>
    <row r="69" spans="1:24" s="101" customFormat="1" ht="12.75" hidden="1">
      <c r="A69" s="101">
        <v>1897</v>
      </c>
      <c r="B69" s="101">
        <v>81.94000244140625</v>
      </c>
      <c r="C69" s="101">
        <v>101.73999786376953</v>
      </c>
      <c r="D69" s="101">
        <v>8.742854118347168</v>
      </c>
      <c r="E69" s="101">
        <v>8.726278305053711</v>
      </c>
      <c r="F69" s="101">
        <v>11.200835280264531</v>
      </c>
      <c r="G69" s="101" t="s">
        <v>58</v>
      </c>
      <c r="H69" s="101">
        <v>15.999848279404603</v>
      </c>
      <c r="I69" s="101">
        <v>30.439850720810856</v>
      </c>
      <c r="J69" s="101" t="s">
        <v>61</v>
      </c>
      <c r="K69" s="101">
        <v>0.925549043380776</v>
      </c>
      <c r="L69" s="101">
        <v>0.07992020488851534</v>
      </c>
      <c r="M69" s="101">
        <v>0.2181836592763043</v>
      </c>
      <c r="N69" s="101">
        <v>-0.07825897416912501</v>
      </c>
      <c r="O69" s="101">
        <v>0.03731691912689852</v>
      </c>
      <c r="P69" s="101">
        <v>0.002292212155479236</v>
      </c>
      <c r="Q69" s="101">
        <v>0.004459028462937195</v>
      </c>
      <c r="R69" s="101">
        <v>-0.0012028630560393509</v>
      </c>
      <c r="S69" s="101">
        <v>0.0005002060610952813</v>
      </c>
      <c r="T69" s="101">
        <v>3.354255645648857E-05</v>
      </c>
      <c r="U69" s="101">
        <v>9.404711863349227E-05</v>
      </c>
      <c r="V69" s="101">
        <v>-4.440708501500651E-05</v>
      </c>
      <c r="W69" s="101">
        <v>3.146879757299464E-05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1900</v>
      </c>
      <c r="B71" s="101">
        <v>91.58</v>
      </c>
      <c r="C71" s="101">
        <v>85.58</v>
      </c>
      <c r="D71" s="101">
        <v>9.107080054657995</v>
      </c>
      <c r="E71" s="101">
        <v>10.131133588365055</v>
      </c>
      <c r="F71" s="101">
        <v>9.834484011403504</v>
      </c>
      <c r="G71" s="101" t="s">
        <v>59</v>
      </c>
      <c r="H71" s="101">
        <v>1.58811239879401</v>
      </c>
      <c r="I71" s="101">
        <v>25.66811239879401</v>
      </c>
      <c r="J71" s="101" t="s">
        <v>73</v>
      </c>
      <c r="K71" s="101">
        <v>2.5295187065183886</v>
      </c>
      <c r="M71" s="101" t="s">
        <v>68</v>
      </c>
      <c r="N71" s="101">
        <v>1.3511649522647853</v>
      </c>
      <c r="X71" s="101">
        <v>67.5</v>
      </c>
    </row>
    <row r="72" spans="1:24" s="101" customFormat="1" ht="12.75" hidden="1">
      <c r="A72" s="101">
        <v>1899</v>
      </c>
      <c r="B72" s="101">
        <v>114.18000030517578</v>
      </c>
      <c r="C72" s="101">
        <v>122.68000030517578</v>
      </c>
      <c r="D72" s="101">
        <v>8.313714981079102</v>
      </c>
      <c r="E72" s="101">
        <v>8.74792194366455</v>
      </c>
      <c r="F72" s="101">
        <v>12.436152991797314</v>
      </c>
      <c r="G72" s="101" t="s">
        <v>56</v>
      </c>
      <c r="H72" s="101">
        <v>-11.090231932605178</v>
      </c>
      <c r="I72" s="101">
        <v>35.58976837257061</v>
      </c>
      <c r="J72" s="101" t="s">
        <v>62</v>
      </c>
      <c r="K72" s="101">
        <v>1.5182291852627146</v>
      </c>
      <c r="L72" s="101">
        <v>0.29257586811604247</v>
      </c>
      <c r="M72" s="101">
        <v>0.35942029524959046</v>
      </c>
      <c r="N72" s="101">
        <v>0.07661386768134935</v>
      </c>
      <c r="O72" s="101">
        <v>0.060975161718265315</v>
      </c>
      <c r="P72" s="101">
        <v>0.008392969079171104</v>
      </c>
      <c r="Q72" s="101">
        <v>0.007422041190577881</v>
      </c>
      <c r="R72" s="101">
        <v>0.001179237615790183</v>
      </c>
      <c r="S72" s="101">
        <v>0.0007999950893615644</v>
      </c>
      <c r="T72" s="101">
        <v>0.00012348848864474673</v>
      </c>
      <c r="U72" s="101">
        <v>0.00016233609738689386</v>
      </c>
      <c r="V72" s="101">
        <v>4.3770849349529845E-05</v>
      </c>
      <c r="W72" s="101">
        <v>4.988869558935588E-05</v>
      </c>
      <c r="X72" s="101">
        <v>67.5</v>
      </c>
    </row>
    <row r="73" spans="1:24" s="101" customFormat="1" ht="12.75" hidden="1">
      <c r="A73" s="101">
        <v>1898</v>
      </c>
      <c r="B73" s="101">
        <v>119.58000183105469</v>
      </c>
      <c r="C73" s="101">
        <v>131.77999877929688</v>
      </c>
      <c r="D73" s="101">
        <v>9.017098426818848</v>
      </c>
      <c r="E73" s="101">
        <v>9.39831829071045</v>
      </c>
      <c r="F73" s="101">
        <v>20.011622009157684</v>
      </c>
      <c r="G73" s="101" t="s">
        <v>57</v>
      </c>
      <c r="H73" s="101">
        <v>0.7339027297433915</v>
      </c>
      <c r="I73" s="101">
        <v>52.81390456079808</v>
      </c>
      <c r="J73" s="101" t="s">
        <v>60</v>
      </c>
      <c r="K73" s="101">
        <v>0.03875980520287395</v>
      </c>
      <c r="L73" s="101">
        <v>-0.0015915955030170422</v>
      </c>
      <c r="M73" s="101">
        <v>-0.005091392003447531</v>
      </c>
      <c r="N73" s="101">
        <v>-0.000792457907724341</v>
      </c>
      <c r="O73" s="101">
        <v>0.002214063028737266</v>
      </c>
      <c r="P73" s="101">
        <v>-0.00018219915159522075</v>
      </c>
      <c r="Q73" s="101">
        <v>8.966377283562559E-05</v>
      </c>
      <c r="R73" s="101">
        <v>-6.371675580757515E-05</v>
      </c>
      <c r="S73" s="101">
        <v>8.297158438194422E-05</v>
      </c>
      <c r="T73" s="101">
        <v>-1.2975861794475843E-05</v>
      </c>
      <c r="U73" s="101">
        <v>1.4824529520884855E-05</v>
      </c>
      <c r="V73" s="101">
        <v>-5.0256782300205075E-06</v>
      </c>
      <c r="W73" s="101">
        <v>6.820606067646358E-06</v>
      </c>
      <c r="X73" s="101">
        <v>67.5</v>
      </c>
    </row>
    <row r="74" spans="1:24" s="101" customFormat="1" ht="12.75" hidden="1">
      <c r="A74" s="101">
        <v>1897</v>
      </c>
      <c r="B74" s="101">
        <v>77.44000244140625</v>
      </c>
      <c r="C74" s="101">
        <v>95.44000244140625</v>
      </c>
      <c r="D74" s="101">
        <v>8.787627220153809</v>
      </c>
      <c r="E74" s="101">
        <v>8.872210502624512</v>
      </c>
      <c r="F74" s="101">
        <v>14.173071997959317</v>
      </c>
      <c r="G74" s="101" t="s">
        <v>58</v>
      </c>
      <c r="H74" s="101">
        <v>28.37381687100558</v>
      </c>
      <c r="I74" s="101">
        <v>38.31381931241183</v>
      </c>
      <c r="J74" s="101" t="s">
        <v>61</v>
      </c>
      <c r="K74" s="101">
        <v>1.5177343431853023</v>
      </c>
      <c r="L74" s="101">
        <v>-0.29257153899108274</v>
      </c>
      <c r="M74" s="101">
        <v>0.3593842322150069</v>
      </c>
      <c r="N74" s="101">
        <v>-0.07660976916529505</v>
      </c>
      <c r="O74" s="101">
        <v>0.06093495114852712</v>
      </c>
      <c r="P74" s="101">
        <v>-0.008390991206828917</v>
      </c>
      <c r="Q74" s="101">
        <v>0.0074214995683133745</v>
      </c>
      <c r="R74" s="101">
        <v>-0.0011775149805942483</v>
      </c>
      <c r="S74" s="101">
        <v>0.0007956807520530878</v>
      </c>
      <c r="T74" s="101">
        <v>-0.00012280486080955592</v>
      </c>
      <c r="U74" s="101">
        <v>0.00016165779238654567</v>
      </c>
      <c r="V74" s="101">
        <v>-4.348137315112685E-05</v>
      </c>
      <c r="W74" s="101">
        <v>4.9420251724140404E-05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1900</v>
      </c>
      <c r="B76" s="101">
        <v>85.24</v>
      </c>
      <c r="C76" s="101">
        <v>87.44</v>
      </c>
      <c r="D76" s="101">
        <v>9.178168571027431</v>
      </c>
      <c r="E76" s="101">
        <v>9.928475905864667</v>
      </c>
      <c r="F76" s="101">
        <v>10.66890784275728</v>
      </c>
      <c r="G76" s="101" t="s">
        <v>59</v>
      </c>
      <c r="H76" s="101">
        <v>9.882920154858624</v>
      </c>
      <c r="I76" s="101">
        <v>27.62292015485862</v>
      </c>
      <c r="J76" s="101" t="s">
        <v>73</v>
      </c>
      <c r="K76" s="101">
        <v>1.8674375973244943</v>
      </c>
      <c r="M76" s="101" t="s">
        <v>68</v>
      </c>
      <c r="N76" s="101">
        <v>0.9899435749048169</v>
      </c>
      <c r="X76" s="101">
        <v>67.5</v>
      </c>
    </row>
    <row r="77" spans="1:24" s="101" customFormat="1" ht="12.75" hidden="1">
      <c r="A77" s="101">
        <v>1899</v>
      </c>
      <c r="B77" s="101">
        <v>120.5999984741211</v>
      </c>
      <c r="C77" s="101">
        <v>134.1999969482422</v>
      </c>
      <c r="D77" s="101">
        <v>8.37038803100586</v>
      </c>
      <c r="E77" s="101">
        <v>8.501255989074707</v>
      </c>
      <c r="F77" s="101">
        <v>13.94730459429575</v>
      </c>
      <c r="G77" s="101" t="s">
        <v>56</v>
      </c>
      <c r="H77" s="101">
        <v>-13.445167435584665</v>
      </c>
      <c r="I77" s="101">
        <v>39.65483103853642</v>
      </c>
      <c r="J77" s="101" t="s">
        <v>62</v>
      </c>
      <c r="K77" s="101">
        <v>1.3138258935414076</v>
      </c>
      <c r="L77" s="101">
        <v>0.1823339175393361</v>
      </c>
      <c r="M77" s="101">
        <v>0.3110306786755002</v>
      </c>
      <c r="N77" s="101">
        <v>0.0919673884480741</v>
      </c>
      <c r="O77" s="101">
        <v>0.05276601687609769</v>
      </c>
      <c r="P77" s="101">
        <v>0.005230662801711845</v>
      </c>
      <c r="Q77" s="101">
        <v>0.006422767437840812</v>
      </c>
      <c r="R77" s="101">
        <v>0.001415555287029372</v>
      </c>
      <c r="S77" s="101">
        <v>0.0006923101953418171</v>
      </c>
      <c r="T77" s="101">
        <v>7.697607194885894E-05</v>
      </c>
      <c r="U77" s="101">
        <v>0.0001404718499099118</v>
      </c>
      <c r="V77" s="101">
        <v>5.253684603141955E-05</v>
      </c>
      <c r="W77" s="101">
        <v>4.317691568494953E-05</v>
      </c>
      <c r="X77" s="101">
        <v>67.5</v>
      </c>
    </row>
    <row r="78" spans="1:24" s="101" customFormat="1" ht="12.75" hidden="1">
      <c r="A78" s="101">
        <v>1898</v>
      </c>
      <c r="B78" s="101">
        <v>118.77999877929688</v>
      </c>
      <c r="C78" s="101">
        <v>121.4800033569336</v>
      </c>
      <c r="D78" s="101">
        <v>8.837634086608887</v>
      </c>
      <c r="E78" s="101">
        <v>9.220476150512695</v>
      </c>
      <c r="F78" s="101">
        <v>21.475564209154534</v>
      </c>
      <c r="G78" s="101" t="s">
        <v>57</v>
      </c>
      <c r="H78" s="101">
        <v>6.546481908477929</v>
      </c>
      <c r="I78" s="101">
        <v>57.826480687774804</v>
      </c>
      <c r="J78" s="101" t="s">
        <v>60</v>
      </c>
      <c r="K78" s="101">
        <v>0.1334123708831908</v>
      </c>
      <c r="L78" s="101">
        <v>0.0009926182954704105</v>
      </c>
      <c r="M78" s="101">
        <v>-0.028064440184962392</v>
      </c>
      <c r="N78" s="101">
        <v>-0.0009513271229761393</v>
      </c>
      <c r="O78" s="101">
        <v>0.005923863037262329</v>
      </c>
      <c r="P78" s="101">
        <v>0.00011345012497875661</v>
      </c>
      <c r="Q78" s="101">
        <v>-0.0004114479614372768</v>
      </c>
      <c r="R78" s="101">
        <v>-7.647239116506344E-05</v>
      </c>
      <c r="S78" s="101">
        <v>0.00012401399006923175</v>
      </c>
      <c r="T78" s="101">
        <v>8.075867142967743E-06</v>
      </c>
      <c r="U78" s="101">
        <v>2.1324357126370815E-06</v>
      </c>
      <c r="V78" s="101">
        <v>-6.030774154729358E-06</v>
      </c>
      <c r="W78" s="101">
        <v>9.1447127966558E-06</v>
      </c>
      <c r="X78" s="101">
        <v>67.5</v>
      </c>
    </row>
    <row r="79" spans="1:24" s="101" customFormat="1" ht="12.75" hidden="1">
      <c r="A79" s="101">
        <v>1897</v>
      </c>
      <c r="B79" s="101">
        <v>81.95999908447266</v>
      </c>
      <c r="C79" s="101">
        <v>105.86000061035156</v>
      </c>
      <c r="D79" s="101">
        <v>8.78952407836914</v>
      </c>
      <c r="E79" s="101">
        <v>8.910597801208496</v>
      </c>
      <c r="F79" s="101">
        <v>12.951405643235917</v>
      </c>
      <c r="G79" s="101" t="s">
        <v>58</v>
      </c>
      <c r="H79" s="101">
        <v>20.550415276016743</v>
      </c>
      <c r="I79" s="101">
        <v>35.0104143604894</v>
      </c>
      <c r="J79" s="101" t="s">
        <v>61</v>
      </c>
      <c r="K79" s="101">
        <v>1.30703466588886</v>
      </c>
      <c r="L79" s="101">
        <v>0.18233121563287213</v>
      </c>
      <c r="M79" s="101">
        <v>0.30976195743578155</v>
      </c>
      <c r="N79" s="101">
        <v>-0.09196246796744878</v>
      </c>
      <c r="O79" s="101">
        <v>0.052432436369907354</v>
      </c>
      <c r="P79" s="101">
        <v>0.005229432322380156</v>
      </c>
      <c r="Q79" s="101">
        <v>0.006409575035493175</v>
      </c>
      <c r="R79" s="101">
        <v>-0.001413488147819537</v>
      </c>
      <c r="S79" s="101">
        <v>0.0006811122791738035</v>
      </c>
      <c r="T79" s="101">
        <v>7.655126401676881E-05</v>
      </c>
      <c r="U79" s="101">
        <v>0.00014045566323592744</v>
      </c>
      <c r="V79" s="101">
        <v>-5.218955790216787E-05</v>
      </c>
      <c r="W79" s="101">
        <v>4.2197396553957216E-05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1900</v>
      </c>
      <c r="B81" s="101">
        <v>84.74</v>
      </c>
      <c r="C81" s="101">
        <v>86.04</v>
      </c>
      <c r="D81" s="101">
        <v>8.98317123556104</v>
      </c>
      <c r="E81" s="101">
        <v>9.68349754117824</v>
      </c>
      <c r="F81" s="101">
        <v>7.886317039177542</v>
      </c>
      <c r="G81" s="101" t="s">
        <v>59</v>
      </c>
      <c r="H81" s="101">
        <v>3.6212856691072304</v>
      </c>
      <c r="I81" s="101">
        <v>20.861285669107225</v>
      </c>
      <c r="J81" s="101" t="s">
        <v>73</v>
      </c>
      <c r="K81" s="101">
        <v>2.546051793619735</v>
      </c>
      <c r="M81" s="101" t="s">
        <v>68</v>
      </c>
      <c r="N81" s="101">
        <v>1.3465774659685508</v>
      </c>
      <c r="X81" s="101">
        <v>67.5</v>
      </c>
    </row>
    <row r="82" spans="1:24" s="101" customFormat="1" ht="12.75" hidden="1">
      <c r="A82" s="101">
        <v>1899</v>
      </c>
      <c r="B82" s="101">
        <v>134.47999572753906</v>
      </c>
      <c r="C82" s="101">
        <v>141.27999877929688</v>
      </c>
      <c r="D82" s="101">
        <v>8.495986938476562</v>
      </c>
      <c r="E82" s="101">
        <v>8.563764572143555</v>
      </c>
      <c r="F82" s="101">
        <v>16.268242229865763</v>
      </c>
      <c r="G82" s="101" t="s">
        <v>56</v>
      </c>
      <c r="H82" s="101">
        <v>-21.38350464656385</v>
      </c>
      <c r="I82" s="101">
        <v>45.59649108097521</v>
      </c>
      <c r="J82" s="101" t="s">
        <v>62</v>
      </c>
      <c r="K82" s="101">
        <v>1.5298378683605938</v>
      </c>
      <c r="L82" s="101">
        <v>0.2641673680477106</v>
      </c>
      <c r="M82" s="101">
        <v>0.36216837844889993</v>
      </c>
      <c r="N82" s="101">
        <v>0.028429837931214747</v>
      </c>
      <c r="O82" s="101">
        <v>0.06144147921377813</v>
      </c>
      <c r="P82" s="101">
        <v>0.007578286030496572</v>
      </c>
      <c r="Q82" s="101">
        <v>0.007478818099070353</v>
      </c>
      <c r="R82" s="101">
        <v>0.0004375259495689844</v>
      </c>
      <c r="S82" s="101">
        <v>0.0008061356032476872</v>
      </c>
      <c r="T82" s="101">
        <v>0.0001115212501470652</v>
      </c>
      <c r="U82" s="101">
        <v>0.0001635741839346255</v>
      </c>
      <c r="V82" s="101">
        <v>1.6238433501455984E-05</v>
      </c>
      <c r="W82" s="101">
        <v>5.027167699737245E-05</v>
      </c>
      <c r="X82" s="101">
        <v>67.5</v>
      </c>
    </row>
    <row r="83" spans="1:24" s="101" customFormat="1" ht="12.75" hidden="1">
      <c r="A83" s="101">
        <v>1898</v>
      </c>
      <c r="B83" s="101">
        <v>127.76000213623047</v>
      </c>
      <c r="C83" s="101">
        <v>125.95999908447266</v>
      </c>
      <c r="D83" s="101">
        <v>8.556143760681152</v>
      </c>
      <c r="E83" s="101">
        <v>9.232349395751953</v>
      </c>
      <c r="F83" s="101">
        <v>24.091868099600195</v>
      </c>
      <c r="G83" s="101" t="s">
        <v>57</v>
      </c>
      <c r="H83" s="101">
        <v>6.770805903458893</v>
      </c>
      <c r="I83" s="101">
        <v>67.03080803968936</v>
      </c>
      <c r="J83" s="101" t="s">
        <v>60</v>
      </c>
      <c r="K83" s="101">
        <v>-0.11520341153706645</v>
      </c>
      <c r="L83" s="101">
        <v>0.0014370774153746226</v>
      </c>
      <c r="M83" s="101">
        <v>0.03137578928335493</v>
      </c>
      <c r="N83" s="101">
        <v>-0.00029441528930965373</v>
      </c>
      <c r="O83" s="101">
        <v>-0.003965771747201582</v>
      </c>
      <c r="P83" s="101">
        <v>0.00016439245333218456</v>
      </c>
      <c r="Q83" s="101">
        <v>0.0008432179019348644</v>
      </c>
      <c r="R83" s="101">
        <v>-2.3665426181677E-05</v>
      </c>
      <c r="S83" s="101">
        <v>2.4196494776636934E-06</v>
      </c>
      <c r="T83" s="101">
        <v>1.1710665336665492E-05</v>
      </c>
      <c r="U83" s="101">
        <v>3.1261944940840125E-05</v>
      </c>
      <c r="V83" s="101">
        <v>-1.8659680613355276E-06</v>
      </c>
      <c r="W83" s="101">
        <v>1.8256185765339774E-06</v>
      </c>
      <c r="X83" s="101">
        <v>67.5</v>
      </c>
    </row>
    <row r="84" spans="1:24" s="101" customFormat="1" ht="12.75" hidden="1">
      <c r="A84" s="101">
        <v>1897</v>
      </c>
      <c r="B84" s="101">
        <v>91.26000213623047</v>
      </c>
      <c r="C84" s="101">
        <v>91.95999908447266</v>
      </c>
      <c r="D84" s="101">
        <v>8.81671142578125</v>
      </c>
      <c r="E84" s="101">
        <v>8.995634078979492</v>
      </c>
      <c r="F84" s="101">
        <v>15.588935909517529</v>
      </c>
      <c r="G84" s="101" t="s">
        <v>58</v>
      </c>
      <c r="H84" s="101">
        <v>18.266718813993535</v>
      </c>
      <c r="I84" s="101">
        <v>42.026720950224004</v>
      </c>
      <c r="J84" s="101" t="s">
        <v>61</v>
      </c>
      <c r="K84" s="101">
        <v>1.5254940437249522</v>
      </c>
      <c r="L84" s="101">
        <v>0.2641634591493623</v>
      </c>
      <c r="M84" s="101">
        <v>0.3608067269261372</v>
      </c>
      <c r="N84" s="101">
        <v>-0.028428313429265505</v>
      </c>
      <c r="O84" s="101">
        <v>0.061313359249238884</v>
      </c>
      <c r="P84" s="101">
        <v>0.0075765027737939175</v>
      </c>
      <c r="Q84" s="101">
        <v>0.0074311307167105375</v>
      </c>
      <c r="R84" s="101">
        <v>-0.0004368854588446279</v>
      </c>
      <c r="S84" s="101">
        <v>0.0008061319719003321</v>
      </c>
      <c r="T84" s="101">
        <v>0.000110904686788868</v>
      </c>
      <c r="U84" s="101">
        <v>0.00016055903726789898</v>
      </c>
      <c r="V84" s="101">
        <v>-1.6130867483656414E-05</v>
      </c>
      <c r="W84" s="101">
        <v>5.023851734417687E-05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7.886317039177542</v>
      </c>
      <c r="G85" s="102"/>
      <c r="H85" s="102"/>
      <c r="I85" s="115"/>
      <c r="J85" s="115" t="s">
        <v>158</v>
      </c>
      <c r="K85" s="102">
        <f>AVERAGE(K83,K78,K73,K68,K63,K58)</f>
        <v>0.02945364533012292</v>
      </c>
      <c r="L85" s="102">
        <f>AVERAGE(L83,L78,L73,L68,L63,L58)</f>
        <v>0.0005984021658307837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24.091868099600195</v>
      </c>
      <c r="G86" s="102"/>
      <c r="H86" s="102"/>
      <c r="I86" s="115"/>
      <c r="J86" s="115" t="s">
        <v>159</v>
      </c>
      <c r="K86" s="102">
        <f>AVERAGE(K84,K79,K74,K69,K64,K59)</f>
        <v>1.2967893759578208</v>
      </c>
      <c r="L86" s="102">
        <f>AVERAGE(L84,L79,L74,L69,L64,L59)</f>
        <v>0.10991396927073914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0.018408528331326824</v>
      </c>
      <c r="L87" s="102">
        <f>ABS(L85/$H$33)</f>
        <v>0.0016622282384188437</v>
      </c>
      <c r="M87" s="115" t="s">
        <v>111</v>
      </c>
      <c r="N87" s="102">
        <f>K87+L87+L88+K88</f>
        <v>0.8255791327945377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0.73681214543058</v>
      </c>
      <c r="L88" s="102">
        <f>ABS(L86/$H$34)</f>
        <v>0.06869623079421196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1900</v>
      </c>
      <c r="B91" s="101">
        <v>87.24</v>
      </c>
      <c r="C91" s="101">
        <v>93.14</v>
      </c>
      <c r="D91" s="101">
        <v>9.244146205056218</v>
      </c>
      <c r="E91" s="101">
        <v>9.991499958699874</v>
      </c>
      <c r="F91" s="101">
        <v>15.693950612491843</v>
      </c>
      <c r="G91" s="101" t="s">
        <v>59</v>
      </c>
      <c r="H91" s="101">
        <v>20.60666853819493</v>
      </c>
      <c r="I91" s="101">
        <v>40.346668538194926</v>
      </c>
      <c r="J91" s="101" t="s">
        <v>73</v>
      </c>
      <c r="K91" s="101">
        <v>1.5288557704941304</v>
      </c>
      <c r="M91" s="101" t="s">
        <v>68</v>
      </c>
      <c r="N91" s="101">
        <v>1.4462548810771392</v>
      </c>
      <c r="X91" s="101">
        <v>67.5</v>
      </c>
    </row>
    <row r="92" spans="1:24" s="101" customFormat="1" ht="12.75" hidden="1">
      <c r="A92" s="101">
        <v>1899</v>
      </c>
      <c r="B92" s="101">
        <v>117.77999877929688</v>
      </c>
      <c r="C92" s="101">
        <v>130.67999267578125</v>
      </c>
      <c r="D92" s="101">
        <v>8.785374641418457</v>
      </c>
      <c r="E92" s="101">
        <v>8.73364543914795</v>
      </c>
      <c r="F92" s="101">
        <v>14.92225226115928</v>
      </c>
      <c r="G92" s="101" t="s">
        <v>56</v>
      </c>
      <c r="H92" s="101">
        <v>-9.862071669076101</v>
      </c>
      <c r="I92" s="101">
        <v>40.41792711022077</v>
      </c>
      <c r="J92" s="101" t="s">
        <v>62</v>
      </c>
      <c r="K92" s="101">
        <v>0.060710804144148305</v>
      </c>
      <c r="L92" s="101">
        <v>1.2312711536012886</v>
      </c>
      <c r="M92" s="101">
        <v>0.014372891022840296</v>
      </c>
      <c r="N92" s="101">
        <v>0.08763000793521844</v>
      </c>
      <c r="O92" s="101">
        <v>0.0024384177156115796</v>
      </c>
      <c r="P92" s="101">
        <v>0.035321237910530066</v>
      </c>
      <c r="Q92" s="101">
        <v>0.000296857916886092</v>
      </c>
      <c r="R92" s="101">
        <v>0.001348791571956484</v>
      </c>
      <c r="S92" s="101">
        <v>3.1934472072585114E-05</v>
      </c>
      <c r="T92" s="101">
        <v>0.0005197257656004778</v>
      </c>
      <c r="U92" s="101">
        <v>6.4699063968556655E-06</v>
      </c>
      <c r="V92" s="101">
        <v>5.0043035489583455E-05</v>
      </c>
      <c r="W92" s="101">
        <v>1.9773760455298603E-06</v>
      </c>
      <c r="X92" s="101">
        <v>67.5</v>
      </c>
    </row>
    <row r="93" spans="1:24" s="101" customFormat="1" ht="12.75" hidden="1">
      <c r="A93" s="101">
        <v>1897</v>
      </c>
      <c r="B93" s="101">
        <v>85.81999969482422</v>
      </c>
      <c r="C93" s="101">
        <v>104.91999816894531</v>
      </c>
      <c r="D93" s="101">
        <v>8.864821434020996</v>
      </c>
      <c r="E93" s="101">
        <v>9.081722259521484</v>
      </c>
      <c r="F93" s="101">
        <v>15.07367857226944</v>
      </c>
      <c r="G93" s="101" t="s">
        <v>57</v>
      </c>
      <c r="H93" s="101">
        <v>22.087828820474833</v>
      </c>
      <c r="I93" s="101">
        <v>40.40782851529905</v>
      </c>
      <c r="J93" s="101" t="s">
        <v>60</v>
      </c>
      <c r="K93" s="101">
        <v>-0.05705010928007368</v>
      </c>
      <c r="L93" s="101">
        <v>0.006700213671617918</v>
      </c>
      <c r="M93" s="101">
        <v>0.013449583202129078</v>
      </c>
      <c r="N93" s="101">
        <v>-0.0009066791621934669</v>
      </c>
      <c r="O93" s="101">
        <v>-0.0023004090454135317</v>
      </c>
      <c r="P93" s="101">
        <v>0.0007665474307966657</v>
      </c>
      <c r="Q93" s="101">
        <v>0.0002749175135938308</v>
      </c>
      <c r="R93" s="101">
        <v>-7.285204522648933E-05</v>
      </c>
      <c r="S93" s="101">
        <v>-3.078135060547449E-05</v>
      </c>
      <c r="T93" s="101">
        <v>5.458384791651547E-05</v>
      </c>
      <c r="U93" s="101">
        <v>5.762860050177165E-06</v>
      </c>
      <c r="V93" s="101">
        <v>-5.746763352018598E-06</v>
      </c>
      <c r="W93" s="101">
        <v>-1.9237157272739684E-06</v>
      </c>
      <c r="X93" s="101">
        <v>67.5</v>
      </c>
    </row>
    <row r="94" spans="1:24" s="101" customFormat="1" ht="12.75" hidden="1">
      <c r="A94" s="101">
        <v>1898</v>
      </c>
      <c r="B94" s="101">
        <v>126.36000061035156</v>
      </c>
      <c r="C94" s="101">
        <v>127.55999755859375</v>
      </c>
      <c r="D94" s="101">
        <v>8.972701072692871</v>
      </c>
      <c r="E94" s="101">
        <v>9.469499588012695</v>
      </c>
      <c r="F94" s="101">
        <v>18.263407199094825</v>
      </c>
      <c r="G94" s="101" t="s">
        <v>58</v>
      </c>
      <c r="H94" s="101">
        <v>-10.4076208550416</v>
      </c>
      <c r="I94" s="101">
        <v>48.45237975530996</v>
      </c>
      <c r="J94" s="101" t="s">
        <v>61</v>
      </c>
      <c r="K94" s="101">
        <v>-0.020762629191910787</v>
      </c>
      <c r="L94" s="101">
        <v>1.2312529231751705</v>
      </c>
      <c r="M94" s="101">
        <v>-0.005068402908555171</v>
      </c>
      <c r="N94" s="101">
        <v>-0.08762531725262564</v>
      </c>
      <c r="O94" s="101">
        <v>-0.0008087021575264885</v>
      </c>
      <c r="P94" s="101">
        <v>0.03531291906043177</v>
      </c>
      <c r="Q94" s="101">
        <v>-0.00011200439070561368</v>
      </c>
      <c r="R94" s="101">
        <v>-0.0013468226624493518</v>
      </c>
      <c r="S94" s="101">
        <v>-8.504055588810195E-06</v>
      </c>
      <c r="T94" s="101">
        <v>0.0005168515018606694</v>
      </c>
      <c r="U94" s="101">
        <v>-2.94094080629752E-06</v>
      </c>
      <c r="V94" s="101">
        <v>-4.971197151579894E-05</v>
      </c>
      <c r="W94" s="101">
        <v>-4.575301367932978E-07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1900</v>
      </c>
      <c r="B96" s="101">
        <v>83.84</v>
      </c>
      <c r="C96" s="101">
        <v>83.04</v>
      </c>
      <c r="D96" s="101">
        <v>9.075670344572332</v>
      </c>
      <c r="E96" s="101">
        <v>10.122999817468102</v>
      </c>
      <c r="F96" s="101">
        <v>12.628618487244319</v>
      </c>
      <c r="G96" s="101" t="s">
        <v>59</v>
      </c>
      <c r="H96" s="101">
        <v>16.724137471057738</v>
      </c>
      <c r="I96" s="101">
        <v>33.06413747105774</v>
      </c>
      <c r="J96" s="101" t="s">
        <v>73</v>
      </c>
      <c r="K96" s="101">
        <v>1.9171564566759212</v>
      </c>
      <c r="M96" s="101" t="s">
        <v>68</v>
      </c>
      <c r="N96" s="101">
        <v>1.6204433285594657</v>
      </c>
      <c r="X96" s="101">
        <v>67.5</v>
      </c>
    </row>
    <row r="97" spans="1:24" s="101" customFormat="1" ht="12.75" hidden="1">
      <c r="A97" s="101">
        <v>1899</v>
      </c>
      <c r="B97" s="101">
        <v>121.94000244140625</v>
      </c>
      <c r="C97" s="101">
        <v>136.44000244140625</v>
      </c>
      <c r="D97" s="101">
        <v>8.746159553527832</v>
      </c>
      <c r="E97" s="101">
        <v>8.92548656463623</v>
      </c>
      <c r="F97" s="101">
        <v>13.807063061780049</v>
      </c>
      <c r="G97" s="101" t="s">
        <v>56</v>
      </c>
      <c r="H97" s="101">
        <v>-16.868395101160118</v>
      </c>
      <c r="I97" s="101">
        <v>37.57160734024613</v>
      </c>
      <c r="J97" s="101" t="s">
        <v>62</v>
      </c>
      <c r="K97" s="101">
        <v>0.6561811706076073</v>
      </c>
      <c r="L97" s="101">
        <v>1.2051296084690368</v>
      </c>
      <c r="M97" s="101">
        <v>0.1553420798027242</v>
      </c>
      <c r="N97" s="101">
        <v>0.09061928431839227</v>
      </c>
      <c r="O97" s="101">
        <v>0.02635404478169504</v>
      </c>
      <c r="P97" s="101">
        <v>0.03457139175791377</v>
      </c>
      <c r="Q97" s="101">
        <v>0.0032077671115554153</v>
      </c>
      <c r="R97" s="101">
        <v>0.0013947737556691934</v>
      </c>
      <c r="S97" s="101">
        <v>0.0003457834203795321</v>
      </c>
      <c r="T97" s="101">
        <v>0.0005086897310289637</v>
      </c>
      <c r="U97" s="101">
        <v>7.01209583203601E-05</v>
      </c>
      <c r="V97" s="101">
        <v>5.174848047170886E-05</v>
      </c>
      <c r="W97" s="101">
        <v>2.1564489827114137E-05</v>
      </c>
      <c r="X97" s="101">
        <v>67.5</v>
      </c>
    </row>
    <row r="98" spans="1:24" s="101" customFormat="1" ht="12.75" hidden="1">
      <c r="A98" s="101">
        <v>1897</v>
      </c>
      <c r="B98" s="101">
        <v>86.23999786376953</v>
      </c>
      <c r="C98" s="101">
        <v>112.83999633789062</v>
      </c>
      <c r="D98" s="101">
        <v>8.672329902648926</v>
      </c>
      <c r="E98" s="101">
        <v>8.799660682678223</v>
      </c>
      <c r="F98" s="101">
        <v>16.211889995320952</v>
      </c>
      <c r="G98" s="101" t="s">
        <v>57</v>
      </c>
      <c r="H98" s="101">
        <v>25.68442429181482</v>
      </c>
      <c r="I98" s="101">
        <v>44.42442215558435</v>
      </c>
      <c r="J98" s="101" t="s">
        <v>60</v>
      </c>
      <c r="K98" s="101">
        <v>-0.3424568640719708</v>
      </c>
      <c r="L98" s="101">
        <v>0.0065577596635368485</v>
      </c>
      <c r="M98" s="101">
        <v>0.08257329381260327</v>
      </c>
      <c r="N98" s="101">
        <v>-0.0009378008883705816</v>
      </c>
      <c r="O98" s="101">
        <v>-0.013510710002880804</v>
      </c>
      <c r="P98" s="101">
        <v>0.0007502840739718034</v>
      </c>
      <c r="Q98" s="101">
        <v>0.0017758758463891204</v>
      </c>
      <c r="R98" s="101">
        <v>-7.536014433001612E-05</v>
      </c>
      <c r="S98" s="101">
        <v>-0.00015675875668769062</v>
      </c>
      <c r="T98" s="101">
        <v>5.3430104031795373E-05</v>
      </c>
      <c r="U98" s="101">
        <v>4.331310557953647E-05</v>
      </c>
      <c r="V98" s="101">
        <v>-5.9465330918817075E-06</v>
      </c>
      <c r="W98" s="101">
        <v>-9.117326950886862E-06</v>
      </c>
      <c r="X98" s="101">
        <v>67.5</v>
      </c>
    </row>
    <row r="99" spans="1:24" s="101" customFormat="1" ht="12.75" hidden="1">
      <c r="A99" s="101">
        <v>1898</v>
      </c>
      <c r="B99" s="101">
        <v>115.41999816894531</v>
      </c>
      <c r="C99" s="101">
        <v>115.81999969482422</v>
      </c>
      <c r="D99" s="101">
        <v>9.21019458770752</v>
      </c>
      <c r="E99" s="101">
        <v>9.51020336151123</v>
      </c>
      <c r="F99" s="101">
        <v>17.639533975195974</v>
      </c>
      <c r="G99" s="101" t="s">
        <v>58</v>
      </c>
      <c r="H99" s="101">
        <v>-2.3504028203332723</v>
      </c>
      <c r="I99" s="101">
        <v>45.56959534861205</v>
      </c>
      <c r="J99" s="101" t="s">
        <v>61</v>
      </c>
      <c r="K99" s="101">
        <v>0.559729421158082</v>
      </c>
      <c r="L99" s="101">
        <v>1.2051117661847508</v>
      </c>
      <c r="M99" s="101">
        <v>0.13157816272609002</v>
      </c>
      <c r="N99" s="101">
        <v>-0.09061443163134329</v>
      </c>
      <c r="O99" s="101">
        <v>0.02262733726211823</v>
      </c>
      <c r="P99" s="101">
        <v>0.03456324929585603</v>
      </c>
      <c r="Q99" s="101">
        <v>0.0026713357745121254</v>
      </c>
      <c r="R99" s="101">
        <v>-0.001392736399377178</v>
      </c>
      <c r="S99" s="101">
        <v>0.0003082091270729951</v>
      </c>
      <c r="T99" s="101">
        <v>0.0005058759397692985</v>
      </c>
      <c r="U99" s="101">
        <v>5.5144570728419E-05</v>
      </c>
      <c r="V99" s="101">
        <v>-5.14056803798762E-05</v>
      </c>
      <c r="W99" s="101">
        <v>1.9542302084819514E-05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1900</v>
      </c>
      <c r="B101" s="101">
        <v>97.8</v>
      </c>
      <c r="C101" s="101">
        <v>96</v>
      </c>
      <c r="D101" s="101">
        <v>8.943748813260886</v>
      </c>
      <c r="E101" s="101">
        <v>9.978654329366321</v>
      </c>
      <c r="F101" s="101">
        <v>14.395408620939433</v>
      </c>
      <c r="G101" s="101" t="s">
        <v>59</v>
      </c>
      <c r="H101" s="101">
        <v>7.968332825074405</v>
      </c>
      <c r="I101" s="101">
        <v>38.2683328250744</v>
      </c>
      <c r="J101" s="101" t="s">
        <v>73</v>
      </c>
      <c r="K101" s="101">
        <v>1.1920047516821155</v>
      </c>
      <c r="M101" s="101" t="s">
        <v>68</v>
      </c>
      <c r="N101" s="101">
        <v>0.9401293811841397</v>
      </c>
      <c r="X101" s="101">
        <v>67.5</v>
      </c>
    </row>
    <row r="102" spans="1:24" s="101" customFormat="1" ht="12.75" hidden="1">
      <c r="A102" s="101">
        <v>1899</v>
      </c>
      <c r="B102" s="101">
        <v>118.04000091552734</v>
      </c>
      <c r="C102" s="101">
        <v>129.94000244140625</v>
      </c>
      <c r="D102" s="101">
        <v>8.582662582397461</v>
      </c>
      <c r="E102" s="101">
        <v>8.880646705627441</v>
      </c>
      <c r="F102" s="101">
        <v>15.332519095253385</v>
      </c>
      <c r="G102" s="101" t="s">
        <v>56</v>
      </c>
      <c r="H102" s="101">
        <v>-8.029505576500114</v>
      </c>
      <c r="I102" s="101">
        <v>42.51049533902723</v>
      </c>
      <c r="J102" s="101" t="s">
        <v>62</v>
      </c>
      <c r="K102" s="101">
        <v>0.6477789777946266</v>
      </c>
      <c r="L102" s="101">
        <v>0.8609267689079896</v>
      </c>
      <c r="M102" s="101">
        <v>0.15335311578543087</v>
      </c>
      <c r="N102" s="101">
        <v>0.07985282162363797</v>
      </c>
      <c r="O102" s="101">
        <v>0.026016249496609793</v>
      </c>
      <c r="P102" s="101">
        <v>0.024697267231811905</v>
      </c>
      <c r="Q102" s="101">
        <v>0.003166734015654948</v>
      </c>
      <c r="R102" s="101">
        <v>0.0012290788029626473</v>
      </c>
      <c r="S102" s="101">
        <v>0.00034130054428405175</v>
      </c>
      <c r="T102" s="101">
        <v>0.00036338509914774755</v>
      </c>
      <c r="U102" s="101">
        <v>6.922835060888391E-05</v>
      </c>
      <c r="V102" s="101">
        <v>4.559803895389806E-05</v>
      </c>
      <c r="W102" s="101">
        <v>2.1274412095287924E-05</v>
      </c>
      <c r="X102" s="101">
        <v>67.5</v>
      </c>
    </row>
    <row r="103" spans="1:24" s="101" customFormat="1" ht="12.75" hidden="1">
      <c r="A103" s="101">
        <v>1897</v>
      </c>
      <c r="B103" s="101">
        <v>81.94000244140625</v>
      </c>
      <c r="C103" s="101">
        <v>101.73999786376953</v>
      </c>
      <c r="D103" s="101">
        <v>8.742854118347168</v>
      </c>
      <c r="E103" s="101">
        <v>8.726278305053711</v>
      </c>
      <c r="F103" s="101">
        <v>14.240940433230163</v>
      </c>
      <c r="G103" s="101" t="s">
        <v>57</v>
      </c>
      <c r="H103" s="101">
        <v>24.261763102390574</v>
      </c>
      <c r="I103" s="101">
        <v>38.701765543796824</v>
      </c>
      <c r="J103" s="101" t="s">
        <v>60</v>
      </c>
      <c r="K103" s="101">
        <v>-0.626037092092944</v>
      </c>
      <c r="L103" s="101">
        <v>0.004684939209448436</v>
      </c>
      <c r="M103" s="101">
        <v>0.14864436086793048</v>
      </c>
      <c r="N103" s="101">
        <v>-0.0008263845717636684</v>
      </c>
      <c r="O103" s="101">
        <v>-0.025069398437423375</v>
      </c>
      <c r="P103" s="101">
        <v>0.0005360688628369711</v>
      </c>
      <c r="Q103" s="101">
        <v>0.003088894248955317</v>
      </c>
      <c r="R103" s="101">
        <v>-6.641664286917533E-05</v>
      </c>
      <c r="S103" s="101">
        <v>-0.0003219539066455787</v>
      </c>
      <c r="T103" s="101">
        <v>3.8177646017017676E-05</v>
      </c>
      <c r="U103" s="101">
        <v>6.852496278731316E-05</v>
      </c>
      <c r="V103" s="101">
        <v>-5.2444564214400376E-06</v>
      </c>
      <c r="W103" s="101">
        <v>-1.9818878896945665E-05</v>
      </c>
      <c r="X103" s="101">
        <v>67.5</v>
      </c>
    </row>
    <row r="104" spans="1:24" s="101" customFormat="1" ht="12.75" hidden="1">
      <c r="A104" s="101">
        <v>1898</v>
      </c>
      <c r="B104" s="101">
        <v>107.86000061035156</v>
      </c>
      <c r="C104" s="101">
        <v>111.66000366210938</v>
      </c>
      <c r="D104" s="101">
        <v>9.06534194946289</v>
      </c>
      <c r="E104" s="101">
        <v>9.46245002746582</v>
      </c>
      <c r="F104" s="101">
        <v>13.946802459949627</v>
      </c>
      <c r="G104" s="101" t="s">
        <v>58</v>
      </c>
      <c r="H104" s="101">
        <v>-3.7660483228501676</v>
      </c>
      <c r="I104" s="101">
        <v>36.59395228750139</v>
      </c>
      <c r="J104" s="101" t="s">
        <v>61</v>
      </c>
      <c r="K104" s="101">
        <v>0.16641863896950365</v>
      </c>
      <c r="L104" s="101">
        <v>0.8609140217042319</v>
      </c>
      <c r="M104" s="101">
        <v>0.03770984093395547</v>
      </c>
      <c r="N104" s="101">
        <v>-0.079848545445713</v>
      </c>
      <c r="O104" s="101">
        <v>0.006954890355394804</v>
      </c>
      <c r="P104" s="101">
        <v>0.024691448699779173</v>
      </c>
      <c r="Q104" s="101">
        <v>0.0006978084584446382</v>
      </c>
      <c r="R104" s="101">
        <v>-0.0012272829883291313</v>
      </c>
      <c r="S104" s="101">
        <v>0.00011327728600315237</v>
      </c>
      <c r="T104" s="101">
        <v>0.0003613740411640239</v>
      </c>
      <c r="U104" s="101">
        <v>9.84347514975805E-06</v>
      </c>
      <c r="V104" s="101">
        <v>-4.52954394314132E-05</v>
      </c>
      <c r="W104" s="101">
        <v>7.733863799442998E-06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1900</v>
      </c>
      <c r="B106" s="101">
        <v>91.58</v>
      </c>
      <c r="C106" s="101">
        <v>85.58</v>
      </c>
      <c r="D106" s="101">
        <v>9.107080054657995</v>
      </c>
      <c r="E106" s="101">
        <v>10.131133588365055</v>
      </c>
      <c r="F106" s="101">
        <v>17.17923185249005</v>
      </c>
      <c r="G106" s="101" t="s">
        <v>59</v>
      </c>
      <c r="H106" s="101">
        <v>20.757985765531444</v>
      </c>
      <c r="I106" s="101">
        <v>44.83798576553144</v>
      </c>
      <c r="J106" s="101" t="s">
        <v>73</v>
      </c>
      <c r="K106" s="101">
        <v>1.7179714403680084</v>
      </c>
      <c r="M106" s="101" t="s">
        <v>68</v>
      </c>
      <c r="N106" s="101">
        <v>1.6216583678708056</v>
      </c>
      <c r="X106" s="101">
        <v>67.5</v>
      </c>
    </row>
    <row r="107" spans="1:24" s="101" customFormat="1" ht="12.75" hidden="1">
      <c r="A107" s="101">
        <v>1899</v>
      </c>
      <c r="B107" s="101">
        <v>114.18000030517578</v>
      </c>
      <c r="C107" s="101">
        <v>122.68000030517578</v>
      </c>
      <c r="D107" s="101">
        <v>8.313714981079102</v>
      </c>
      <c r="E107" s="101">
        <v>8.74792194366455</v>
      </c>
      <c r="F107" s="101">
        <v>12.436152991797314</v>
      </c>
      <c r="G107" s="101" t="s">
        <v>56</v>
      </c>
      <c r="H107" s="101">
        <v>-11.090231932605178</v>
      </c>
      <c r="I107" s="101">
        <v>35.58976837257061</v>
      </c>
      <c r="J107" s="101" t="s">
        <v>62</v>
      </c>
      <c r="K107" s="101">
        <v>0.08369991112809348</v>
      </c>
      <c r="L107" s="101">
        <v>1.3050540770124894</v>
      </c>
      <c r="M107" s="101">
        <v>0.019815166218646013</v>
      </c>
      <c r="N107" s="101">
        <v>0.07740926126712486</v>
      </c>
      <c r="O107" s="101">
        <v>0.0033615758525307334</v>
      </c>
      <c r="P107" s="101">
        <v>0.03743784271703417</v>
      </c>
      <c r="Q107" s="101">
        <v>0.0004092543610708412</v>
      </c>
      <c r="R107" s="101">
        <v>0.0011914645826030486</v>
      </c>
      <c r="S107" s="101">
        <v>4.40387104756774E-05</v>
      </c>
      <c r="T107" s="101">
        <v>0.000550870964179468</v>
      </c>
      <c r="U107" s="101">
        <v>8.938588563922796E-06</v>
      </c>
      <c r="V107" s="101">
        <v>4.420358920430871E-05</v>
      </c>
      <c r="W107" s="101">
        <v>2.7309875645363353E-06</v>
      </c>
      <c r="X107" s="101">
        <v>67.5</v>
      </c>
    </row>
    <row r="108" spans="1:24" s="101" customFormat="1" ht="12.75" hidden="1">
      <c r="A108" s="101">
        <v>1897</v>
      </c>
      <c r="B108" s="101">
        <v>77.44000244140625</v>
      </c>
      <c r="C108" s="101">
        <v>95.44000244140625</v>
      </c>
      <c r="D108" s="101">
        <v>8.787627220153809</v>
      </c>
      <c r="E108" s="101">
        <v>8.872210502624512</v>
      </c>
      <c r="F108" s="101">
        <v>12.005885840339387</v>
      </c>
      <c r="G108" s="101" t="s">
        <v>57</v>
      </c>
      <c r="H108" s="101">
        <v>22.51530018024402</v>
      </c>
      <c r="I108" s="101">
        <v>32.45530262165027</v>
      </c>
      <c r="J108" s="101" t="s">
        <v>60</v>
      </c>
      <c r="K108" s="101">
        <v>-0.06778197783285524</v>
      </c>
      <c r="L108" s="101">
        <v>0.007101562611034678</v>
      </c>
      <c r="M108" s="101">
        <v>0.01591376741076134</v>
      </c>
      <c r="N108" s="101">
        <v>-0.0008010054087085819</v>
      </c>
      <c r="O108" s="101">
        <v>-0.002743687578062266</v>
      </c>
      <c r="P108" s="101">
        <v>0.0008124784846699451</v>
      </c>
      <c r="Q108" s="101">
        <v>0.0003221328987479588</v>
      </c>
      <c r="R108" s="101">
        <v>-6.435493890479121E-05</v>
      </c>
      <c r="S108" s="101">
        <v>-3.7588000518487156E-05</v>
      </c>
      <c r="T108" s="101">
        <v>5.785540504771249E-05</v>
      </c>
      <c r="U108" s="101">
        <v>6.548037981553728E-06</v>
      </c>
      <c r="V108" s="101">
        <v>-5.07632735412207E-06</v>
      </c>
      <c r="W108" s="101">
        <v>-2.3775440322010794E-06</v>
      </c>
      <c r="X108" s="101">
        <v>67.5</v>
      </c>
    </row>
    <row r="109" spans="1:24" s="101" customFormat="1" ht="12.75" hidden="1">
      <c r="A109" s="101">
        <v>1898</v>
      </c>
      <c r="B109" s="101">
        <v>119.58000183105469</v>
      </c>
      <c r="C109" s="101">
        <v>131.77999877929688</v>
      </c>
      <c r="D109" s="101">
        <v>9.017098426818848</v>
      </c>
      <c r="E109" s="101">
        <v>9.39831829071045</v>
      </c>
      <c r="F109" s="101">
        <v>15.045026982986666</v>
      </c>
      <c r="G109" s="101" t="s">
        <v>58</v>
      </c>
      <c r="H109" s="101">
        <v>-12.373744195842903</v>
      </c>
      <c r="I109" s="101">
        <v>39.70625763521179</v>
      </c>
      <c r="J109" s="101" t="s">
        <v>61</v>
      </c>
      <c r="K109" s="101">
        <v>-0.049104771702117384</v>
      </c>
      <c r="L109" s="101">
        <v>1.3050347549913766</v>
      </c>
      <c r="M109" s="101">
        <v>-0.01180647360852344</v>
      </c>
      <c r="N109" s="101">
        <v>-0.07740511688678738</v>
      </c>
      <c r="O109" s="101">
        <v>-0.0019422591707350867</v>
      </c>
      <c r="P109" s="101">
        <v>0.03742902544840483</v>
      </c>
      <c r="Q109" s="101">
        <v>-0.0002524272719017099</v>
      </c>
      <c r="R109" s="101">
        <v>-0.0011897253016709434</v>
      </c>
      <c r="S109" s="101">
        <v>-2.294668249187119E-05</v>
      </c>
      <c r="T109" s="101">
        <v>0.0005478243982178795</v>
      </c>
      <c r="U109" s="101">
        <v>-6.0845348308002304E-06</v>
      </c>
      <c r="V109" s="101">
        <v>-4.3911139806853906E-05</v>
      </c>
      <c r="W109" s="101">
        <v>-1.3437177726729438E-06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1900</v>
      </c>
      <c r="B111" s="101">
        <v>85.24</v>
      </c>
      <c r="C111" s="101">
        <v>87.44</v>
      </c>
      <c r="D111" s="101">
        <v>9.178168571027431</v>
      </c>
      <c r="E111" s="101">
        <v>9.928475905864667</v>
      </c>
      <c r="F111" s="101">
        <v>13.871643544502303</v>
      </c>
      <c r="G111" s="101" t="s">
        <v>59</v>
      </c>
      <c r="H111" s="101">
        <v>18.175138427835464</v>
      </c>
      <c r="I111" s="101">
        <v>35.91513842783546</v>
      </c>
      <c r="J111" s="101" t="s">
        <v>73</v>
      </c>
      <c r="K111" s="101">
        <v>1.7037167197580265</v>
      </c>
      <c r="M111" s="101" t="s">
        <v>68</v>
      </c>
      <c r="N111" s="101">
        <v>1.5444674498841493</v>
      </c>
      <c r="X111" s="101">
        <v>67.5</v>
      </c>
    </row>
    <row r="112" spans="1:24" s="101" customFormat="1" ht="12.75" hidden="1">
      <c r="A112" s="101">
        <v>1899</v>
      </c>
      <c r="B112" s="101">
        <v>120.5999984741211</v>
      </c>
      <c r="C112" s="101">
        <v>134.1999969482422</v>
      </c>
      <c r="D112" s="101">
        <v>8.37038803100586</v>
      </c>
      <c r="E112" s="101">
        <v>8.501255989074707</v>
      </c>
      <c r="F112" s="101">
        <v>13.94730459429575</v>
      </c>
      <c r="G112" s="101" t="s">
        <v>56</v>
      </c>
      <c r="H112" s="101">
        <v>-13.445167435584665</v>
      </c>
      <c r="I112" s="101">
        <v>39.65483103853642</v>
      </c>
      <c r="J112" s="101" t="s">
        <v>62</v>
      </c>
      <c r="K112" s="101">
        <v>0.3917817085704602</v>
      </c>
      <c r="L112" s="101">
        <v>1.2375016052121817</v>
      </c>
      <c r="M112" s="101">
        <v>0.09274925581240559</v>
      </c>
      <c r="N112" s="101">
        <v>0.093259147544343</v>
      </c>
      <c r="O112" s="101">
        <v>0.01573522711253817</v>
      </c>
      <c r="P112" s="101">
        <v>0.03550000689141601</v>
      </c>
      <c r="Q112" s="101">
        <v>0.001915231397080445</v>
      </c>
      <c r="R112" s="101">
        <v>0.0014354204687691853</v>
      </c>
      <c r="S112" s="101">
        <v>0.00020644725758958384</v>
      </c>
      <c r="T112" s="101">
        <v>0.0005223525336861642</v>
      </c>
      <c r="U112" s="101">
        <v>4.184590737065742E-05</v>
      </c>
      <c r="V112" s="101">
        <v>5.325641044271383E-05</v>
      </c>
      <c r="W112" s="101">
        <v>1.2872184502697996E-05</v>
      </c>
      <c r="X112" s="101">
        <v>67.5</v>
      </c>
    </row>
    <row r="113" spans="1:24" s="101" customFormat="1" ht="12.75" hidden="1">
      <c r="A113" s="101">
        <v>1897</v>
      </c>
      <c r="B113" s="101">
        <v>81.95999908447266</v>
      </c>
      <c r="C113" s="101">
        <v>105.86000061035156</v>
      </c>
      <c r="D113" s="101">
        <v>8.78952407836914</v>
      </c>
      <c r="E113" s="101">
        <v>8.910597801208496</v>
      </c>
      <c r="F113" s="101">
        <v>14.745009556867782</v>
      </c>
      <c r="G113" s="101" t="s">
        <v>57</v>
      </c>
      <c r="H113" s="101">
        <v>25.39890955876995</v>
      </c>
      <c r="I113" s="101">
        <v>39.85890864324261</v>
      </c>
      <c r="J113" s="101" t="s">
        <v>60</v>
      </c>
      <c r="K113" s="101">
        <v>-0.27676508750043427</v>
      </c>
      <c r="L113" s="101">
        <v>0.006734031124914402</v>
      </c>
      <c r="M113" s="101">
        <v>0.06626275106222064</v>
      </c>
      <c r="N113" s="101">
        <v>-0.0009650364187664766</v>
      </c>
      <c r="O113" s="101">
        <v>-0.010994918037661325</v>
      </c>
      <c r="P113" s="101">
        <v>0.0007704441341982019</v>
      </c>
      <c r="Q113" s="101">
        <v>0.0014030459776729577</v>
      </c>
      <c r="R113" s="101">
        <v>-7.754702229206145E-05</v>
      </c>
      <c r="S113" s="101">
        <v>-0.00013390007622222125</v>
      </c>
      <c r="T113" s="101">
        <v>5.486414714027651E-05</v>
      </c>
      <c r="U113" s="101">
        <v>3.281205202611037E-05</v>
      </c>
      <c r="V113" s="101">
        <v>-6.118795538397772E-06</v>
      </c>
      <c r="W113" s="101">
        <v>-8.005883106449865E-06</v>
      </c>
      <c r="X113" s="101">
        <v>67.5</v>
      </c>
    </row>
    <row r="114" spans="1:24" s="101" customFormat="1" ht="12.75" hidden="1">
      <c r="A114" s="101">
        <v>1898</v>
      </c>
      <c r="B114" s="101">
        <v>118.77999877929688</v>
      </c>
      <c r="C114" s="101">
        <v>121.4800033569336</v>
      </c>
      <c r="D114" s="101">
        <v>8.837634086608887</v>
      </c>
      <c r="E114" s="101">
        <v>9.220476150512695</v>
      </c>
      <c r="F114" s="101">
        <v>16.71817394133905</v>
      </c>
      <c r="G114" s="101" t="s">
        <v>58</v>
      </c>
      <c r="H114" s="101">
        <v>-6.263572056426511</v>
      </c>
      <c r="I114" s="101">
        <v>45.01642672287037</v>
      </c>
      <c r="J114" s="101" t="s">
        <v>61</v>
      </c>
      <c r="K114" s="101">
        <v>0.27729766228957997</v>
      </c>
      <c r="L114" s="101">
        <v>1.237483283009324</v>
      </c>
      <c r="M114" s="101">
        <v>0.06489739806356823</v>
      </c>
      <c r="N114" s="101">
        <v>-0.09325415436004977</v>
      </c>
      <c r="O114" s="101">
        <v>0.011256515874295474</v>
      </c>
      <c r="P114" s="101">
        <v>0.03549164556803</v>
      </c>
      <c r="Q114" s="101">
        <v>0.001303676834533178</v>
      </c>
      <c r="R114" s="101">
        <v>-0.0014333242415780116</v>
      </c>
      <c r="S114" s="101">
        <v>0.0001571344639280108</v>
      </c>
      <c r="T114" s="101">
        <v>0.0005194632757057282</v>
      </c>
      <c r="U114" s="101">
        <v>2.5970159905350358E-05</v>
      </c>
      <c r="V114" s="101">
        <v>-5.290373894539102E-05</v>
      </c>
      <c r="W114" s="101">
        <v>1.0079631419717643E-05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1900</v>
      </c>
      <c r="B116" s="101">
        <v>84.74</v>
      </c>
      <c r="C116" s="101">
        <v>86.04</v>
      </c>
      <c r="D116" s="101">
        <v>8.98317123556104</v>
      </c>
      <c r="E116" s="101">
        <v>9.68349754117824</v>
      </c>
      <c r="F116" s="101">
        <v>14.491999716744502</v>
      </c>
      <c r="G116" s="101" t="s">
        <v>59</v>
      </c>
      <c r="H116" s="101">
        <v>21.094972396589952</v>
      </c>
      <c r="I116" s="101">
        <v>38.33497239658995</v>
      </c>
      <c r="J116" s="101" t="s">
        <v>73</v>
      </c>
      <c r="K116" s="101">
        <v>2.7197415655414616</v>
      </c>
      <c r="M116" s="101" t="s">
        <v>68</v>
      </c>
      <c r="N116" s="101">
        <v>2.5443978240185725</v>
      </c>
      <c r="X116" s="101">
        <v>67.5</v>
      </c>
    </row>
    <row r="117" spans="1:24" s="101" customFormat="1" ht="12.75" hidden="1">
      <c r="A117" s="101">
        <v>1899</v>
      </c>
      <c r="B117" s="101">
        <v>134.47999572753906</v>
      </c>
      <c r="C117" s="101">
        <v>141.27999877929688</v>
      </c>
      <c r="D117" s="101">
        <v>8.495986938476562</v>
      </c>
      <c r="E117" s="101">
        <v>8.563764572143555</v>
      </c>
      <c r="F117" s="101">
        <v>16.268242229865763</v>
      </c>
      <c r="G117" s="101" t="s">
        <v>56</v>
      </c>
      <c r="H117" s="101">
        <v>-21.38350464656385</v>
      </c>
      <c r="I117" s="101">
        <v>45.59649108097521</v>
      </c>
      <c r="J117" s="101" t="s">
        <v>62</v>
      </c>
      <c r="K117" s="101">
        <v>0.21375976626363818</v>
      </c>
      <c r="L117" s="101">
        <v>1.6335344401176837</v>
      </c>
      <c r="M117" s="101">
        <v>0.05060494881068643</v>
      </c>
      <c r="N117" s="101">
        <v>0.02795122058003598</v>
      </c>
      <c r="O117" s="101">
        <v>0.008585586976611938</v>
      </c>
      <c r="P117" s="101">
        <v>0.04686097489644857</v>
      </c>
      <c r="Q117" s="101">
        <v>0.0010449723584110473</v>
      </c>
      <c r="R117" s="101">
        <v>0.00043014700600238845</v>
      </c>
      <c r="S117" s="101">
        <v>0.00011267455962903518</v>
      </c>
      <c r="T117" s="101">
        <v>0.0006895334637989393</v>
      </c>
      <c r="U117" s="101">
        <v>2.2813047942475914E-05</v>
      </c>
      <c r="V117" s="101">
        <v>1.5947519063518145E-05</v>
      </c>
      <c r="W117" s="101">
        <v>7.026262336635659E-06</v>
      </c>
      <c r="X117" s="101">
        <v>67.5</v>
      </c>
    </row>
    <row r="118" spans="1:24" s="101" customFormat="1" ht="12.75" hidden="1">
      <c r="A118" s="101">
        <v>1897</v>
      </c>
      <c r="B118" s="101">
        <v>91.26000213623047</v>
      </c>
      <c r="C118" s="101">
        <v>91.95999908447266</v>
      </c>
      <c r="D118" s="101">
        <v>8.81671142578125</v>
      </c>
      <c r="E118" s="101">
        <v>8.995634078979492</v>
      </c>
      <c r="F118" s="101">
        <v>17.80792862246625</v>
      </c>
      <c r="G118" s="101" t="s">
        <v>57</v>
      </c>
      <c r="H118" s="101">
        <v>24.248973669550416</v>
      </c>
      <c r="I118" s="101">
        <v>48.008975805780885</v>
      </c>
      <c r="J118" s="101" t="s">
        <v>60</v>
      </c>
      <c r="K118" s="101">
        <v>-0.1206245843006101</v>
      </c>
      <c r="L118" s="101">
        <v>0.00888819751007656</v>
      </c>
      <c r="M118" s="101">
        <v>0.029029595532750842</v>
      </c>
      <c r="N118" s="101">
        <v>-0.0002897058254541704</v>
      </c>
      <c r="O118" s="101">
        <v>-0.00476817296115695</v>
      </c>
      <c r="P118" s="101">
        <v>0.001016941559403654</v>
      </c>
      <c r="Q118" s="101">
        <v>0.0006217367372111287</v>
      </c>
      <c r="R118" s="101">
        <v>-2.324364045235924E-05</v>
      </c>
      <c r="S118" s="101">
        <v>-5.6042767831905353E-05</v>
      </c>
      <c r="T118" s="101">
        <v>7.242006620136319E-05</v>
      </c>
      <c r="U118" s="101">
        <v>1.4971634709488819E-05</v>
      </c>
      <c r="V118" s="101">
        <v>-1.8321791064604761E-06</v>
      </c>
      <c r="W118" s="101">
        <v>-3.276065399759376E-06</v>
      </c>
      <c r="X118" s="101">
        <v>67.5</v>
      </c>
    </row>
    <row r="119" spans="1:24" s="101" customFormat="1" ht="12.75" hidden="1">
      <c r="A119" s="101">
        <v>1898</v>
      </c>
      <c r="B119" s="101">
        <v>127.76000213623047</v>
      </c>
      <c r="C119" s="101">
        <v>125.95999908447266</v>
      </c>
      <c r="D119" s="101">
        <v>8.556143760681152</v>
      </c>
      <c r="E119" s="101">
        <v>9.232349395751953</v>
      </c>
      <c r="F119" s="101">
        <v>15.617486436613861</v>
      </c>
      <c r="G119" s="101" t="s">
        <v>58</v>
      </c>
      <c r="H119" s="101">
        <v>-16.807467402633435</v>
      </c>
      <c r="I119" s="101">
        <v>43.452534733597034</v>
      </c>
      <c r="J119" s="101" t="s">
        <v>61</v>
      </c>
      <c r="K119" s="101">
        <v>0.17647364487478076</v>
      </c>
      <c r="L119" s="101">
        <v>1.6335102592257007</v>
      </c>
      <c r="M119" s="101">
        <v>0.04145049369232032</v>
      </c>
      <c r="N119" s="101">
        <v>-0.027949719183714975</v>
      </c>
      <c r="O119" s="101">
        <v>0.007139806043966481</v>
      </c>
      <c r="P119" s="101">
        <v>0.04684993914734939</v>
      </c>
      <c r="Q119" s="101">
        <v>0.0008398872897271432</v>
      </c>
      <c r="R119" s="101">
        <v>-0.0004295185443625691</v>
      </c>
      <c r="S119" s="101">
        <v>9.774847600518465E-05</v>
      </c>
      <c r="T119" s="101">
        <v>0.0006857198638729619</v>
      </c>
      <c r="U119" s="101">
        <v>1.721294020646485E-05</v>
      </c>
      <c r="V119" s="101">
        <v>-1.5841921726959907E-05</v>
      </c>
      <c r="W119" s="101">
        <v>6.2157668810633685E-06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12.005885840339387</v>
      </c>
      <c r="G120" s="102"/>
      <c r="H120" s="102"/>
      <c r="I120" s="115"/>
      <c r="J120" s="115" t="s">
        <v>158</v>
      </c>
      <c r="K120" s="102">
        <f>AVERAGE(K118,K113,K108,K103,K98,K93)</f>
        <v>-0.24845261917981465</v>
      </c>
      <c r="L120" s="102">
        <f>AVERAGE(L118,L113,L108,L103,L98,L93)</f>
        <v>0.006777783965104807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18.263407199094825</v>
      </c>
      <c r="G121" s="102"/>
      <c r="H121" s="102"/>
      <c r="I121" s="115"/>
      <c r="J121" s="115" t="s">
        <v>159</v>
      </c>
      <c r="K121" s="102">
        <f>AVERAGE(K119,K114,K109,K104,K99,K94)</f>
        <v>0.18500866106631972</v>
      </c>
      <c r="L121" s="102">
        <f>AVERAGE(L119,L114,L109,L104,L99,L94)</f>
        <v>1.2455511680484257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0.15528288698738416</v>
      </c>
      <c r="L122" s="102">
        <f>ABS(L120/$H$33)</f>
        <v>0.018827177680846685</v>
      </c>
      <c r="M122" s="115" t="s">
        <v>111</v>
      </c>
      <c r="N122" s="102">
        <f>K122+L122+L123+K123</f>
        <v>1.0576981021225422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0.1051185574240453</v>
      </c>
      <c r="L123" s="102">
        <f>ABS(L121/$H$34)</f>
        <v>0.7784694800302661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1900</v>
      </c>
      <c r="B126" s="101">
        <v>87.24</v>
      </c>
      <c r="C126" s="101">
        <v>93.14</v>
      </c>
      <c r="D126" s="101">
        <v>9.244146205056218</v>
      </c>
      <c r="E126" s="101">
        <v>9.991499958699874</v>
      </c>
      <c r="F126" s="101">
        <v>11.014315482474315</v>
      </c>
      <c r="G126" s="101" t="s">
        <v>59</v>
      </c>
      <c r="H126" s="101">
        <v>8.576065656073865</v>
      </c>
      <c r="I126" s="101">
        <v>28.31606565607386</v>
      </c>
      <c r="J126" s="101" t="s">
        <v>73</v>
      </c>
      <c r="K126" s="101">
        <v>2.1083769475929954</v>
      </c>
      <c r="M126" s="101" t="s">
        <v>68</v>
      </c>
      <c r="N126" s="101">
        <v>1.1098542469488715</v>
      </c>
      <c r="X126" s="101">
        <v>67.5</v>
      </c>
    </row>
    <row r="127" spans="1:24" s="101" customFormat="1" ht="12.75" hidden="1">
      <c r="A127" s="101">
        <v>1898</v>
      </c>
      <c r="B127" s="101">
        <v>126.36000061035156</v>
      </c>
      <c r="C127" s="101">
        <v>127.55999755859375</v>
      </c>
      <c r="D127" s="101">
        <v>8.972701072692871</v>
      </c>
      <c r="E127" s="101">
        <v>9.469499588012695</v>
      </c>
      <c r="F127" s="101">
        <v>16.792153494415242</v>
      </c>
      <c r="G127" s="101" t="s">
        <v>56</v>
      </c>
      <c r="H127" s="101">
        <v>-14.310821525017076</v>
      </c>
      <c r="I127" s="101">
        <v>44.54917908533449</v>
      </c>
      <c r="J127" s="101" t="s">
        <v>62</v>
      </c>
      <c r="K127" s="101">
        <v>1.4013739375329137</v>
      </c>
      <c r="L127" s="101">
        <v>0.1514594427222847</v>
      </c>
      <c r="M127" s="101">
        <v>0.3317564474914024</v>
      </c>
      <c r="N127" s="101">
        <v>0.09104779472268984</v>
      </c>
      <c r="O127" s="101">
        <v>0.05628213091933444</v>
      </c>
      <c r="P127" s="101">
        <v>0.004344984401072466</v>
      </c>
      <c r="Q127" s="101">
        <v>0.006850759825205146</v>
      </c>
      <c r="R127" s="101">
        <v>0.0014013963929105264</v>
      </c>
      <c r="S127" s="101">
        <v>0.0007384400457733819</v>
      </c>
      <c r="T127" s="101">
        <v>6.394289600193366E-05</v>
      </c>
      <c r="U127" s="101">
        <v>0.00014983326535167018</v>
      </c>
      <c r="V127" s="101">
        <v>5.201125986018474E-05</v>
      </c>
      <c r="W127" s="101">
        <v>4.605316386719712E-05</v>
      </c>
      <c r="X127" s="101">
        <v>67.5</v>
      </c>
    </row>
    <row r="128" spans="1:24" s="101" customFormat="1" ht="12.75" hidden="1">
      <c r="A128" s="101">
        <v>1899</v>
      </c>
      <c r="B128" s="101">
        <v>117.77999877929688</v>
      </c>
      <c r="C128" s="101">
        <v>130.67999267578125</v>
      </c>
      <c r="D128" s="101">
        <v>8.785374641418457</v>
      </c>
      <c r="E128" s="101">
        <v>8.73364543914795</v>
      </c>
      <c r="F128" s="101">
        <v>21.127864207200986</v>
      </c>
      <c r="G128" s="101" t="s">
        <v>57</v>
      </c>
      <c r="H128" s="101">
        <v>6.9462470029166</v>
      </c>
      <c r="I128" s="101">
        <v>57.226245782213475</v>
      </c>
      <c r="J128" s="101" t="s">
        <v>60</v>
      </c>
      <c r="K128" s="101">
        <v>0.06813227763924112</v>
      </c>
      <c r="L128" s="101">
        <v>0.0008245784459410851</v>
      </c>
      <c r="M128" s="101">
        <v>-0.012361897204143118</v>
      </c>
      <c r="N128" s="101">
        <v>-0.000941848948018055</v>
      </c>
      <c r="O128" s="101">
        <v>0.003342409821712117</v>
      </c>
      <c r="P128" s="101">
        <v>9.423394252797207E-05</v>
      </c>
      <c r="Q128" s="101">
        <v>-7.550959548288133E-05</v>
      </c>
      <c r="R128" s="101">
        <v>-7.571250763038828E-05</v>
      </c>
      <c r="S128" s="101">
        <v>9.354505665573842E-05</v>
      </c>
      <c r="T128" s="101">
        <v>6.708413671611543E-06</v>
      </c>
      <c r="U128" s="101">
        <v>1.0221543041602636E-05</v>
      </c>
      <c r="V128" s="101">
        <v>-5.971336318944846E-06</v>
      </c>
      <c r="W128" s="101">
        <v>7.352314380613792E-06</v>
      </c>
      <c r="X128" s="101">
        <v>67.5</v>
      </c>
    </row>
    <row r="129" spans="1:24" s="101" customFormat="1" ht="12.75" hidden="1">
      <c r="A129" s="101">
        <v>1897</v>
      </c>
      <c r="B129" s="101">
        <v>85.81999969482422</v>
      </c>
      <c r="C129" s="101">
        <v>104.91999816894531</v>
      </c>
      <c r="D129" s="101">
        <v>8.864821434020996</v>
      </c>
      <c r="E129" s="101">
        <v>9.081722259521484</v>
      </c>
      <c r="F129" s="101">
        <v>15.07367857226944</v>
      </c>
      <c r="G129" s="101" t="s">
        <v>58</v>
      </c>
      <c r="H129" s="101">
        <v>22.087828820474833</v>
      </c>
      <c r="I129" s="101">
        <v>40.40782851529905</v>
      </c>
      <c r="J129" s="101" t="s">
        <v>61</v>
      </c>
      <c r="K129" s="101">
        <v>1.3997167233194694</v>
      </c>
      <c r="L129" s="101">
        <v>0.15145719811264016</v>
      </c>
      <c r="M129" s="101">
        <v>0.33152605319888484</v>
      </c>
      <c r="N129" s="101">
        <v>-0.09104292308809173</v>
      </c>
      <c r="O129" s="101">
        <v>0.056182795920146446</v>
      </c>
      <c r="P129" s="101">
        <v>0.004343962408865745</v>
      </c>
      <c r="Q129" s="101">
        <v>0.006850343676315433</v>
      </c>
      <c r="R129" s="101">
        <v>-0.001399349658323806</v>
      </c>
      <c r="S129" s="101">
        <v>0.000732490971669323</v>
      </c>
      <c r="T129" s="101">
        <v>6.359002386479062E-05</v>
      </c>
      <c r="U129" s="101">
        <v>0.00014948420473010743</v>
      </c>
      <c r="V129" s="101">
        <v>-5.166734263352156E-05</v>
      </c>
      <c r="W129" s="101">
        <v>4.546248316389603E-05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1900</v>
      </c>
      <c r="B131" s="101">
        <v>83.84</v>
      </c>
      <c r="C131" s="101">
        <v>83.04</v>
      </c>
      <c r="D131" s="101">
        <v>9.075670344572332</v>
      </c>
      <c r="E131" s="101">
        <v>10.122999817468102</v>
      </c>
      <c r="F131" s="101">
        <v>11.590062894901164</v>
      </c>
      <c r="G131" s="101" t="s">
        <v>59</v>
      </c>
      <c r="H131" s="101">
        <v>14.005000384823461</v>
      </c>
      <c r="I131" s="101">
        <v>30.34500038482346</v>
      </c>
      <c r="J131" s="101" t="s">
        <v>73</v>
      </c>
      <c r="K131" s="101">
        <v>2.9063716595609703</v>
      </c>
      <c r="M131" s="101" t="s">
        <v>68</v>
      </c>
      <c r="N131" s="101">
        <v>1.5139330759665912</v>
      </c>
      <c r="X131" s="101">
        <v>67.5</v>
      </c>
    </row>
    <row r="132" spans="1:24" s="101" customFormat="1" ht="12.75" hidden="1">
      <c r="A132" s="101">
        <v>1898</v>
      </c>
      <c r="B132" s="101">
        <v>115.41999816894531</v>
      </c>
      <c r="C132" s="101">
        <v>115.81999969482422</v>
      </c>
      <c r="D132" s="101">
        <v>9.21019458770752</v>
      </c>
      <c r="E132" s="101">
        <v>9.51020336151123</v>
      </c>
      <c r="F132" s="101">
        <v>12.870613583485198</v>
      </c>
      <c r="G132" s="101" t="s">
        <v>56</v>
      </c>
      <c r="H132" s="101">
        <v>-14.670329911694537</v>
      </c>
      <c r="I132" s="101">
        <v>33.249668257250775</v>
      </c>
      <c r="J132" s="101" t="s">
        <v>62</v>
      </c>
      <c r="K132" s="101">
        <v>1.6546584757344711</v>
      </c>
      <c r="L132" s="101">
        <v>0.04082544229766975</v>
      </c>
      <c r="M132" s="101">
        <v>0.39171849464326913</v>
      </c>
      <c r="N132" s="101">
        <v>0.09423907098069235</v>
      </c>
      <c r="O132" s="101">
        <v>0.06645438152371737</v>
      </c>
      <c r="P132" s="101">
        <v>0.0011712393107840536</v>
      </c>
      <c r="Q132" s="101">
        <v>0.008088982267849872</v>
      </c>
      <c r="R132" s="101">
        <v>0.0014505288327816036</v>
      </c>
      <c r="S132" s="101">
        <v>0.0008719007434363657</v>
      </c>
      <c r="T132" s="101">
        <v>1.7258875359193574E-05</v>
      </c>
      <c r="U132" s="101">
        <v>0.00017691738836879786</v>
      </c>
      <c r="V132" s="101">
        <v>5.38418281088335E-05</v>
      </c>
      <c r="W132" s="101">
        <v>5.4374868206939594E-05</v>
      </c>
      <c r="X132" s="101">
        <v>67.5</v>
      </c>
    </row>
    <row r="133" spans="1:24" s="101" customFormat="1" ht="12.75" hidden="1">
      <c r="A133" s="101">
        <v>1899</v>
      </c>
      <c r="B133" s="101">
        <v>121.94000244140625</v>
      </c>
      <c r="C133" s="101">
        <v>136.44000244140625</v>
      </c>
      <c r="D133" s="101">
        <v>8.746159553527832</v>
      </c>
      <c r="E133" s="101">
        <v>8.92548656463623</v>
      </c>
      <c r="F133" s="101">
        <v>19.674091459506247</v>
      </c>
      <c r="G133" s="101" t="s">
        <v>57</v>
      </c>
      <c r="H133" s="101">
        <v>-0.9031107950693809</v>
      </c>
      <c r="I133" s="101">
        <v>53.53689164633686</v>
      </c>
      <c r="J133" s="101" t="s">
        <v>60</v>
      </c>
      <c r="K133" s="101">
        <v>0.5794314564745253</v>
      </c>
      <c r="L133" s="101">
        <v>0.00022269720230652808</v>
      </c>
      <c r="M133" s="101">
        <v>-0.13299315525149744</v>
      </c>
      <c r="N133" s="101">
        <v>-0.0009746336751387833</v>
      </c>
      <c r="O133" s="101">
        <v>0.023940942831334522</v>
      </c>
      <c r="P133" s="101">
        <v>2.5276886924006735E-05</v>
      </c>
      <c r="Q133" s="101">
        <v>-0.0025456679172971997</v>
      </c>
      <c r="R133" s="101">
        <v>-7.83443237736722E-05</v>
      </c>
      <c r="S133" s="101">
        <v>0.00036831852067146446</v>
      </c>
      <c r="T133" s="101">
        <v>1.7925618303106593E-06</v>
      </c>
      <c r="U133" s="101">
        <v>-4.219380968759203E-05</v>
      </c>
      <c r="V133" s="101">
        <v>-6.174411448639762E-06</v>
      </c>
      <c r="W133" s="101">
        <v>2.4594124640780656E-05</v>
      </c>
      <c r="X133" s="101">
        <v>67.5</v>
      </c>
    </row>
    <row r="134" spans="1:24" s="101" customFormat="1" ht="12.75" hidden="1">
      <c r="A134" s="101">
        <v>1897</v>
      </c>
      <c r="B134" s="101">
        <v>86.23999786376953</v>
      </c>
      <c r="C134" s="101">
        <v>112.83999633789062</v>
      </c>
      <c r="D134" s="101">
        <v>8.672329902648926</v>
      </c>
      <c r="E134" s="101">
        <v>8.799660682678223</v>
      </c>
      <c r="F134" s="101">
        <v>16.211889995320952</v>
      </c>
      <c r="G134" s="101" t="s">
        <v>58</v>
      </c>
      <c r="H134" s="101">
        <v>25.68442429181482</v>
      </c>
      <c r="I134" s="101">
        <v>44.42442215558435</v>
      </c>
      <c r="J134" s="101" t="s">
        <v>61</v>
      </c>
      <c r="K134" s="101">
        <v>1.5498883374513577</v>
      </c>
      <c r="L134" s="101">
        <v>0.04082483490176595</v>
      </c>
      <c r="M134" s="101">
        <v>0.36845108183019354</v>
      </c>
      <c r="N134" s="101">
        <v>-0.09423403094691035</v>
      </c>
      <c r="O134" s="101">
        <v>0.061992064653845505</v>
      </c>
      <c r="P134" s="101">
        <v>0.0011709665247620598</v>
      </c>
      <c r="Q134" s="101">
        <v>0.007677969066389457</v>
      </c>
      <c r="R134" s="101">
        <v>-0.0014484115650129307</v>
      </c>
      <c r="S134" s="101">
        <v>0.0007902862606266613</v>
      </c>
      <c r="T134" s="101">
        <v>1.7165532346789957E-05</v>
      </c>
      <c r="U134" s="101">
        <v>0.000171812236849659</v>
      </c>
      <c r="V134" s="101">
        <v>-5.3486625406395565E-05</v>
      </c>
      <c r="W134" s="101">
        <v>4.849489999655424E-05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1900</v>
      </c>
      <c r="B136" s="101">
        <v>97.8</v>
      </c>
      <c r="C136" s="101">
        <v>96</v>
      </c>
      <c r="D136" s="101">
        <v>8.943748813260886</v>
      </c>
      <c r="E136" s="101">
        <v>9.978654329366321</v>
      </c>
      <c r="F136" s="101">
        <v>11.988609634370071</v>
      </c>
      <c r="G136" s="101" t="s">
        <v>59</v>
      </c>
      <c r="H136" s="101">
        <v>1.57016886277367</v>
      </c>
      <c r="I136" s="101">
        <v>31.87016886277366</v>
      </c>
      <c r="J136" s="101" t="s">
        <v>73</v>
      </c>
      <c r="K136" s="101">
        <v>1.4321580584898468</v>
      </c>
      <c r="M136" s="101" t="s">
        <v>68</v>
      </c>
      <c r="N136" s="101">
        <v>0.809103508427331</v>
      </c>
      <c r="X136" s="101">
        <v>67.5</v>
      </c>
    </row>
    <row r="137" spans="1:24" s="101" customFormat="1" ht="12.75" hidden="1">
      <c r="A137" s="101">
        <v>1898</v>
      </c>
      <c r="B137" s="101">
        <v>107.86000061035156</v>
      </c>
      <c r="C137" s="101">
        <v>111.66000366210938</v>
      </c>
      <c r="D137" s="101">
        <v>9.06534194946289</v>
      </c>
      <c r="E137" s="101">
        <v>9.46245002746582</v>
      </c>
      <c r="F137" s="101">
        <v>13.754643469014228</v>
      </c>
      <c r="G137" s="101" t="s">
        <v>56</v>
      </c>
      <c r="H137" s="101">
        <v>-4.270239657465936</v>
      </c>
      <c r="I137" s="101">
        <v>36.089760952885634</v>
      </c>
      <c r="J137" s="101" t="s">
        <v>62</v>
      </c>
      <c r="K137" s="101">
        <v>1.1014260470157209</v>
      </c>
      <c r="L137" s="101">
        <v>0.37734548965901793</v>
      </c>
      <c r="M137" s="101">
        <v>0.2607478237418845</v>
      </c>
      <c r="N137" s="101">
        <v>0.08083811347746883</v>
      </c>
      <c r="O137" s="101">
        <v>0.044235490685839755</v>
      </c>
      <c r="P137" s="101">
        <v>0.010824795338865937</v>
      </c>
      <c r="Q137" s="101">
        <v>0.005384433684946662</v>
      </c>
      <c r="R137" s="101">
        <v>0.0012442842579010027</v>
      </c>
      <c r="S137" s="101">
        <v>0.0005803634782871756</v>
      </c>
      <c r="T137" s="101">
        <v>0.00015927483167266852</v>
      </c>
      <c r="U137" s="101">
        <v>0.00011776883453104666</v>
      </c>
      <c r="V137" s="101">
        <v>4.61848215872342E-05</v>
      </c>
      <c r="W137" s="101">
        <v>3.6192518230597726E-05</v>
      </c>
      <c r="X137" s="101">
        <v>67.5</v>
      </c>
    </row>
    <row r="138" spans="1:24" s="101" customFormat="1" ht="12.75" hidden="1">
      <c r="A138" s="101">
        <v>1899</v>
      </c>
      <c r="B138" s="101">
        <v>118.04000091552734</v>
      </c>
      <c r="C138" s="101">
        <v>129.94000244140625</v>
      </c>
      <c r="D138" s="101">
        <v>8.582662582397461</v>
      </c>
      <c r="E138" s="101">
        <v>8.880646705627441</v>
      </c>
      <c r="F138" s="101">
        <v>17.912934417051492</v>
      </c>
      <c r="G138" s="101" t="s">
        <v>57</v>
      </c>
      <c r="H138" s="101">
        <v>-0.875121301576101</v>
      </c>
      <c r="I138" s="101">
        <v>49.66487961395124</v>
      </c>
      <c r="J138" s="101" t="s">
        <v>60</v>
      </c>
      <c r="K138" s="101">
        <v>0.09831991993868058</v>
      </c>
      <c r="L138" s="101">
        <v>-0.0020526227139822492</v>
      </c>
      <c r="M138" s="101">
        <v>-0.02032250433516003</v>
      </c>
      <c r="N138" s="101">
        <v>-0.0008360160454130934</v>
      </c>
      <c r="O138" s="101">
        <v>0.004423744148906578</v>
      </c>
      <c r="P138" s="101">
        <v>-0.0002349535439759694</v>
      </c>
      <c r="Q138" s="101">
        <v>-0.0002786316511501823</v>
      </c>
      <c r="R138" s="101">
        <v>-6.721897522595772E-05</v>
      </c>
      <c r="S138" s="101">
        <v>9.690351284655749E-05</v>
      </c>
      <c r="T138" s="101">
        <v>-1.6734721591784334E-05</v>
      </c>
      <c r="U138" s="101">
        <v>3.25139326815449E-06</v>
      </c>
      <c r="V138" s="101">
        <v>-5.302143971034362E-06</v>
      </c>
      <c r="W138" s="101">
        <v>7.22476123942723E-06</v>
      </c>
      <c r="X138" s="101">
        <v>67.5</v>
      </c>
    </row>
    <row r="139" spans="1:24" s="101" customFormat="1" ht="12.75" hidden="1">
      <c r="A139" s="101">
        <v>1897</v>
      </c>
      <c r="B139" s="101">
        <v>81.94000244140625</v>
      </c>
      <c r="C139" s="101">
        <v>101.73999786376953</v>
      </c>
      <c r="D139" s="101">
        <v>8.742854118347168</v>
      </c>
      <c r="E139" s="101">
        <v>8.726278305053711</v>
      </c>
      <c r="F139" s="101">
        <v>14.240940433230163</v>
      </c>
      <c r="G139" s="101" t="s">
        <v>58</v>
      </c>
      <c r="H139" s="101">
        <v>24.261763102390574</v>
      </c>
      <c r="I139" s="101">
        <v>38.701765543796824</v>
      </c>
      <c r="J139" s="101" t="s">
        <v>61</v>
      </c>
      <c r="K139" s="101">
        <v>1.097028956038959</v>
      </c>
      <c r="L139" s="101">
        <v>-0.3773399068558718</v>
      </c>
      <c r="M139" s="101">
        <v>0.25995465643776466</v>
      </c>
      <c r="N139" s="101">
        <v>-0.08083379038352674</v>
      </c>
      <c r="O139" s="101">
        <v>0.04401373789991064</v>
      </c>
      <c r="P139" s="101">
        <v>-0.010822245190370935</v>
      </c>
      <c r="Q139" s="101">
        <v>0.005377219589208312</v>
      </c>
      <c r="R139" s="101">
        <v>-0.0012424672727399386</v>
      </c>
      <c r="S139" s="101">
        <v>0.0005722162843956697</v>
      </c>
      <c r="T139" s="101">
        <v>-0.00015839324827025413</v>
      </c>
      <c r="U139" s="101">
        <v>0.00011772394331068275</v>
      </c>
      <c r="V139" s="101">
        <v>-4.587946179234319E-05</v>
      </c>
      <c r="W139" s="101">
        <v>3.546408325200891E-05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1900</v>
      </c>
      <c r="B141" s="101">
        <v>91.58</v>
      </c>
      <c r="C141" s="101">
        <v>85.58</v>
      </c>
      <c r="D141" s="101">
        <v>9.107080054657995</v>
      </c>
      <c r="E141" s="101">
        <v>10.131133588365055</v>
      </c>
      <c r="F141" s="101">
        <v>9.834484011403504</v>
      </c>
      <c r="G141" s="101" t="s">
        <v>59</v>
      </c>
      <c r="H141" s="101">
        <v>1.58811239879401</v>
      </c>
      <c r="I141" s="101">
        <v>25.66811239879401</v>
      </c>
      <c r="J141" s="101" t="s">
        <v>73</v>
      </c>
      <c r="K141" s="101">
        <v>2.3914095134869537</v>
      </c>
      <c r="M141" s="101" t="s">
        <v>68</v>
      </c>
      <c r="N141" s="101">
        <v>1.2508984088357722</v>
      </c>
      <c r="X141" s="101">
        <v>67.5</v>
      </c>
    </row>
    <row r="142" spans="1:24" s="101" customFormat="1" ht="12.75" hidden="1">
      <c r="A142" s="101">
        <v>1898</v>
      </c>
      <c r="B142" s="101">
        <v>119.58000183105469</v>
      </c>
      <c r="C142" s="101">
        <v>131.77999877929688</v>
      </c>
      <c r="D142" s="101">
        <v>9.017098426818848</v>
      </c>
      <c r="E142" s="101">
        <v>9.39831829071045</v>
      </c>
      <c r="F142" s="101">
        <v>14.074898052965342</v>
      </c>
      <c r="G142" s="101" t="s">
        <v>56</v>
      </c>
      <c r="H142" s="101">
        <v>-14.934071224724846</v>
      </c>
      <c r="I142" s="101">
        <v>37.145930606329834</v>
      </c>
      <c r="J142" s="101" t="s">
        <v>62</v>
      </c>
      <c r="K142" s="101">
        <v>1.4968552617137754</v>
      </c>
      <c r="L142" s="101">
        <v>0.12092447367310788</v>
      </c>
      <c r="M142" s="101">
        <v>0.3543599870998819</v>
      </c>
      <c r="N142" s="101">
        <v>0.0834157454302371</v>
      </c>
      <c r="O142" s="101">
        <v>0.06011688275633287</v>
      </c>
      <c r="P142" s="101">
        <v>0.00346905853755673</v>
      </c>
      <c r="Q142" s="101">
        <v>0.007317526145259615</v>
      </c>
      <c r="R142" s="101">
        <v>0.001283908525262017</v>
      </c>
      <c r="S142" s="101">
        <v>0.000788741476658912</v>
      </c>
      <c r="T142" s="101">
        <v>5.1041549587026484E-05</v>
      </c>
      <c r="U142" s="101">
        <v>0.00016004088230651346</v>
      </c>
      <c r="V142" s="101">
        <v>4.764635139423125E-05</v>
      </c>
      <c r="W142" s="101">
        <v>4.918771695455225E-05</v>
      </c>
      <c r="X142" s="101">
        <v>67.5</v>
      </c>
    </row>
    <row r="143" spans="1:24" s="101" customFormat="1" ht="12.75" hidden="1">
      <c r="A143" s="101">
        <v>1899</v>
      </c>
      <c r="B143" s="101">
        <v>114.18000030517578</v>
      </c>
      <c r="C143" s="101">
        <v>122.68000030517578</v>
      </c>
      <c r="D143" s="101">
        <v>8.313714981079102</v>
      </c>
      <c r="E143" s="101">
        <v>8.74792194366455</v>
      </c>
      <c r="F143" s="101">
        <v>20.566400992779304</v>
      </c>
      <c r="G143" s="101" t="s">
        <v>57</v>
      </c>
      <c r="H143" s="101">
        <v>12.176902474422242</v>
      </c>
      <c r="I143" s="101">
        <v>58.85690277959802</v>
      </c>
      <c r="J143" s="101" t="s">
        <v>60</v>
      </c>
      <c r="K143" s="101">
        <v>-0.40166031312126327</v>
      </c>
      <c r="L143" s="101">
        <v>0.0006582600582085647</v>
      </c>
      <c r="M143" s="101">
        <v>0.09896155489630859</v>
      </c>
      <c r="N143" s="101">
        <v>-0.000863107697201877</v>
      </c>
      <c r="O143" s="101">
        <v>-0.015505861476241063</v>
      </c>
      <c r="P143" s="101">
        <v>7.529005757487733E-05</v>
      </c>
      <c r="Q143" s="101">
        <v>0.0022272511034566924</v>
      </c>
      <c r="R143" s="101">
        <v>-6.939027571124561E-05</v>
      </c>
      <c r="S143" s="101">
        <v>-0.0001514925431346234</v>
      </c>
      <c r="T143" s="101">
        <v>5.364885330966537E-06</v>
      </c>
      <c r="U143" s="101">
        <v>6.063442286125417E-05</v>
      </c>
      <c r="V143" s="101">
        <v>-5.476695916138737E-06</v>
      </c>
      <c r="W143" s="101">
        <v>-7.831630359086062E-06</v>
      </c>
      <c r="X143" s="101">
        <v>67.5</v>
      </c>
    </row>
    <row r="144" spans="1:24" s="101" customFormat="1" ht="12.75" hidden="1">
      <c r="A144" s="101">
        <v>1897</v>
      </c>
      <c r="B144" s="101">
        <v>77.44000244140625</v>
      </c>
      <c r="C144" s="101">
        <v>95.44000244140625</v>
      </c>
      <c r="D144" s="101">
        <v>8.787627220153809</v>
      </c>
      <c r="E144" s="101">
        <v>8.872210502624512</v>
      </c>
      <c r="F144" s="101">
        <v>12.005885840339387</v>
      </c>
      <c r="G144" s="101" t="s">
        <v>58</v>
      </c>
      <c r="H144" s="101">
        <v>22.51530018024402</v>
      </c>
      <c r="I144" s="101">
        <v>32.45530262165027</v>
      </c>
      <c r="J144" s="101" t="s">
        <v>61</v>
      </c>
      <c r="K144" s="101">
        <v>1.4419586219387655</v>
      </c>
      <c r="L144" s="101">
        <v>0.12092268201960263</v>
      </c>
      <c r="M144" s="101">
        <v>0.3402610925597186</v>
      </c>
      <c r="N144" s="101">
        <v>-0.08341127999728305</v>
      </c>
      <c r="O144" s="101">
        <v>0.058082767256892084</v>
      </c>
      <c r="P144" s="101">
        <v>0.003468241419541842</v>
      </c>
      <c r="Q144" s="101">
        <v>0.006970332948196161</v>
      </c>
      <c r="R144" s="101">
        <v>-0.0012820320163229953</v>
      </c>
      <c r="S144" s="101">
        <v>0.0007740562811428413</v>
      </c>
      <c r="T144" s="101">
        <v>5.075881982109576E-05</v>
      </c>
      <c r="U144" s="101">
        <v>0.00014810992800528232</v>
      </c>
      <c r="V144" s="101">
        <v>-4.733054619402475E-05</v>
      </c>
      <c r="W144" s="101">
        <v>4.856024160895195E-05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1900</v>
      </c>
      <c r="B146" s="101">
        <v>85.24</v>
      </c>
      <c r="C146" s="101">
        <v>87.44</v>
      </c>
      <c r="D146" s="101">
        <v>9.178168571027431</v>
      </c>
      <c r="E146" s="101">
        <v>9.928475905864667</v>
      </c>
      <c r="F146" s="101">
        <v>10.66890784275728</v>
      </c>
      <c r="G146" s="101" t="s">
        <v>59</v>
      </c>
      <c r="H146" s="101">
        <v>9.882920154858624</v>
      </c>
      <c r="I146" s="101">
        <v>27.62292015485862</v>
      </c>
      <c r="J146" s="101" t="s">
        <v>73</v>
      </c>
      <c r="K146" s="101">
        <v>2.460234424838625</v>
      </c>
      <c r="M146" s="101" t="s">
        <v>68</v>
      </c>
      <c r="N146" s="101">
        <v>1.2834307928335398</v>
      </c>
      <c r="X146" s="101">
        <v>67.5</v>
      </c>
    </row>
    <row r="147" spans="1:24" s="101" customFormat="1" ht="12.75" hidden="1">
      <c r="A147" s="101">
        <v>1898</v>
      </c>
      <c r="B147" s="101">
        <v>118.77999877929688</v>
      </c>
      <c r="C147" s="101">
        <v>121.4800033569336</v>
      </c>
      <c r="D147" s="101">
        <v>8.837634086608887</v>
      </c>
      <c r="E147" s="101">
        <v>9.220476150512695</v>
      </c>
      <c r="F147" s="101">
        <v>14.002241081952238</v>
      </c>
      <c r="G147" s="101" t="s">
        <v>56</v>
      </c>
      <c r="H147" s="101">
        <v>-13.576666954099863</v>
      </c>
      <c r="I147" s="101">
        <v>37.70333182519702</v>
      </c>
      <c r="J147" s="101" t="s">
        <v>62</v>
      </c>
      <c r="K147" s="101">
        <v>1.5221049049570232</v>
      </c>
      <c r="L147" s="101">
        <v>0.02125604251123809</v>
      </c>
      <c r="M147" s="101">
        <v>0.3603380186063006</v>
      </c>
      <c r="N147" s="101">
        <v>0.09664453311577394</v>
      </c>
      <c r="O147" s="101">
        <v>0.06113086096488476</v>
      </c>
      <c r="P147" s="101">
        <v>0.0006098579175541068</v>
      </c>
      <c r="Q147" s="101">
        <v>0.007440971810260516</v>
      </c>
      <c r="R147" s="101">
        <v>0.0014875517550060492</v>
      </c>
      <c r="S147" s="101">
        <v>0.0008020531951395475</v>
      </c>
      <c r="T147" s="101">
        <v>8.9886205045353E-06</v>
      </c>
      <c r="U147" s="101">
        <v>0.00016274424471810338</v>
      </c>
      <c r="V147" s="101">
        <v>5.5212333399133977E-05</v>
      </c>
      <c r="W147" s="101">
        <v>5.0019688983444505E-05</v>
      </c>
      <c r="X147" s="101">
        <v>67.5</v>
      </c>
    </row>
    <row r="148" spans="1:24" s="101" customFormat="1" ht="12.75" hidden="1">
      <c r="A148" s="101">
        <v>1899</v>
      </c>
      <c r="B148" s="101">
        <v>120.5999984741211</v>
      </c>
      <c r="C148" s="101">
        <v>134.1999969482422</v>
      </c>
      <c r="D148" s="101">
        <v>8.37038803100586</v>
      </c>
      <c r="E148" s="101">
        <v>8.501255989074707</v>
      </c>
      <c r="F148" s="101">
        <v>19.740633414971608</v>
      </c>
      <c r="G148" s="101" t="s">
        <v>57</v>
      </c>
      <c r="H148" s="101">
        <v>3.026364678838533</v>
      </c>
      <c r="I148" s="101">
        <v>56.12636315295963</v>
      </c>
      <c r="J148" s="101" t="s">
        <v>60</v>
      </c>
      <c r="K148" s="101">
        <v>0.2695476981964901</v>
      </c>
      <c r="L148" s="101">
        <v>0.00011620920174933405</v>
      </c>
      <c r="M148" s="101">
        <v>-0.059776610505273726</v>
      </c>
      <c r="N148" s="101">
        <v>-0.0009996189951720757</v>
      </c>
      <c r="O148" s="101">
        <v>0.011473752790910645</v>
      </c>
      <c r="P148" s="101">
        <v>1.3144920360163635E-05</v>
      </c>
      <c r="Q148" s="101">
        <v>-0.0010413749360525507</v>
      </c>
      <c r="R148" s="101">
        <v>-8.035775837208624E-05</v>
      </c>
      <c r="S148" s="101">
        <v>0.00020340095909186909</v>
      </c>
      <c r="T148" s="101">
        <v>9.315885272862183E-07</v>
      </c>
      <c r="U148" s="101">
        <v>-9.935967238823525E-06</v>
      </c>
      <c r="V148" s="101">
        <v>-6.336147774966691E-06</v>
      </c>
      <c r="W148" s="101">
        <v>1.4287102668884723E-05</v>
      </c>
      <c r="X148" s="101">
        <v>67.5</v>
      </c>
    </row>
    <row r="149" spans="1:24" s="101" customFormat="1" ht="12.75" hidden="1">
      <c r="A149" s="101">
        <v>1897</v>
      </c>
      <c r="B149" s="101">
        <v>81.95999908447266</v>
      </c>
      <c r="C149" s="101">
        <v>105.86000061035156</v>
      </c>
      <c r="D149" s="101">
        <v>8.78952407836914</v>
      </c>
      <c r="E149" s="101">
        <v>8.910597801208496</v>
      </c>
      <c r="F149" s="101">
        <v>14.745009556867782</v>
      </c>
      <c r="G149" s="101" t="s">
        <v>58</v>
      </c>
      <c r="H149" s="101">
        <v>25.39890955876995</v>
      </c>
      <c r="I149" s="101">
        <v>39.85890864324261</v>
      </c>
      <c r="J149" s="101" t="s">
        <v>61</v>
      </c>
      <c r="K149" s="101">
        <v>1.4980478564088673</v>
      </c>
      <c r="L149" s="101">
        <v>0.02125572484440344</v>
      </c>
      <c r="M149" s="101">
        <v>0.3553452468932369</v>
      </c>
      <c r="N149" s="101">
        <v>-0.09663936332070083</v>
      </c>
      <c r="O149" s="101">
        <v>0.060044443200025936</v>
      </c>
      <c r="P149" s="101">
        <v>0.0006097162378288417</v>
      </c>
      <c r="Q149" s="101">
        <v>0.007367740476133318</v>
      </c>
      <c r="R149" s="101">
        <v>-0.0014853797004439606</v>
      </c>
      <c r="S149" s="101">
        <v>0.0007758333440076321</v>
      </c>
      <c r="T149" s="101">
        <v>8.940214840281029E-06</v>
      </c>
      <c r="U149" s="101">
        <v>0.00016244065299023808</v>
      </c>
      <c r="V149" s="101">
        <v>-5.4847561392927125E-05</v>
      </c>
      <c r="W149" s="101">
        <v>4.7935873657723885E-05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1900</v>
      </c>
      <c r="B151" s="101">
        <v>84.74</v>
      </c>
      <c r="C151" s="101">
        <v>86.04</v>
      </c>
      <c r="D151" s="101">
        <v>8.98317123556104</v>
      </c>
      <c r="E151" s="101">
        <v>9.68349754117824</v>
      </c>
      <c r="F151" s="101">
        <v>7.886317039177542</v>
      </c>
      <c r="G151" s="101" t="s">
        <v>59</v>
      </c>
      <c r="H151" s="101">
        <v>3.6212856691072304</v>
      </c>
      <c r="I151" s="101">
        <v>20.861285669107225</v>
      </c>
      <c r="J151" s="101" t="s">
        <v>73</v>
      </c>
      <c r="K151" s="101">
        <v>2.894819187446747</v>
      </c>
      <c r="M151" s="101" t="s">
        <v>68</v>
      </c>
      <c r="N151" s="101">
        <v>1.4996829274159862</v>
      </c>
      <c r="X151" s="101">
        <v>67.5</v>
      </c>
    </row>
    <row r="152" spans="1:24" s="101" customFormat="1" ht="12.75" hidden="1">
      <c r="A152" s="101">
        <v>1898</v>
      </c>
      <c r="B152" s="101">
        <v>127.76000213623047</v>
      </c>
      <c r="C152" s="101">
        <v>125.95999908447266</v>
      </c>
      <c r="D152" s="101">
        <v>8.556143760681152</v>
      </c>
      <c r="E152" s="101">
        <v>9.232349395751953</v>
      </c>
      <c r="F152" s="101">
        <v>15.04857525607804</v>
      </c>
      <c r="G152" s="101" t="s">
        <v>56</v>
      </c>
      <c r="H152" s="101">
        <v>-18.39034906114469</v>
      </c>
      <c r="I152" s="101">
        <v>41.86965307508578</v>
      </c>
      <c r="J152" s="101" t="s">
        <v>62</v>
      </c>
      <c r="K152" s="101">
        <v>1.6524560902252925</v>
      </c>
      <c r="L152" s="101">
        <v>0.07589412864890253</v>
      </c>
      <c r="M152" s="101">
        <v>0.3911968582142227</v>
      </c>
      <c r="N152" s="101">
        <v>0.03062196688179799</v>
      </c>
      <c r="O152" s="101">
        <v>0.06636594188943519</v>
      </c>
      <c r="P152" s="101">
        <v>0.0021770100287645034</v>
      </c>
      <c r="Q152" s="101">
        <v>0.008078268583025728</v>
      </c>
      <c r="R152" s="101">
        <v>0.0004712883819521838</v>
      </c>
      <c r="S152" s="101">
        <v>0.0008707341450194489</v>
      </c>
      <c r="T152" s="101">
        <v>3.201301500747986E-05</v>
      </c>
      <c r="U152" s="101">
        <v>0.0001766901832808683</v>
      </c>
      <c r="V152" s="101">
        <v>1.749848844181457E-05</v>
      </c>
      <c r="W152" s="101">
        <v>5.429866359791408E-05</v>
      </c>
      <c r="X152" s="101">
        <v>67.5</v>
      </c>
    </row>
    <row r="153" spans="1:24" s="101" customFormat="1" ht="12.75" hidden="1">
      <c r="A153" s="101">
        <v>1899</v>
      </c>
      <c r="B153" s="101">
        <v>134.47999572753906</v>
      </c>
      <c r="C153" s="101">
        <v>141.27999877929688</v>
      </c>
      <c r="D153" s="101">
        <v>8.495986938476562</v>
      </c>
      <c r="E153" s="101">
        <v>8.563764572143555</v>
      </c>
      <c r="F153" s="101">
        <v>23.311163924254338</v>
      </c>
      <c r="G153" s="101" t="s">
        <v>57</v>
      </c>
      <c r="H153" s="101">
        <v>-1.6436635694098527</v>
      </c>
      <c r="I153" s="101">
        <v>65.33633215812921</v>
      </c>
      <c r="J153" s="101" t="s">
        <v>60</v>
      </c>
      <c r="K153" s="101">
        <v>0.20887974104183363</v>
      </c>
      <c r="L153" s="101">
        <v>-0.00041313933562594796</v>
      </c>
      <c r="M153" s="101">
        <v>-0.04503564220051165</v>
      </c>
      <c r="N153" s="101">
        <v>-0.00031685677479420375</v>
      </c>
      <c r="O153" s="101">
        <v>0.009098543672747164</v>
      </c>
      <c r="P153" s="101">
        <v>-4.7359989038364816E-05</v>
      </c>
      <c r="Q153" s="101">
        <v>-0.0007190724933191279</v>
      </c>
      <c r="R153" s="101">
        <v>-2.547505515121702E-05</v>
      </c>
      <c r="S153" s="101">
        <v>0.00017734083564973732</v>
      </c>
      <c r="T153" s="101">
        <v>-3.372210440120814E-06</v>
      </c>
      <c r="U153" s="101">
        <v>-1.7239838410371348E-06</v>
      </c>
      <c r="V153" s="101">
        <v>-2.006266733518883E-06</v>
      </c>
      <c r="W153" s="101">
        <v>1.28195049335807E-05</v>
      </c>
      <c r="X153" s="101">
        <v>67.5</v>
      </c>
    </row>
    <row r="154" spans="1:24" s="101" customFormat="1" ht="12.75" hidden="1">
      <c r="A154" s="101">
        <v>1897</v>
      </c>
      <c r="B154" s="101">
        <v>91.26000213623047</v>
      </c>
      <c r="C154" s="101">
        <v>91.95999908447266</v>
      </c>
      <c r="D154" s="101">
        <v>8.81671142578125</v>
      </c>
      <c r="E154" s="101">
        <v>8.995634078979492</v>
      </c>
      <c r="F154" s="101">
        <v>17.80792862246625</v>
      </c>
      <c r="G154" s="101" t="s">
        <v>58</v>
      </c>
      <c r="H154" s="101">
        <v>24.248973669550416</v>
      </c>
      <c r="I154" s="101">
        <v>48.008975805780885</v>
      </c>
      <c r="J154" s="101" t="s">
        <v>61</v>
      </c>
      <c r="K154" s="101">
        <v>1.6392011419911092</v>
      </c>
      <c r="L154" s="101">
        <v>-0.07589300415232966</v>
      </c>
      <c r="M154" s="101">
        <v>0.38859589911406184</v>
      </c>
      <c r="N154" s="101">
        <v>-0.03062032752101453</v>
      </c>
      <c r="O154" s="101">
        <v>0.06573929377402074</v>
      </c>
      <c r="P154" s="101">
        <v>-0.0021764948189186</v>
      </c>
      <c r="Q154" s="101">
        <v>0.008046201467080743</v>
      </c>
      <c r="R154" s="101">
        <v>-0.00047059936307665136</v>
      </c>
      <c r="S154" s="101">
        <v>0.0008524835360954507</v>
      </c>
      <c r="T154" s="101">
        <v>-3.183490735995113E-05</v>
      </c>
      <c r="U154" s="101">
        <v>0.00017668177253905588</v>
      </c>
      <c r="V154" s="101">
        <v>-1.7383094993190756E-05</v>
      </c>
      <c r="W154" s="101">
        <v>5.276367274723529E-05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7.886317039177542</v>
      </c>
      <c r="G155" s="102"/>
      <c r="H155" s="102"/>
      <c r="I155" s="115"/>
      <c r="J155" s="115" t="s">
        <v>158</v>
      </c>
      <c r="K155" s="102">
        <f>AVERAGE(K153,K148,K143,K138,K133,K128)</f>
        <v>0.13710846336158458</v>
      </c>
      <c r="L155" s="102">
        <f>AVERAGE(L153,L148,L143,L138,L133,L128)</f>
        <v>-0.00010733619023378085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23.311163924254338</v>
      </c>
      <c r="G156" s="102"/>
      <c r="H156" s="102"/>
      <c r="I156" s="115"/>
      <c r="J156" s="115" t="s">
        <v>159</v>
      </c>
      <c r="K156" s="102">
        <f>AVERAGE(K154,K149,K144,K139,K134,K129)</f>
        <v>1.4376402728580882</v>
      </c>
      <c r="L156" s="102">
        <f>AVERAGE(L154,L149,L144,L139,L134,L129)</f>
        <v>-0.019795411854964886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0.08569278960099036</v>
      </c>
      <c r="L157" s="102">
        <f>ABS(L155/$H$33)</f>
        <v>0.0002981560839827246</v>
      </c>
      <c r="M157" s="115" t="s">
        <v>111</v>
      </c>
      <c r="N157" s="102">
        <f>K157+L157+L158+K158</f>
        <v>0.91520414221824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0.8168410641239138</v>
      </c>
      <c r="L158" s="102">
        <f>ABS(L156/$H$34)</f>
        <v>0.012372132409353052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1900</v>
      </c>
      <c r="B161" s="101">
        <v>87.24</v>
      </c>
      <c r="C161" s="101">
        <v>93.14</v>
      </c>
      <c r="D161" s="101">
        <v>9.244146205056218</v>
      </c>
      <c r="E161" s="101">
        <v>9.991499958699874</v>
      </c>
      <c r="F161" s="101">
        <v>15.654351169206642</v>
      </c>
      <c r="G161" s="101" t="s">
        <v>59</v>
      </c>
      <c r="H161" s="101">
        <v>20.504864623299632</v>
      </c>
      <c r="I161" s="101">
        <v>40.24486462329963</v>
      </c>
      <c r="J161" s="101" t="s">
        <v>73</v>
      </c>
      <c r="K161" s="101">
        <v>1.6296442035109175</v>
      </c>
      <c r="M161" s="101" t="s">
        <v>68</v>
      </c>
      <c r="N161" s="101">
        <v>1.4917738404444372</v>
      </c>
      <c r="X161" s="101">
        <v>67.5</v>
      </c>
    </row>
    <row r="162" spans="1:24" s="101" customFormat="1" ht="12.75" hidden="1">
      <c r="A162" s="101">
        <v>1898</v>
      </c>
      <c r="B162" s="101">
        <v>126.36000061035156</v>
      </c>
      <c r="C162" s="101">
        <v>127.55999755859375</v>
      </c>
      <c r="D162" s="101">
        <v>8.972701072692871</v>
      </c>
      <c r="E162" s="101">
        <v>9.469499588012695</v>
      </c>
      <c r="F162" s="101">
        <v>16.792153494415242</v>
      </c>
      <c r="G162" s="101" t="s">
        <v>56</v>
      </c>
      <c r="H162" s="101">
        <v>-14.310821525017076</v>
      </c>
      <c r="I162" s="101">
        <v>44.54917908533449</v>
      </c>
      <c r="J162" s="101" t="s">
        <v>62</v>
      </c>
      <c r="K162" s="101">
        <v>0.33736947849983406</v>
      </c>
      <c r="L162" s="101">
        <v>1.2248277433321024</v>
      </c>
      <c r="M162" s="101">
        <v>0.07986780840482399</v>
      </c>
      <c r="N162" s="101">
        <v>0.08843713385573874</v>
      </c>
      <c r="O162" s="101">
        <v>0.013549887281318677</v>
      </c>
      <c r="P162" s="101">
        <v>0.03513643569733851</v>
      </c>
      <c r="Q162" s="101">
        <v>0.0016492036341222043</v>
      </c>
      <c r="R162" s="101">
        <v>0.0013611999675669612</v>
      </c>
      <c r="S162" s="101">
        <v>0.0001778164096129468</v>
      </c>
      <c r="T162" s="101">
        <v>0.0005170100455429823</v>
      </c>
      <c r="U162" s="101">
        <v>3.604036496503991E-05</v>
      </c>
      <c r="V162" s="101">
        <v>5.0504717782676974E-05</v>
      </c>
      <c r="W162" s="101">
        <v>1.1096132895744753E-05</v>
      </c>
      <c r="X162" s="101">
        <v>67.5</v>
      </c>
    </row>
    <row r="163" spans="1:24" s="101" customFormat="1" ht="12.75" hidden="1">
      <c r="A163" s="101">
        <v>1897</v>
      </c>
      <c r="B163" s="101">
        <v>85.81999969482422</v>
      </c>
      <c r="C163" s="101">
        <v>104.91999816894531</v>
      </c>
      <c r="D163" s="101">
        <v>8.864821434020996</v>
      </c>
      <c r="E163" s="101">
        <v>9.081722259521484</v>
      </c>
      <c r="F163" s="101">
        <v>15.08872373528745</v>
      </c>
      <c r="G163" s="101" t="s">
        <v>57</v>
      </c>
      <c r="H163" s="101">
        <v>22.128160207687436</v>
      </c>
      <c r="I163" s="101">
        <v>40.448159902511655</v>
      </c>
      <c r="J163" s="101" t="s">
        <v>60</v>
      </c>
      <c r="K163" s="101">
        <v>-0.06114544048944076</v>
      </c>
      <c r="L163" s="101">
        <v>0.0066650417637551616</v>
      </c>
      <c r="M163" s="101">
        <v>0.015367612132780359</v>
      </c>
      <c r="N163" s="101">
        <v>-0.0009150874176806059</v>
      </c>
      <c r="O163" s="101">
        <v>-0.0023121623571063315</v>
      </c>
      <c r="P163" s="101">
        <v>0.0007625167618982308</v>
      </c>
      <c r="Q163" s="101">
        <v>0.00035973043685366744</v>
      </c>
      <c r="R163" s="101">
        <v>-7.352907399490219E-05</v>
      </c>
      <c r="S163" s="101">
        <v>-1.8390717046963596E-05</v>
      </c>
      <c r="T163" s="101">
        <v>5.429777141154826E-05</v>
      </c>
      <c r="U163" s="101">
        <v>1.0597464917197461E-05</v>
      </c>
      <c r="V163" s="101">
        <v>-5.799790370074194E-06</v>
      </c>
      <c r="W163" s="101">
        <v>-7.671483338636731E-07</v>
      </c>
      <c r="X163" s="101">
        <v>67.5</v>
      </c>
    </row>
    <row r="164" spans="1:24" s="101" customFormat="1" ht="12.75" hidden="1">
      <c r="A164" s="101">
        <v>1899</v>
      </c>
      <c r="B164" s="101">
        <v>117.77999877929688</v>
      </c>
      <c r="C164" s="101">
        <v>130.67999267578125</v>
      </c>
      <c r="D164" s="101">
        <v>8.785374641418457</v>
      </c>
      <c r="E164" s="101">
        <v>8.73364543914795</v>
      </c>
      <c r="F164" s="101">
        <v>16.462264105168806</v>
      </c>
      <c r="G164" s="101" t="s">
        <v>58</v>
      </c>
      <c r="H164" s="101">
        <v>-5.690845679145141</v>
      </c>
      <c r="I164" s="101">
        <v>44.589153100151734</v>
      </c>
      <c r="J164" s="101" t="s">
        <v>61</v>
      </c>
      <c r="K164" s="101">
        <v>0.33178215764353913</v>
      </c>
      <c r="L164" s="101">
        <v>1.2248096089002152</v>
      </c>
      <c r="M164" s="101">
        <v>0.07837539994619547</v>
      </c>
      <c r="N164" s="101">
        <v>-0.08843239937735409</v>
      </c>
      <c r="O164" s="101">
        <v>0.01335115540209244</v>
      </c>
      <c r="P164" s="101">
        <v>0.03512816080726442</v>
      </c>
      <c r="Q164" s="101">
        <v>0.001609492665283988</v>
      </c>
      <c r="R164" s="101">
        <v>-0.0013592125760828395</v>
      </c>
      <c r="S164" s="101">
        <v>0.00017686281987500314</v>
      </c>
      <c r="T164" s="101">
        <v>0.0005141508914823506</v>
      </c>
      <c r="U164" s="101">
        <v>3.444708469728672E-05</v>
      </c>
      <c r="V164" s="101">
        <v>-5.017059846136024E-05</v>
      </c>
      <c r="W164" s="101">
        <v>1.106958213637168E-05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1900</v>
      </c>
      <c r="B166" s="101">
        <v>83.84</v>
      </c>
      <c r="C166" s="101">
        <v>83.04</v>
      </c>
      <c r="D166" s="101">
        <v>9.075670344572332</v>
      </c>
      <c r="E166" s="101">
        <v>10.122999817468102</v>
      </c>
      <c r="F166" s="101">
        <v>16.132174390486945</v>
      </c>
      <c r="G166" s="101" t="s">
        <v>59</v>
      </c>
      <c r="H166" s="101">
        <v>25.897116616746366</v>
      </c>
      <c r="I166" s="101">
        <v>42.23711661674637</v>
      </c>
      <c r="J166" s="101" t="s">
        <v>73</v>
      </c>
      <c r="K166" s="101">
        <v>1.7540109648488258</v>
      </c>
      <c r="M166" s="101" t="s">
        <v>68</v>
      </c>
      <c r="N166" s="101">
        <v>1.528935090001972</v>
      </c>
      <c r="X166" s="101">
        <v>67.5</v>
      </c>
    </row>
    <row r="167" spans="1:24" s="101" customFormat="1" ht="12.75" hidden="1">
      <c r="A167" s="101">
        <v>1898</v>
      </c>
      <c r="B167" s="101">
        <v>115.41999816894531</v>
      </c>
      <c r="C167" s="101">
        <v>115.81999969482422</v>
      </c>
      <c r="D167" s="101">
        <v>9.21019458770752</v>
      </c>
      <c r="E167" s="101">
        <v>9.51020336151123</v>
      </c>
      <c r="F167" s="101">
        <v>12.870613583485198</v>
      </c>
      <c r="G167" s="101" t="s">
        <v>56</v>
      </c>
      <c r="H167" s="101">
        <v>-14.670329911694537</v>
      </c>
      <c r="I167" s="101">
        <v>33.249668257250775</v>
      </c>
      <c r="J167" s="101" t="s">
        <v>62</v>
      </c>
      <c r="K167" s="101">
        <v>0.5405930728496158</v>
      </c>
      <c r="L167" s="101">
        <v>1.1981419195717944</v>
      </c>
      <c r="M167" s="101">
        <v>0.1279781025997304</v>
      </c>
      <c r="N167" s="101">
        <v>0.09047450965072579</v>
      </c>
      <c r="O167" s="101">
        <v>0.021711258279779492</v>
      </c>
      <c r="P167" s="101">
        <v>0.03437089381713239</v>
      </c>
      <c r="Q167" s="101">
        <v>0.002642676275775499</v>
      </c>
      <c r="R167" s="101">
        <v>0.001392568611403849</v>
      </c>
      <c r="S167" s="101">
        <v>0.0002849156093756526</v>
      </c>
      <c r="T167" s="101">
        <v>0.0005057584597516582</v>
      </c>
      <c r="U167" s="101">
        <v>5.780211295864028E-05</v>
      </c>
      <c r="V167" s="101">
        <v>5.1674100666365035E-05</v>
      </c>
      <c r="W167" s="101">
        <v>1.7780555657036848E-05</v>
      </c>
      <c r="X167" s="101">
        <v>67.5</v>
      </c>
    </row>
    <row r="168" spans="1:24" s="101" customFormat="1" ht="12.75" hidden="1">
      <c r="A168" s="101">
        <v>1897</v>
      </c>
      <c r="B168" s="101">
        <v>86.23999786376953</v>
      </c>
      <c r="C168" s="101">
        <v>112.83999633789062</v>
      </c>
      <c r="D168" s="101">
        <v>8.672329902648926</v>
      </c>
      <c r="E168" s="101">
        <v>8.799660682678223</v>
      </c>
      <c r="F168" s="101">
        <v>12.79243001287815</v>
      </c>
      <c r="G168" s="101" t="s">
        <v>57</v>
      </c>
      <c r="H168" s="101">
        <v>16.31429324305929</v>
      </c>
      <c r="I168" s="101">
        <v>35.05429110682882</v>
      </c>
      <c r="J168" s="101" t="s">
        <v>60</v>
      </c>
      <c r="K168" s="101">
        <v>0.37011088389793045</v>
      </c>
      <c r="L168" s="101">
        <v>0.006519922385913244</v>
      </c>
      <c r="M168" s="101">
        <v>-0.08655237632189268</v>
      </c>
      <c r="N168" s="101">
        <v>-0.0009359849300678985</v>
      </c>
      <c r="O168" s="101">
        <v>0.015033792705146208</v>
      </c>
      <c r="P168" s="101">
        <v>0.0007458365043484182</v>
      </c>
      <c r="Q168" s="101">
        <v>-0.0017355700100917886</v>
      </c>
      <c r="R168" s="101">
        <v>-7.52037661117506E-05</v>
      </c>
      <c r="S168" s="101">
        <v>0.00021071182372672594</v>
      </c>
      <c r="T168" s="101">
        <v>5.3105406847627115E-05</v>
      </c>
      <c r="U168" s="101">
        <v>-3.441768715602075E-05</v>
      </c>
      <c r="V168" s="101">
        <v>-5.928034397562738E-06</v>
      </c>
      <c r="W168" s="101">
        <v>1.3540323753115434E-05</v>
      </c>
      <c r="X168" s="101">
        <v>67.5</v>
      </c>
    </row>
    <row r="169" spans="1:24" s="101" customFormat="1" ht="12.75" hidden="1">
      <c r="A169" s="101">
        <v>1899</v>
      </c>
      <c r="B169" s="101">
        <v>121.94000244140625</v>
      </c>
      <c r="C169" s="101">
        <v>136.44000244140625</v>
      </c>
      <c r="D169" s="101">
        <v>8.746159553527832</v>
      </c>
      <c r="E169" s="101">
        <v>8.92548656463623</v>
      </c>
      <c r="F169" s="101">
        <v>18.393317184980436</v>
      </c>
      <c r="G169" s="101" t="s">
        <v>58</v>
      </c>
      <c r="H169" s="101">
        <v>-4.388337734256595</v>
      </c>
      <c r="I169" s="101">
        <v>50.05166470714966</v>
      </c>
      <c r="J169" s="101" t="s">
        <v>61</v>
      </c>
      <c r="K169" s="101">
        <v>0.3940289380658261</v>
      </c>
      <c r="L169" s="101">
        <v>1.198124179727321</v>
      </c>
      <c r="M169" s="101">
        <v>0.09427131535128057</v>
      </c>
      <c r="N169" s="101">
        <v>-0.09046966800397778</v>
      </c>
      <c r="O169" s="101">
        <v>0.01566409311099708</v>
      </c>
      <c r="P169" s="101">
        <v>0.03436280066725311</v>
      </c>
      <c r="Q169" s="101">
        <v>0.0019928709538293366</v>
      </c>
      <c r="R169" s="101">
        <v>-0.00139053649036257</v>
      </c>
      <c r="S169" s="101">
        <v>0.00019177442949375872</v>
      </c>
      <c r="T169" s="101">
        <v>0.0005029626580313072</v>
      </c>
      <c r="U169" s="101">
        <v>4.6438207042409535E-05</v>
      </c>
      <c r="V169" s="101">
        <v>-5.133294349498127E-05</v>
      </c>
      <c r="W169" s="101">
        <v>1.1524226313892092E-05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1900</v>
      </c>
      <c r="B171" s="101">
        <v>97.8</v>
      </c>
      <c r="C171" s="101">
        <v>96</v>
      </c>
      <c r="D171" s="101">
        <v>8.943748813260886</v>
      </c>
      <c r="E171" s="101">
        <v>9.978654329366321</v>
      </c>
      <c r="F171" s="101">
        <v>17.36948181820507</v>
      </c>
      <c r="G171" s="101" t="s">
        <v>59</v>
      </c>
      <c r="H171" s="101">
        <v>15.874521941064025</v>
      </c>
      <c r="I171" s="101">
        <v>46.17452194106402</v>
      </c>
      <c r="J171" s="101" t="s">
        <v>73</v>
      </c>
      <c r="K171" s="101">
        <v>0.7638698238078224</v>
      </c>
      <c r="M171" s="101" t="s">
        <v>68</v>
      </c>
      <c r="N171" s="101">
        <v>0.7169965203148762</v>
      </c>
      <c r="X171" s="101">
        <v>67.5</v>
      </c>
    </row>
    <row r="172" spans="1:24" s="101" customFormat="1" ht="12.75" hidden="1">
      <c r="A172" s="101">
        <v>1898</v>
      </c>
      <c r="B172" s="101">
        <v>107.86000061035156</v>
      </c>
      <c r="C172" s="101">
        <v>111.66000366210938</v>
      </c>
      <c r="D172" s="101">
        <v>9.06534194946289</v>
      </c>
      <c r="E172" s="101">
        <v>9.46245002746582</v>
      </c>
      <c r="F172" s="101">
        <v>13.754643469014228</v>
      </c>
      <c r="G172" s="101" t="s">
        <v>56</v>
      </c>
      <c r="H172" s="101">
        <v>-4.270239657465936</v>
      </c>
      <c r="I172" s="101">
        <v>36.089760952885634</v>
      </c>
      <c r="J172" s="101" t="s">
        <v>62</v>
      </c>
      <c r="K172" s="101">
        <v>0.13522479025107612</v>
      </c>
      <c r="L172" s="101">
        <v>0.8590236348441737</v>
      </c>
      <c r="M172" s="101">
        <v>0.03201257720037489</v>
      </c>
      <c r="N172" s="101">
        <v>0.07745271005530065</v>
      </c>
      <c r="O172" s="101">
        <v>0.005430611674371846</v>
      </c>
      <c r="P172" s="101">
        <v>0.024642618805372173</v>
      </c>
      <c r="Q172" s="101">
        <v>0.0006611401528486405</v>
      </c>
      <c r="R172" s="101">
        <v>0.0011921618440245006</v>
      </c>
      <c r="S172" s="101">
        <v>7.121665306892171E-05</v>
      </c>
      <c r="T172" s="101">
        <v>0.00036259602789039493</v>
      </c>
      <c r="U172" s="101">
        <v>1.447985392986036E-05</v>
      </c>
      <c r="V172" s="101">
        <v>4.423394258355358E-05</v>
      </c>
      <c r="W172" s="101">
        <v>4.432909950039464E-06</v>
      </c>
      <c r="X172" s="101">
        <v>67.5</v>
      </c>
    </row>
    <row r="173" spans="1:24" s="101" customFormat="1" ht="12.75" hidden="1">
      <c r="A173" s="101">
        <v>1897</v>
      </c>
      <c r="B173" s="101">
        <v>81.94000244140625</v>
      </c>
      <c r="C173" s="101">
        <v>101.73999786376953</v>
      </c>
      <c r="D173" s="101">
        <v>8.742854118347168</v>
      </c>
      <c r="E173" s="101">
        <v>8.726278305053711</v>
      </c>
      <c r="F173" s="101">
        <v>11.200835280264531</v>
      </c>
      <c r="G173" s="101" t="s">
        <v>57</v>
      </c>
      <c r="H173" s="101">
        <v>15.999848279404603</v>
      </c>
      <c r="I173" s="101">
        <v>30.439850720810856</v>
      </c>
      <c r="J173" s="101" t="s">
        <v>60</v>
      </c>
      <c r="K173" s="101">
        <v>-0.005346230619377739</v>
      </c>
      <c r="L173" s="101">
        <v>0.004674773289270418</v>
      </c>
      <c r="M173" s="101">
        <v>0.0009023921274987679</v>
      </c>
      <c r="N173" s="101">
        <v>-0.0008012598203965314</v>
      </c>
      <c r="O173" s="101">
        <v>-0.00027345552631707627</v>
      </c>
      <c r="P173" s="101">
        <v>0.0005348073174622576</v>
      </c>
      <c r="Q173" s="101">
        <v>1.3081639637305999E-06</v>
      </c>
      <c r="R173" s="101">
        <v>-6.438732767122208E-05</v>
      </c>
      <c r="S173" s="101">
        <v>-8.348803751986654E-06</v>
      </c>
      <c r="T173" s="101">
        <v>3.808056920052391E-05</v>
      </c>
      <c r="U173" s="101">
        <v>-1.1451214714956476E-06</v>
      </c>
      <c r="V173" s="101">
        <v>-5.079160979721213E-06</v>
      </c>
      <c r="W173" s="101">
        <v>-6.580603433393877E-07</v>
      </c>
      <c r="X173" s="101">
        <v>67.5</v>
      </c>
    </row>
    <row r="174" spans="1:24" s="101" customFormat="1" ht="12.75" hidden="1">
      <c r="A174" s="101">
        <v>1899</v>
      </c>
      <c r="B174" s="101">
        <v>118.04000091552734</v>
      </c>
      <c r="C174" s="101">
        <v>129.94000244140625</v>
      </c>
      <c r="D174" s="101">
        <v>8.582662582397461</v>
      </c>
      <c r="E174" s="101">
        <v>8.880646705627441</v>
      </c>
      <c r="F174" s="101">
        <v>15.421153279644289</v>
      </c>
      <c r="G174" s="101" t="s">
        <v>58</v>
      </c>
      <c r="H174" s="101">
        <v>-7.783761021478199</v>
      </c>
      <c r="I174" s="101">
        <v>42.756239894049145</v>
      </c>
      <c r="J174" s="101" t="s">
        <v>61</v>
      </c>
      <c r="K174" s="101">
        <v>-0.13511906496350526</v>
      </c>
      <c r="L174" s="101">
        <v>0.8590109147825714</v>
      </c>
      <c r="M174" s="101">
        <v>-0.03199985605371047</v>
      </c>
      <c r="N174" s="101">
        <v>-0.0774485653683184</v>
      </c>
      <c r="O174" s="101">
        <v>-0.005423722451688548</v>
      </c>
      <c r="P174" s="101">
        <v>0.024636814784384592</v>
      </c>
      <c r="Q174" s="101">
        <v>-0.0006611388586490493</v>
      </c>
      <c r="R174" s="101">
        <v>-0.0011904218304379572</v>
      </c>
      <c r="S174" s="101">
        <v>-7.072559049064185E-05</v>
      </c>
      <c r="T174" s="101">
        <v>0.00036059083417532424</v>
      </c>
      <c r="U174" s="101">
        <v>-1.4434502646285122E-05</v>
      </c>
      <c r="V174" s="101">
        <v>-4.394136775553524E-05</v>
      </c>
      <c r="W174" s="101">
        <v>-4.383793700629962E-06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1900</v>
      </c>
      <c r="B176" s="101">
        <v>91.58</v>
      </c>
      <c r="C176" s="101">
        <v>85.58</v>
      </c>
      <c r="D176" s="101">
        <v>9.107080054657995</v>
      </c>
      <c r="E176" s="101">
        <v>10.131133588365055</v>
      </c>
      <c r="F176" s="101">
        <v>14.868493909048583</v>
      </c>
      <c r="G176" s="101" t="s">
        <v>59</v>
      </c>
      <c r="H176" s="101">
        <v>14.72693409188608</v>
      </c>
      <c r="I176" s="101">
        <v>38.80693409188608</v>
      </c>
      <c r="J176" s="101" t="s">
        <v>73</v>
      </c>
      <c r="K176" s="101">
        <v>2.0457905735507684</v>
      </c>
      <c r="M176" s="101" t="s">
        <v>68</v>
      </c>
      <c r="N176" s="101">
        <v>1.7791130315583814</v>
      </c>
      <c r="X176" s="101">
        <v>67.5</v>
      </c>
    </row>
    <row r="177" spans="1:24" s="101" customFormat="1" ht="12.75" hidden="1">
      <c r="A177" s="101">
        <v>1898</v>
      </c>
      <c r="B177" s="101">
        <v>119.58000183105469</v>
      </c>
      <c r="C177" s="101">
        <v>131.77999877929688</v>
      </c>
      <c r="D177" s="101">
        <v>9.017098426818848</v>
      </c>
      <c r="E177" s="101">
        <v>9.39831829071045</v>
      </c>
      <c r="F177" s="101">
        <v>14.074898052965342</v>
      </c>
      <c r="G177" s="101" t="s">
        <v>56</v>
      </c>
      <c r="H177" s="101">
        <v>-14.934071224724846</v>
      </c>
      <c r="I177" s="101">
        <v>37.145930606329834</v>
      </c>
      <c r="J177" s="101" t="s">
        <v>62</v>
      </c>
      <c r="K177" s="101">
        <v>0.5862897415988614</v>
      </c>
      <c r="L177" s="101">
        <v>1.2941116919484017</v>
      </c>
      <c r="M177" s="101">
        <v>0.13879637589338797</v>
      </c>
      <c r="N177" s="101">
        <v>0.07824763578798112</v>
      </c>
      <c r="O177" s="101">
        <v>0.023546950064900266</v>
      </c>
      <c r="P177" s="101">
        <v>0.037123990185806595</v>
      </c>
      <c r="Q177" s="101">
        <v>0.0028661275832223905</v>
      </c>
      <c r="R177" s="101">
        <v>0.0012043460979967665</v>
      </c>
      <c r="S177" s="101">
        <v>0.0003089142280600923</v>
      </c>
      <c r="T177" s="101">
        <v>0.0005462427580727274</v>
      </c>
      <c r="U177" s="101">
        <v>6.26423018316525E-05</v>
      </c>
      <c r="V177" s="101">
        <v>4.467769561142321E-05</v>
      </c>
      <c r="W177" s="101">
        <v>1.9255625207136114E-05</v>
      </c>
      <c r="X177" s="101">
        <v>67.5</v>
      </c>
    </row>
    <row r="178" spans="1:24" s="101" customFormat="1" ht="12.75" hidden="1">
      <c r="A178" s="101">
        <v>1897</v>
      </c>
      <c r="B178" s="101">
        <v>77.44000244140625</v>
      </c>
      <c r="C178" s="101">
        <v>95.44000244140625</v>
      </c>
      <c r="D178" s="101">
        <v>8.787627220153809</v>
      </c>
      <c r="E178" s="101">
        <v>8.872210502624512</v>
      </c>
      <c r="F178" s="101">
        <v>14.173071997959317</v>
      </c>
      <c r="G178" s="101" t="s">
        <v>57</v>
      </c>
      <c r="H178" s="101">
        <v>28.37381687100558</v>
      </c>
      <c r="I178" s="101">
        <v>38.31381931241183</v>
      </c>
      <c r="J178" s="101" t="s">
        <v>60</v>
      </c>
      <c r="K178" s="101">
        <v>-0.5238680601392579</v>
      </c>
      <c r="L178" s="101">
        <v>0.007041845701113669</v>
      </c>
      <c r="M178" s="101">
        <v>0.12471939525256584</v>
      </c>
      <c r="N178" s="101">
        <v>-0.0008099104166724975</v>
      </c>
      <c r="O178" s="101">
        <v>-0.020924518169649495</v>
      </c>
      <c r="P178" s="101">
        <v>0.000805717326327825</v>
      </c>
      <c r="Q178" s="101">
        <v>0.0026075903012977163</v>
      </c>
      <c r="R178" s="101">
        <v>-6.507840612763332E-05</v>
      </c>
      <c r="S178" s="101">
        <v>-0.000264282236312592</v>
      </c>
      <c r="T178" s="101">
        <v>5.737954164804841E-05</v>
      </c>
      <c r="U178" s="101">
        <v>5.887515054828986E-05</v>
      </c>
      <c r="V178" s="101">
        <v>-5.1371217137397145E-06</v>
      </c>
      <c r="W178" s="101">
        <v>-1.6124893002803384E-05</v>
      </c>
      <c r="X178" s="101">
        <v>67.5</v>
      </c>
    </row>
    <row r="179" spans="1:24" s="101" customFormat="1" ht="12.75" hidden="1">
      <c r="A179" s="101">
        <v>1899</v>
      </c>
      <c r="B179" s="101">
        <v>114.18000030517578</v>
      </c>
      <c r="C179" s="101">
        <v>122.68000030517578</v>
      </c>
      <c r="D179" s="101">
        <v>8.313714981079102</v>
      </c>
      <c r="E179" s="101">
        <v>8.74792194366455</v>
      </c>
      <c r="F179" s="101">
        <v>13.466061030460322</v>
      </c>
      <c r="G179" s="101" t="s">
        <v>58</v>
      </c>
      <c r="H179" s="101">
        <v>-8.142842288457075</v>
      </c>
      <c r="I179" s="101">
        <v>38.53715801671871</v>
      </c>
      <c r="J179" s="101" t="s">
        <v>61</v>
      </c>
      <c r="K179" s="101">
        <v>0.26324497463387697</v>
      </c>
      <c r="L179" s="101">
        <v>1.2940925328764852</v>
      </c>
      <c r="M179" s="101">
        <v>0.06090571737507824</v>
      </c>
      <c r="N179" s="101">
        <v>-0.07824344414406557</v>
      </c>
      <c r="O179" s="101">
        <v>0.01079923130259348</v>
      </c>
      <c r="P179" s="101">
        <v>0.03711524574761589</v>
      </c>
      <c r="Q179" s="101">
        <v>0.0011896050369287722</v>
      </c>
      <c r="R179" s="101">
        <v>-0.0012025865144828143</v>
      </c>
      <c r="S179" s="101">
        <v>0.0001599465531594164</v>
      </c>
      <c r="T179" s="101">
        <v>0.0005432207092399553</v>
      </c>
      <c r="U179" s="101">
        <v>2.139566840937808E-05</v>
      </c>
      <c r="V179" s="101">
        <v>-4.43813752112889E-05</v>
      </c>
      <c r="W179" s="101">
        <v>1.0524586821620987E-05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1900</v>
      </c>
      <c r="B181" s="101">
        <v>85.24</v>
      </c>
      <c r="C181" s="101">
        <v>87.44</v>
      </c>
      <c r="D181" s="101">
        <v>9.178168571027431</v>
      </c>
      <c r="E181" s="101">
        <v>9.928475905864667</v>
      </c>
      <c r="F181" s="101">
        <v>15.66568095978313</v>
      </c>
      <c r="G181" s="101" t="s">
        <v>59</v>
      </c>
      <c r="H181" s="101">
        <v>22.820089251998155</v>
      </c>
      <c r="I181" s="101">
        <v>40.56008925199815</v>
      </c>
      <c r="J181" s="101" t="s">
        <v>73</v>
      </c>
      <c r="K181" s="101">
        <v>1.6212443511045924</v>
      </c>
      <c r="M181" s="101" t="s">
        <v>68</v>
      </c>
      <c r="N181" s="101">
        <v>1.493427110677174</v>
      </c>
      <c r="X181" s="101">
        <v>67.5</v>
      </c>
    </row>
    <row r="182" spans="1:24" s="101" customFormat="1" ht="12.75" hidden="1">
      <c r="A182" s="101">
        <v>1898</v>
      </c>
      <c r="B182" s="101">
        <v>118.77999877929688</v>
      </c>
      <c r="C182" s="101">
        <v>121.4800033569336</v>
      </c>
      <c r="D182" s="101">
        <v>8.837634086608887</v>
      </c>
      <c r="E182" s="101">
        <v>9.220476150512695</v>
      </c>
      <c r="F182" s="101">
        <v>14.002241081952238</v>
      </c>
      <c r="G182" s="101" t="s">
        <v>56</v>
      </c>
      <c r="H182" s="101">
        <v>-13.576666954099863</v>
      </c>
      <c r="I182" s="101">
        <v>37.70333182519702</v>
      </c>
      <c r="J182" s="101" t="s">
        <v>62</v>
      </c>
      <c r="K182" s="101">
        <v>0.30692403702067966</v>
      </c>
      <c r="L182" s="101">
        <v>1.22949707106454</v>
      </c>
      <c r="M182" s="101">
        <v>0.07266016967791783</v>
      </c>
      <c r="N182" s="101">
        <v>0.09326775552433528</v>
      </c>
      <c r="O182" s="101">
        <v>0.012326956863084583</v>
      </c>
      <c r="P182" s="101">
        <v>0.03527037115909739</v>
      </c>
      <c r="Q182" s="101">
        <v>0.0015003503904307354</v>
      </c>
      <c r="R182" s="101">
        <v>0.0014355606457411379</v>
      </c>
      <c r="S182" s="101">
        <v>0.0001617909446110932</v>
      </c>
      <c r="T182" s="101">
        <v>0.0005189843420354078</v>
      </c>
      <c r="U182" s="101">
        <v>3.2800105539006175E-05</v>
      </c>
      <c r="V182" s="101">
        <v>5.3265813985885706E-05</v>
      </c>
      <c r="W182" s="101">
        <v>1.010197417689423E-05</v>
      </c>
      <c r="X182" s="101">
        <v>67.5</v>
      </c>
    </row>
    <row r="183" spans="1:24" s="101" customFormat="1" ht="12.75" hidden="1">
      <c r="A183" s="101">
        <v>1897</v>
      </c>
      <c r="B183" s="101">
        <v>81.95999908447266</v>
      </c>
      <c r="C183" s="101">
        <v>105.86000061035156</v>
      </c>
      <c r="D183" s="101">
        <v>8.78952407836914</v>
      </c>
      <c r="E183" s="101">
        <v>8.910597801208496</v>
      </c>
      <c r="F183" s="101">
        <v>12.951405643235917</v>
      </c>
      <c r="G183" s="101" t="s">
        <v>57</v>
      </c>
      <c r="H183" s="101">
        <v>20.550415276016743</v>
      </c>
      <c r="I183" s="101">
        <v>35.0104143604894</v>
      </c>
      <c r="J183" s="101" t="s">
        <v>60</v>
      </c>
      <c r="K183" s="101">
        <v>0.08844013929832202</v>
      </c>
      <c r="L183" s="101">
        <v>0.006690538222969722</v>
      </c>
      <c r="M183" s="101">
        <v>-0.02014434851414551</v>
      </c>
      <c r="N183" s="101">
        <v>-0.0009649783562281023</v>
      </c>
      <c r="O183" s="101">
        <v>0.0036786926602231664</v>
      </c>
      <c r="P183" s="101">
        <v>0.0007654052509092127</v>
      </c>
      <c r="Q183" s="101">
        <v>-0.00037797597915932964</v>
      </c>
      <c r="R183" s="101">
        <v>-7.753740082690911E-05</v>
      </c>
      <c r="S183" s="101">
        <v>5.8623932698530955E-05</v>
      </c>
      <c r="T183" s="101">
        <v>5.4501499130562455E-05</v>
      </c>
      <c r="U183" s="101">
        <v>-5.759333049243653E-06</v>
      </c>
      <c r="V183" s="101">
        <v>-6.114759846508669E-06</v>
      </c>
      <c r="W183" s="101">
        <v>3.97818592178055E-06</v>
      </c>
      <c r="X183" s="101">
        <v>67.5</v>
      </c>
    </row>
    <row r="184" spans="1:24" s="101" customFormat="1" ht="12.75" hidden="1">
      <c r="A184" s="101">
        <v>1899</v>
      </c>
      <c r="B184" s="101">
        <v>120.5999984741211</v>
      </c>
      <c r="C184" s="101">
        <v>134.1999969482422</v>
      </c>
      <c r="D184" s="101">
        <v>8.37038803100586</v>
      </c>
      <c r="E184" s="101">
        <v>8.501255989074707</v>
      </c>
      <c r="F184" s="101">
        <v>16.591819332635826</v>
      </c>
      <c r="G184" s="101" t="s">
        <v>58</v>
      </c>
      <c r="H184" s="101">
        <v>-5.92631069743868</v>
      </c>
      <c r="I184" s="101">
        <v>47.17368777668241</v>
      </c>
      <c r="J184" s="101" t="s">
        <v>61</v>
      </c>
      <c r="K184" s="101">
        <v>0.293905947986707</v>
      </c>
      <c r="L184" s="101">
        <v>1.2294788670223533</v>
      </c>
      <c r="M184" s="101">
        <v>0.06981192935712673</v>
      </c>
      <c r="N184" s="101">
        <v>-0.09326276340168774</v>
      </c>
      <c r="O184" s="101">
        <v>0.01176524907581511</v>
      </c>
      <c r="P184" s="101">
        <v>0.03526206511964904</v>
      </c>
      <c r="Q184" s="101">
        <v>0.0014519591775405416</v>
      </c>
      <c r="R184" s="101">
        <v>-0.00143346514400376</v>
      </c>
      <c r="S184" s="101">
        <v>0.00015079636690951126</v>
      </c>
      <c r="T184" s="101">
        <v>0.0005161146518656939</v>
      </c>
      <c r="U184" s="101">
        <v>3.229050953759995E-05</v>
      </c>
      <c r="V184" s="101">
        <v>-5.291367168887926E-05</v>
      </c>
      <c r="W184" s="101">
        <v>9.285683552780855E-06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1900</v>
      </c>
      <c r="B186" s="101">
        <v>84.74</v>
      </c>
      <c r="C186" s="101">
        <v>86.04</v>
      </c>
      <c r="D186" s="101">
        <v>8.98317123556104</v>
      </c>
      <c r="E186" s="101">
        <v>9.68349754117824</v>
      </c>
      <c r="F186" s="101">
        <v>16.772767295788263</v>
      </c>
      <c r="G186" s="101" t="s">
        <v>59</v>
      </c>
      <c r="H186" s="101">
        <v>27.12817443182439</v>
      </c>
      <c r="I186" s="101">
        <v>44.368174431824386</v>
      </c>
      <c r="J186" s="101" t="s">
        <v>73</v>
      </c>
      <c r="K186" s="101">
        <v>2.8083564530686935</v>
      </c>
      <c r="M186" s="101" t="s">
        <v>68</v>
      </c>
      <c r="N186" s="101">
        <v>2.594634320550125</v>
      </c>
      <c r="X186" s="101">
        <v>67.5</v>
      </c>
    </row>
    <row r="187" spans="1:24" s="101" customFormat="1" ht="12.75" hidden="1">
      <c r="A187" s="101">
        <v>1898</v>
      </c>
      <c r="B187" s="101">
        <v>127.76000213623047</v>
      </c>
      <c r="C187" s="101">
        <v>125.95999908447266</v>
      </c>
      <c r="D187" s="101">
        <v>8.556143760681152</v>
      </c>
      <c r="E187" s="101">
        <v>9.232349395751953</v>
      </c>
      <c r="F187" s="101">
        <v>15.04857525607804</v>
      </c>
      <c r="G187" s="101" t="s">
        <v>56</v>
      </c>
      <c r="H187" s="101">
        <v>-18.39034906114469</v>
      </c>
      <c r="I187" s="101">
        <v>41.86965307508578</v>
      </c>
      <c r="J187" s="101" t="s">
        <v>62</v>
      </c>
      <c r="K187" s="101">
        <v>0.3458260482556733</v>
      </c>
      <c r="L187" s="101">
        <v>1.6367313093905282</v>
      </c>
      <c r="M187" s="101">
        <v>0.08186916505767101</v>
      </c>
      <c r="N187" s="101">
        <v>0.027710375792688674</v>
      </c>
      <c r="O187" s="101">
        <v>0.013888501541569962</v>
      </c>
      <c r="P187" s="101">
        <v>0.046952640802748344</v>
      </c>
      <c r="Q187" s="101">
        <v>0.001690575932730728</v>
      </c>
      <c r="R187" s="101">
        <v>0.00042646019070125175</v>
      </c>
      <c r="S187" s="101">
        <v>0.00018224122512929374</v>
      </c>
      <c r="T187" s="101">
        <v>0.000690893198991648</v>
      </c>
      <c r="U187" s="101">
        <v>3.7014319512836485E-05</v>
      </c>
      <c r="V187" s="101">
        <v>1.5815020995018248E-05</v>
      </c>
      <c r="W187" s="101">
        <v>1.1373668596068754E-05</v>
      </c>
      <c r="X187" s="101">
        <v>67.5</v>
      </c>
    </row>
    <row r="188" spans="1:24" s="101" customFormat="1" ht="12.75" hidden="1">
      <c r="A188" s="101">
        <v>1897</v>
      </c>
      <c r="B188" s="101">
        <v>91.26000213623047</v>
      </c>
      <c r="C188" s="101">
        <v>91.95999908447266</v>
      </c>
      <c r="D188" s="101">
        <v>8.81671142578125</v>
      </c>
      <c r="E188" s="101">
        <v>8.995634078979492</v>
      </c>
      <c r="F188" s="101">
        <v>15.588935909517529</v>
      </c>
      <c r="G188" s="101" t="s">
        <v>57</v>
      </c>
      <c r="H188" s="101">
        <v>18.266718813993535</v>
      </c>
      <c r="I188" s="101">
        <v>42.026720950224004</v>
      </c>
      <c r="J188" s="101" t="s">
        <v>60</v>
      </c>
      <c r="K188" s="101">
        <v>0.3405990539147849</v>
      </c>
      <c r="L188" s="101">
        <v>0.008905752509970692</v>
      </c>
      <c r="M188" s="101">
        <v>-0.08078777283367466</v>
      </c>
      <c r="N188" s="101">
        <v>-0.0002869887991875944</v>
      </c>
      <c r="O188" s="101">
        <v>0.01365189116892499</v>
      </c>
      <c r="P188" s="101">
        <v>0.0010188759865648023</v>
      </c>
      <c r="Q188" s="101">
        <v>-0.0016748518430429965</v>
      </c>
      <c r="R188" s="101">
        <v>-2.3017956198830744E-05</v>
      </c>
      <c r="S188" s="101">
        <v>0.0001764840276275891</v>
      </c>
      <c r="T188" s="101">
        <v>7.255231951310198E-05</v>
      </c>
      <c r="U188" s="101">
        <v>-3.6952714616592085E-05</v>
      </c>
      <c r="V188" s="101">
        <v>-1.8105332051135006E-06</v>
      </c>
      <c r="W188" s="101">
        <v>1.0917040109150304E-05</v>
      </c>
      <c r="X188" s="101">
        <v>67.5</v>
      </c>
    </row>
    <row r="189" spans="1:24" s="101" customFormat="1" ht="12.75" hidden="1">
      <c r="A189" s="101">
        <v>1899</v>
      </c>
      <c r="B189" s="101">
        <v>134.47999572753906</v>
      </c>
      <c r="C189" s="101">
        <v>141.27999877929688</v>
      </c>
      <c r="D189" s="101">
        <v>8.495986938476562</v>
      </c>
      <c r="E189" s="101">
        <v>8.563764572143555</v>
      </c>
      <c r="F189" s="101">
        <v>16.79283234877495</v>
      </c>
      <c r="G189" s="101" t="s">
        <v>58</v>
      </c>
      <c r="H189" s="101">
        <v>-19.913187919038222</v>
      </c>
      <c r="I189" s="101">
        <v>47.06680780850084</v>
      </c>
      <c r="J189" s="101" t="s">
        <v>61</v>
      </c>
      <c r="K189" s="101">
        <v>-0.05989941672911959</v>
      </c>
      <c r="L189" s="101">
        <v>1.636707080302234</v>
      </c>
      <c r="M189" s="101">
        <v>-0.013262576967345358</v>
      </c>
      <c r="N189" s="101">
        <v>-0.027708889620502067</v>
      </c>
      <c r="O189" s="101">
        <v>-0.0025527127887835484</v>
      </c>
      <c r="P189" s="101">
        <v>0.046941584656633714</v>
      </c>
      <c r="Q189" s="101">
        <v>-0.00023003975348588927</v>
      </c>
      <c r="R189" s="101">
        <v>-0.00042583854680544917</v>
      </c>
      <c r="S189" s="101">
        <v>-4.544504515313291E-05</v>
      </c>
      <c r="T189" s="101">
        <v>0.0006870731935872493</v>
      </c>
      <c r="U189" s="101">
        <v>-2.1346501968822986E-06</v>
      </c>
      <c r="V189" s="101">
        <v>-1.5711042568399126E-05</v>
      </c>
      <c r="W189" s="101">
        <v>-3.190387529502346E-06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11.200835280264531</v>
      </c>
      <c r="G190" s="102"/>
      <c r="H190" s="102"/>
      <c r="I190" s="115"/>
      <c r="J190" s="115" t="s">
        <v>158</v>
      </c>
      <c r="K190" s="102">
        <f>AVERAGE(K188,K183,K178,K173,K168,K163)</f>
        <v>0.034798390977160164</v>
      </c>
      <c r="L190" s="102">
        <f>AVERAGE(L188,L183,L178,L173,L168,L163)</f>
        <v>0.006749645645498817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18.393317184980436</v>
      </c>
      <c r="G191" s="102"/>
      <c r="H191" s="102"/>
      <c r="I191" s="115"/>
      <c r="J191" s="115" t="s">
        <v>159</v>
      </c>
      <c r="K191" s="102">
        <f>AVERAGE(K189,K184,K179,K174,K169,K164)</f>
        <v>0.18132392277288742</v>
      </c>
      <c r="L191" s="102">
        <f>AVERAGE(L189,L184,L179,L174,L169,L164)</f>
        <v>1.2403705306018633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0.0217489943607251</v>
      </c>
      <c r="L192" s="102">
        <f>ABS(L190/$H$33)</f>
        <v>0.01874901568194116</v>
      </c>
      <c r="M192" s="115" t="s">
        <v>111</v>
      </c>
      <c r="N192" s="102">
        <f>K192+L192+L193+K193</f>
        <v>0.9187545477897896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0.10302495612095876</v>
      </c>
      <c r="L193" s="102">
        <f>ABS(L191/$H$34)</f>
        <v>0.7752315816261646</v>
      </c>
      <c r="M193" s="102"/>
      <c r="N193" s="102"/>
    </row>
    <row r="194" s="101" customFormat="1" ht="12.75"/>
    <row r="195" s="116" customFormat="1" ht="12.75">
      <c r="A195" s="116" t="s">
        <v>120</v>
      </c>
    </row>
    <row r="196" spans="1:24" s="116" customFormat="1" ht="12.75">
      <c r="A196" s="116">
        <v>1900</v>
      </c>
      <c r="B196" s="116">
        <v>87.24</v>
      </c>
      <c r="C196" s="116">
        <v>93.14</v>
      </c>
      <c r="D196" s="116">
        <v>9.244146205056218</v>
      </c>
      <c r="E196" s="116">
        <v>9.991499958699874</v>
      </c>
      <c r="F196" s="116">
        <v>15.693950612491843</v>
      </c>
      <c r="G196" s="116" t="s">
        <v>59</v>
      </c>
      <c r="H196" s="116">
        <v>20.60666853819493</v>
      </c>
      <c r="I196" s="116">
        <v>40.346668538194926</v>
      </c>
      <c r="J196" s="116" t="s">
        <v>73</v>
      </c>
      <c r="K196" s="116">
        <v>1.1380625321800453</v>
      </c>
      <c r="M196" s="116" t="s">
        <v>68</v>
      </c>
      <c r="N196" s="116">
        <v>0.6089279630847259</v>
      </c>
      <c r="X196" s="116">
        <v>67.5</v>
      </c>
    </row>
    <row r="197" spans="1:24" s="116" customFormat="1" ht="12.75">
      <c r="A197" s="116">
        <v>1897</v>
      </c>
      <c r="B197" s="116">
        <v>85.81999969482422</v>
      </c>
      <c r="C197" s="116">
        <v>104.91999816894531</v>
      </c>
      <c r="D197" s="116">
        <v>8.864821434020996</v>
      </c>
      <c r="E197" s="116">
        <v>9.081722259521484</v>
      </c>
      <c r="F197" s="116">
        <v>8.68804878029684</v>
      </c>
      <c r="G197" s="116" t="s">
        <v>56</v>
      </c>
      <c r="H197" s="116">
        <v>4.969947982090638</v>
      </c>
      <c r="I197" s="116">
        <v>23.289947676914856</v>
      </c>
      <c r="J197" s="116" t="s">
        <v>62</v>
      </c>
      <c r="K197" s="116">
        <v>1.021097882373306</v>
      </c>
      <c r="L197" s="116">
        <v>0.16847026238683835</v>
      </c>
      <c r="M197" s="116">
        <v>0.2417306297179427</v>
      </c>
      <c r="N197" s="116">
        <v>0.08290821029757338</v>
      </c>
      <c r="O197" s="116">
        <v>0.04100899223600503</v>
      </c>
      <c r="P197" s="116">
        <v>0.004832771960841195</v>
      </c>
      <c r="Q197" s="116">
        <v>0.0049917094788898275</v>
      </c>
      <c r="R197" s="116">
        <v>0.0012761950309983948</v>
      </c>
      <c r="S197" s="116">
        <v>0.0005380419696959382</v>
      </c>
      <c r="T197" s="116">
        <v>7.113219606747234E-05</v>
      </c>
      <c r="U197" s="116">
        <v>0.0001091822591882829</v>
      </c>
      <c r="V197" s="116">
        <v>4.737010253725743E-05</v>
      </c>
      <c r="W197" s="116">
        <v>3.354945692415225E-05</v>
      </c>
      <c r="X197" s="116">
        <v>67.5</v>
      </c>
    </row>
    <row r="198" spans="1:24" s="116" customFormat="1" ht="12.75">
      <c r="A198" s="116">
        <v>1899</v>
      </c>
      <c r="B198" s="116">
        <v>117.77999877929688</v>
      </c>
      <c r="C198" s="116">
        <v>130.67999267578125</v>
      </c>
      <c r="D198" s="116">
        <v>8.785374641418457</v>
      </c>
      <c r="E198" s="116">
        <v>8.73364543914795</v>
      </c>
      <c r="F198" s="116">
        <v>16.462264105168806</v>
      </c>
      <c r="G198" s="116" t="s">
        <v>57</v>
      </c>
      <c r="H198" s="116">
        <v>-5.690845679145141</v>
      </c>
      <c r="I198" s="116">
        <v>44.589153100151734</v>
      </c>
      <c r="J198" s="116" t="s">
        <v>60</v>
      </c>
      <c r="K198" s="116">
        <v>1.0109055559570015</v>
      </c>
      <c r="L198" s="116">
        <v>0.0009177468389947173</v>
      </c>
      <c r="M198" s="116">
        <v>-0.23968962552213713</v>
      </c>
      <c r="N198" s="116">
        <v>-0.0008570276715136437</v>
      </c>
      <c r="O198" s="116">
        <v>0.040534943795438004</v>
      </c>
      <c r="P198" s="116">
        <v>0.00010476802842853257</v>
      </c>
      <c r="Q198" s="116">
        <v>-0.004964838759752733</v>
      </c>
      <c r="R198" s="116">
        <v>-6.88760805436146E-05</v>
      </c>
      <c r="S198" s="116">
        <v>0.0005251024591728236</v>
      </c>
      <c r="T198" s="116">
        <v>7.4448814136122844E-06</v>
      </c>
      <c r="U198" s="116">
        <v>-0.00010914933594893232</v>
      </c>
      <c r="V198" s="116">
        <v>-5.4253810399238835E-06</v>
      </c>
      <c r="W198" s="116">
        <v>3.248253885662271E-05</v>
      </c>
      <c r="X198" s="116">
        <v>67.5</v>
      </c>
    </row>
    <row r="199" spans="1:24" s="116" customFormat="1" ht="12.75">
      <c r="A199" s="116">
        <v>1898</v>
      </c>
      <c r="B199" s="116">
        <v>126.36000061035156</v>
      </c>
      <c r="C199" s="116">
        <v>127.55999755859375</v>
      </c>
      <c r="D199" s="116">
        <v>8.972701072692871</v>
      </c>
      <c r="E199" s="116">
        <v>9.469499588012695</v>
      </c>
      <c r="F199" s="116">
        <v>22.687964017989415</v>
      </c>
      <c r="G199" s="116" t="s">
        <v>58</v>
      </c>
      <c r="H199" s="116">
        <v>1.330621900048044</v>
      </c>
      <c r="I199" s="116">
        <v>60.1906225103996</v>
      </c>
      <c r="J199" s="116" t="s">
        <v>61</v>
      </c>
      <c r="K199" s="116">
        <v>-0.14391262044211228</v>
      </c>
      <c r="L199" s="116">
        <v>0.16846776264149077</v>
      </c>
      <c r="M199" s="116">
        <v>-0.03134614427470767</v>
      </c>
      <c r="N199" s="116">
        <v>-0.08290378060328077</v>
      </c>
      <c r="O199" s="116">
        <v>-0.006217376915822505</v>
      </c>
      <c r="P199" s="116">
        <v>0.004831636212062333</v>
      </c>
      <c r="Q199" s="116">
        <v>-0.0005172423139066409</v>
      </c>
      <c r="R199" s="116">
        <v>-0.0012743350590303725</v>
      </c>
      <c r="S199" s="116">
        <v>-0.00011728839893586205</v>
      </c>
      <c r="T199" s="116">
        <v>7.074152287107324E-05</v>
      </c>
      <c r="U199" s="116">
        <v>-2.6810787687967722E-06</v>
      </c>
      <c r="V199" s="116">
        <v>-4.7058387721658255E-05</v>
      </c>
      <c r="W199" s="116">
        <v>-8.393493273574668E-06</v>
      </c>
      <c r="X199" s="116">
        <v>67.5</v>
      </c>
    </row>
    <row r="200" s="116" customFormat="1" ht="12.75">
      <c r="A200" s="116" t="s">
        <v>126</v>
      </c>
    </row>
    <row r="201" spans="1:24" s="116" customFormat="1" ht="12.75">
      <c r="A201" s="116">
        <v>1900</v>
      </c>
      <c r="B201" s="116">
        <v>83.84</v>
      </c>
      <c r="C201" s="116">
        <v>83.04</v>
      </c>
      <c r="D201" s="116">
        <v>9.075670344572332</v>
      </c>
      <c r="E201" s="116">
        <v>10.122999817468102</v>
      </c>
      <c r="F201" s="116">
        <v>12.628618487244319</v>
      </c>
      <c r="G201" s="116" t="s">
        <v>59</v>
      </c>
      <c r="H201" s="116">
        <v>16.724137471057738</v>
      </c>
      <c r="I201" s="116">
        <v>33.06413747105774</v>
      </c>
      <c r="J201" s="116" t="s">
        <v>73</v>
      </c>
      <c r="K201" s="116">
        <v>0.8597070456973563</v>
      </c>
      <c r="M201" s="116" t="s">
        <v>68</v>
      </c>
      <c r="N201" s="116">
        <v>0.45482223901598845</v>
      </c>
      <c r="X201" s="116">
        <v>67.5</v>
      </c>
    </row>
    <row r="202" spans="1:24" s="116" customFormat="1" ht="12.75">
      <c r="A202" s="116">
        <v>1897</v>
      </c>
      <c r="B202" s="116">
        <v>86.23999786376953</v>
      </c>
      <c r="C202" s="116">
        <v>112.83999633789062</v>
      </c>
      <c r="D202" s="116">
        <v>8.672329902648926</v>
      </c>
      <c r="E202" s="116">
        <v>8.799660682678223</v>
      </c>
      <c r="F202" s="116">
        <v>6.738122640587847</v>
      </c>
      <c r="G202" s="116" t="s">
        <v>56</v>
      </c>
      <c r="H202" s="116">
        <v>-0.27594433219674386</v>
      </c>
      <c r="I202" s="116">
        <v>18.464053531572787</v>
      </c>
      <c r="J202" s="116" t="s">
        <v>62</v>
      </c>
      <c r="K202" s="116">
        <v>0.895942833523598</v>
      </c>
      <c r="L202" s="116">
        <v>0.05953990939837629</v>
      </c>
      <c r="M202" s="116">
        <v>0.21210241414042613</v>
      </c>
      <c r="N202" s="116">
        <v>0.08451196578246274</v>
      </c>
      <c r="O202" s="116">
        <v>0.03598262020999637</v>
      </c>
      <c r="P202" s="116">
        <v>0.0017079661165552954</v>
      </c>
      <c r="Q202" s="116">
        <v>0.004379871324646866</v>
      </c>
      <c r="R202" s="116">
        <v>0.0013008593677426767</v>
      </c>
      <c r="S202" s="116">
        <v>0.0004721002559339866</v>
      </c>
      <c r="T202" s="116">
        <v>2.5151763130472175E-05</v>
      </c>
      <c r="U202" s="116">
        <v>9.579358724646926E-05</v>
      </c>
      <c r="V202" s="116">
        <v>4.8285952147149505E-05</v>
      </c>
      <c r="W202" s="116">
        <v>2.944024712069303E-05</v>
      </c>
      <c r="X202" s="116">
        <v>67.5</v>
      </c>
    </row>
    <row r="203" spans="1:24" s="116" customFormat="1" ht="12.75">
      <c r="A203" s="116">
        <v>1899</v>
      </c>
      <c r="B203" s="116">
        <v>121.94000244140625</v>
      </c>
      <c r="C203" s="116">
        <v>136.44000244140625</v>
      </c>
      <c r="D203" s="116">
        <v>8.746159553527832</v>
      </c>
      <c r="E203" s="116">
        <v>8.92548656463623</v>
      </c>
      <c r="F203" s="116">
        <v>18.393317184980436</v>
      </c>
      <c r="G203" s="116" t="s">
        <v>57</v>
      </c>
      <c r="H203" s="116">
        <v>-4.388337734256595</v>
      </c>
      <c r="I203" s="116">
        <v>50.05166470714966</v>
      </c>
      <c r="J203" s="116" t="s">
        <v>60</v>
      </c>
      <c r="K203" s="116">
        <v>0.8134969782203266</v>
      </c>
      <c r="L203" s="116">
        <v>0.00032486489944722597</v>
      </c>
      <c r="M203" s="116">
        <v>-0.19156153301961304</v>
      </c>
      <c r="N203" s="116">
        <v>-0.0008737460050330955</v>
      </c>
      <c r="O203" s="116">
        <v>0.03283212089426754</v>
      </c>
      <c r="P203" s="116">
        <v>3.6956007219237954E-05</v>
      </c>
      <c r="Q203" s="116">
        <v>-0.003905008036552714</v>
      </c>
      <c r="R203" s="116">
        <v>-7.022731461740262E-05</v>
      </c>
      <c r="S203" s="116">
        <v>0.0004428247146933878</v>
      </c>
      <c r="T203" s="116">
        <v>2.6191620293552986E-06</v>
      </c>
      <c r="U203" s="116">
        <v>-8.170440387565741E-05</v>
      </c>
      <c r="V203" s="116">
        <v>-5.53329478078441E-06</v>
      </c>
      <c r="W203" s="116">
        <v>2.7937242512605362E-05</v>
      </c>
      <c r="X203" s="116">
        <v>67.5</v>
      </c>
    </row>
    <row r="204" spans="1:24" s="116" customFormat="1" ht="12.75">
      <c r="A204" s="116">
        <v>1898</v>
      </c>
      <c r="B204" s="116">
        <v>115.41999816894531</v>
      </c>
      <c r="C204" s="116">
        <v>115.81999969482422</v>
      </c>
      <c r="D204" s="116">
        <v>9.21019458770752</v>
      </c>
      <c r="E204" s="116">
        <v>9.51020336151123</v>
      </c>
      <c r="F204" s="116">
        <v>22.252614490431593</v>
      </c>
      <c r="G204" s="116" t="s">
        <v>58</v>
      </c>
      <c r="H204" s="116">
        <v>9.566930862373546</v>
      </c>
      <c r="I204" s="116">
        <v>57.48692903131886</v>
      </c>
      <c r="J204" s="116" t="s">
        <v>61</v>
      </c>
      <c r="K204" s="116">
        <v>0.37541474047870194</v>
      </c>
      <c r="L204" s="116">
        <v>0.05953902311899285</v>
      </c>
      <c r="M204" s="116">
        <v>0.09105829534629205</v>
      </c>
      <c r="N204" s="116">
        <v>-0.08450744895176307</v>
      </c>
      <c r="O204" s="116">
        <v>0.014724156843807385</v>
      </c>
      <c r="P204" s="116">
        <v>0.001707566253130867</v>
      </c>
      <c r="Q204" s="116">
        <v>0.001983478019772997</v>
      </c>
      <c r="R204" s="116">
        <v>-0.0012989623623975812</v>
      </c>
      <c r="S204" s="116">
        <v>0.00016366100240941748</v>
      </c>
      <c r="T204" s="116">
        <v>2.5015019065260835E-05</v>
      </c>
      <c r="U204" s="116">
        <v>5.000801680601198E-05</v>
      </c>
      <c r="V204" s="116">
        <v>-4.7967862404173854E-05</v>
      </c>
      <c r="W204" s="116">
        <v>9.286475721141459E-06</v>
      </c>
      <c r="X204" s="116">
        <v>67.5</v>
      </c>
    </row>
    <row r="205" s="116" customFormat="1" ht="12.75">
      <c r="A205" s="116" t="s">
        <v>132</v>
      </c>
    </row>
    <row r="206" spans="1:24" s="116" customFormat="1" ht="12.75">
      <c r="A206" s="116">
        <v>1900</v>
      </c>
      <c r="B206" s="116">
        <v>97.8</v>
      </c>
      <c r="C206" s="116">
        <v>96</v>
      </c>
      <c r="D206" s="116">
        <v>8.943748813260886</v>
      </c>
      <c r="E206" s="116">
        <v>9.978654329366321</v>
      </c>
      <c r="F206" s="116">
        <v>14.395408620939433</v>
      </c>
      <c r="G206" s="116" t="s">
        <v>59</v>
      </c>
      <c r="H206" s="116">
        <v>7.968332825074405</v>
      </c>
      <c r="I206" s="116">
        <v>38.2683328250744</v>
      </c>
      <c r="J206" s="116" t="s">
        <v>73</v>
      </c>
      <c r="K206" s="116">
        <v>0.534825405107026</v>
      </c>
      <c r="M206" s="116" t="s">
        <v>68</v>
      </c>
      <c r="N206" s="116">
        <v>0.34072456763683856</v>
      </c>
      <c r="X206" s="116">
        <v>67.5</v>
      </c>
    </row>
    <row r="207" spans="1:24" s="116" customFormat="1" ht="12.75">
      <c r="A207" s="116">
        <v>1897</v>
      </c>
      <c r="B207" s="116">
        <v>81.94000244140625</v>
      </c>
      <c r="C207" s="116">
        <v>101.73999786376953</v>
      </c>
      <c r="D207" s="116">
        <v>8.742854118347168</v>
      </c>
      <c r="E207" s="116">
        <v>8.726278305053711</v>
      </c>
      <c r="F207" s="116">
        <v>8.419399138177878</v>
      </c>
      <c r="G207" s="116" t="s">
        <v>56</v>
      </c>
      <c r="H207" s="116">
        <v>8.4409030011212</v>
      </c>
      <c r="I207" s="116">
        <v>22.880905442527453</v>
      </c>
      <c r="J207" s="116" t="s">
        <v>62</v>
      </c>
      <c r="K207" s="116">
        <v>0.6109494202182351</v>
      </c>
      <c r="L207" s="116">
        <v>0.3665324282428924</v>
      </c>
      <c r="M207" s="116">
        <v>0.14463389450454237</v>
      </c>
      <c r="N207" s="116">
        <v>0.07468757801847628</v>
      </c>
      <c r="O207" s="116">
        <v>0.024536846596908593</v>
      </c>
      <c r="P207" s="116">
        <v>0.010514729883310087</v>
      </c>
      <c r="Q207" s="116">
        <v>0.0029866639567731135</v>
      </c>
      <c r="R207" s="116">
        <v>0.0011496671872907795</v>
      </c>
      <c r="S207" s="116">
        <v>0.00032191918427441305</v>
      </c>
      <c r="T207" s="116">
        <v>0.00015470789584957158</v>
      </c>
      <c r="U207" s="116">
        <v>6.531737173084185E-05</v>
      </c>
      <c r="V207" s="116">
        <v>4.2675634574076846E-05</v>
      </c>
      <c r="W207" s="116">
        <v>2.007102169101097E-05</v>
      </c>
      <c r="X207" s="116">
        <v>67.5</v>
      </c>
    </row>
    <row r="208" spans="1:24" s="116" customFormat="1" ht="12.75">
      <c r="A208" s="116">
        <v>1899</v>
      </c>
      <c r="B208" s="116">
        <v>118.04000091552734</v>
      </c>
      <c r="C208" s="116">
        <v>129.94000244140625</v>
      </c>
      <c r="D208" s="116">
        <v>8.582662582397461</v>
      </c>
      <c r="E208" s="116">
        <v>8.880646705627441</v>
      </c>
      <c r="F208" s="116">
        <v>15.421153279644289</v>
      </c>
      <c r="G208" s="116" t="s">
        <v>57</v>
      </c>
      <c r="H208" s="116">
        <v>-7.783761021478199</v>
      </c>
      <c r="I208" s="116">
        <v>42.756239894049145</v>
      </c>
      <c r="J208" s="116" t="s">
        <v>60</v>
      </c>
      <c r="K208" s="116">
        <v>0.6061605724094833</v>
      </c>
      <c r="L208" s="116">
        <v>-0.001993412525349625</v>
      </c>
      <c r="M208" s="116">
        <v>-0.14328543003048938</v>
      </c>
      <c r="N208" s="116">
        <v>-0.0007720296529388723</v>
      </c>
      <c r="O208" s="116">
        <v>0.02437617912860397</v>
      </c>
      <c r="P208" s="116">
        <v>-0.00022824184641448222</v>
      </c>
      <c r="Q208" s="116">
        <v>-0.0029471276878543784</v>
      </c>
      <c r="R208" s="116">
        <v>-6.206511457278564E-05</v>
      </c>
      <c r="S208" s="116">
        <v>0.00032156542844185535</v>
      </c>
      <c r="T208" s="116">
        <v>-1.6264551830101652E-05</v>
      </c>
      <c r="U208" s="116">
        <v>-6.34105537165307E-05</v>
      </c>
      <c r="V208" s="116">
        <v>-4.892199016697609E-06</v>
      </c>
      <c r="W208" s="116">
        <v>2.0069124413775096E-05</v>
      </c>
      <c r="X208" s="116">
        <v>67.5</v>
      </c>
    </row>
    <row r="209" spans="1:24" s="116" customFormat="1" ht="12.75">
      <c r="A209" s="116">
        <v>1898</v>
      </c>
      <c r="B209" s="116">
        <v>107.86000061035156</v>
      </c>
      <c r="C209" s="116">
        <v>111.66000366210938</v>
      </c>
      <c r="D209" s="116">
        <v>9.06534194946289</v>
      </c>
      <c r="E209" s="116">
        <v>9.46245002746582</v>
      </c>
      <c r="F209" s="116">
        <v>19.379031252867826</v>
      </c>
      <c r="G209" s="116" t="s">
        <v>58</v>
      </c>
      <c r="H209" s="116">
        <v>10.487162894106994</v>
      </c>
      <c r="I209" s="116">
        <v>50.84716350445856</v>
      </c>
      <c r="J209" s="116" t="s">
        <v>61</v>
      </c>
      <c r="K209" s="116">
        <v>0.07634497050366248</v>
      </c>
      <c r="L209" s="116">
        <v>-0.3665270075453306</v>
      </c>
      <c r="M209" s="116">
        <v>0.019704034625650225</v>
      </c>
      <c r="N209" s="116">
        <v>-0.07468358775849594</v>
      </c>
      <c r="O209" s="116">
        <v>0.0028033430062047266</v>
      </c>
      <c r="P209" s="116">
        <v>-0.010512252383695868</v>
      </c>
      <c r="Q209" s="116">
        <v>0.0004843552231263106</v>
      </c>
      <c r="R209" s="116">
        <v>-0.0011479906633270844</v>
      </c>
      <c r="S209" s="116">
        <v>1.5087625224319762E-05</v>
      </c>
      <c r="T209" s="116">
        <v>-0.0001538505683836359</v>
      </c>
      <c r="U209" s="116">
        <v>1.5667186320075245E-05</v>
      </c>
      <c r="V209" s="116">
        <v>-4.2394294133540726E-05</v>
      </c>
      <c r="W209" s="116">
        <v>2.759655512002613E-07</v>
      </c>
      <c r="X209" s="116">
        <v>67.5</v>
      </c>
    </row>
    <row r="210" s="116" customFormat="1" ht="12.75">
      <c r="A210" s="116" t="s">
        <v>138</v>
      </c>
    </row>
    <row r="211" spans="1:24" s="116" customFormat="1" ht="12.75">
      <c r="A211" s="116">
        <v>1900</v>
      </c>
      <c r="B211" s="116">
        <v>91.58</v>
      </c>
      <c r="C211" s="116">
        <v>85.58</v>
      </c>
      <c r="D211" s="116">
        <v>9.107080054657995</v>
      </c>
      <c r="E211" s="116">
        <v>10.131133588365055</v>
      </c>
      <c r="F211" s="116">
        <v>17.17923185249005</v>
      </c>
      <c r="G211" s="116" t="s">
        <v>59</v>
      </c>
      <c r="H211" s="116">
        <v>20.757985765531444</v>
      </c>
      <c r="I211" s="116">
        <v>44.83798576553144</v>
      </c>
      <c r="J211" s="116" t="s">
        <v>73</v>
      </c>
      <c r="K211" s="116">
        <v>1.3591867342458424</v>
      </c>
      <c r="M211" s="116" t="s">
        <v>68</v>
      </c>
      <c r="N211" s="116">
        <v>0.7165415448467176</v>
      </c>
      <c r="X211" s="116">
        <v>67.5</v>
      </c>
    </row>
    <row r="212" spans="1:24" s="116" customFormat="1" ht="12.75">
      <c r="A212" s="116">
        <v>1897</v>
      </c>
      <c r="B212" s="116">
        <v>77.44000244140625</v>
      </c>
      <c r="C212" s="116">
        <v>95.44000244140625</v>
      </c>
      <c r="D212" s="116">
        <v>8.787627220153809</v>
      </c>
      <c r="E212" s="116">
        <v>8.872210502624512</v>
      </c>
      <c r="F212" s="116">
        <v>5.549744034914493</v>
      </c>
      <c r="G212" s="116" t="s">
        <v>56</v>
      </c>
      <c r="H212" s="116">
        <v>5.062524196041487</v>
      </c>
      <c r="I212" s="116">
        <v>15.002526637447737</v>
      </c>
      <c r="J212" s="116" t="s">
        <v>62</v>
      </c>
      <c r="K212" s="116">
        <v>1.123985811617375</v>
      </c>
      <c r="L212" s="116">
        <v>0.13333872584048687</v>
      </c>
      <c r="M212" s="116">
        <v>0.2660879624067042</v>
      </c>
      <c r="N212" s="116">
        <v>0.07194765622662921</v>
      </c>
      <c r="O212" s="116">
        <v>0.04514116600299285</v>
      </c>
      <c r="P212" s="116">
        <v>0.0038249599432413784</v>
      </c>
      <c r="Q212" s="116">
        <v>0.005494688168825617</v>
      </c>
      <c r="R212" s="116">
        <v>0.0011074885089410187</v>
      </c>
      <c r="S212" s="116">
        <v>0.0005922520123779322</v>
      </c>
      <c r="T212" s="116">
        <v>5.630634472926271E-05</v>
      </c>
      <c r="U212" s="116">
        <v>0.0001201807843069123</v>
      </c>
      <c r="V212" s="116">
        <v>4.1110585151431654E-05</v>
      </c>
      <c r="W212" s="116">
        <v>3.6929018275427014E-05</v>
      </c>
      <c r="X212" s="116">
        <v>67.5</v>
      </c>
    </row>
    <row r="213" spans="1:24" s="116" customFormat="1" ht="12.75">
      <c r="A213" s="116">
        <v>1899</v>
      </c>
      <c r="B213" s="116">
        <v>114.18000030517578</v>
      </c>
      <c r="C213" s="116">
        <v>122.68000030517578</v>
      </c>
      <c r="D213" s="116">
        <v>8.313714981079102</v>
      </c>
      <c r="E213" s="116">
        <v>8.74792194366455</v>
      </c>
      <c r="F213" s="116">
        <v>13.466061030460322</v>
      </c>
      <c r="G213" s="116" t="s">
        <v>57</v>
      </c>
      <c r="H213" s="116">
        <v>-8.142842288457075</v>
      </c>
      <c r="I213" s="116">
        <v>38.53715801671871</v>
      </c>
      <c r="J213" s="116" t="s">
        <v>60</v>
      </c>
      <c r="K213" s="116">
        <v>1.110930569016532</v>
      </c>
      <c r="L213" s="116">
        <v>0.0007265087388465962</v>
      </c>
      <c r="M213" s="116">
        <v>-0.26344007796575136</v>
      </c>
      <c r="N213" s="116">
        <v>-0.0007436209800261317</v>
      </c>
      <c r="O213" s="116">
        <v>0.044540243807894786</v>
      </c>
      <c r="P213" s="116">
        <v>8.28796692145795E-05</v>
      </c>
      <c r="Q213" s="116">
        <v>-0.005458421955397541</v>
      </c>
      <c r="R213" s="116">
        <v>-5.97589306433578E-05</v>
      </c>
      <c r="S213" s="116">
        <v>0.000576532335375669</v>
      </c>
      <c r="T213" s="116">
        <v>5.8856587066475255E-06</v>
      </c>
      <c r="U213" s="116">
        <v>-0.00012010424969761919</v>
      </c>
      <c r="V213" s="116">
        <v>-4.705206772477375E-06</v>
      </c>
      <c r="W213" s="116">
        <v>3.564897763699222E-05</v>
      </c>
      <c r="X213" s="116">
        <v>67.5</v>
      </c>
    </row>
    <row r="214" spans="1:24" s="116" customFormat="1" ht="12.75">
      <c r="A214" s="116">
        <v>1898</v>
      </c>
      <c r="B214" s="116">
        <v>119.58000183105469</v>
      </c>
      <c r="C214" s="116">
        <v>131.77999877929688</v>
      </c>
      <c r="D214" s="116">
        <v>9.017098426818848</v>
      </c>
      <c r="E214" s="116">
        <v>9.39831829071045</v>
      </c>
      <c r="F214" s="116">
        <v>20.011622009157684</v>
      </c>
      <c r="G214" s="116" t="s">
        <v>58</v>
      </c>
      <c r="H214" s="116">
        <v>0.7339027297433915</v>
      </c>
      <c r="I214" s="116">
        <v>52.81390456079808</v>
      </c>
      <c r="J214" s="116" t="s">
        <v>61</v>
      </c>
      <c r="K214" s="116">
        <v>-0.17081386226466955</v>
      </c>
      <c r="L214" s="116">
        <v>0.13333674659979108</v>
      </c>
      <c r="M214" s="116">
        <v>-0.03744501380892341</v>
      </c>
      <c r="N214" s="116">
        <v>-0.07194381324577731</v>
      </c>
      <c r="O214" s="116">
        <v>-0.007341086407545413</v>
      </c>
      <c r="P214" s="116">
        <v>0.0038240619147487625</v>
      </c>
      <c r="Q214" s="116">
        <v>-0.0006302601284122986</v>
      </c>
      <c r="R214" s="116">
        <v>-0.0011058750687327945</v>
      </c>
      <c r="S214" s="116">
        <v>-0.00013554671678793045</v>
      </c>
      <c r="T214" s="116">
        <v>5.5997888159817555E-05</v>
      </c>
      <c r="U214" s="116">
        <v>-4.288370459337261E-06</v>
      </c>
      <c r="V214" s="116">
        <v>-4.0840436343424956E-05</v>
      </c>
      <c r="W214" s="116">
        <v>-9.638609039900453E-06</v>
      </c>
      <c r="X214" s="116">
        <v>67.5</v>
      </c>
    </row>
    <row r="215" s="116" customFormat="1" ht="12.75">
      <c r="A215" s="116" t="s">
        <v>144</v>
      </c>
    </row>
    <row r="216" spans="1:24" s="116" customFormat="1" ht="12.75">
      <c r="A216" s="116">
        <v>1900</v>
      </c>
      <c r="B216" s="116">
        <v>85.24</v>
      </c>
      <c r="C216" s="116">
        <v>87.44</v>
      </c>
      <c r="D216" s="116">
        <v>9.178168571027431</v>
      </c>
      <c r="E216" s="116">
        <v>9.928475905864667</v>
      </c>
      <c r="F216" s="116">
        <v>13.871643544502303</v>
      </c>
      <c r="G216" s="116" t="s">
        <v>59</v>
      </c>
      <c r="H216" s="116">
        <v>18.175138427835464</v>
      </c>
      <c r="I216" s="116">
        <v>35.91513842783546</v>
      </c>
      <c r="J216" s="116" t="s">
        <v>73</v>
      </c>
      <c r="K216" s="116">
        <v>0.9300112261474044</v>
      </c>
      <c r="M216" s="116" t="s">
        <v>68</v>
      </c>
      <c r="N216" s="116">
        <v>0.4910553290688593</v>
      </c>
      <c r="X216" s="116">
        <v>67.5</v>
      </c>
    </row>
    <row r="217" spans="1:24" s="116" customFormat="1" ht="12.75">
      <c r="A217" s="116">
        <v>1897</v>
      </c>
      <c r="B217" s="116">
        <v>81.95999908447266</v>
      </c>
      <c r="C217" s="116">
        <v>105.86000061035156</v>
      </c>
      <c r="D217" s="116">
        <v>8.78952407836914</v>
      </c>
      <c r="E217" s="116">
        <v>8.910597801208496</v>
      </c>
      <c r="F217" s="116">
        <v>6.749229511151346</v>
      </c>
      <c r="G217" s="116" t="s">
        <v>56</v>
      </c>
      <c r="H217" s="116">
        <v>3.7846091309190086</v>
      </c>
      <c r="I217" s="116">
        <v>18.24460821539166</v>
      </c>
      <c r="J217" s="116" t="s">
        <v>62</v>
      </c>
      <c r="K217" s="116">
        <v>0.9330590037274217</v>
      </c>
      <c r="L217" s="116">
        <v>0.03749965279485981</v>
      </c>
      <c r="M217" s="116">
        <v>0.22088887682575034</v>
      </c>
      <c r="N217" s="116">
        <v>0.08823659321908783</v>
      </c>
      <c r="O217" s="116">
        <v>0.03747322607381674</v>
      </c>
      <c r="P217" s="116">
        <v>0.0010756632788413217</v>
      </c>
      <c r="Q217" s="116">
        <v>0.004561316031739692</v>
      </c>
      <c r="R217" s="116">
        <v>0.0013582069230783972</v>
      </c>
      <c r="S217" s="116">
        <v>0.0004916535402902913</v>
      </c>
      <c r="T217" s="116">
        <v>1.5847788796270366E-05</v>
      </c>
      <c r="U217" s="116">
        <v>9.976406672174528E-05</v>
      </c>
      <c r="V217" s="116">
        <v>5.041473344318099E-05</v>
      </c>
      <c r="W217" s="116">
        <v>3.065749413196558E-05</v>
      </c>
      <c r="X217" s="116">
        <v>67.5</v>
      </c>
    </row>
    <row r="218" spans="1:24" s="116" customFormat="1" ht="12.75">
      <c r="A218" s="116">
        <v>1899</v>
      </c>
      <c r="B218" s="116">
        <v>120.5999984741211</v>
      </c>
      <c r="C218" s="116">
        <v>134.1999969482422</v>
      </c>
      <c r="D218" s="116">
        <v>8.37038803100586</v>
      </c>
      <c r="E218" s="116">
        <v>8.501255989074707</v>
      </c>
      <c r="F218" s="116">
        <v>16.591819332635826</v>
      </c>
      <c r="G218" s="116" t="s">
        <v>57</v>
      </c>
      <c r="H218" s="116">
        <v>-5.92631069743868</v>
      </c>
      <c r="I218" s="116">
        <v>47.17368777668241</v>
      </c>
      <c r="J218" s="116" t="s">
        <v>60</v>
      </c>
      <c r="K218" s="116">
        <v>0.9273988083062398</v>
      </c>
      <c r="L218" s="116">
        <v>0.00020509862438424265</v>
      </c>
      <c r="M218" s="116">
        <v>-0.2192584938792451</v>
      </c>
      <c r="N218" s="116">
        <v>-0.0009121631037352837</v>
      </c>
      <c r="O218" s="116">
        <v>0.037288185623461284</v>
      </c>
      <c r="P218" s="116">
        <v>2.3235517757374992E-05</v>
      </c>
      <c r="Q218" s="116">
        <v>-0.0045115795615620555</v>
      </c>
      <c r="R218" s="116">
        <v>-7.331399415581868E-05</v>
      </c>
      <c r="S218" s="116">
        <v>0.00049140416256218</v>
      </c>
      <c r="T218" s="116">
        <v>1.6399049005402897E-06</v>
      </c>
      <c r="U218" s="116">
        <v>-9.720321967501751E-05</v>
      </c>
      <c r="V218" s="116">
        <v>-5.776199688979988E-06</v>
      </c>
      <c r="W218" s="116">
        <v>3.0657470267166674E-05</v>
      </c>
      <c r="X218" s="116">
        <v>67.5</v>
      </c>
    </row>
    <row r="219" spans="1:24" s="116" customFormat="1" ht="12.75">
      <c r="A219" s="116">
        <v>1898</v>
      </c>
      <c r="B219" s="116">
        <v>118.77999877929688</v>
      </c>
      <c r="C219" s="116">
        <v>121.4800033569336</v>
      </c>
      <c r="D219" s="116">
        <v>8.837634086608887</v>
      </c>
      <c r="E219" s="116">
        <v>9.220476150512695</v>
      </c>
      <c r="F219" s="116">
        <v>21.475564209154534</v>
      </c>
      <c r="G219" s="116" t="s">
        <v>58</v>
      </c>
      <c r="H219" s="116">
        <v>6.546481908477929</v>
      </c>
      <c r="I219" s="116">
        <v>57.826480687774804</v>
      </c>
      <c r="J219" s="116" t="s">
        <v>61</v>
      </c>
      <c r="K219" s="116">
        <v>0.10261849145731534</v>
      </c>
      <c r="L219" s="116">
        <v>0.03749909191286254</v>
      </c>
      <c r="M219" s="116">
        <v>0.02678822067899544</v>
      </c>
      <c r="N219" s="116">
        <v>-0.08823187826054119</v>
      </c>
      <c r="O219" s="116">
        <v>0.003719393134595247</v>
      </c>
      <c r="P219" s="116">
        <v>0.0010754122931053976</v>
      </c>
      <c r="Q219" s="116">
        <v>0.0006717542713679323</v>
      </c>
      <c r="R219" s="116">
        <v>-0.0013562267893530962</v>
      </c>
      <c r="S219" s="116">
        <v>1.5657352794762086E-05</v>
      </c>
      <c r="T219" s="116">
        <v>1.5762713016748623E-05</v>
      </c>
      <c r="U219" s="116">
        <v>2.2458920135908822E-05</v>
      </c>
      <c r="V219" s="116">
        <v>-5.008274019360382E-05</v>
      </c>
      <c r="W219" s="116">
        <v>-3.8252703112008924E-08</v>
      </c>
      <c r="X219" s="116">
        <v>67.5</v>
      </c>
    </row>
    <row r="220" s="116" customFormat="1" ht="12.75">
      <c r="A220" s="116" t="s">
        <v>150</v>
      </c>
    </row>
    <row r="221" spans="1:24" s="116" customFormat="1" ht="12.75">
      <c r="A221" s="116">
        <v>1900</v>
      </c>
      <c r="B221" s="116">
        <v>84.74</v>
      </c>
      <c r="C221" s="116">
        <v>86.04</v>
      </c>
      <c r="D221" s="116">
        <v>8.98317123556104</v>
      </c>
      <c r="E221" s="116">
        <v>9.68349754117824</v>
      </c>
      <c r="F221" s="116">
        <v>14.491999716744502</v>
      </c>
      <c r="G221" s="116" t="s">
        <v>59</v>
      </c>
      <c r="H221" s="116">
        <v>21.094972396589952</v>
      </c>
      <c r="I221" s="116">
        <v>38.33497239658995</v>
      </c>
      <c r="J221" s="116" t="s">
        <v>73</v>
      </c>
      <c r="K221" s="116">
        <v>2.747972885173578</v>
      </c>
      <c r="M221" s="116" t="s">
        <v>68</v>
      </c>
      <c r="N221" s="116">
        <v>1.4234986536794703</v>
      </c>
      <c r="X221" s="116">
        <v>67.5</v>
      </c>
    </row>
    <row r="222" spans="1:24" s="116" customFormat="1" ht="12.75">
      <c r="A222" s="116">
        <v>1897</v>
      </c>
      <c r="B222" s="116">
        <v>91.26000213623047</v>
      </c>
      <c r="C222" s="116">
        <v>91.95999908447266</v>
      </c>
      <c r="D222" s="116">
        <v>8.81671142578125</v>
      </c>
      <c r="E222" s="116">
        <v>8.995634078979492</v>
      </c>
      <c r="F222" s="116">
        <v>8.213578708474595</v>
      </c>
      <c r="G222" s="116" t="s">
        <v>56</v>
      </c>
      <c r="H222" s="116">
        <v>-1.6167473055390502</v>
      </c>
      <c r="I222" s="116">
        <v>22.143254830691422</v>
      </c>
      <c r="J222" s="116" t="s">
        <v>62</v>
      </c>
      <c r="K222" s="116">
        <v>1.6099132778083598</v>
      </c>
      <c r="L222" s="116">
        <v>0.07768070867189374</v>
      </c>
      <c r="M222" s="116">
        <v>0.38112533934099746</v>
      </c>
      <c r="N222" s="116">
        <v>0.024758655000745398</v>
      </c>
      <c r="O222" s="116">
        <v>0.06465686790008604</v>
      </c>
      <c r="P222" s="116">
        <v>0.0022284525357363027</v>
      </c>
      <c r="Q222" s="116">
        <v>0.007870211186941888</v>
      </c>
      <c r="R222" s="116">
        <v>0.0003811253712255187</v>
      </c>
      <c r="S222" s="116">
        <v>0.0008482808402456266</v>
      </c>
      <c r="T222" s="116">
        <v>3.274371473781014E-05</v>
      </c>
      <c r="U222" s="116">
        <v>0.00017212293775812455</v>
      </c>
      <c r="V222" s="116">
        <v>1.4163325546389469E-05</v>
      </c>
      <c r="W222" s="116">
        <v>5.289090648148204E-05</v>
      </c>
      <c r="X222" s="116">
        <v>67.5</v>
      </c>
    </row>
    <row r="223" spans="1:24" s="116" customFormat="1" ht="12.75">
      <c r="A223" s="116">
        <v>1899</v>
      </c>
      <c r="B223" s="116">
        <v>134.47999572753906</v>
      </c>
      <c r="C223" s="116">
        <v>141.27999877929688</v>
      </c>
      <c r="D223" s="116">
        <v>8.495986938476562</v>
      </c>
      <c r="E223" s="116">
        <v>8.563764572143555</v>
      </c>
      <c r="F223" s="116">
        <v>16.79283234877495</v>
      </c>
      <c r="G223" s="116" t="s">
        <v>57</v>
      </c>
      <c r="H223" s="116">
        <v>-19.913187919038222</v>
      </c>
      <c r="I223" s="116">
        <v>47.06680780850084</v>
      </c>
      <c r="J223" s="116" t="s">
        <v>60</v>
      </c>
      <c r="K223" s="116">
        <v>1.5785032016406138</v>
      </c>
      <c r="L223" s="116">
        <v>-0.00042222267937442356</v>
      </c>
      <c r="M223" s="116">
        <v>-0.3728134743991403</v>
      </c>
      <c r="N223" s="116">
        <v>-0.00025543593794684225</v>
      </c>
      <c r="O223" s="116">
        <v>0.06352880222511727</v>
      </c>
      <c r="P223" s="116">
        <v>-4.860381279517308E-05</v>
      </c>
      <c r="Q223" s="116">
        <v>-0.0076530146446430304</v>
      </c>
      <c r="R223" s="116">
        <v>-2.051474290429475E-05</v>
      </c>
      <c r="S223" s="116">
        <v>0.0008422302718596249</v>
      </c>
      <c r="T223" s="116">
        <v>-3.4785266776007826E-06</v>
      </c>
      <c r="U223" s="116">
        <v>-0.0001636625142584856</v>
      </c>
      <c r="V223" s="116">
        <v>-1.6042769804160848E-06</v>
      </c>
      <c r="W223" s="116">
        <v>5.269406105706155E-05</v>
      </c>
      <c r="X223" s="116">
        <v>67.5</v>
      </c>
    </row>
    <row r="224" spans="1:24" s="116" customFormat="1" ht="12.75">
      <c r="A224" s="116">
        <v>1898</v>
      </c>
      <c r="B224" s="116">
        <v>127.76000213623047</v>
      </c>
      <c r="C224" s="116">
        <v>125.95999908447266</v>
      </c>
      <c r="D224" s="116">
        <v>8.556143760681152</v>
      </c>
      <c r="E224" s="116">
        <v>9.232349395751953</v>
      </c>
      <c r="F224" s="116">
        <v>24.091868099600195</v>
      </c>
      <c r="G224" s="116" t="s">
        <v>58</v>
      </c>
      <c r="H224" s="116">
        <v>6.770805903458893</v>
      </c>
      <c r="I224" s="116">
        <v>67.03080803968936</v>
      </c>
      <c r="J224" s="116" t="s">
        <v>61</v>
      </c>
      <c r="K224" s="116">
        <v>0.31646232710069777</v>
      </c>
      <c r="L224" s="116">
        <v>-0.07767956119711703</v>
      </c>
      <c r="M224" s="116">
        <v>0.07916209695448988</v>
      </c>
      <c r="N224" s="116">
        <v>-0.024757337294780718</v>
      </c>
      <c r="O224" s="116">
        <v>0.012025051122182917</v>
      </c>
      <c r="P224" s="116">
        <v>-0.002227922434334582</v>
      </c>
      <c r="Q224" s="116">
        <v>0.0018361892538473615</v>
      </c>
      <c r="R224" s="116">
        <v>-0.00038057284968237044</v>
      </c>
      <c r="S224" s="116">
        <v>0.00010113630945950438</v>
      </c>
      <c r="T224" s="116">
        <v>-3.2558419909207885E-05</v>
      </c>
      <c r="U224" s="116">
        <v>5.3299973068269155E-05</v>
      </c>
      <c r="V224" s="116">
        <v>-1.407217417114767E-05</v>
      </c>
      <c r="W224" s="116">
        <v>4.558938225897362E-06</v>
      </c>
      <c r="X224" s="116">
        <v>67.5</v>
      </c>
    </row>
    <row r="225" spans="1:14" s="116" customFormat="1" ht="12.75">
      <c r="A225" s="116" t="s">
        <v>156</v>
      </c>
      <c r="E225" s="117" t="s">
        <v>106</v>
      </c>
      <c r="F225" s="117">
        <f>MIN(F196:F224)</f>
        <v>5.549744034914493</v>
      </c>
      <c r="G225" s="117"/>
      <c r="H225" s="117"/>
      <c r="I225" s="118"/>
      <c r="J225" s="118" t="s">
        <v>158</v>
      </c>
      <c r="K225" s="117">
        <f>AVERAGE(K223,K218,K213,K208,K203,K198)</f>
        <v>1.007899280925033</v>
      </c>
      <c r="L225" s="117">
        <f>AVERAGE(L223,L218,L213,L208,L203,L198)</f>
        <v>-4.023601717521104E-05</v>
      </c>
      <c r="M225" s="118" t="s">
        <v>108</v>
      </c>
      <c r="N225" s="117" t="e">
        <f>Mittelwert(K221,K216,K211,K206,K201,K196)</f>
        <v>#NAME?</v>
      </c>
    </row>
    <row r="226" spans="5:14" s="116" customFormat="1" ht="12.75">
      <c r="E226" s="117" t="s">
        <v>107</v>
      </c>
      <c r="F226" s="117">
        <f>MAX(F196:F224)</f>
        <v>24.091868099600195</v>
      </c>
      <c r="G226" s="117"/>
      <c r="H226" s="117"/>
      <c r="I226" s="118"/>
      <c r="J226" s="118" t="s">
        <v>159</v>
      </c>
      <c r="K226" s="117">
        <f>AVERAGE(K224,K219,K214,K209,K204,K199)</f>
        <v>0.09268567447226594</v>
      </c>
      <c r="L226" s="117">
        <f>AVERAGE(L224,L219,L214,L209,L204,L199)</f>
        <v>-0.007560657411551726</v>
      </c>
      <c r="M226" s="117"/>
      <c r="N226" s="117"/>
    </row>
    <row r="227" spans="5:14" s="116" customFormat="1" ht="12.75">
      <c r="E227" s="117"/>
      <c r="F227" s="117"/>
      <c r="G227" s="117"/>
      <c r="H227" s="117"/>
      <c r="I227" s="117"/>
      <c r="J227" s="118" t="s">
        <v>112</v>
      </c>
      <c r="K227" s="117">
        <f>ABS(K225/$G$33)</f>
        <v>0.6299370505781455</v>
      </c>
      <c r="L227" s="117">
        <f>ABS(L225/$H$33)</f>
        <v>0.00011176671437558623</v>
      </c>
      <c r="M227" s="118" t="s">
        <v>111</v>
      </c>
      <c r="N227" s="117">
        <f>K227+L227+L228+K228</f>
        <v>0.6874365432158012</v>
      </c>
    </row>
    <row r="228" spans="5:14" s="116" customFormat="1" ht="12.75">
      <c r="E228" s="117"/>
      <c r="F228" s="117"/>
      <c r="G228" s="117"/>
      <c r="H228" s="117"/>
      <c r="I228" s="117"/>
      <c r="J228" s="117"/>
      <c r="K228" s="117">
        <f>ABS(K226/$G$34)</f>
        <v>0.0526623150410602</v>
      </c>
      <c r="L228" s="117">
        <f>ABS(L226/$H$34)</f>
        <v>0.004725410882219829</v>
      </c>
      <c r="M228" s="117"/>
      <c r="N228" s="117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1900</v>
      </c>
      <c r="B231" s="101">
        <v>87.24</v>
      </c>
      <c r="C231" s="101">
        <v>93.14</v>
      </c>
      <c r="D231" s="101">
        <v>9.244146205056218</v>
      </c>
      <c r="E231" s="101">
        <v>9.991499958699874</v>
      </c>
      <c r="F231" s="101">
        <v>15.654351169206642</v>
      </c>
      <c r="G231" s="101" t="s">
        <v>59</v>
      </c>
      <c r="H231" s="101">
        <v>20.504864623299632</v>
      </c>
      <c r="I231" s="101">
        <v>40.24486462329963</v>
      </c>
      <c r="J231" s="101" t="s">
        <v>73</v>
      </c>
      <c r="K231" s="101">
        <v>1.5099428834134245</v>
      </c>
      <c r="M231" s="101" t="s">
        <v>68</v>
      </c>
      <c r="N231" s="101">
        <v>0.7902169821281309</v>
      </c>
      <c r="X231" s="101">
        <v>67.5</v>
      </c>
    </row>
    <row r="232" spans="1:24" s="101" customFormat="1" ht="12.75" hidden="1">
      <c r="A232" s="101">
        <v>1897</v>
      </c>
      <c r="B232" s="101">
        <v>85.81999969482422</v>
      </c>
      <c r="C232" s="101">
        <v>104.91999816894531</v>
      </c>
      <c r="D232" s="101">
        <v>8.864821434020996</v>
      </c>
      <c r="E232" s="101">
        <v>9.081722259521484</v>
      </c>
      <c r="F232" s="101">
        <v>8.68804878029684</v>
      </c>
      <c r="G232" s="101" t="s">
        <v>56</v>
      </c>
      <c r="H232" s="101">
        <v>4.969947982090638</v>
      </c>
      <c r="I232" s="101">
        <v>23.289947676914856</v>
      </c>
      <c r="J232" s="101" t="s">
        <v>62</v>
      </c>
      <c r="K232" s="101">
        <v>1.1913865669880106</v>
      </c>
      <c r="L232" s="101">
        <v>0.03557204461603658</v>
      </c>
      <c r="M232" s="101">
        <v>0.2820444022394517</v>
      </c>
      <c r="N232" s="101">
        <v>0.08602292402265536</v>
      </c>
      <c r="O232" s="101">
        <v>0.047848117739307534</v>
      </c>
      <c r="P232" s="101">
        <v>0.0010205451380787482</v>
      </c>
      <c r="Q232" s="101">
        <v>0.005824176696334234</v>
      </c>
      <c r="R232" s="101">
        <v>0.0013241436695608504</v>
      </c>
      <c r="S232" s="101">
        <v>0.0006277662001188611</v>
      </c>
      <c r="T232" s="101">
        <v>1.4989519817572179E-05</v>
      </c>
      <c r="U232" s="101">
        <v>0.0001273818484043148</v>
      </c>
      <c r="V232" s="101">
        <v>4.915409605696802E-05</v>
      </c>
      <c r="W232" s="101">
        <v>3.9143269017392124E-05</v>
      </c>
      <c r="X232" s="101">
        <v>67.5</v>
      </c>
    </row>
    <row r="233" spans="1:24" s="101" customFormat="1" ht="12.75" hidden="1">
      <c r="A233" s="101">
        <v>1898</v>
      </c>
      <c r="B233" s="101">
        <v>126.36000061035156</v>
      </c>
      <c r="C233" s="101">
        <v>127.55999755859375</v>
      </c>
      <c r="D233" s="101">
        <v>8.972701072692871</v>
      </c>
      <c r="E233" s="101">
        <v>9.469499588012695</v>
      </c>
      <c r="F233" s="101">
        <v>18.263407199094825</v>
      </c>
      <c r="G233" s="101" t="s">
        <v>57</v>
      </c>
      <c r="H233" s="101">
        <v>-10.4076208550416</v>
      </c>
      <c r="I233" s="101">
        <v>48.45237975530996</v>
      </c>
      <c r="J233" s="101" t="s">
        <v>60</v>
      </c>
      <c r="K233" s="101">
        <v>1.1892460775572329</v>
      </c>
      <c r="L233" s="101">
        <v>-0.00019244710348727717</v>
      </c>
      <c r="M233" s="101">
        <v>-0.28132732942661304</v>
      </c>
      <c r="N233" s="101">
        <v>-0.0008891338879177557</v>
      </c>
      <c r="O233" s="101">
        <v>0.047790297676659696</v>
      </c>
      <c r="P233" s="101">
        <v>-2.22921590447706E-05</v>
      </c>
      <c r="Q233" s="101">
        <v>-0.005796480579287362</v>
      </c>
      <c r="R233" s="101">
        <v>-7.14610049630879E-05</v>
      </c>
      <c r="S233" s="101">
        <v>0.0006276598819554239</v>
      </c>
      <c r="T233" s="101">
        <v>-1.6049992657642828E-06</v>
      </c>
      <c r="U233" s="101">
        <v>-0.000125395078684355</v>
      </c>
      <c r="V233" s="101">
        <v>-5.627808112266057E-06</v>
      </c>
      <c r="W233" s="101">
        <v>3.909127747057268E-05</v>
      </c>
      <c r="X233" s="101">
        <v>67.5</v>
      </c>
    </row>
    <row r="234" spans="1:24" s="101" customFormat="1" ht="12.75" hidden="1">
      <c r="A234" s="101">
        <v>1899</v>
      </c>
      <c r="B234" s="101">
        <v>117.77999877929688</v>
      </c>
      <c r="C234" s="101">
        <v>130.67999267578125</v>
      </c>
      <c r="D234" s="101">
        <v>8.785374641418457</v>
      </c>
      <c r="E234" s="101">
        <v>8.73364543914795</v>
      </c>
      <c r="F234" s="101">
        <v>21.127864207200986</v>
      </c>
      <c r="G234" s="101" t="s">
        <v>58</v>
      </c>
      <c r="H234" s="101">
        <v>6.9462470029166</v>
      </c>
      <c r="I234" s="101">
        <v>57.226245782213475</v>
      </c>
      <c r="J234" s="101" t="s">
        <v>61</v>
      </c>
      <c r="K234" s="101">
        <v>0.07138430509722181</v>
      </c>
      <c r="L234" s="101">
        <v>-0.03557152403647694</v>
      </c>
      <c r="M234" s="101">
        <v>0.020099217703671422</v>
      </c>
      <c r="N234" s="101">
        <v>-0.08601832885110529</v>
      </c>
      <c r="O234" s="101">
        <v>0.0023515567547671788</v>
      </c>
      <c r="P234" s="101">
        <v>-0.001020301640938254</v>
      </c>
      <c r="Q234" s="101">
        <v>0.0005673156829025564</v>
      </c>
      <c r="R234" s="101">
        <v>-0.0013222139699790424</v>
      </c>
      <c r="S234" s="101">
        <v>-1.1553120590448276E-05</v>
      </c>
      <c r="T234" s="101">
        <v>-1.490334464871175E-05</v>
      </c>
      <c r="U234" s="101">
        <v>2.2410032232111098E-05</v>
      </c>
      <c r="V234" s="101">
        <v>-4.883086047807423E-05</v>
      </c>
      <c r="W234" s="101">
        <v>-2.0168131015607755E-06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1900</v>
      </c>
      <c r="B236" s="101">
        <v>83.84</v>
      </c>
      <c r="C236" s="101">
        <v>83.04</v>
      </c>
      <c r="D236" s="101">
        <v>9.075670344572332</v>
      </c>
      <c r="E236" s="101">
        <v>10.122999817468102</v>
      </c>
      <c r="F236" s="101">
        <v>16.132174390486945</v>
      </c>
      <c r="G236" s="101" t="s">
        <v>59</v>
      </c>
      <c r="H236" s="101">
        <v>25.897116616746366</v>
      </c>
      <c r="I236" s="101">
        <v>42.23711661674637</v>
      </c>
      <c r="J236" s="101" t="s">
        <v>73</v>
      </c>
      <c r="K236" s="101">
        <v>1.4907140183580447</v>
      </c>
      <c r="M236" s="101" t="s">
        <v>68</v>
      </c>
      <c r="N236" s="101">
        <v>0.8797308576740465</v>
      </c>
      <c r="X236" s="101">
        <v>67.5</v>
      </c>
    </row>
    <row r="237" spans="1:24" s="101" customFormat="1" ht="12.75" hidden="1">
      <c r="A237" s="101">
        <v>1897</v>
      </c>
      <c r="B237" s="101">
        <v>86.23999786376953</v>
      </c>
      <c r="C237" s="101">
        <v>112.83999633789062</v>
      </c>
      <c r="D237" s="101">
        <v>8.672329902648926</v>
      </c>
      <c r="E237" s="101">
        <v>8.799660682678223</v>
      </c>
      <c r="F237" s="101">
        <v>6.738122640587847</v>
      </c>
      <c r="G237" s="101" t="s">
        <v>56</v>
      </c>
      <c r="H237" s="101">
        <v>-0.27594433219674386</v>
      </c>
      <c r="I237" s="101">
        <v>18.464053531572787</v>
      </c>
      <c r="J237" s="101" t="s">
        <v>62</v>
      </c>
      <c r="K237" s="101">
        <v>1.0867267518579762</v>
      </c>
      <c r="L237" s="101">
        <v>0.48351301414580916</v>
      </c>
      <c r="M237" s="101">
        <v>0.25726741353104493</v>
      </c>
      <c r="N237" s="101">
        <v>0.08740688631887417</v>
      </c>
      <c r="O237" s="101">
        <v>0.04364467234110264</v>
      </c>
      <c r="P237" s="101">
        <v>0.013870365825693416</v>
      </c>
      <c r="Q237" s="101">
        <v>0.005312531655445762</v>
      </c>
      <c r="R237" s="101">
        <v>0.0013454215579322684</v>
      </c>
      <c r="S237" s="101">
        <v>0.0005726293358147646</v>
      </c>
      <c r="T237" s="101">
        <v>0.00020411923493544415</v>
      </c>
      <c r="U237" s="101">
        <v>0.00011620421785695279</v>
      </c>
      <c r="V237" s="101">
        <v>4.993752140153359E-05</v>
      </c>
      <c r="W237" s="101">
        <v>3.5708871312058614E-05</v>
      </c>
      <c r="X237" s="101">
        <v>67.5</v>
      </c>
    </row>
    <row r="238" spans="1:24" s="101" customFormat="1" ht="12.75" hidden="1">
      <c r="A238" s="101">
        <v>1898</v>
      </c>
      <c r="B238" s="101">
        <v>115.41999816894531</v>
      </c>
      <c r="C238" s="101">
        <v>115.81999969482422</v>
      </c>
      <c r="D238" s="101">
        <v>9.21019458770752</v>
      </c>
      <c r="E238" s="101">
        <v>9.51020336151123</v>
      </c>
      <c r="F238" s="101">
        <v>17.639533975195974</v>
      </c>
      <c r="G238" s="101" t="s">
        <v>57</v>
      </c>
      <c r="H238" s="101">
        <v>-2.3504028203332723</v>
      </c>
      <c r="I238" s="101">
        <v>45.56959534861205</v>
      </c>
      <c r="J238" s="101" t="s">
        <v>60</v>
      </c>
      <c r="K238" s="101">
        <v>1.086356860446077</v>
      </c>
      <c r="L238" s="101">
        <v>0.0026319008390889007</v>
      </c>
      <c r="M238" s="101">
        <v>-0.2572395357513985</v>
      </c>
      <c r="N238" s="101">
        <v>-0.0009036501988803505</v>
      </c>
      <c r="O238" s="101">
        <v>0.04361500018877086</v>
      </c>
      <c r="P238" s="101">
        <v>0.00030087502453310865</v>
      </c>
      <c r="Q238" s="101">
        <v>-0.0053121795736641685</v>
      </c>
      <c r="R238" s="101">
        <v>-7.261402039162732E-05</v>
      </c>
      <c r="S238" s="101">
        <v>0.0005695108249974995</v>
      </c>
      <c r="T238" s="101">
        <v>2.1409600305849038E-05</v>
      </c>
      <c r="U238" s="101">
        <v>-0.00011572630568719487</v>
      </c>
      <c r="V238" s="101">
        <v>-5.718980652616145E-06</v>
      </c>
      <c r="W238" s="101">
        <v>3.5371948692280926E-05</v>
      </c>
      <c r="X238" s="101">
        <v>67.5</v>
      </c>
    </row>
    <row r="239" spans="1:24" s="101" customFormat="1" ht="12.75" hidden="1">
      <c r="A239" s="101">
        <v>1899</v>
      </c>
      <c r="B239" s="101">
        <v>121.94000244140625</v>
      </c>
      <c r="C239" s="101">
        <v>136.44000244140625</v>
      </c>
      <c r="D239" s="101">
        <v>8.746159553527832</v>
      </c>
      <c r="E239" s="101">
        <v>8.92548656463623</v>
      </c>
      <c r="F239" s="101">
        <v>19.674091459506247</v>
      </c>
      <c r="G239" s="101" t="s">
        <v>58</v>
      </c>
      <c r="H239" s="101">
        <v>-0.9031107950693809</v>
      </c>
      <c r="I239" s="101">
        <v>53.53689164633686</v>
      </c>
      <c r="J239" s="101" t="s">
        <v>61</v>
      </c>
      <c r="K239" s="101">
        <v>-0.02835145438121894</v>
      </c>
      <c r="L239" s="101">
        <v>0.4835058509949374</v>
      </c>
      <c r="M239" s="101">
        <v>-0.003787256442155686</v>
      </c>
      <c r="N239" s="101">
        <v>-0.08740221503073395</v>
      </c>
      <c r="O239" s="101">
        <v>-0.0016090936255319568</v>
      </c>
      <c r="P239" s="101">
        <v>0.013867102161525167</v>
      </c>
      <c r="Q239" s="101">
        <v>6.116181209265992E-05</v>
      </c>
      <c r="R239" s="101">
        <v>-0.001343460595846211</v>
      </c>
      <c r="S239" s="101">
        <v>-5.968062035808576E-05</v>
      </c>
      <c r="T239" s="101">
        <v>0.00020299332768683516</v>
      </c>
      <c r="U239" s="101">
        <v>1.052817266861017E-05</v>
      </c>
      <c r="V239" s="101">
        <v>-4.960896394829897E-05</v>
      </c>
      <c r="W239" s="101">
        <v>-4.893744587921234E-06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1900</v>
      </c>
      <c r="B241" s="101">
        <v>97.8</v>
      </c>
      <c r="C241" s="101">
        <v>96</v>
      </c>
      <c r="D241" s="101">
        <v>8.943748813260886</v>
      </c>
      <c r="E241" s="101">
        <v>9.978654329366321</v>
      </c>
      <c r="F241" s="101">
        <v>17.36948181820507</v>
      </c>
      <c r="G241" s="101" t="s">
        <v>59</v>
      </c>
      <c r="H241" s="101">
        <v>15.874521941064025</v>
      </c>
      <c r="I241" s="101">
        <v>46.17452194106402</v>
      </c>
      <c r="J241" s="101" t="s">
        <v>73</v>
      </c>
      <c r="K241" s="101">
        <v>0.7531780994496547</v>
      </c>
      <c r="M241" s="101" t="s">
        <v>68</v>
      </c>
      <c r="N241" s="101">
        <v>0.400066907523541</v>
      </c>
      <c r="X241" s="101">
        <v>67.5</v>
      </c>
    </row>
    <row r="242" spans="1:24" s="101" customFormat="1" ht="12.75" hidden="1">
      <c r="A242" s="101">
        <v>1897</v>
      </c>
      <c r="B242" s="101">
        <v>81.94000244140625</v>
      </c>
      <c r="C242" s="101">
        <v>101.73999786376953</v>
      </c>
      <c r="D242" s="101">
        <v>8.742854118347168</v>
      </c>
      <c r="E242" s="101">
        <v>8.726278305053711</v>
      </c>
      <c r="F242" s="101">
        <v>8.419399138177878</v>
      </c>
      <c r="G242" s="101" t="s">
        <v>56</v>
      </c>
      <c r="H242" s="101">
        <v>8.4409030011212</v>
      </c>
      <c r="I242" s="101">
        <v>22.880905442527453</v>
      </c>
      <c r="J242" s="101" t="s">
        <v>62</v>
      </c>
      <c r="K242" s="101">
        <v>0.8360901033456972</v>
      </c>
      <c r="L242" s="101">
        <v>0.08883131801361266</v>
      </c>
      <c r="M242" s="101">
        <v>0.1979324294825136</v>
      </c>
      <c r="N242" s="101">
        <v>0.07688202362032807</v>
      </c>
      <c r="O242" s="101">
        <v>0.03357882256882692</v>
      </c>
      <c r="P242" s="101">
        <v>0.0025481697628373583</v>
      </c>
      <c r="Q242" s="101">
        <v>0.004087305895238763</v>
      </c>
      <c r="R242" s="101">
        <v>0.0011834443516260088</v>
      </c>
      <c r="S242" s="101">
        <v>0.0004405588339227376</v>
      </c>
      <c r="T242" s="101">
        <v>3.750610277133149E-05</v>
      </c>
      <c r="U242" s="101">
        <v>8.940425337192972E-05</v>
      </c>
      <c r="V242" s="101">
        <v>4.392516659028596E-05</v>
      </c>
      <c r="W242" s="101">
        <v>2.7469896741603483E-05</v>
      </c>
      <c r="X242" s="101">
        <v>67.5</v>
      </c>
    </row>
    <row r="243" spans="1:24" s="101" customFormat="1" ht="12.75" hidden="1">
      <c r="A243" s="101">
        <v>1898</v>
      </c>
      <c r="B243" s="101">
        <v>107.86000061035156</v>
      </c>
      <c r="C243" s="101">
        <v>111.66000366210938</v>
      </c>
      <c r="D243" s="101">
        <v>9.06534194946289</v>
      </c>
      <c r="E243" s="101">
        <v>9.46245002746582</v>
      </c>
      <c r="F243" s="101">
        <v>13.946802459949627</v>
      </c>
      <c r="G243" s="101" t="s">
        <v>57</v>
      </c>
      <c r="H243" s="101">
        <v>-3.7660483228501676</v>
      </c>
      <c r="I243" s="101">
        <v>36.59395228750139</v>
      </c>
      <c r="J243" s="101" t="s">
        <v>60</v>
      </c>
      <c r="K243" s="101">
        <v>0.7540180568234688</v>
      </c>
      <c r="L243" s="101">
        <v>0.0004844003853805769</v>
      </c>
      <c r="M243" s="101">
        <v>-0.17946375171880236</v>
      </c>
      <c r="N243" s="101">
        <v>-0.000794745165015293</v>
      </c>
      <c r="O243" s="101">
        <v>0.03012437765810609</v>
      </c>
      <c r="P243" s="101">
        <v>5.5239201203619443E-05</v>
      </c>
      <c r="Q243" s="101">
        <v>-0.0037498650689919612</v>
      </c>
      <c r="R243" s="101">
        <v>-6.387471793202823E-05</v>
      </c>
      <c r="S243" s="101">
        <v>0.00038119394781142987</v>
      </c>
      <c r="T243" s="101">
        <v>3.920236314433399E-06</v>
      </c>
      <c r="U243" s="101">
        <v>-8.458208305849809E-05</v>
      </c>
      <c r="V243" s="101">
        <v>-5.033459539548688E-06</v>
      </c>
      <c r="W243" s="101">
        <v>2.3299147242872895E-05</v>
      </c>
      <c r="X243" s="101">
        <v>67.5</v>
      </c>
    </row>
    <row r="244" spans="1:24" s="101" customFormat="1" ht="12.75" hidden="1">
      <c r="A244" s="101">
        <v>1899</v>
      </c>
      <c r="B244" s="101">
        <v>118.04000091552734</v>
      </c>
      <c r="C244" s="101">
        <v>129.94000244140625</v>
      </c>
      <c r="D244" s="101">
        <v>8.582662582397461</v>
      </c>
      <c r="E244" s="101">
        <v>8.880646705627441</v>
      </c>
      <c r="F244" s="101">
        <v>17.912934417051492</v>
      </c>
      <c r="G244" s="101" t="s">
        <v>58</v>
      </c>
      <c r="H244" s="101">
        <v>-0.875121301576101</v>
      </c>
      <c r="I244" s="101">
        <v>49.66487961395124</v>
      </c>
      <c r="J244" s="101" t="s">
        <v>61</v>
      </c>
      <c r="K244" s="101">
        <v>-0.3612525860070469</v>
      </c>
      <c r="L244" s="101">
        <v>0.08882999727739627</v>
      </c>
      <c r="M244" s="101">
        <v>-0.08348657652498565</v>
      </c>
      <c r="N244" s="101">
        <v>-0.07687791578912223</v>
      </c>
      <c r="O244" s="101">
        <v>-0.014834392330680709</v>
      </c>
      <c r="P244" s="101">
        <v>0.0025475709550253915</v>
      </c>
      <c r="Q244" s="101">
        <v>-0.0016262169122252593</v>
      </c>
      <c r="R244" s="101">
        <v>-0.001181719321076121</v>
      </c>
      <c r="S244" s="101">
        <v>-0.00022086932856170665</v>
      </c>
      <c r="T244" s="101">
        <v>3.730066343019487E-05</v>
      </c>
      <c r="U244" s="101">
        <v>-2.8965354243950408E-05</v>
      </c>
      <c r="V244" s="101">
        <v>-4.363581722677026E-05</v>
      </c>
      <c r="W244" s="101">
        <v>-1.4551459196564655E-05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1900</v>
      </c>
      <c r="B246" s="101">
        <v>91.58</v>
      </c>
      <c r="C246" s="101">
        <v>85.58</v>
      </c>
      <c r="D246" s="101">
        <v>9.107080054657995</v>
      </c>
      <c r="E246" s="101">
        <v>10.131133588365055</v>
      </c>
      <c r="F246" s="101">
        <v>14.868493909048583</v>
      </c>
      <c r="G246" s="101" t="s">
        <v>59</v>
      </c>
      <c r="H246" s="101">
        <v>14.72693409188608</v>
      </c>
      <c r="I246" s="101">
        <v>38.80693409188608</v>
      </c>
      <c r="J246" s="101" t="s">
        <v>73</v>
      </c>
      <c r="K246" s="101">
        <v>1.3190307723699586</v>
      </c>
      <c r="M246" s="101" t="s">
        <v>68</v>
      </c>
      <c r="N246" s="101">
        <v>0.7252078999319405</v>
      </c>
      <c r="X246" s="101">
        <v>67.5</v>
      </c>
    </row>
    <row r="247" spans="1:24" s="101" customFormat="1" ht="12.75" hidden="1">
      <c r="A247" s="101">
        <v>1897</v>
      </c>
      <c r="B247" s="101">
        <v>77.44000244140625</v>
      </c>
      <c r="C247" s="101">
        <v>95.44000244140625</v>
      </c>
      <c r="D247" s="101">
        <v>8.787627220153809</v>
      </c>
      <c r="E247" s="101">
        <v>8.872210502624512</v>
      </c>
      <c r="F247" s="101">
        <v>5.549744034914493</v>
      </c>
      <c r="G247" s="101" t="s">
        <v>56</v>
      </c>
      <c r="H247" s="101">
        <v>5.062524196041487</v>
      </c>
      <c r="I247" s="101">
        <v>15.002526637447737</v>
      </c>
      <c r="J247" s="101" t="s">
        <v>62</v>
      </c>
      <c r="K247" s="101">
        <v>1.0776673871378628</v>
      </c>
      <c r="L247" s="101">
        <v>0.29110400055561686</v>
      </c>
      <c r="M247" s="101">
        <v>0.25512320271975386</v>
      </c>
      <c r="N247" s="101">
        <v>0.07656308292046188</v>
      </c>
      <c r="O247" s="101">
        <v>0.04328101622562931</v>
      </c>
      <c r="P247" s="101">
        <v>0.00835092014549418</v>
      </c>
      <c r="Q247" s="101">
        <v>0.005268258486010395</v>
      </c>
      <c r="R247" s="101">
        <v>0.0011785332016827769</v>
      </c>
      <c r="S247" s="101">
        <v>0.0005678388540202054</v>
      </c>
      <c r="T247" s="101">
        <v>0.00012285383945375791</v>
      </c>
      <c r="U247" s="101">
        <v>0.00011521757394609682</v>
      </c>
      <c r="V247" s="101">
        <v>4.375171782974132E-05</v>
      </c>
      <c r="W247" s="101">
        <v>3.540538156622103E-05</v>
      </c>
      <c r="X247" s="101">
        <v>67.5</v>
      </c>
    </row>
    <row r="248" spans="1:24" s="101" customFormat="1" ht="12.75" hidden="1">
      <c r="A248" s="101">
        <v>1898</v>
      </c>
      <c r="B248" s="101">
        <v>119.58000183105469</v>
      </c>
      <c r="C248" s="101">
        <v>131.77999877929688</v>
      </c>
      <c r="D248" s="101">
        <v>9.017098426818848</v>
      </c>
      <c r="E248" s="101">
        <v>9.39831829071045</v>
      </c>
      <c r="F248" s="101">
        <v>15.045026982986666</v>
      </c>
      <c r="G248" s="101" t="s">
        <v>57</v>
      </c>
      <c r="H248" s="101">
        <v>-12.373744195842903</v>
      </c>
      <c r="I248" s="101">
        <v>39.70625763521179</v>
      </c>
      <c r="J248" s="101" t="s">
        <v>60</v>
      </c>
      <c r="K248" s="101">
        <v>1.0434059864925047</v>
      </c>
      <c r="L248" s="101">
        <v>-0.0015829788627621344</v>
      </c>
      <c r="M248" s="101">
        <v>-0.24627071219713106</v>
      </c>
      <c r="N248" s="101">
        <v>-0.0007913091463945172</v>
      </c>
      <c r="O248" s="101">
        <v>0.04201936514315312</v>
      </c>
      <c r="P248" s="101">
        <v>-0.00018136159275726601</v>
      </c>
      <c r="Q248" s="101">
        <v>-0.0050476060654069295</v>
      </c>
      <c r="R248" s="101">
        <v>-6.360697999086737E-05</v>
      </c>
      <c r="S248" s="101">
        <v>0.0005592190607581582</v>
      </c>
      <c r="T248" s="101">
        <v>-1.2930243854911861E-05</v>
      </c>
      <c r="U248" s="101">
        <v>-0.00010742926151103785</v>
      </c>
      <c r="V248" s="101">
        <v>-5.0095785979123515E-06</v>
      </c>
      <c r="W248" s="101">
        <v>3.505246647753649E-05</v>
      </c>
      <c r="X248" s="101">
        <v>67.5</v>
      </c>
    </row>
    <row r="249" spans="1:24" s="101" customFormat="1" ht="12.75" hidden="1">
      <c r="A249" s="101">
        <v>1899</v>
      </c>
      <c r="B249" s="101">
        <v>114.18000030517578</v>
      </c>
      <c r="C249" s="101">
        <v>122.68000030517578</v>
      </c>
      <c r="D249" s="101">
        <v>8.313714981079102</v>
      </c>
      <c r="E249" s="101">
        <v>8.74792194366455</v>
      </c>
      <c r="F249" s="101">
        <v>20.566400992779304</v>
      </c>
      <c r="G249" s="101" t="s">
        <v>58</v>
      </c>
      <c r="H249" s="101">
        <v>12.176902474422242</v>
      </c>
      <c r="I249" s="101">
        <v>58.85690277959802</v>
      </c>
      <c r="J249" s="101" t="s">
        <v>61</v>
      </c>
      <c r="K249" s="101">
        <v>0.269575489709564</v>
      </c>
      <c r="L249" s="101">
        <v>-0.2910996965257859</v>
      </c>
      <c r="M249" s="101">
        <v>0.06662270543817987</v>
      </c>
      <c r="N249" s="101">
        <v>-0.07655899356783862</v>
      </c>
      <c r="O249" s="101">
        <v>0.010373973129402083</v>
      </c>
      <c r="P249" s="101">
        <v>-0.008348950547769048</v>
      </c>
      <c r="Q249" s="101">
        <v>0.0015087148451207444</v>
      </c>
      <c r="R249" s="101">
        <v>-0.0011768154738807178</v>
      </c>
      <c r="S249" s="101">
        <v>9.856473111485481E-05</v>
      </c>
      <c r="T249" s="101">
        <v>-0.00012217149693108552</v>
      </c>
      <c r="U249" s="101">
        <v>4.1641843345574056E-05</v>
      </c>
      <c r="V249" s="101">
        <v>-4.346397284331753E-05</v>
      </c>
      <c r="W249" s="101">
        <v>4.986545667181304E-06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1900</v>
      </c>
      <c r="B251" s="101">
        <v>85.24</v>
      </c>
      <c r="C251" s="101">
        <v>87.44</v>
      </c>
      <c r="D251" s="101">
        <v>9.178168571027431</v>
      </c>
      <c r="E251" s="101">
        <v>9.928475905864667</v>
      </c>
      <c r="F251" s="101">
        <v>15.66568095978313</v>
      </c>
      <c r="G251" s="101" t="s">
        <v>59</v>
      </c>
      <c r="H251" s="101">
        <v>22.820089251998155</v>
      </c>
      <c r="I251" s="101">
        <v>40.56008925199815</v>
      </c>
      <c r="J251" s="101" t="s">
        <v>73</v>
      </c>
      <c r="K251" s="101">
        <v>1.3690729628365763</v>
      </c>
      <c r="M251" s="101" t="s">
        <v>68</v>
      </c>
      <c r="N251" s="101">
        <v>0.7335463284028946</v>
      </c>
      <c r="X251" s="101">
        <v>67.5</v>
      </c>
    </row>
    <row r="252" spans="1:24" s="101" customFormat="1" ht="12.75" hidden="1">
      <c r="A252" s="101">
        <v>1897</v>
      </c>
      <c r="B252" s="101">
        <v>81.95999908447266</v>
      </c>
      <c r="C252" s="101">
        <v>105.86000061035156</v>
      </c>
      <c r="D252" s="101">
        <v>8.78952407836914</v>
      </c>
      <c r="E252" s="101">
        <v>8.910597801208496</v>
      </c>
      <c r="F252" s="101">
        <v>6.749229511151346</v>
      </c>
      <c r="G252" s="101" t="s">
        <v>56</v>
      </c>
      <c r="H252" s="101">
        <v>3.7846091309190086</v>
      </c>
      <c r="I252" s="101">
        <v>18.24460821539166</v>
      </c>
      <c r="J252" s="101" t="s">
        <v>62</v>
      </c>
      <c r="K252" s="101">
        <v>1.1189990248497546</v>
      </c>
      <c r="L252" s="101">
        <v>0.19057299400836464</v>
      </c>
      <c r="M252" s="101">
        <v>0.2649074726068656</v>
      </c>
      <c r="N252" s="101">
        <v>0.09131413330043667</v>
      </c>
      <c r="O252" s="101">
        <v>0.04494085623251031</v>
      </c>
      <c r="P252" s="101">
        <v>0.00546683247867384</v>
      </c>
      <c r="Q252" s="101">
        <v>0.005470300989900634</v>
      </c>
      <c r="R252" s="101">
        <v>0.0014055805877043457</v>
      </c>
      <c r="S252" s="101">
        <v>0.0005896294122167517</v>
      </c>
      <c r="T252" s="101">
        <v>8.046562971075905E-05</v>
      </c>
      <c r="U252" s="101">
        <v>0.00011964880293965772</v>
      </c>
      <c r="V252" s="101">
        <v>5.217309554463524E-05</v>
      </c>
      <c r="W252" s="101">
        <v>3.676678132878756E-05</v>
      </c>
      <c r="X252" s="101">
        <v>67.5</v>
      </c>
    </row>
    <row r="253" spans="1:24" s="101" customFormat="1" ht="12.75" hidden="1">
      <c r="A253" s="101">
        <v>1898</v>
      </c>
      <c r="B253" s="101">
        <v>118.77999877929688</v>
      </c>
      <c r="C253" s="101">
        <v>121.4800033569336</v>
      </c>
      <c r="D253" s="101">
        <v>8.837634086608887</v>
      </c>
      <c r="E253" s="101">
        <v>9.220476150512695</v>
      </c>
      <c r="F253" s="101">
        <v>16.71817394133905</v>
      </c>
      <c r="G253" s="101" t="s">
        <v>57</v>
      </c>
      <c r="H253" s="101">
        <v>-6.263572056426511</v>
      </c>
      <c r="I253" s="101">
        <v>45.01642672287037</v>
      </c>
      <c r="J253" s="101" t="s">
        <v>60</v>
      </c>
      <c r="K253" s="101">
        <v>1.1184969239469387</v>
      </c>
      <c r="L253" s="101">
        <v>0.0010380769591146585</v>
      </c>
      <c r="M253" s="101">
        <v>-0.26486171021349525</v>
      </c>
      <c r="N253" s="101">
        <v>-0.0009439418797016621</v>
      </c>
      <c r="O253" s="101">
        <v>0.0449035587624046</v>
      </c>
      <c r="P253" s="101">
        <v>0.00011850850632225292</v>
      </c>
      <c r="Q253" s="101">
        <v>-0.005470141035423276</v>
      </c>
      <c r="R253" s="101">
        <v>-7.586112904686847E-05</v>
      </c>
      <c r="S253" s="101">
        <v>0.0005861748711312684</v>
      </c>
      <c r="T253" s="101">
        <v>8.42205388974926E-06</v>
      </c>
      <c r="U253" s="101">
        <v>-0.00011919737610130905</v>
      </c>
      <c r="V253" s="101">
        <v>-5.975385046564515E-06</v>
      </c>
      <c r="W253" s="101">
        <v>3.639979920330193E-05</v>
      </c>
      <c r="X253" s="101">
        <v>67.5</v>
      </c>
    </row>
    <row r="254" spans="1:24" s="101" customFormat="1" ht="12.75" hidden="1">
      <c r="A254" s="101">
        <v>1899</v>
      </c>
      <c r="B254" s="101">
        <v>120.5999984741211</v>
      </c>
      <c r="C254" s="101">
        <v>134.1999969482422</v>
      </c>
      <c r="D254" s="101">
        <v>8.37038803100586</v>
      </c>
      <c r="E254" s="101">
        <v>8.501255989074707</v>
      </c>
      <c r="F254" s="101">
        <v>19.740633414971608</v>
      </c>
      <c r="G254" s="101" t="s">
        <v>58</v>
      </c>
      <c r="H254" s="101">
        <v>3.026364678838533</v>
      </c>
      <c r="I254" s="101">
        <v>56.12636315295963</v>
      </c>
      <c r="J254" s="101" t="s">
        <v>61</v>
      </c>
      <c r="K254" s="101">
        <v>-0.03351788680597294</v>
      </c>
      <c r="L254" s="101">
        <v>0.19057016671436044</v>
      </c>
      <c r="M254" s="101">
        <v>-0.004923769464517133</v>
      </c>
      <c r="N254" s="101">
        <v>-0.09130925426339688</v>
      </c>
      <c r="O254" s="101">
        <v>-0.0018305653177195821</v>
      </c>
      <c r="P254" s="101">
        <v>0.005465547830164185</v>
      </c>
      <c r="Q254" s="101">
        <v>4.1832674863436336E-05</v>
      </c>
      <c r="R254" s="101">
        <v>-0.001403531929679916</v>
      </c>
      <c r="S254" s="101">
        <v>-6.373275614087984E-05</v>
      </c>
      <c r="T254" s="101">
        <v>8.002366258193354E-05</v>
      </c>
      <c r="U254" s="101">
        <v>1.0383716842062084E-05</v>
      </c>
      <c r="V254" s="101">
        <v>-5.182978557021948E-05</v>
      </c>
      <c r="W254" s="101">
        <v>-5.181778385668536E-06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1900</v>
      </c>
      <c r="B256" s="101">
        <v>84.74</v>
      </c>
      <c r="C256" s="101">
        <v>86.04</v>
      </c>
      <c r="D256" s="101">
        <v>8.98317123556104</v>
      </c>
      <c r="E256" s="101">
        <v>9.68349754117824</v>
      </c>
      <c r="F256" s="101">
        <v>16.772767295788263</v>
      </c>
      <c r="G256" s="101" t="s">
        <v>59</v>
      </c>
      <c r="H256" s="101">
        <v>27.12817443182439</v>
      </c>
      <c r="I256" s="101">
        <v>44.368174431824386</v>
      </c>
      <c r="J256" s="101" t="s">
        <v>73</v>
      </c>
      <c r="K256" s="101">
        <v>3.0916844064518734</v>
      </c>
      <c r="M256" s="101" t="s">
        <v>68</v>
      </c>
      <c r="N256" s="101">
        <v>1.6288175852674966</v>
      </c>
      <c r="X256" s="101">
        <v>67.5</v>
      </c>
    </row>
    <row r="257" spans="1:24" s="101" customFormat="1" ht="12.75" hidden="1">
      <c r="A257" s="101">
        <v>1897</v>
      </c>
      <c r="B257" s="101">
        <v>91.26000213623047</v>
      </c>
      <c r="C257" s="101">
        <v>91.95999908447266</v>
      </c>
      <c r="D257" s="101">
        <v>8.81671142578125</v>
      </c>
      <c r="E257" s="101">
        <v>8.995634078979492</v>
      </c>
      <c r="F257" s="101">
        <v>8.213578708474595</v>
      </c>
      <c r="G257" s="101" t="s">
        <v>56</v>
      </c>
      <c r="H257" s="101">
        <v>-1.6167473055390502</v>
      </c>
      <c r="I257" s="101">
        <v>22.143254830691422</v>
      </c>
      <c r="J257" s="101" t="s">
        <v>62</v>
      </c>
      <c r="K257" s="101">
        <v>1.6898573684995355</v>
      </c>
      <c r="L257" s="101">
        <v>0.2655776575287985</v>
      </c>
      <c r="M257" s="101">
        <v>0.4000506269423786</v>
      </c>
      <c r="N257" s="101">
        <v>0.02758947481377777</v>
      </c>
      <c r="O257" s="101">
        <v>0.06786749962301741</v>
      </c>
      <c r="P257" s="101">
        <v>0.007618509474610444</v>
      </c>
      <c r="Q257" s="101">
        <v>0.008261006109585018</v>
      </c>
      <c r="R257" s="101">
        <v>0.00042469802530248037</v>
      </c>
      <c r="S257" s="101">
        <v>0.0008904091651393007</v>
      </c>
      <c r="T257" s="101">
        <v>0.00011214935565337124</v>
      </c>
      <c r="U257" s="101">
        <v>0.00018067749485094797</v>
      </c>
      <c r="V257" s="101">
        <v>1.5777373901211724E-05</v>
      </c>
      <c r="W257" s="101">
        <v>5.551965747221333E-05</v>
      </c>
      <c r="X257" s="101">
        <v>67.5</v>
      </c>
    </row>
    <row r="258" spans="1:24" s="101" customFormat="1" ht="12.75" hidden="1">
      <c r="A258" s="101">
        <v>1898</v>
      </c>
      <c r="B258" s="101">
        <v>127.76000213623047</v>
      </c>
      <c r="C258" s="101">
        <v>125.95999908447266</v>
      </c>
      <c r="D258" s="101">
        <v>8.556143760681152</v>
      </c>
      <c r="E258" s="101">
        <v>9.232349395751953</v>
      </c>
      <c r="F258" s="101">
        <v>15.617486436613861</v>
      </c>
      <c r="G258" s="101" t="s">
        <v>57</v>
      </c>
      <c r="H258" s="101">
        <v>-16.807467402633435</v>
      </c>
      <c r="I258" s="101">
        <v>43.452534733597034</v>
      </c>
      <c r="J258" s="101" t="s">
        <v>60</v>
      </c>
      <c r="K258" s="101">
        <v>1.6898402209713124</v>
      </c>
      <c r="L258" s="101">
        <v>0.0014455913003401522</v>
      </c>
      <c r="M258" s="101">
        <v>-0.4000411998761227</v>
      </c>
      <c r="N258" s="101">
        <v>-0.0002847283441495639</v>
      </c>
      <c r="O258" s="101">
        <v>0.06785956348850797</v>
      </c>
      <c r="P258" s="101">
        <v>0.00016508758741070768</v>
      </c>
      <c r="Q258" s="101">
        <v>-0.008256477999341101</v>
      </c>
      <c r="R258" s="101">
        <v>-2.2857130738965713E-05</v>
      </c>
      <c r="S258" s="101">
        <v>0.0008873551661628048</v>
      </c>
      <c r="T258" s="101">
        <v>1.173695467471473E-05</v>
      </c>
      <c r="U258" s="101">
        <v>-0.00017953699310212468</v>
      </c>
      <c r="V258" s="101">
        <v>-1.7879444402010182E-06</v>
      </c>
      <c r="W258" s="101">
        <v>5.514622427727371E-05</v>
      </c>
      <c r="X258" s="101">
        <v>67.5</v>
      </c>
    </row>
    <row r="259" spans="1:24" s="101" customFormat="1" ht="12.75" hidden="1">
      <c r="A259" s="101">
        <v>1899</v>
      </c>
      <c r="B259" s="101">
        <v>134.47999572753906</v>
      </c>
      <c r="C259" s="101">
        <v>141.27999877929688</v>
      </c>
      <c r="D259" s="101">
        <v>8.495986938476562</v>
      </c>
      <c r="E259" s="101">
        <v>8.563764572143555</v>
      </c>
      <c r="F259" s="101">
        <v>23.311163924254338</v>
      </c>
      <c r="G259" s="101" t="s">
        <v>58</v>
      </c>
      <c r="H259" s="101">
        <v>-1.6436635694098527</v>
      </c>
      <c r="I259" s="101">
        <v>65.33633215812921</v>
      </c>
      <c r="J259" s="101" t="s">
        <v>61</v>
      </c>
      <c r="K259" s="101">
        <v>-0.0076127169789089125</v>
      </c>
      <c r="L259" s="101">
        <v>0.2655737231811087</v>
      </c>
      <c r="M259" s="101">
        <v>0.0027463646265975528</v>
      </c>
      <c r="N259" s="101">
        <v>-0.02758800555078449</v>
      </c>
      <c r="O259" s="101">
        <v>-0.0010378575188459051</v>
      </c>
      <c r="P259" s="101">
        <v>0.00761672060031166</v>
      </c>
      <c r="Q259" s="101">
        <v>0.0002734830689409513</v>
      </c>
      <c r="R259" s="101">
        <v>-0.00042408249700996633</v>
      </c>
      <c r="S259" s="101">
        <v>-7.368371901748411E-05</v>
      </c>
      <c r="T259" s="101">
        <v>0.0001115335011036148</v>
      </c>
      <c r="U259" s="101">
        <v>2.026882466898287E-05</v>
      </c>
      <c r="V259" s="101">
        <v>-1.567573863961093E-05</v>
      </c>
      <c r="W259" s="101">
        <v>-6.428554564793006E-06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5.549744034914493</v>
      </c>
      <c r="G260" s="102"/>
      <c r="H260" s="102"/>
      <c r="I260" s="115"/>
      <c r="J260" s="115" t="s">
        <v>158</v>
      </c>
      <c r="K260" s="102">
        <f>AVERAGE(K258,K253,K248,K243,K238,K233)</f>
        <v>1.146894021039589</v>
      </c>
      <c r="L260" s="102">
        <f>AVERAGE(L258,L253,L248,L243,L238,L233)</f>
        <v>0.0006374239196124794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23.311163924254338</v>
      </c>
      <c r="G261" s="102"/>
      <c r="H261" s="102"/>
      <c r="I261" s="115"/>
      <c r="J261" s="115" t="s">
        <v>159</v>
      </c>
      <c r="K261" s="102">
        <f>AVERAGE(K259,K254,K249,K244,K239,K234)</f>
        <v>-0.014962474894393644</v>
      </c>
      <c r="L261" s="102">
        <f>AVERAGE(L259,L254,L249,L244,L239,L234)</f>
        <v>0.11696808626759002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0.7168087631497431</v>
      </c>
      <c r="L262" s="102">
        <f>ABS(L260/$H$33)</f>
        <v>0.001770621998923554</v>
      </c>
      <c r="M262" s="115" t="s">
        <v>111</v>
      </c>
      <c r="N262" s="102">
        <f>K262+L262+L263+K263</f>
        <v>0.8001858452559067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0.008501406189996388</v>
      </c>
      <c r="L263" s="102">
        <f>ABS(L261/$H$34)</f>
        <v>0.07310505391724376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Krasniq</cp:lastModifiedBy>
  <cp:lastPrinted>2004-10-07T06:02:00Z</cp:lastPrinted>
  <dcterms:created xsi:type="dcterms:W3CDTF">2003-07-09T12:58:06Z</dcterms:created>
  <dcterms:modified xsi:type="dcterms:W3CDTF">2005-01-03T14:17:49Z</dcterms:modified>
  <cp:category/>
  <cp:version/>
  <cp:contentType/>
  <cp:contentStatus/>
</cp:coreProperties>
</file>