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<sst xmlns="http://schemas.openxmlformats.org/spreadsheetml/2006/main" count="711" uniqueCount="166">
  <si>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</si>
  <si>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</si>
  <si>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</si>
  <si>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</si>
  <si>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</si>
  <si>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</si>
  <si>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</si>
  <si>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</si>
  <si>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</si>
  <si>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</si>
  <si>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</si>
  <si>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</si>
  <si>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</si>
  <si>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</si>
  <si>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</si>
  <si>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</si>
  <si>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</si>
  <si>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</si>
  <si>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</si>
  <si>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</si>
  <si>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</si>
  <si>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</si>
  <si>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</si>
  <si>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</si>
  <si>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</si>
  <si>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</si>
  <si>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</si>
  <si>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</si>
  <si>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</si>
  <si>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</si>
  <si>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</si>
  <si>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</si>
  <si>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</si>
  <si>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</si>
  <si>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</si>
  <si>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</si>
  <si>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</si>
  <si>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</si>
  <si>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</si>
  <si>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</si>
  <si>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</si>
  <si>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</si>
  <si>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</si>
  <si>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</si>
  <si>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</si>
  <si>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</si>
  <si>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</si>
  <si>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</si>
  <si>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</si>
  <si>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</si>
  <si>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</si>
  <si>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</si>
  <si>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</si>
  <si>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</si>
  <si>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</si>
  <si>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</si>
  <si>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</si>
  <si>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</si>
  <si>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</si>
  <si>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</si>
  <si>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</si>
  <si>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</si>
  <si>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</si>
  <si>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</si>
  <si>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</si>
  <si>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</si>
  <si>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</si>
  <si>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</si>
  <si>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</si>
  <si>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</si>
  <si>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</si>
  <si>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</si>
  <si>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</si>
  <si>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</si>
  <si>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</si>
  <si>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</si>
  <si>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</si>
  <si>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</si>
  <si>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</si>
  <si>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</si>
  <si>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</si>
  <si>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</si>
  <si>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</si>
  <si>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</si>
  <si>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</si>
  <si>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</si>
  <si>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</si>
  <si>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</si>
  <si>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</si>
  <si>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</si>
  <si>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</si>
  <si>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</si>
  <si>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</si>
  <si>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</si>
  <si>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</si>
  <si>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</si>
  <si>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</si>
  <si>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</si>
  <si>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</si>
  <si>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</si>
  <si>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</si>
  <si>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</si>
  <si>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</si>
  <si>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</si>
  <si>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</si>
  <si>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</si>
  <si>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</si>
  <si>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</si>
  <si>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</si>
  <si>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</si>
  <si>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</si>
  <si>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</si>
  <si>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</si>
  <si>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</si>
  <si>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</si>
  <si>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</si>
  <si>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</si>
  <si>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</si>
  <si>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</si>
  <si>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</si>
  <si>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</si>
  <si>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</si>
  <si>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</si>
  <si>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</si>
  <si>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</si>
  <si>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</si>
  <si>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</si>
  <si>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</si>
  <si>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</si>
  <si>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</si>
  <si>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</si>
  <si>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</si>
  <si>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</si>
  <si>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</si>
  <si>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</si>
  <si>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</si>
  <si>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</si>
  <si>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</si>
  <si>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</si>
  <si>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</si>
  <si>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</si>
  <si>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</si>
  <si>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</si>
  <si>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</si>
  <si>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</si>
  <si>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</si>
  <si>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</si>
  <si>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</si>
  <si>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</si>
  <si>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</si>
  <si>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</si>
  <si>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</si>
  <si>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</si>
  <si>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</si>
  <si>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</si>
  <si>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</si>
  <si>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</si>
  <si>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</si>
  <si>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Cas 1</t>
  </si>
  <si>
    <t>Mittelwert Normal</t>
  </si>
  <si>
    <t>Mittelwert skew</t>
  </si>
  <si>
    <t>OK</t>
  </si>
  <si>
    <t>Macro date :10/11/2004</t>
  </si>
  <si>
    <t>made with heads -1 mm</t>
  </si>
  <si>
    <t>AP  451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</si>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</sst>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173" fontId="0" fillId="0" borderId="9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8" xfId="0" applyNumberFormat="1" applyFont="1" applyBorder="1" applyAlignment="1" applyProtection="1">
      <alignment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175" fontId="1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110.8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10.701367582067022</v>
      </c>
      <c r="C41" s="2">
        <f aca="true" t="shared" si="0" ref="C41:C55">($B$41*H41+$B$42*J41+$B$43*L41+$B$44*N41+$B$45*P41+$B$46*R41+$B$47*T41+$B$48*V41)/100</f>
        <v>1.868019238970727E-08</v>
      </c>
      <c r="D41" s="2">
        <f aca="true" t="shared" si="1" ref="D41:D55">($B$41*I41+$B$42*K41+$B$43*M41+$B$44*O41+$B$45*Q41+$B$46*S41+$B$47*U41+$B$48*W41)/100</f>
        <v>-3.336982945451076E-08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11.732688791526385</v>
      </c>
      <c r="C42" s="2">
        <f t="shared" si="0"/>
        <v>-1.662554462056282E-10</v>
      </c>
      <c r="D42" s="2">
        <f t="shared" si="1"/>
        <v>-6.196786317523126E-08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0.2573870699160068</v>
      </c>
      <c r="C43" s="2">
        <f t="shared" si="0"/>
        <v>-0.22715501727766532</v>
      </c>
      <c r="D43" s="2">
        <f t="shared" si="1"/>
        <v>-0.4008179151893817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5.8673257792413835</v>
      </c>
      <c r="C44" s="2">
        <f t="shared" si="0"/>
        <v>0.0007078980299198984</v>
      </c>
      <c r="D44" s="2">
        <f t="shared" si="1"/>
        <v>0.12986830313068787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10.701367582067022</v>
      </c>
      <c r="C45" s="2">
        <f t="shared" si="0"/>
        <v>0.052694277051511154</v>
      </c>
      <c r="D45" s="2">
        <f t="shared" si="1"/>
        <v>-0.09549347289809018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11.732688791526385</v>
      </c>
      <c r="C46" s="2">
        <f t="shared" si="0"/>
        <v>-0.0011541937833831153</v>
      </c>
      <c r="D46" s="2">
        <f t="shared" si="1"/>
        <v>-0.11159470912945814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0.2573870699160068</v>
      </c>
      <c r="C47" s="2">
        <f t="shared" si="0"/>
        <v>-0.00929607660725158</v>
      </c>
      <c r="D47" s="2">
        <f t="shared" si="1"/>
        <v>-0.01599811347379097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5.8673257792413835</v>
      </c>
      <c r="C48" s="2">
        <f t="shared" si="0"/>
        <v>8.095105820047842E-05</v>
      </c>
      <c r="D48" s="2">
        <f t="shared" si="1"/>
        <v>0.003724572322731571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0.0010360276841558749</v>
      </c>
      <c r="D49" s="2">
        <f t="shared" si="1"/>
        <v>-0.001999930425317248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-9.278327750940873E-05</v>
      </c>
      <c r="D50" s="2">
        <f t="shared" si="1"/>
        <v>-0.0017153263094941656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-0.0001358325151736866</v>
      </c>
      <c r="D51" s="2">
        <f t="shared" si="1"/>
        <v>-0.00020118573704952056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5.759448259220724E-06</v>
      </c>
      <c r="D52" s="2">
        <f t="shared" si="1"/>
        <v>5.449359024167345E-05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1.9104472971789113E-05</v>
      </c>
      <c r="D53" s="2">
        <f t="shared" si="1"/>
        <v>-4.5412824980120586E-05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-7.32319461329006E-06</v>
      </c>
      <c r="D54" s="2">
        <f t="shared" si="1"/>
        <v>-6.332338440221503E-05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-8.877617614707745E-06</v>
      </c>
      <c r="D55" s="2">
        <f t="shared" si="1"/>
        <v>-1.225173017099699E-05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1" t="s">
        <v>162</v>
      </c>
    </row>
    <row r="31" s="28" customFormat="1" ht="12.75"/>
    <row r="32" spans="1:22" s="28" customFormat="1" ht="12.75">
      <c r="A32" s="112"/>
      <c r="B32" s="113"/>
      <c r="C32" s="113"/>
      <c r="D32" s="113"/>
      <c r="E32" s="113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101" t="s">
        <v>106</v>
      </c>
      <c r="N32" s="101">
        <f>MIN(N3:N31)</f>
        <v>0</v>
      </c>
      <c r="O32" s="101"/>
      <c r="P32" s="101"/>
      <c r="Q32" s="114"/>
      <c r="R32" s="114" t="s">
        <v>104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AVERAGE(S28,S23,S18,S13,S8,S3)</f>
        <v>#DIV/0!</v>
      </c>
    </row>
    <row r="33" spans="1:22" s="28" customFormat="1" ht="12.75">
      <c r="A33" s="112"/>
      <c r="B33" s="113"/>
      <c r="C33" s="113"/>
      <c r="D33" s="113"/>
      <c r="E33" s="113"/>
      <c r="F33" s="105" t="s">
        <v>109</v>
      </c>
      <c r="G33" s="106">
        <v>1.6</v>
      </c>
      <c r="H33" s="107">
        <v>0.36</v>
      </c>
      <c r="I33" s="106" t="s">
        <v>85</v>
      </c>
      <c r="J33" s="107">
        <v>-0.106</v>
      </c>
      <c r="K33" s="108">
        <v>45</v>
      </c>
      <c r="L33" s="107"/>
      <c r="M33" s="101" t="s">
        <v>107</v>
      </c>
      <c r="N33" s="101">
        <f>MAX(N3:N31)</f>
        <v>0</v>
      </c>
      <c r="O33" s="101"/>
      <c r="P33" s="101"/>
      <c r="Q33" s="114"/>
      <c r="R33" s="114" t="s">
        <v>105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s="28" customFormat="1" ht="12.75">
      <c r="A34" s="112"/>
      <c r="B34" s="113"/>
      <c r="C34" s="113"/>
      <c r="D34" s="113"/>
      <c r="E34" s="113"/>
      <c r="F34" s="109" t="s">
        <v>110</v>
      </c>
      <c r="G34" s="110">
        <v>1.76</v>
      </c>
      <c r="H34" s="111">
        <v>1.6</v>
      </c>
      <c r="I34" s="106" t="s">
        <v>84</v>
      </c>
      <c r="J34" s="107">
        <v>0.82</v>
      </c>
      <c r="K34" s="105" t="s">
        <v>113</v>
      </c>
      <c r="L34" s="107"/>
      <c r="M34" s="101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s="28" customFormat="1" ht="12.75">
      <c r="A35" s="112"/>
      <c r="B35" s="113"/>
      <c r="C35" s="113"/>
      <c r="D35" s="113"/>
      <c r="E35" s="113"/>
      <c r="F35" s="101"/>
      <c r="G35" s="101"/>
      <c r="H35" s="101"/>
      <c r="I35" s="109" t="s">
        <v>86</v>
      </c>
      <c r="J35" s="111">
        <v>333</v>
      </c>
      <c r="K35" s="109">
        <v>5</v>
      </c>
      <c r="L35" s="111"/>
      <c r="M35" s="101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A13" sqref="A13:B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1915</v>
      </c>
      <c r="B3" s="31">
        <v>137.37333333333336</v>
      </c>
      <c r="C3" s="31">
        <v>143.69</v>
      </c>
      <c r="D3" s="31">
        <v>8.926378598741426</v>
      </c>
      <c r="E3" s="31">
        <v>9.832669377738089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1916</v>
      </c>
      <c r="B4" s="36">
        <v>129</v>
      </c>
      <c r="C4" s="36">
        <v>131.11666666666665</v>
      </c>
      <c r="D4" s="36">
        <v>8.913002679585775</v>
      </c>
      <c r="E4" s="36">
        <v>9.327600807269377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1914</v>
      </c>
      <c r="B5" s="41">
        <v>110.80333333333333</v>
      </c>
      <c r="C5" s="41">
        <v>125.62</v>
      </c>
      <c r="D5" s="41">
        <v>8.785884568193534</v>
      </c>
      <c r="E5" s="41">
        <v>9.101673569083015</v>
      </c>
      <c r="F5" s="37" t="s">
        <v>71</v>
      </c>
      <c r="I5" s="118">
        <v>2996</v>
      </c>
    </row>
    <row r="6" spans="1:6" s="33" customFormat="1" ht="13.5" thickBot="1">
      <c r="A6" s="42">
        <v>1913</v>
      </c>
      <c r="B6" s="43">
        <v>126.19333333333333</v>
      </c>
      <c r="C6" s="43">
        <v>147.39333333333335</v>
      </c>
      <c r="D6" s="43">
        <v>8.933890814854273</v>
      </c>
      <c r="E6" s="43">
        <v>9.136981402226194</v>
      </c>
      <c r="F6" s="44" t="s">
        <v>72</v>
      </c>
    </row>
    <row r="7" spans="1:6" s="33" customFormat="1" ht="12.75">
      <c r="A7" s="45" t="s">
        <v>158</v>
      </c>
      <c r="B7" s="45"/>
      <c r="C7" s="45"/>
      <c r="D7" s="45"/>
      <c r="E7" s="45"/>
      <c r="F7" s="45"/>
    </row>
    <row r="8" ht="12.75"/>
    <row r="9" spans="1:3" ht="24" customHeight="1">
      <c r="A9" s="119" t="s">
        <v>115</v>
      </c>
      <c r="B9" s="120"/>
      <c r="C9" s="46" t="s">
        <v>161</v>
      </c>
    </row>
    <row r="10" spans="1:6" ht="15">
      <c r="A10" s="47"/>
      <c r="B10" s="47"/>
      <c r="C10" s="99"/>
      <c r="D10" s="47"/>
      <c r="E10" s="47"/>
      <c r="F10" s="47"/>
    </row>
    <row r="11" spans="1:5" s="33" customFormat="1" ht="12.75">
      <c r="A11" s="48"/>
      <c r="B11" s="49"/>
      <c r="C11" s="49"/>
      <c r="D11" s="50" t="s">
        <v>102</v>
      </c>
      <c r="E11" s="50" t="s">
        <v>165</v>
      </c>
    </row>
    <row r="12" spans="1:5" s="33" customFormat="1" ht="12.75">
      <c r="A12" s="51"/>
      <c r="B12" s="52"/>
      <c r="C12" s="52"/>
      <c r="D12" s="52"/>
      <c r="E12" s="52"/>
    </row>
    <row r="13" spans="1:5" s="33" customFormat="1" ht="27" thickBot="1">
      <c r="A13" s="121" t="s">
        <v>164</v>
      </c>
      <c r="B13" s="121"/>
      <c r="C13" s="52"/>
      <c r="D13" s="52"/>
      <c r="E13" s="52"/>
    </row>
    <row r="14" spans="1:11" s="33" customFormat="1" ht="12.75">
      <c r="A14" s="51"/>
      <c r="B14" s="52"/>
      <c r="C14" s="52"/>
      <c r="D14" s="52"/>
      <c r="E14" s="52"/>
      <c r="F14" s="38" t="s">
        <v>89</v>
      </c>
      <c r="K14" s="38" t="s">
        <v>89</v>
      </c>
    </row>
    <row r="15" spans="1:11" s="33" customFormat="1" ht="13.5" thickBot="1">
      <c r="A15" s="53" t="s">
        <v>100</v>
      </c>
      <c r="B15" s="54"/>
      <c r="C15" s="54"/>
      <c r="D15" s="54"/>
      <c r="E15" s="54"/>
      <c r="F15" s="118">
        <v>2999</v>
      </c>
      <c r="K15" s="118">
        <v>2986</v>
      </c>
    </row>
    <row r="16" ht="12.75">
      <c r="A16" s="55" t="s">
        <v>103</v>
      </c>
    </row>
    <row r="17" s="33" customFormat="1" ht="13.5" thickBot="1"/>
    <row r="18" spans="1:6" ht="51">
      <c r="A18" s="56"/>
      <c r="B18" s="57" t="s">
        <v>63</v>
      </c>
      <c r="C18" s="57" t="s">
        <v>76</v>
      </c>
      <c r="D18" s="58" t="s">
        <v>77</v>
      </c>
      <c r="E18" s="33"/>
      <c r="F18" s="59"/>
    </row>
    <row r="19" spans="1:11" ht="12.75">
      <c r="A19" s="60" t="s">
        <v>56</v>
      </c>
      <c r="B19" s="61">
        <v>10.701367582067022</v>
      </c>
      <c r="C19" s="61">
        <v>72.20136758206702</v>
      </c>
      <c r="D19" s="62">
        <v>27.031166578263576</v>
      </c>
      <c r="K19" s="63" t="s">
        <v>93</v>
      </c>
    </row>
    <row r="20" spans="1:11" ht="12.75">
      <c r="A20" s="60" t="s">
        <v>57</v>
      </c>
      <c r="B20" s="61">
        <v>11.732688791526385</v>
      </c>
      <c r="C20" s="61">
        <v>55.03602212485971</v>
      </c>
      <c r="D20" s="62">
        <v>20.326375005337788</v>
      </c>
      <c r="F20" s="64" t="s">
        <v>95</v>
      </c>
      <c r="K20" s="65" t="s">
        <v>92</v>
      </c>
    </row>
    <row r="21" spans="1:6" ht="13.5" thickBot="1">
      <c r="A21" s="60" t="s">
        <v>58</v>
      </c>
      <c r="B21" s="61">
        <v>0.2573870699160068</v>
      </c>
      <c r="C21" s="61">
        <v>58.95072040324933</v>
      </c>
      <c r="D21" s="62">
        <v>22.12464384592875</v>
      </c>
      <c r="F21" s="39" t="s">
        <v>96</v>
      </c>
    </row>
    <row r="22" spans="1:11" ht="16.5" thickBot="1">
      <c r="A22" s="66" t="s">
        <v>59</v>
      </c>
      <c r="B22" s="67">
        <v>5.8673257792413835</v>
      </c>
      <c r="C22" s="67">
        <v>75.74065911257475</v>
      </c>
      <c r="D22" s="68">
        <v>28.388796979754407</v>
      </c>
      <c r="F22" s="39" t="s">
        <v>94</v>
      </c>
      <c r="I22" s="38" t="s">
        <v>89</v>
      </c>
      <c r="K22" s="69" t="s">
        <v>98</v>
      </c>
    </row>
    <row r="23" spans="1:11" ht="16.5" thickBot="1">
      <c r="A23" s="70" t="s">
        <v>97</v>
      </c>
      <c r="B23" s="71"/>
      <c r="C23" s="71"/>
      <c r="D23" s="72">
        <v>16.68128168588038</v>
      </c>
      <c r="I23" s="118">
        <v>3018</v>
      </c>
      <c r="K23" s="69" t="s">
        <v>99</v>
      </c>
    </row>
    <row r="24" ht="12.75"/>
    <row r="25" ht="13.5" thickBot="1"/>
    <row r="26" spans="1:9" ht="12.75">
      <c r="A26" s="73" t="s">
        <v>51</v>
      </c>
      <c r="B26" s="74">
        <v>3</v>
      </c>
      <c r="C26" s="74">
        <v>4</v>
      </c>
      <c r="D26" s="74">
        <v>5</v>
      </c>
      <c r="E26" s="74">
        <v>6</v>
      </c>
      <c r="F26" s="74">
        <v>7</v>
      </c>
      <c r="G26" s="74">
        <v>8</v>
      </c>
      <c r="H26" s="74">
        <v>9</v>
      </c>
      <c r="I26" s="75">
        <v>10</v>
      </c>
    </row>
    <row r="27" spans="1:9" ht="12.75">
      <c r="A27" s="76" t="s">
        <v>60</v>
      </c>
      <c r="B27" s="77">
        <v>-0.22715501727766532</v>
      </c>
      <c r="C27" s="77">
        <v>0.0007078980299198984</v>
      </c>
      <c r="D27" s="77">
        <v>0.052694277051511154</v>
      </c>
      <c r="E27" s="77">
        <v>-0.0011541937833831153</v>
      </c>
      <c r="F27" s="77">
        <v>-0.00929607660725158</v>
      </c>
      <c r="G27" s="77">
        <v>8.095105820047842E-05</v>
      </c>
      <c r="H27" s="77">
        <v>0.0010360276841558749</v>
      </c>
      <c r="I27" s="78">
        <v>-9.278327750940873E-05</v>
      </c>
    </row>
    <row r="28" spans="1:9" ht="13.5" thickBot="1">
      <c r="A28" s="79" t="s">
        <v>61</v>
      </c>
      <c r="B28" s="80">
        <v>-0.4008179151893817</v>
      </c>
      <c r="C28" s="80">
        <v>0.12986830313068787</v>
      </c>
      <c r="D28" s="80">
        <v>-0.09549347289809018</v>
      </c>
      <c r="E28" s="80">
        <v>-0.11159470912945814</v>
      </c>
      <c r="F28" s="80">
        <v>-0.01599811347379097</v>
      </c>
      <c r="G28" s="80">
        <v>0.003724572322731571</v>
      </c>
      <c r="H28" s="80">
        <v>-0.001999930425317248</v>
      </c>
      <c r="I28" s="81">
        <v>-0.0017153263094941656</v>
      </c>
    </row>
    <row r="29" ht="12.75">
      <c r="A29" s="82" t="s">
        <v>90</v>
      </c>
    </row>
    <row r="30" spans="6:12" ht="12.75">
      <c r="F30" s="28"/>
      <c r="G30" s="28"/>
      <c r="H30" s="28"/>
      <c r="I30" s="28"/>
      <c r="J30" s="101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3"/>
      <c r="B32" s="84"/>
      <c r="C32" s="84"/>
      <c r="D32" s="84"/>
      <c r="E32" s="84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98" t="s">
        <v>106</v>
      </c>
      <c r="N32" s="101">
        <f>MIN(N3:N31)</f>
        <v>0</v>
      </c>
      <c r="O32" s="101"/>
      <c r="P32" s="101"/>
      <c r="Q32" s="114"/>
      <c r="R32" s="114" t="s">
        <v>159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Mittelwert(S28,S23,S18,S13,S8,S3)</f>
        <v>#NAME?</v>
      </c>
    </row>
    <row r="33" spans="1:22" ht="12.75">
      <c r="A33" s="83"/>
      <c r="B33" s="84"/>
      <c r="C33" s="84"/>
      <c r="D33" s="84"/>
      <c r="E33" s="84"/>
      <c r="F33" s="105" t="s">
        <v>109</v>
      </c>
      <c r="G33" s="106">
        <f>param!G33</f>
        <v>1.6</v>
      </c>
      <c r="H33" s="107">
        <f>param!H33</f>
        <v>0.36</v>
      </c>
      <c r="I33" s="106" t="s">
        <v>85</v>
      </c>
      <c r="J33" s="107">
        <f>param!J33</f>
        <v>-0.106</v>
      </c>
      <c r="K33" s="106">
        <f>param!K33</f>
        <v>45</v>
      </c>
      <c r="L33" s="107"/>
      <c r="M33" s="98" t="s">
        <v>107</v>
      </c>
      <c r="N33" s="101">
        <f>MAX(N3:N31)</f>
        <v>0</v>
      </c>
      <c r="O33" s="101"/>
      <c r="P33" s="101"/>
      <c r="Q33" s="114"/>
      <c r="R33" s="114" t="s">
        <v>160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ht="12.75">
      <c r="A34" s="83"/>
      <c r="B34" s="84"/>
      <c r="C34" s="84"/>
      <c r="D34" s="84"/>
      <c r="E34" s="84"/>
      <c r="F34" s="109" t="s">
        <v>110</v>
      </c>
      <c r="G34" s="110">
        <f>param!G34</f>
        <v>1.76</v>
      </c>
      <c r="H34" s="111">
        <f>param!H34</f>
        <v>1.6</v>
      </c>
      <c r="I34" s="106" t="s">
        <v>84</v>
      </c>
      <c r="J34" s="107">
        <f>param!J34</f>
        <v>0.82</v>
      </c>
      <c r="K34" s="106" t="s">
        <v>113</v>
      </c>
      <c r="L34" s="107"/>
      <c r="M34" s="98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ht="12.75">
      <c r="A35" s="83"/>
      <c r="B35" s="84"/>
      <c r="C35" s="84"/>
      <c r="D35" s="84"/>
      <c r="E35" s="84"/>
      <c r="F35" s="101"/>
      <c r="G35" s="101"/>
      <c r="H35" s="101"/>
      <c r="I35" s="109" t="s">
        <v>86</v>
      </c>
      <c r="J35" s="111">
        <f>param!J35</f>
        <v>333</v>
      </c>
      <c r="K35" s="110">
        <f>param!K35</f>
        <v>5</v>
      </c>
      <c r="L35" s="111"/>
      <c r="M35" s="98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  <row r="36" ht="12.75"/>
    <row r="37" ht="12.75">
      <c r="A37" s="39" t="s">
        <v>74</v>
      </c>
    </row>
    <row r="38" spans="1:24" ht="51">
      <c r="A38" s="85" t="s">
        <v>52</v>
      </c>
      <c r="B38" s="85" t="s">
        <v>53</v>
      </c>
      <c r="C38" s="85" t="s">
        <v>54</v>
      </c>
      <c r="D38" s="85"/>
      <c r="E38" s="85"/>
      <c r="F38" s="86" t="s">
        <v>81</v>
      </c>
      <c r="H38" s="87" t="s">
        <v>63</v>
      </c>
      <c r="I38" s="87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5">
        <v>1915</v>
      </c>
      <c r="B39" s="88">
        <v>137.37333333333336</v>
      </c>
      <c r="C39" s="88">
        <v>143.69</v>
      </c>
      <c r="D39" s="88">
        <v>8.926378598741426</v>
      </c>
      <c r="E39" s="88">
        <v>9.832669377738089</v>
      </c>
      <c r="F39" s="89">
        <f>I39*D39/(23678+B39)*1000</f>
        <v>28.388796979754407</v>
      </c>
      <c r="G39" s="90" t="s">
        <v>59</v>
      </c>
      <c r="H39" s="91">
        <f>I39-B39+X39</f>
        <v>5.8673257792413835</v>
      </c>
      <c r="I39" s="91">
        <f>(B39+C42-2*X39)*(23678+B39)*E42/((23678+C42)*D39+E42*(23678+B39))</f>
        <v>75.74065911257475</v>
      </c>
      <c r="J39" s="39" t="s">
        <v>73</v>
      </c>
      <c r="K39" s="39">
        <f>(K40*K40+L40*L40+M40*M40+N40*N40+O40*O40+P40*P40+Q40*Q40+R40*R40+S40*S40+T40*T40+U40*U40+V40*V40+W40*W40)</f>
        <v>0.25383541010176225</v>
      </c>
      <c r="M39" s="39" t="s">
        <v>68</v>
      </c>
      <c r="N39" s="39">
        <f>(K44*K44+L44*L44+M44*M44+N44*N44+O44*O44+P44*P44+Q44*Q44+R44*R44+S44*S44+T44*T44+U44*U44+V44*V44+W44*W44)</f>
        <v>0.15409293900215162</v>
      </c>
      <c r="X39" s="28">
        <f>(1-$H$2)*1000</f>
        <v>67.5</v>
      </c>
    </row>
    <row r="40" spans="1:24" ht="12.75">
      <c r="A40" s="85">
        <v>1916</v>
      </c>
      <c r="B40" s="88">
        <v>129</v>
      </c>
      <c r="C40" s="88">
        <v>131.11666666666665</v>
      </c>
      <c r="D40" s="88">
        <v>8.913002679585775</v>
      </c>
      <c r="E40" s="88">
        <v>9.327600807269377</v>
      </c>
      <c r="F40" s="89">
        <f>I40*D40/(23678+B40)*1000</f>
        <v>27.031166578263576</v>
      </c>
      <c r="G40" s="90" t="s">
        <v>56</v>
      </c>
      <c r="H40" s="91">
        <f>I40-B40+X40</f>
        <v>10.701367582067022</v>
      </c>
      <c r="I40" s="91">
        <f>(B40+C39-2*X40)*(23678+B40)*E39/((23678+C39)*D40+E39*(23678+B40))</f>
        <v>72.20136758206702</v>
      </c>
      <c r="J40" s="39" t="s">
        <v>62</v>
      </c>
      <c r="K40" s="72">
        <f aca="true" t="shared" si="0" ref="K40:W40">SQRT(K41*K41+K42*K42)</f>
        <v>0.4607107585146876</v>
      </c>
      <c r="L40" s="72">
        <f t="shared" si="0"/>
        <v>0.12987023245403467</v>
      </c>
      <c r="M40" s="72">
        <f t="shared" si="0"/>
        <v>0.10906736542210828</v>
      </c>
      <c r="N40" s="72">
        <f t="shared" si="0"/>
        <v>0.11160067772633807</v>
      </c>
      <c r="O40" s="72">
        <f t="shared" si="0"/>
        <v>0.018502882883707127</v>
      </c>
      <c r="P40" s="72">
        <f t="shared" si="0"/>
        <v>0.003725451927093118</v>
      </c>
      <c r="Q40" s="72">
        <f t="shared" si="0"/>
        <v>0.002252348789252458</v>
      </c>
      <c r="R40" s="72">
        <f t="shared" si="0"/>
        <v>0.0017178338349876166</v>
      </c>
      <c r="S40" s="72">
        <f t="shared" si="0"/>
        <v>0.00024274713792456673</v>
      </c>
      <c r="T40" s="72">
        <f t="shared" si="0"/>
        <v>5.4797104135876094E-05</v>
      </c>
      <c r="U40" s="72">
        <f t="shared" si="0"/>
        <v>4.9267692864643915E-05</v>
      </c>
      <c r="V40" s="72">
        <f t="shared" si="0"/>
        <v>6.374543271086023E-05</v>
      </c>
      <c r="W40" s="72">
        <f t="shared" si="0"/>
        <v>1.5130002865032351E-05</v>
      </c>
      <c r="X40" s="28">
        <f>(1-$H$2)*1000</f>
        <v>67.5</v>
      </c>
    </row>
    <row r="41" spans="1:24" ht="12.75">
      <c r="A41" s="85">
        <v>1914</v>
      </c>
      <c r="B41" s="88">
        <v>110.80333333333333</v>
      </c>
      <c r="C41" s="88">
        <v>125.62</v>
      </c>
      <c r="D41" s="88">
        <v>8.785884568193534</v>
      </c>
      <c r="E41" s="88">
        <v>9.101673569083015</v>
      </c>
      <c r="F41" s="89">
        <f>I41*D41/(23678+B41)*1000</f>
        <v>20.326375005337788</v>
      </c>
      <c r="G41" s="90" t="s">
        <v>57</v>
      </c>
      <c r="H41" s="91">
        <f>I41-B41+X41</f>
        <v>11.732688791526385</v>
      </c>
      <c r="I41" s="91">
        <f>(B41+C40-2*X41)*(23678+B41)*E40/((23678+C40)*D41+E40*(23678+B41))</f>
        <v>55.03602212485971</v>
      </c>
      <c r="J41" s="39" t="s">
        <v>60</v>
      </c>
      <c r="K41" s="72">
        <f>'calcul config'!C43</f>
        <v>-0.22715501727766532</v>
      </c>
      <c r="L41" s="72">
        <f>'calcul config'!C44</f>
        <v>0.0007078980299198984</v>
      </c>
      <c r="M41" s="72">
        <f>'calcul config'!C45</f>
        <v>0.052694277051511154</v>
      </c>
      <c r="N41" s="72">
        <f>'calcul config'!C46</f>
        <v>-0.0011541937833831153</v>
      </c>
      <c r="O41" s="72">
        <f>'calcul config'!C47</f>
        <v>-0.00929607660725158</v>
      </c>
      <c r="P41" s="72">
        <f>'calcul config'!C48</f>
        <v>8.095105820047842E-05</v>
      </c>
      <c r="Q41" s="72">
        <f>'calcul config'!C49</f>
        <v>0.0010360276841558749</v>
      </c>
      <c r="R41" s="72">
        <f>'calcul config'!C50</f>
        <v>-9.278327750940873E-05</v>
      </c>
      <c r="S41" s="72">
        <f>'calcul config'!C51</f>
        <v>-0.0001358325151736866</v>
      </c>
      <c r="T41" s="72">
        <f>'calcul config'!C52</f>
        <v>5.759448259220724E-06</v>
      </c>
      <c r="U41" s="72">
        <f>'calcul config'!C53</f>
        <v>1.9104472971789113E-05</v>
      </c>
      <c r="V41" s="72">
        <f>'calcul config'!C54</f>
        <v>-7.32319461329006E-06</v>
      </c>
      <c r="W41" s="72">
        <f>'calcul config'!C55</f>
        <v>-8.877617614707745E-06</v>
      </c>
      <c r="X41" s="28">
        <f>(1-$H$2)*1000</f>
        <v>67.5</v>
      </c>
    </row>
    <row r="42" spans="1:24" ht="12.75">
      <c r="A42" s="85">
        <v>1913</v>
      </c>
      <c r="B42" s="88">
        <v>126.19333333333333</v>
      </c>
      <c r="C42" s="88">
        <v>147.39333333333335</v>
      </c>
      <c r="D42" s="88">
        <v>8.933890814854273</v>
      </c>
      <c r="E42" s="88">
        <v>9.136981402226194</v>
      </c>
      <c r="F42" s="89">
        <f>I42*D42/(23678+B42)*1000</f>
        <v>22.12464384592875</v>
      </c>
      <c r="G42" s="90" t="s">
        <v>58</v>
      </c>
      <c r="H42" s="91">
        <f>I42-B42+X42</f>
        <v>0.2573870699160068</v>
      </c>
      <c r="I42" s="91">
        <f>(B42+C41-2*X42)*(23678+B42)*E41/((23678+C41)*D42+E41*(23678+B42))</f>
        <v>58.95072040324933</v>
      </c>
      <c r="J42" s="39" t="s">
        <v>61</v>
      </c>
      <c r="K42" s="72">
        <f>'calcul config'!D43</f>
        <v>-0.4008179151893817</v>
      </c>
      <c r="L42" s="72">
        <f>'calcul config'!D44</f>
        <v>0.12986830313068787</v>
      </c>
      <c r="M42" s="72">
        <f>'calcul config'!D45</f>
        <v>-0.09549347289809018</v>
      </c>
      <c r="N42" s="72">
        <f>'calcul config'!D46</f>
        <v>-0.11159470912945814</v>
      </c>
      <c r="O42" s="72">
        <f>'calcul config'!D47</f>
        <v>-0.01599811347379097</v>
      </c>
      <c r="P42" s="72">
        <f>'calcul config'!D48</f>
        <v>0.003724572322731571</v>
      </c>
      <c r="Q42" s="72">
        <f>'calcul config'!D49</f>
        <v>-0.001999930425317248</v>
      </c>
      <c r="R42" s="72">
        <f>'calcul config'!D50</f>
        <v>-0.0017153263094941656</v>
      </c>
      <c r="S42" s="72">
        <f>'calcul config'!D51</f>
        <v>-0.00020118573704952056</v>
      </c>
      <c r="T42" s="72">
        <f>'calcul config'!D52</f>
        <v>5.449359024167345E-05</v>
      </c>
      <c r="U42" s="72">
        <f>'calcul config'!D53</f>
        <v>-4.5412824980120586E-05</v>
      </c>
      <c r="V42" s="72">
        <f>'calcul config'!D54</f>
        <v>-6.332338440221503E-05</v>
      </c>
      <c r="W42" s="72">
        <f>'calcul config'!D55</f>
        <v>-1.225173017099699E-05</v>
      </c>
      <c r="X42" s="28">
        <f>(1-$H$2)*1000</f>
        <v>67.5</v>
      </c>
    </row>
    <row r="43" spans="1:23" ht="12.75">
      <c r="A43" s="83"/>
      <c r="B43" s="84"/>
      <c r="C43" s="84"/>
      <c r="D43" s="84"/>
      <c r="E43" s="84"/>
      <c r="F43" s="92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3" t="s">
        <v>87</v>
      </c>
      <c r="B44" s="94"/>
      <c r="C44" s="94"/>
      <c r="D44" s="94"/>
      <c r="E44" s="94"/>
      <c r="F44" s="95"/>
      <c r="G44" s="96"/>
      <c r="H44" s="96"/>
      <c r="I44" s="97">
        <v>0</v>
      </c>
      <c r="J44" s="39" t="s">
        <v>67</v>
      </c>
      <c r="K44" s="72">
        <f>K40/(K43*1.5)</f>
        <v>0.3071405056764584</v>
      </c>
      <c r="L44" s="72">
        <f>L40/(L43*1.5)</f>
        <v>0.12368593567050923</v>
      </c>
      <c r="M44" s="72">
        <f aca="true" t="shared" si="1" ref="M44:W44">M40/(M43*1.5)</f>
        <v>0.12118596158012032</v>
      </c>
      <c r="N44" s="72">
        <f t="shared" si="1"/>
        <v>0.14880090363511742</v>
      </c>
      <c r="O44" s="72">
        <f t="shared" si="1"/>
        <v>0.08223503503869835</v>
      </c>
      <c r="P44" s="72">
        <f t="shared" si="1"/>
        <v>0.02483634618062078</v>
      </c>
      <c r="Q44" s="72">
        <f t="shared" si="1"/>
        <v>0.015015658595016385</v>
      </c>
      <c r="R44" s="72">
        <f t="shared" si="1"/>
        <v>0.0038174085221947037</v>
      </c>
      <c r="S44" s="72">
        <f t="shared" si="1"/>
        <v>0.003236628505660889</v>
      </c>
      <c r="T44" s="72">
        <f t="shared" si="1"/>
        <v>0.0007306280551450145</v>
      </c>
      <c r="U44" s="72">
        <f t="shared" si="1"/>
        <v>0.0006569025715285854</v>
      </c>
      <c r="V44" s="72">
        <f t="shared" si="1"/>
        <v>0.0008499391028114697</v>
      </c>
      <c r="W44" s="72">
        <f t="shared" si="1"/>
        <v>0.00020173337153376467</v>
      </c>
      <c r="X44" s="72"/>
      <c r="Y44" s="72"/>
    </row>
    <row r="45" s="100" customFormat="1" ht="12.75"/>
    <row r="46" spans="1:24" s="100" customFormat="1" ht="12.75">
      <c r="A46" s="100">
        <v>1915</v>
      </c>
      <c r="B46" s="100">
        <v>141.34</v>
      </c>
      <c r="C46" s="100">
        <v>146.24</v>
      </c>
      <c r="D46" s="100">
        <v>8.465264277082712</v>
      </c>
      <c r="E46" s="100">
        <v>9.479905966012987</v>
      </c>
      <c r="F46" s="100">
        <v>27.639073223676032</v>
      </c>
      <c r="G46" s="100" t="s">
        <v>59</v>
      </c>
      <c r="H46" s="100">
        <v>3.930103903538523</v>
      </c>
      <c r="I46" s="100">
        <v>77.77010390353853</v>
      </c>
      <c r="J46" s="100" t="s">
        <v>73</v>
      </c>
      <c r="K46" s="100">
        <v>0.49948620119820486</v>
      </c>
      <c r="M46" s="100" t="s">
        <v>68</v>
      </c>
      <c r="N46" s="100">
        <v>0.3296853901190688</v>
      </c>
      <c r="X46" s="100">
        <v>67.5</v>
      </c>
    </row>
    <row r="47" spans="1:24" s="100" customFormat="1" ht="12.75">
      <c r="A47" s="100">
        <v>1913</v>
      </c>
      <c r="B47" s="100">
        <v>142.8800048828125</v>
      </c>
      <c r="C47" s="100">
        <v>151.47999572753906</v>
      </c>
      <c r="D47" s="100">
        <v>8.914396286010742</v>
      </c>
      <c r="E47" s="100">
        <v>9.025053977966309</v>
      </c>
      <c r="F47" s="100">
        <v>29.722420477917186</v>
      </c>
      <c r="G47" s="100" t="s">
        <v>56</v>
      </c>
      <c r="H47" s="100">
        <v>4.043681135074706</v>
      </c>
      <c r="I47" s="100">
        <v>79.4236860178872</v>
      </c>
      <c r="J47" s="100" t="s">
        <v>62</v>
      </c>
      <c r="K47" s="100">
        <v>0.5744735205257226</v>
      </c>
      <c r="L47" s="100">
        <v>0.3760174954320001</v>
      </c>
      <c r="M47" s="100">
        <v>0.13599929882342204</v>
      </c>
      <c r="N47" s="100">
        <v>0.09445962473844595</v>
      </c>
      <c r="O47" s="100">
        <v>0.02307186160375491</v>
      </c>
      <c r="P47" s="100">
        <v>0.010786687381023834</v>
      </c>
      <c r="Q47" s="100">
        <v>0.002808434277344549</v>
      </c>
      <c r="R47" s="100">
        <v>0.0014539601252232498</v>
      </c>
      <c r="S47" s="100">
        <v>0.0003026690626300077</v>
      </c>
      <c r="T47" s="100">
        <v>0.00015869461637987682</v>
      </c>
      <c r="U47" s="100">
        <v>6.141168459811761E-05</v>
      </c>
      <c r="V47" s="100">
        <v>5.394778969877381E-05</v>
      </c>
      <c r="W47" s="100">
        <v>1.8864937419706354E-05</v>
      </c>
      <c r="X47" s="100">
        <v>67.5</v>
      </c>
    </row>
    <row r="48" spans="1:24" s="100" customFormat="1" ht="12.75">
      <c r="A48" s="100">
        <v>1914</v>
      </c>
      <c r="B48" s="100">
        <v>118.66000366210938</v>
      </c>
      <c r="C48" s="100">
        <v>126.26000213623047</v>
      </c>
      <c r="D48" s="100">
        <v>8.65688419342041</v>
      </c>
      <c r="E48" s="100">
        <v>8.976659774780273</v>
      </c>
      <c r="F48" s="100">
        <v>25.07588698646672</v>
      </c>
      <c r="G48" s="100" t="s">
        <v>57</v>
      </c>
      <c r="H48" s="100">
        <v>17.770380939862946</v>
      </c>
      <c r="I48" s="100">
        <v>68.93038460197232</v>
      </c>
      <c r="J48" s="100" t="s">
        <v>60</v>
      </c>
      <c r="K48" s="100">
        <v>-0.5331623080600894</v>
      </c>
      <c r="L48" s="100">
        <v>0.0020468731339491576</v>
      </c>
      <c r="M48" s="100">
        <v>0.1256355587597172</v>
      </c>
      <c r="N48" s="100">
        <v>-0.0009771696929972817</v>
      </c>
      <c r="O48" s="100">
        <v>-0.021504234410165163</v>
      </c>
      <c r="P48" s="100">
        <v>0.00023421294023200166</v>
      </c>
      <c r="Q48" s="100">
        <v>0.0025652709988015503</v>
      </c>
      <c r="R48" s="100">
        <v>-7.85500767696796E-05</v>
      </c>
      <c r="S48" s="100">
        <v>-0.00028886355824247616</v>
      </c>
      <c r="T48" s="100">
        <v>1.6678531423965545E-05</v>
      </c>
      <c r="U48" s="100">
        <v>5.392616280581599E-05</v>
      </c>
      <c r="V48" s="100">
        <v>-6.202256401453709E-06</v>
      </c>
      <c r="W48" s="100">
        <v>-1.818257873682689E-05</v>
      </c>
      <c r="X48" s="100">
        <v>67.5</v>
      </c>
    </row>
    <row r="49" spans="1:24" s="100" customFormat="1" ht="12.75">
      <c r="A49" s="100">
        <v>1916</v>
      </c>
      <c r="B49" s="100">
        <v>130.67999267578125</v>
      </c>
      <c r="C49" s="100">
        <v>141.77999877929688</v>
      </c>
      <c r="D49" s="100">
        <v>8.792312622070312</v>
      </c>
      <c r="E49" s="100">
        <v>9.358317375183105</v>
      </c>
      <c r="F49" s="100">
        <v>22.751305636927512</v>
      </c>
      <c r="G49" s="100" t="s">
        <v>58</v>
      </c>
      <c r="H49" s="100">
        <v>-1.5717925800003485</v>
      </c>
      <c r="I49" s="100">
        <v>61.6082000957809</v>
      </c>
      <c r="J49" s="100" t="s">
        <v>61</v>
      </c>
      <c r="K49" s="100">
        <v>-0.2139106800729133</v>
      </c>
      <c r="L49" s="100">
        <v>0.37601192425417534</v>
      </c>
      <c r="M49" s="100">
        <v>-0.0520722157738279</v>
      </c>
      <c r="N49" s="100">
        <v>-0.09445457027121089</v>
      </c>
      <c r="O49" s="100">
        <v>-0.008359348078378393</v>
      </c>
      <c r="P49" s="100">
        <v>0.010784144331126448</v>
      </c>
      <c r="Q49" s="100">
        <v>-0.0011431044540511138</v>
      </c>
      <c r="R49" s="100">
        <v>-0.001451836743982837</v>
      </c>
      <c r="S49" s="100">
        <v>-9.036817024164606E-05</v>
      </c>
      <c r="T49" s="100">
        <v>0.00015781574020830769</v>
      </c>
      <c r="U49" s="100">
        <v>-2.9383055835282093E-05</v>
      </c>
      <c r="V49" s="100">
        <v>-5.359007397749841E-05</v>
      </c>
      <c r="W49" s="100">
        <v>-5.027891638502928E-06</v>
      </c>
      <c r="X49" s="100">
        <v>67.5</v>
      </c>
    </row>
    <row r="50" s="100" customFormat="1" ht="12.75"/>
    <row r="51" s="100" customFormat="1" ht="12.75"/>
    <row r="52" s="100" customFormat="1" ht="12.75"/>
    <row r="53" s="100" customFormat="1" ht="12.75"/>
    <row r="54" s="100" customFormat="1" ht="12.75"/>
    <row r="55" s="115" customFormat="1" ht="12.75">
      <c r="A55" s="115" t="s">
        <v>116</v>
      </c>
    </row>
    <row r="56" spans="1:24" s="115" customFormat="1" ht="12.75">
      <c r="A56" s="115">
        <v>1915</v>
      </c>
      <c r="B56" s="115">
        <v>150.54</v>
      </c>
      <c r="C56" s="115">
        <v>142.84</v>
      </c>
      <c r="D56" s="115">
        <v>8.948494151290076</v>
      </c>
      <c r="E56" s="115">
        <v>9.762939315110874</v>
      </c>
      <c r="F56" s="115">
        <v>29.74117913332451</v>
      </c>
      <c r="G56" s="115" t="s">
        <v>59</v>
      </c>
      <c r="H56" s="115">
        <v>-3.8435603930724938</v>
      </c>
      <c r="I56" s="115">
        <v>79.1964396069275</v>
      </c>
      <c r="J56" s="115" t="s">
        <v>73</v>
      </c>
      <c r="K56" s="115">
        <v>0.5274737758869191</v>
      </c>
      <c r="M56" s="115" t="s">
        <v>68</v>
      </c>
      <c r="N56" s="115">
        <v>0.29893083962625555</v>
      </c>
      <c r="X56" s="115">
        <v>67.5</v>
      </c>
    </row>
    <row r="57" spans="1:24" s="115" customFormat="1" ht="12.75">
      <c r="A57" s="115">
        <v>1916</v>
      </c>
      <c r="B57" s="115">
        <v>120.4800033569336</v>
      </c>
      <c r="C57" s="115">
        <v>119.27999877929688</v>
      </c>
      <c r="D57" s="115">
        <v>9.092320442199707</v>
      </c>
      <c r="E57" s="115">
        <v>9.552032470703125</v>
      </c>
      <c r="F57" s="115">
        <v>25.372965257937285</v>
      </c>
      <c r="G57" s="115" t="s">
        <v>56</v>
      </c>
      <c r="H57" s="115">
        <v>13.431866985243218</v>
      </c>
      <c r="I57" s="115">
        <v>66.41187034217681</v>
      </c>
      <c r="J57" s="115" t="s">
        <v>62</v>
      </c>
      <c r="K57" s="115">
        <v>0.6745045536894951</v>
      </c>
      <c r="L57" s="115">
        <v>0.19577047324563313</v>
      </c>
      <c r="M57" s="115">
        <v>0.15968029292563593</v>
      </c>
      <c r="N57" s="115">
        <v>0.0889677034188188</v>
      </c>
      <c r="O57" s="115">
        <v>0.027089214504966735</v>
      </c>
      <c r="P57" s="115">
        <v>0.005616129696918213</v>
      </c>
      <c r="Q57" s="115">
        <v>0.0032974594778840457</v>
      </c>
      <c r="R57" s="115">
        <v>0.0013694629568305281</v>
      </c>
      <c r="S57" s="115">
        <v>0.0003554047433861304</v>
      </c>
      <c r="T57" s="115">
        <v>8.266704277854858E-05</v>
      </c>
      <c r="U57" s="115">
        <v>7.211835948875454E-05</v>
      </c>
      <c r="V57" s="115">
        <v>5.081650314696416E-05</v>
      </c>
      <c r="W57" s="115">
        <v>2.2158195019836326E-05</v>
      </c>
      <c r="X57" s="115">
        <v>67.5</v>
      </c>
    </row>
    <row r="58" spans="1:24" s="115" customFormat="1" ht="12.75">
      <c r="A58" s="115">
        <v>1914</v>
      </c>
      <c r="B58" s="115">
        <v>103.05999755859375</v>
      </c>
      <c r="C58" s="115">
        <v>122.26000213623047</v>
      </c>
      <c r="D58" s="115">
        <v>8.665060997009277</v>
      </c>
      <c r="E58" s="115">
        <v>9.187846183776855</v>
      </c>
      <c r="F58" s="115">
        <v>16.68128168588038</v>
      </c>
      <c r="G58" s="115" t="s">
        <v>57</v>
      </c>
      <c r="H58" s="115">
        <v>10.221395180016643</v>
      </c>
      <c r="I58" s="115">
        <v>45.78139273861039</v>
      </c>
      <c r="J58" s="115" t="s">
        <v>60</v>
      </c>
      <c r="K58" s="115">
        <v>-0.5425306801988501</v>
      </c>
      <c r="L58" s="115">
        <v>-0.0010641936407602475</v>
      </c>
      <c r="M58" s="115">
        <v>0.1273503547007258</v>
      </c>
      <c r="N58" s="115">
        <v>-0.0009201472636162288</v>
      </c>
      <c r="O58" s="115">
        <v>-0.02196126214079632</v>
      </c>
      <c r="P58" s="115">
        <v>-0.00012173154947388628</v>
      </c>
      <c r="Q58" s="115">
        <v>0.0025766777451810925</v>
      </c>
      <c r="R58" s="115">
        <v>-7.398248364334451E-05</v>
      </c>
      <c r="S58" s="115">
        <v>-0.00030150591036561745</v>
      </c>
      <c r="T58" s="115">
        <v>-8.669610247511528E-06</v>
      </c>
      <c r="U58" s="115">
        <v>5.2602232170436185E-05</v>
      </c>
      <c r="V58" s="115">
        <v>-5.843112121774889E-06</v>
      </c>
      <c r="W58" s="115">
        <v>-1.9177857154163524E-05</v>
      </c>
      <c r="X58" s="115">
        <v>67.5</v>
      </c>
    </row>
    <row r="59" spans="1:24" s="115" customFormat="1" ht="12.75">
      <c r="A59" s="115">
        <v>1913</v>
      </c>
      <c r="B59" s="115">
        <v>118.27999877929688</v>
      </c>
      <c r="C59" s="115">
        <v>140.97999572753906</v>
      </c>
      <c r="D59" s="115">
        <v>8.855627059936523</v>
      </c>
      <c r="E59" s="115">
        <v>9.161561965942383</v>
      </c>
      <c r="F59" s="115">
        <v>19.997940388860894</v>
      </c>
      <c r="G59" s="115" t="s">
        <v>58</v>
      </c>
      <c r="H59" s="115">
        <v>2.957199690264943</v>
      </c>
      <c r="I59" s="115">
        <v>53.73719846956182</v>
      </c>
      <c r="J59" s="115" t="s">
        <v>61</v>
      </c>
      <c r="K59" s="115">
        <v>-0.4007703257363724</v>
      </c>
      <c r="L59" s="115">
        <v>-0.19576758078577292</v>
      </c>
      <c r="M59" s="115">
        <v>-0.0963311118300636</v>
      </c>
      <c r="N59" s="115">
        <v>-0.08896294498628157</v>
      </c>
      <c r="O59" s="115">
        <v>-0.01585965030129373</v>
      </c>
      <c r="P59" s="115">
        <v>-0.005614810255250782</v>
      </c>
      <c r="Q59" s="115">
        <v>-0.0020576614895982783</v>
      </c>
      <c r="R59" s="115">
        <v>-0.001367463119153484</v>
      </c>
      <c r="S59" s="115">
        <v>-0.0001881667282915911</v>
      </c>
      <c r="T59" s="115">
        <v>-8.221117819315462E-05</v>
      </c>
      <c r="U59" s="115">
        <v>-4.933622346751685E-05</v>
      </c>
      <c r="V59" s="115">
        <v>-5.0479451589907215E-05</v>
      </c>
      <c r="W59" s="115">
        <v>-1.1099342390952645E-05</v>
      </c>
      <c r="X59" s="115">
        <v>67.5</v>
      </c>
    </row>
    <row r="60" s="115" customFormat="1" ht="12.75">
      <c r="A60" s="115" t="s">
        <v>122</v>
      </c>
    </row>
    <row r="61" spans="1:24" s="115" customFormat="1" ht="12.75">
      <c r="A61" s="115">
        <v>1915</v>
      </c>
      <c r="B61" s="115">
        <v>142.54</v>
      </c>
      <c r="C61" s="115">
        <v>134.84</v>
      </c>
      <c r="D61" s="115">
        <v>9.140142593765196</v>
      </c>
      <c r="E61" s="115">
        <v>10.129469574839908</v>
      </c>
      <c r="F61" s="115">
        <v>28.429571894714428</v>
      </c>
      <c r="G61" s="115" t="s">
        <v>59</v>
      </c>
      <c r="H61" s="115">
        <v>-0.9484037744807807</v>
      </c>
      <c r="I61" s="115">
        <v>74.09159622551921</v>
      </c>
      <c r="J61" s="115" t="s">
        <v>73</v>
      </c>
      <c r="K61" s="115">
        <v>0.391300691923972</v>
      </c>
      <c r="M61" s="115" t="s">
        <v>68</v>
      </c>
      <c r="N61" s="115">
        <v>0.21800256121052242</v>
      </c>
      <c r="X61" s="115">
        <v>67.5</v>
      </c>
    </row>
    <row r="62" spans="1:24" s="115" customFormat="1" ht="12.75">
      <c r="A62" s="115">
        <v>1916</v>
      </c>
      <c r="B62" s="115">
        <v>127.68000030517578</v>
      </c>
      <c r="C62" s="115">
        <v>128.0800018310547</v>
      </c>
      <c r="D62" s="115">
        <v>8.853997230529785</v>
      </c>
      <c r="E62" s="115">
        <v>9.153587341308594</v>
      </c>
      <c r="F62" s="115">
        <v>25.303893667975636</v>
      </c>
      <c r="G62" s="115" t="s">
        <v>56</v>
      </c>
      <c r="H62" s="115">
        <v>7.8544003996833425</v>
      </c>
      <c r="I62" s="115">
        <v>68.03440070485912</v>
      </c>
      <c r="J62" s="115" t="s">
        <v>62</v>
      </c>
      <c r="K62" s="115">
        <v>0.5981778999152512</v>
      </c>
      <c r="L62" s="115">
        <v>0.022636111844244994</v>
      </c>
      <c r="M62" s="115">
        <v>0.14161084045909075</v>
      </c>
      <c r="N62" s="115">
        <v>0.11103477222850416</v>
      </c>
      <c r="O62" s="115">
        <v>0.024023853091592773</v>
      </c>
      <c r="P62" s="115">
        <v>0.000649421648528321</v>
      </c>
      <c r="Q62" s="115">
        <v>0.002924279199165371</v>
      </c>
      <c r="R62" s="115">
        <v>0.0017091066099521835</v>
      </c>
      <c r="S62" s="115">
        <v>0.00031516509976843994</v>
      </c>
      <c r="T62" s="115">
        <v>9.583947691918985E-06</v>
      </c>
      <c r="U62" s="115">
        <v>6.394561735768166E-05</v>
      </c>
      <c r="V62" s="115">
        <v>6.342005333866993E-05</v>
      </c>
      <c r="W62" s="115">
        <v>1.964791528331116E-05</v>
      </c>
      <c r="X62" s="115">
        <v>67.5</v>
      </c>
    </row>
    <row r="63" spans="1:24" s="115" customFormat="1" ht="12.75">
      <c r="A63" s="115">
        <v>1914</v>
      </c>
      <c r="B63" s="115">
        <v>99.62000274658203</v>
      </c>
      <c r="C63" s="115">
        <v>128.22000122070312</v>
      </c>
      <c r="D63" s="115">
        <v>9.006929397583008</v>
      </c>
      <c r="E63" s="115">
        <v>9.134404182434082</v>
      </c>
      <c r="F63" s="115">
        <v>17.688602667771136</v>
      </c>
      <c r="G63" s="115" t="s">
        <v>57</v>
      </c>
      <c r="H63" s="115">
        <v>14.576585407722455</v>
      </c>
      <c r="I63" s="115">
        <v>46.696588154304486</v>
      </c>
      <c r="J63" s="115" t="s">
        <v>60</v>
      </c>
      <c r="K63" s="115">
        <v>-0.5972570297935493</v>
      </c>
      <c r="L63" s="115">
        <v>-0.00012208030072782632</v>
      </c>
      <c r="M63" s="115">
        <v>0.14129439508250505</v>
      </c>
      <c r="N63" s="115">
        <v>-0.0011485022731446972</v>
      </c>
      <c r="O63" s="115">
        <v>-0.023999855796285843</v>
      </c>
      <c r="P63" s="115">
        <v>-1.3954433223635084E-05</v>
      </c>
      <c r="Q63" s="115">
        <v>0.002911602969657925</v>
      </c>
      <c r="R63" s="115">
        <v>-9.23363815493121E-05</v>
      </c>
      <c r="S63" s="115">
        <v>-0.00031508285347774703</v>
      </c>
      <c r="T63" s="115">
        <v>-9.941549747187999E-07</v>
      </c>
      <c r="U63" s="115">
        <v>6.299476862066452E-05</v>
      </c>
      <c r="V63" s="115">
        <v>-7.291036845516889E-06</v>
      </c>
      <c r="W63" s="115">
        <v>-1.9616737353933045E-05</v>
      </c>
      <c r="X63" s="115">
        <v>67.5</v>
      </c>
    </row>
    <row r="64" spans="1:24" s="115" customFormat="1" ht="12.75">
      <c r="A64" s="115">
        <v>1913</v>
      </c>
      <c r="B64" s="115">
        <v>115.18000030517578</v>
      </c>
      <c r="C64" s="115">
        <v>141.3800048828125</v>
      </c>
      <c r="D64" s="115">
        <v>8.99187183380127</v>
      </c>
      <c r="E64" s="115">
        <v>9.049701690673828</v>
      </c>
      <c r="F64" s="115">
        <v>20.638611917839967</v>
      </c>
      <c r="G64" s="115" t="s">
        <v>58</v>
      </c>
      <c r="H64" s="115">
        <v>6.931343961507075</v>
      </c>
      <c r="I64" s="115">
        <v>54.611344266682856</v>
      </c>
      <c r="J64" s="115" t="s">
        <v>61</v>
      </c>
      <c r="K64" s="115">
        <v>-0.033178913623076164</v>
      </c>
      <c r="L64" s="115">
        <v>-0.022635782642209275</v>
      </c>
      <c r="M64" s="115">
        <v>-0.009461715161587964</v>
      </c>
      <c r="N64" s="115">
        <v>-0.11102883223003104</v>
      </c>
      <c r="O64" s="115">
        <v>-0.0010735171744859764</v>
      </c>
      <c r="P64" s="115">
        <v>-0.0006492717084323398</v>
      </c>
      <c r="Q64" s="115">
        <v>-0.0002719870984999406</v>
      </c>
      <c r="R64" s="115">
        <v>-0.0017066104994475527</v>
      </c>
      <c r="S64" s="115">
        <v>7.1996914080609856E-06</v>
      </c>
      <c r="T64" s="115">
        <v>-9.532245760977898E-06</v>
      </c>
      <c r="U64" s="115">
        <v>-1.0986405494245067E-05</v>
      </c>
      <c r="V64" s="115">
        <v>-6.299955513491388E-05</v>
      </c>
      <c r="W64" s="115">
        <v>1.1064314560695519E-06</v>
      </c>
      <c r="X64" s="115">
        <v>67.5</v>
      </c>
    </row>
    <row r="65" s="115" customFormat="1" ht="12.75">
      <c r="A65" s="115" t="s">
        <v>128</v>
      </c>
    </row>
    <row r="66" spans="1:24" s="115" customFormat="1" ht="12.75">
      <c r="A66" s="115">
        <v>1915</v>
      </c>
      <c r="B66" s="115">
        <v>127.08</v>
      </c>
      <c r="C66" s="115">
        <v>138.78</v>
      </c>
      <c r="D66" s="115">
        <v>9.161848845933145</v>
      </c>
      <c r="E66" s="115">
        <v>10.125611756768956</v>
      </c>
      <c r="F66" s="115">
        <v>25.71813750310189</v>
      </c>
      <c r="G66" s="115" t="s">
        <v>59</v>
      </c>
      <c r="H66" s="115">
        <v>7.243010399707728</v>
      </c>
      <c r="I66" s="115">
        <v>66.82301039970773</v>
      </c>
      <c r="J66" s="115" t="s">
        <v>73</v>
      </c>
      <c r="K66" s="115">
        <v>0.05112110395958489</v>
      </c>
      <c r="M66" s="115" t="s">
        <v>68</v>
      </c>
      <c r="N66" s="115">
        <v>0.046452072688289964</v>
      </c>
      <c r="X66" s="115">
        <v>67.5</v>
      </c>
    </row>
    <row r="67" spans="1:24" s="115" customFormat="1" ht="12.75">
      <c r="A67" s="115">
        <v>1916</v>
      </c>
      <c r="B67" s="115">
        <v>131.4199981689453</v>
      </c>
      <c r="C67" s="115">
        <v>129.52000427246094</v>
      </c>
      <c r="D67" s="115">
        <v>9.039080619812012</v>
      </c>
      <c r="E67" s="115">
        <v>9.37918472290039</v>
      </c>
      <c r="F67" s="115">
        <v>27.114914151006488</v>
      </c>
      <c r="G67" s="115" t="s">
        <v>56</v>
      </c>
      <c r="H67" s="115">
        <v>7.5021305175266235</v>
      </c>
      <c r="I67" s="115">
        <v>71.42212868647194</v>
      </c>
      <c r="J67" s="115" t="s">
        <v>62</v>
      </c>
      <c r="K67" s="115">
        <v>0.16276961972957582</v>
      </c>
      <c r="L67" s="115">
        <v>0.1043816107696272</v>
      </c>
      <c r="M67" s="115">
        <v>0.03853372858857251</v>
      </c>
      <c r="N67" s="115">
        <v>0.11041536169277119</v>
      </c>
      <c r="O67" s="115">
        <v>0.0065370162862103875</v>
      </c>
      <c r="P67" s="115">
        <v>0.0029942891375892514</v>
      </c>
      <c r="Q67" s="115">
        <v>0.0007958140862875675</v>
      </c>
      <c r="R67" s="115">
        <v>0.0016995813043644812</v>
      </c>
      <c r="S67" s="115">
        <v>8.575301569384743E-05</v>
      </c>
      <c r="T67" s="115">
        <v>4.40453133554832E-05</v>
      </c>
      <c r="U67" s="115">
        <v>1.74093686938133E-05</v>
      </c>
      <c r="V67" s="115">
        <v>6.307071958179547E-05</v>
      </c>
      <c r="W67" s="115">
        <v>5.340608591563956E-06</v>
      </c>
      <c r="X67" s="115">
        <v>67.5</v>
      </c>
    </row>
    <row r="68" spans="1:24" s="115" customFormat="1" ht="12.75">
      <c r="A68" s="115">
        <v>1914</v>
      </c>
      <c r="B68" s="115">
        <v>114.12000274658203</v>
      </c>
      <c r="C68" s="115">
        <v>124.22000122070312</v>
      </c>
      <c r="D68" s="115">
        <v>8.754522323608398</v>
      </c>
      <c r="E68" s="115">
        <v>9.04957389831543</v>
      </c>
      <c r="F68" s="115">
        <v>20.66959186017866</v>
      </c>
      <c r="G68" s="115" t="s">
        <v>57</v>
      </c>
      <c r="H68" s="115">
        <v>9.553640059604533</v>
      </c>
      <c r="I68" s="115">
        <v>56.173642806186564</v>
      </c>
      <c r="J68" s="115" t="s">
        <v>60</v>
      </c>
      <c r="K68" s="115">
        <v>-0.08940129764420729</v>
      </c>
      <c r="L68" s="115">
        <v>0.0005691363947579448</v>
      </c>
      <c r="M68" s="115">
        <v>0.020797536653432883</v>
      </c>
      <c r="N68" s="115">
        <v>-0.0011419178498328069</v>
      </c>
      <c r="O68" s="115">
        <v>-0.00364926433434044</v>
      </c>
      <c r="P68" s="115">
        <v>6.504714624944897E-05</v>
      </c>
      <c r="Q68" s="115">
        <v>0.0004117588674021738</v>
      </c>
      <c r="R68" s="115">
        <v>-9.179583460430395E-05</v>
      </c>
      <c r="S68" s="115">
        <v>-5.2549989110061916E-05</v>
      </c>
      <c r="T68" s="115">
        <v>4.626216923419903E-06</v>
      </c>
      <c r="U68" s="115">
        <v>7.782582507321625E-06</v>
      </c>
      <c r="V68" s="115">
        <v>-7.2437608444921006E-06</v>
      </c>
      <c r="W68" s="115">
        <v>-3.411313587443785E-06</v>
      </c>
      <c r="X68" s="115">
        <v>67.5</v>
      </c>
    </row>
    <row r="69" spans="1:24" s="115" customFormat="1" ht="12.75">
      <c r="A69" s="115">
        <v>1913</v>
      </c>
      <c r="B69" s="115">
        <v>116.66000366210938</v>
      </c>
      <c r="C69" s="115">
        <v>140.4600067138672</v>
      </c>
      <c r="D69" s="115">
        <v>8.986517906188965</v>
      </c>
      <c r="E69" s="115">
        <v>9.32127857208252</v>
      </c>
      <c r="F69" s="115">
        <v>20.060550263967233</v>
      </c>
      <c r="G69" s="115" t="s">
        <v>58</v>
      </c>
      <c r="H69" s="115">
        <v>3.9566737874216855</v>
      </c>
      <c r="I69" s="115">
        <v>53.11667744953106</v>
      </c>
      <c r="J69" s="115" t="s">
        <v>61</v>
      </c>
      <c r="K69" s="115">
        <v>-0.1360196937448492</v>
      </c>
      <c r="L69" s="115">
        <v>0.10438005916182512</v>
      </c>
      <c r="M69" s="115">
        <v>-0.03243933889719219</v>
      </c>
      <c r="N69" s="115">
        <v>-0.11040945666640027</v>
      </c>
      <c r="O69" s="115">
        <v>-0.0054236013629589954</v>
      </c>
      <c r="P69" s="115">
        <v>0.00299358252070154</v>
      </c>
      <c r="Q69" s="115">
        <v>-0.0006810100550281141</v>
      </c>
      <c r="R69" s="115">
        <v>-0.0016971005081887667</v>
      </c>
      <c r="S69" s="115">
        <v>-6.776487545271235E-05</v>
      </c>
      <c r="T69" s="115">
        <v>4.3801686560681316E-05</v>
      </c>
      <c r="U69" s="115">
        <v>-1.5572974277056326E-05</v>
      </c>
      <c r="V69" s="115">
        <v>-6.265336062330002E-05</v>
      </c>
      <c r="W69" s="115">
        <v>-4.109140997387185E-06</v>
      </c>
      <c r="X69" s="115">
        <v>67.5</v>
      </c>
    </row>
    <row r="70" s="115" customFormat="1" ht="12.75">
      <c r="A70" s="115" t="s">
        <v>134</v>
      </c>
    </row>
    <row r="71" spans="1:24" s="115" customFormat="1" ht="12.75">
      <c r="A71" s="115">
        <v>1915</v>
      </c>
      <c r="B71" s="115">
        <v>134.18</v>
      </c>
      <c r="C71" s="115">
        <v>143.18</v>
      </c>
      <c r="D71" s="115">
        <v>8.961625149356628</v>
      </c>
      <c r="E71" s="115">
        <v>9.833582405335283</v>
      </c>
      <c r="F71" s="115">
        <v>28.616222961254145</v>
      </c>
      <c r="G71" s="115" t="s">
        <v>59</v>
      </c>
      <c r="H71" s="115">
        <v>9.356950967809311</v>
      </c>
      <c r="I71" s="115">
        <v>76.03695096780932</v>
      </c>
      <c r="J71" s="115" t="s">
        <v>73</v>
      </c>
      <c r="K71" s="115">
        <v>0.3549533163024496</v>
      </c>
      <c r="M71" s="115" t="s">
        <v>68</v>
      </c>
      <c r="N71" s="115">
        <v>0.23105969027940218</v>
      </c>
      <c r="X71" s="115">
        <v>67.5</v>
      </c>
    </row>
    <row r="72" spans="1:24" s="115" customFormat="1" ht="12.75">
      <c r="A72" s="115">
        <v>1916</v>
      </c>
      <c r="B72" s="115">
        <v>131.9600067138672</v>
      </c>
      <c r="C72" s="115">
        <v>136.25999450683594</v>
      </c>
      <c r="D72" s="115">
        <v>9.006739616394043</v>
      </c>
      <c r="E72" s="115">
        <v>9.228109359741211</v>
      </c>
      <c r="F72" s="115">
        <v>27.662835286383412</v>
      </c>
      <c r="G72" s="115" t="s">
        <v>56</v>
      </c>
      <c r="H72" s="115">
        <v>8.668675794310076</v>
      </c>
      <c r="I72" s="115">
        <v>73.12868250817726</v>
      </c>
      <c r="J72" s="115" t="s">
        <v>62</v>
      </c>
      <c r="K72" s="115">
        <v>0.49609240637814006</v>
      </c>
      <c r="L72" s="115">
        <v>0.29300520429558985</v>
      </c>
      <c r="M72" s="115">
        <v>0.11744317322715181</v>
      </c>
      <c r="N72" s="115">
        <v>0.09340794020518677</v>
      </c>
      <c r="O72" s="115">
        <v>0.01992388155901823</v>
      </c>
      <c r="P72" s="115">
        <v>0.008405277424509618</v>
      </c>
      <c r="Q72" s="115">
        <v>0.002425304069195119</v>
      </c>
      <c r="R72" s="115">
        <v>0.0014377997660412847</v>
      </c>
      <c r="S72" s="115">
        <v>0.000261395511664161</v>
      </c>
      <c r="T72" s="115">
        <v>0.000123664994517994</v>
      </c>
      <c r="U72" s="115">
        <v>5.305999552383898E-05</v>
      </c>
      <c r="V72" s="115">
        <v>5.335348867239093E-05</v>
      </c>
      <c r="W72" s="115">
        <v>1.6294135097420613E-05</v>
      </c>
      <c r="X72" s="115">
        <v>67.5</v>
      </c>
    </row>
    <row r="73" spans="1:24" s="115" customFormat="1" ht="12.75">
      <c r="A73" s="115">
        <v>1914</v>
      </c>
      <c r="B73" s="115">
        <v>118.58000183105469</v>
      </c>
      <c r="C73" s="115">
        <v>121.4800033569336</v>
      </c>
      <c r="D73" s="115">
        <v>8.845430374145508</v>
      </c>
      <c r="E73" s="115">
        <v>9.184688568115234</v>
      </c>
      <c r="F73" s="115">
        <v>22.73619767004652</v>
      </c>
      <c r="G73" s="115" t="s">
        <v>57</v>
      </c>
      <c r="H73" s="115">
        <v>10.086467623516427</v>
      </c>
      <c r="I73" s="115">
        <v>61.166469454571114</v>
      </c>
      <c r="J73" s="115" t="s">
        <v>60</v>
      </c>
      <c r="K73" s="115">
        <v>-0.029985322617429783</v>
      </c>
      <c r="L73" s="115">
        <v>0.0015953825160650637</v>
      </c>
      <c r="M73" s="115">
        <v>0.005766114682316774</v>
      </c>
      <c r="N73" s="115">
        <v>-0.0009660126164811786</v>
      </c>
      <c r="O73" s="115">
        <v>-0.0014187785395680017</v>
      </c>
      <c r="P73" s="115">
        <v>0.00018247564775518475</v>
      </c>
      <c r="Q73" s="115">
        <v>5.5479406682210614E-05</v>
      </c>
      <c r="R73" s="115">
        <v>-7.76477144114549E-05</v>
      </c>
      <c r="S73" s="115">
        <v>-3.615319652066632E-05</v>
      </c>
      <c r="T73" s="115">
        <v>1.2988115529743848E-05</v>
      </c>
      <c r="U73" s="115">
        <v>-3.011310425392384E-06</v>
      </c>
      <c r="V73" s="115">
        <v>-6.127040114958485E-06</v>
      </c>
      <c r="W73" s="115">
        <v>-2.7849340659896945E-06</v>
      </c>
      <c r="X73" s="115">
        <v>67.5</v>
      </c>
    </row>
    <row r="74" spans="1:24" s="115" customFormat="1" ht="12.75">
      <c r="A74" s="115">
        <v>1913</v>
      </c>
      <c r="B74" s="115">
        <v>131.13999938964844</v>
      </c>
      <c r="C74" s="115">
        <v>150.33999633789062</v>
      </c>
      <c r="D74" s="115">
        <v>8.99634838104248</v>
      </c>
      <c r="E74" s="115">
        <v>9.279379844665527</v>
      </c>
      <c r="F74" s="115">
        <v>22.456223678202633</v>
      </c>
      <c r="G74" s="115" t="s">
        <v>58</v>
      </c>
      <c r="H74" s="115">
        <v>-4.208844573700844</v>
      </c>
      <c r="I74" s="115">
        <v>59.4311548159476</v>
      </c>
      <c r="J74" s="115" t="s">
        <v>61</v>
      </c>
      <c r="K74" s="115">
        <v>-0.49518537548435565</v>
      </c>
      <c r="L74" s="115">
        <v>0.29300086091840716</v>
      </c>
      <c r="M74" s="115">
        <v>-0.11730153817888818</v>
      </c>
      <c r="N74" s="115">
        <v>-0.09340294488398397</v>
      </c>
      <c r="O74" s="115">
        <v>-0.01987330178489342</v>
      </c>
      <c r="P74" s="115">
        <v>0.0084032964496647</v>
      </c>
      <c r="Q74" s="115">
        <v>-0.002424669433858684</v>
      </c>
      <c r="R74" s="115">
        <v>-0.0014357015705483678</v>
      </c>
      <c r="S74" s="115">
        <v>-0.0002588832939753097</v>
      </c>
      <c r="T74" s="115">
        <v>0.0001229810543300126</v>
      </c>
      <c r="U74" s="115">
        <v>-5.297447625519044E-05</v>
      </c>
      <c r="V74" s="115">
        <v>-5.300051068569658E-05</v>
      </c>
      <c r="W74" s="115">
        <v>-1.6054375753080044E-05</v>
      </c>
      <c r="X74" s="115">
        <v>67.5</v>
      </c>
    </row>
    <row r="75" s="115" customFormat="1" ht="12.75">
      <c r="A75" s="115" t="s">
        <v>140</v>
      </c>
    </row>
    <row r="76" spans="1:24" s="115" customFormat="1" ht="12.75">
      <c r="A76" s="115">
        <v>1915</v>
      </c>
      <c r="B76" s="115">
        <v>128.56</v>
      </c>
      <c r="C76" s="115">
        <v>156.26</v>
      </c>
      <c r="D76" s="115">
        <v>8.8808965750208</v>
      </c>
      <c r="E76" s="115">
        <v>9.66450724836053</v>
      </c>
      <c r="F76" s="115">
        <v>28.7378557900466</v>
      </c>
      <c r="G76" s="115" t="s">
        <v>59</v>
      </c>
      <c r="H76" s="115">
        <v>15.976083278054546</v>
      </c>
      <c r="I76" s="115">
        <v>77.03608327805455</v>
      </c>
      <c r="J76" s="115" t="s">
        <v>73</v>
      </c>
      <c r="K76" s="115">
        <v>0.5250800099261014</v>
      </c>
      <c r="M76" s="115" t="s">
        <v>68</v>
      </c>
      <c r="N76" s="115">
        <v>0.3315828862858583</v>
      </c>
      <c r="X76" s="115">
        <v>67.5</v>
      </c>
    </row>
    <row r="77" spans="1:24" s="115" customFormat="1" ht="12.75">
      <c r="A77" s="115">
        <v>1916</v>
      </c>
      <c r="B77" s="115">
        <v>131.77999877929688</v>
      </c>
      <c r="C77" s="115">
        <v>131.77999877929688</v>
      </c>
      <c r="D77" s="115">
        <v>8.69356632232666</v>
      </c>
      <c r="E77" s="115">
        <v>9.294373512268066</v>
      </c>
      <c r="F77" s="115">
        <v>29.40280424566034</v>
      </c>
      <c r="G77" s="115" t="s">
        <v>56</v>
      </c>
      <c r="H77" s="115">
        <v>16.24786222504474</v>
      </c>
      <c r="I77" s="115">
        <v>80.52786100434162</v>
      </c>
      <c r="J77" s="115" t="s">
        <v>62</v>
      </c>
      <c r="K77" s="115">
        <v>0.6465076214281822</v>
      </c>
      <c r="L77" s="115">
        <v>0.23067103421750496</v>
      </c>
      <c r="M77" s="115">
        <v>0.15305159817267977</v>
      </c>
      <c r="N77" s="115">
        <v>0.17244957767781754</v>
      </c>
      <c r="O77" s="115">
        <v>0.02596476881072811</v>
      </c>
      <c r="P77" s="115">
        <v>0.0066170280146205145</v>
      </c>
      <c r="Q77" s="115">
        <v>0.003160668294396965</v>
      </c>
      <c r="R77" s="115">
        <v>0.002654471489306839</v>
      </c>
      <c r="S77" s="115">
        <v>0.00034066686188785866</v>
      </c>
      <c r="T77" s="115">
        <v>9.734824703324552E-05</v>
      </c>
      <c r="U77" s="115">
        <v>6.915611920271687E-05</v>
      </c>
      <c r="V77" s="115">
        <v>9.85075061830124E-05</v>
      </c>
      <c r="W77" s="115">
        <v>2.1235536690467996E-05</v>
      </c>
      <c r="X77" s="115">
        <v>67.5</v>
      </c>
    </row>
    <row r="78" spans="1:24" s="115" customFormat="1" ht="12.75">
      <c r="A78" s="115">
        <v>1914</v>
      </c>
      <c r="B78" s="115">
        <v>110.77999877929688</v>
      </c>
      <c r="C78" s="115">
        <v>131.27999877929688</v>
      </c>
      <c r="D78" s="115">
        <v>8.786479949951172</v>
      </c>
      <c r="E78" s="115">
        <v>9.076869010925293</v>
      </c>
      <c r="F78" s="115">
        <v>20.413076579706406</v>
      </c>
      <c r="G78" s="115" t="s">
        <v>57</v>
      </c>
      <c r="H78" s="115">
        <v>11.986978510689255</v>
      </c>
      <c r="I78" s="115">
        <v>55.26697728998613</v>
      </c>
      <c r="J78" s="115" t="s">
        <v>60</v>
      </c>
      <c r="K78" s="115">
        <v>0.1509852147738976</v>
      </c>
      <c r="L78" s="115">
        <v>0.0012571410238693523</v>
      </c>
      <c r="M78" s="115">
        <v>-0.03743226266964737</v>
      </c>
      <c r="N78" s="115">
        <v>-0.0017833101856885648</v>
      </c>
      <c r="O78" s="115">
        <v>0.005791083603264749</v>
      </c>
      <c r="P78" s="115">
        <v>0.00014368378384775512</v>
      </c>
      <c r="Q78" s="115">
        <v>-0.000853099107193405</v>
      </c>
      <c r="R78" s="115">
        <v>-0.00014334857324645934</v>
      </c>
      <c r="S78" s="115">
        <v>5.3417643659185616E-05</v>
      </c>
      <c r="T78" s="115">
        <v>1.0218616617791343E-05</v>
      </c>
      <c r="U78" s="115">
        <v>-2.3898949422300548E-05</v>
      </c>
      <c r="V78" s="115">
        <v>-1.1309679953676191E-05</v>
      </c>
      <c r="W78" s="115">
        <v>2.6375960731422782E-06</v>
      </c>
      <c r="X78" s="115">
        <v>67.5</v>
      </c>
    </row>
    <row r="79" spans="1:24" s="115" customFormat="1" ht="12.75">
      <c r="A79" s="115">
        <v>1913</v>
      </c>
      <c r="B79" s="115">
        <v>133.02000427246094</v>
      </c>
      <c r="C79" s="115">
        <v>159.72000122070312</v>
      </c>
      <c r="D79" s="115">
        <v>8.858583450317383</v>
      </c>
      <c r="E79" s="115">
        <v>8.984912872314453</v>
      </c>
      <c r="F79" s="115">
        <v>24.34580965672212</v>
      </c>
      <c r="G79" s="115" t="s">
        <v>58</v>
      </c>
      <c r="H79" s="115">
        <v>-0.08081029662828598</v>
      </c>
      <c r="I79" s="115">
        <v>65.43919397583265</v>
      </c>
      <c r="J79" s="115" t="s">
        <v>61</v>
      </c>
      <c r="K79" s="115">
        <v>-0.6286299145637326</v>
      </c>
      <c r="L79" s="115">
        <v>0.2306676085266838</v>
      </c>
      <c r="M79" s="115">
        <v>-0.14840356267503135</v>
      </c>
      <c r="N79" s="115">
        <v>-0.17244035677891428</v>
      </c>
      <c r="O79" s="115">
        <v>-0.02531072045783283</v>
      </c>
      <c r="P79" s="115">
        <v>0.0066154678380694965</v>
      </c>
      <c r="Q79" s="115">
        <v>-0.0030433609678301443</v>
      </c>
      <c r="R79" s="115">
        <v>-0.002650598059701069</v>
      </c>
      <c r="S79" s="115">
        <v>-0.00033645276954488224</v>
      </c>
      <c r="T79" s="115">
        <v>9.681043887342105E-05</v>
      </c>
      <c r="U79" s="115">
        <v>-6.489536994031782E-05</v>
      </c>
      <c r="V79" s="115">
        <v>-9.785611842772858E-05</v>
      </c>
      <c r="W79" s="115">
        <v>-2.1071096447198872E-05</v>
      </c>
      <c r="X79" s="115">
        <v>67.5</v>
      </c>
    </row>
    <row r="80" s="115" customFormat="1" ht="12.75">
      <c r="A80" s="115" t="s">
        <v>146</v>
      </c>
    </row>
    <row r="81" spans="1:24" s="115" customFormat="1" ht="12.75">
      <c r="A81" s="115">
        <v>1915</v>
      </c>
      <c r="B81" s="115">
        <v>141.34</v>
      </c>
      <c r="C81" s="115">
        <v>146.24</v>
      </c>
      <c r="D81" s="115">
        <v>8.465264277082712</v>
      </c>
      <c r="E81" s="115">
        <v>9.479905966012987</v>
      </c>
      <c r="F81" s="115">
        <v>28.93579693162395</v>
      </c>
      <c r="G81" s="115" t="s">
        <v>59</v>
      </c>
      <c r="H81" s="115">
        <v>7.5787912775748225</v>
      </c>
      <c r="I81" s="115">
        <v>81.41879127757483</v>
      </c>
      <c r="J81" s="115" t="s">
        <v>73</v>
      </c>
      <c r="K81" s="115">
        <v>0.7477964084970153</v>
      </c>
      <c r="M81" s="115" t="s">
        <v>68</v>
      </c>
      <c r="N81" s="115">
        <v>0.457455670546815</v>
      </c>
      <c r="X81" s="115">
        <v>67.5</v>
      </c>
    </row>
    <row r="82" spans="1:24" s="115" customFormat="1" ht="12.75">
      <c r="A82" s="115">
        <v>1916</v>
      </c>
      <c r="B82" s="115">
        <v>130.67999267578125</v>
      </c>
      <c r="C82" s="115">
        <v>141.77999877929688</v>
      </c>
      <c r="D82" s="115">
        <v>8.792312622070312</v>
      </c>
      <c r="E82" s="115">
        <v>9.358317375183105</v>
      </c>
      <c r="F82" s="115">
        <v>27.182386166386852</v>
      </c>
      <c r="G82" s="115" t="s">
        <v>56</v>
      </c>
      <c r="H82" s="115">
        <v>10.42711861463279</v>
      </c>
      <c r="I82" s="115">
        <v>73.60711129041404</v>
      </c>
      <c r="J82" s="115" t="s">
        <v>62</v>
      </c>
      <c r="K82" s="115">
        <v>0.7521203003807044</v>
      </c>
      <c r="L82" s="115">
        <v>0.37499816343725023</v>
      </c>
      <c r="M82" s="115">
        <v>0.17805460410779156</v>
      </c>
      <c r="N82" s="115">
        <v>0.09349044950349861</v>
      </c>
      <c r="O82" s="115">
        <v>0.030206445689015395</v>
      </c>
      <c r="P82" s="115">
        <v>0.010757381337634288</v>
      </c>
      <c r="Q82" s="115">
        <v>0.0036769433799309875</v>
      </c>
      <c r="R82" s="115">
        <v>0.0014390702552651436</v>
      </c>
      <c r="S82" s="115">
        <v>0.00039629460294877896</v>
      </c>
      <c r="T82" s="115">
        <v>0.00015826647206582757</v>
      </c>
      <c r="U82" s="115">
        <v>8.043106606230582E-05</v>
      </c>
      <c r="V82" s="115">
        <v>5.3396731963106996E-05</v>
      </c>
      <c r="W82" s="115">
        <v>2.470452221924087E-05</v>
      </c>
      <c r="X82" s="115">
        <v>67.5</v>
      </c>
    </row>
    <row r="83" spans="1:24" s="115" customFormat="1" ht="12.75">
      <c r="A83" s="115">
        <v>1914</v>
      </c>
      <c r="B83" s="115">
        <v>118.66000366210938</v>
      </c>
      <c r="C83" s="115">
        <v>126.26000213623047</v>
      </c>
      <c r="D83" s="115">
        <v>8.65688419342041</v>
      </c>
      <c r="E83" s="115">
        <v>8.976659774780273</v>
      </c>
      <c r="F83" s="115">
        <v>23.6939566185751</v>
      </c>
      <c r="G83" s="115" t="s">
        <v>57</v>
      </c>
      <c r="H83" s="115">
        <v>13.971632293271739</v>
      </c>
      <c r="I83" s="115">
        <v>65.13163595538111</v>
      </c>
      <c r="J83" s="115" t="s">
        <v>60</v>
      </c>
      <c r="K83" s="115">
        <v>-0.24864541506447352</v>
      </c>
      <c r="L83" s="115">
        <v>0.0020415382107999203</v>
      </c>
      <c r="M83" s="115">
        <v>0.05695005088943658</v>
      </c>
      <c r="N83" s="115">
        <v>-0.0009669447936602743</v>
      </c>
      <c r="O83" s="115">
        <v>-0.010293029718951468</v>
      </c>
      <c r="P83" s="115">
        <v>0.00023356393640473744</v>
      </c>
      <c r="Q83" s="115">
        <v>0.001084206177775663</v>
      </c>
      <c r="R83" s="115">
        <v>-7.772286831823063E-05</v>
      </c>
      <c r="S83" s="115">
        <v>-0.0001598653914627402</v>
      </c>
      <c r="T83" s="115">
        <v>1.6628007447654978E-05</v>
      </c>
      <c r="U83" s="115">
        <v>1.7526251733133838E-05</v>
      </c>
      <c r="V83" s="115">
        <v>-6.1350607905221986E-06</v>
      </c>
      <c r="W83" s="115">
        <v>-1.07086636131499E-05</v>
      </c>
      <c r="X83" s="115">
        <v>67.5</v>
      </c>
    </row>
    <row r="84" spans="1:24" s="115" customFormat="1" ht="12.75">
      <c r="A84" s="115">
        <v>1913</v>
      </c>
      <c r="B84" s="115">
        <v>142.8800048828125</v>
      </c>
      <c r="C84" s="115">
        <v>151.47999572753906</v>
      </c>
      <c r="D84" s="115">
        <v>8.914396286010742</v>
      </c>
      <c r="E84" s="115">
        <v>9.025053977966309</v>
      </c>
      <c r="F84" s="115">
        <v>25.195457738706367</v>
      </c>
      <c r="G84" s="115" t="s">
        <v>58</v>
      </c>
      <c r="H84" s="115">
        <v>-8.053182492868643</v>
      </c>
      <c r="I84" s="115">
        <v>67.32682238994386</v>
      </c>
      <c r="J84" s="115" t="s">
        <v>61</v>
      </c>
      <c r="K84" s="115">
        <v>-0.7098312502364043</v>
      </c>
      <c r="L84" s="115">
        <v>0.3749926061978349</v>
      </c>
      <c r="M84" s="115">
        <v>-0.1687013151924814</v>
      </c>
      <c r="N84" s="115">
        <v>-0.09348544895400693</v>
      </c>
      <c r="O84" s="115">
        <v>-0.028398642579676562</v>
      </c>
      <c r="P84" s="115">
        <v>0.010754845472199664</v>
      </c>
      <c r="Q84" s="115">
        <v>-0.0035134611970664203</v>
      </c>
      <c r="R84" s="115">
        <v>-0.0014369698519207954</v>
      </c>
      <c r="S84" s="115">
        <v>-0.0003626189031735593</v>
      </c>
      <c r="T84" s="115">
        <v>0.00015739055101397957</v>
      </c>
      <c r="U84" s="115">
        <v>-7.849832411017337E-05</v>
      </c>
      <c r="V84" s="115">
        <v>-5.304311466568012E-05</v>
      </c>
      <c r="W84" s="115">
        <v>-2.2262927518665762E-05</v>
      </c>
      <c r="X84" s="115">
        <v>67.5</v>
      </c>
    </row>
    <row r="85" spans="1:14" s="115" customFormat="1" ht="12.75">
      <c r="A85" s="115" t="s">
        <v>152</v>
      </c>
      <c r="E85" s="116" t="s">
        <v>106</v>
      </c>
      <c r="F85" s="116">
        <f>MIN(F56:F84)</f>
        <v>16.68128168588038</v>
      </c>
      <c r="G85" s="116"/>
      <c r="H85" s="116"/>
      <c r="I85" s="117"/>
      <c r="J85" s="117" t="s">
        <v>159</v>
      </c>
      <c r="K85" s="116">
        <f>AVERAGE(K83,K78,K73,K68,K63,K58)</f>
        <v>-0.22613908842410205</v>
      </c>
      <c r="L85" s="116">
        <f>AVERAGE(L83,L78,L73,L68,L63,L58)</f>
        <v>0.0007128207006673677</v>
      </c>
      <c r="M85" s="117" t="s">
        <v>108</v>
      </c>
      <c r="N85" s="116" t="e">
        <f>Mittelwert(K81,K76,K71,K66,K61,K56)</f>
        <v>#NAME?</v>
      </c>
    </row>
    <row r="86" spans="5:14" s="115" customFormat="1" ht="12.75">
      <c r="E86" s="116" t="s">
        <v>107</v>
      </c>
      <c r="F86" s="116">
        <f>MAX(F56:F84)</f>
        <v>29.74117913332451</v>
      </c>
      <c r="G86" s="116"/>
      <c r="H86" s="116"/>
      <c r="I86" s="117"/>
      <c r="J86" s="117" t="s">
        <v>160</v>
      </c>
      <c r="K86" s="116">
        <f>AVERAGE(K84,K79,K74,K69,K64,K59)</f>
        <v>-0.4006025788981316</v>
      </c>
      <c r="L86" s="116">
        <f>AVERAGE(L84,L79,L74,L69,L64,L59)</f>
        <v>0.13077296189612814</v>
      </c>
      <c r="M86" s="116"/>
      <c r="N86" s="116"/>
    </row>
    <row r="87" spans="5:14" s="115" customFormat="1" ht="12.75">
      <c r="E87" s="116"/>
      <c r="F87" s="116"/>
      <c r="G87" s="116"/>
      <c r="H87" s="116"/>
      <c r="I87" s="116"/>
      <c r="J87" s="117" t="s">
        <v>112</v>
      </c>
      <c r="K87" s="116">
        <f>ABS(K85/$G$33)</f>
        <v>0.14133693026506378</v>
      </c>
      <c r="L87" s="116">
        <f>ABS(L85/$H$33)</f>
        <v>0.0019800575018537993</v>
      </c>
      <c r="M87" s="117" t="s">
        <v>111</v>
      </c>
      <c r="N87" s="116">
        <f>K87+L87+L88+K88</f>
        <v>0.4526651905986633</v>
      </c>
    </row>
    <row r="88" spans="5:14" s="115" customFormat="1" ht="29.25" customHeight="1">
      <c r="E88" s="116"/>
      <c r="F88" s="116"/>
      <c r="G88" s="116"/>
      <c r="H88" s="116"/>
      <c r="I88" s="116"/>
      <c r="J88" s="116"/>
      <c r="K88" s="116">
        <f>ABS(K86/$G$34)</f>
        <v>0.22761510164666568</v>
      </c>
      <c r="L88" s="116">
        <f>ABS(L86/$H$34)</f>
        <v>0.08173310118508008</v>
      </c>
      <c r="M88" s="116"/>
      <c r="N88" s="116"/>
    </row>
    <row r="89" s="100" customFormat="1" ht="12.75"/>
    <row r="90" s="100" customFormat="1" ht="12.75" hidden="1">
      <c r="A90" s="100" t="s">
        <v>117</v>
      </c>
    </row>
    <row r="91" spans="1:24" s="100" customFormat="1" ht="12.75" hidden="1">
      <c r="A91" s="100">
        <v>1915</v>
      </c>
      <c r="B91" s="100">
        <v>150.54</v>
      </c>
      <c r="C91" s="100">
        <v>142.84</v>
      </c>
      <c r="D91" s="100">
        <v>8.948494151290076</v>
      </c>
      <c r="E91" s="100">
        <v>9.762939315110874</v>
      </c>
      <c r="F91" s="100">
        <v>26.231322975830476</v>
      </c>
      <c r="G91" s="100" t="s">
        <v>59</v>
      </c>
      <c r="H91" s="100">
        <v>-13.189797472641402</v>
      </c>
      <c r="I91" s="100">
        <v>69.85020252735859</v>
      </c>
      <c r="J91" s="100" t="s">
        <v>73</v>
      </c>
      <c r="K91" s="100">
        <v>1.2289746368017929</v>
      </c>
      <c r="M91" s="100" t="s">
        <v>68</v>
      </c>
      <c r="N91" s="100">
        <v>0.9700439999520666</v>
      </c>
      <c r="X91" s="100">
        <v>67.5</v>
      </c>
    </row>
    <row r="92" spans="1:24" s="100" customFormat="1" ht="12.75" hidden="1">
      <c r="A92" s="100">
        <v>1916</v>
      </c>
      <c r="B92" s="100">
        <v>120.4800033569336</v>
      </c>
      <c r="C92" s="100">
        <v>119.27999877929688</v>
      </c>
      <c r="D92" s="100">
        <v>9.092320442199707</v>
      </c>
      <c r="E92" s="100">
        <v>9.552032470703125</v>
      </c>
      <c r="F92" s="100">
        <v>25.372965257937285</v>
      </c>
      <c r="G92" s="100" t="s">
        <v>56</v>
      </c>
      <c r="H92" s="100">
        <v>13.431866985243218</v>
      </c>
      <c r="I92" s="100">
        <v>66.41187034217681</v>
      </c>
      <c r="J92" s="100" t="s">
        <v>62</v>
      </c>
      <c r="K92" s="100">
        <v>0.6587059402755712</v>
      </c>
      <c r="L92" s="100">
        <v>0.8725050806707781</v>
      </c>
      <c r="M92" s="100">
        <v>0.1559395320574486</v>
      </c>
      <c r="N92" s="100">
        <v>0.09033261427452235</v>
      </c>
      <c r="O92" s="100">
        <v>0.026454612729052727</v>
      </c>
      <c r="P92" s="100">
        <v>0.025029443289807177</v>
      </c>
      <c r="Q92" s="100">
        <v>0.003220123337378652</v>
      </c>
      <c r="R92" s="100">
        <v>0.0013904767613451073</v>
      </c>
      <c r="S92" s="100">
        <v>0.0003470633017725522</v>
      </c>
      <c r="T92" s="100">
        <v>0.00036831965723333257</v>
      </c>
      <c r="U92" s="100">
        <v>7.043763274930674E-05</v>
      </c>
      <c r="V92" s="100">
        <v>5.160413226402971E-05</v>
      </c>
      <c r="W92" s="100">
        <v>2.164385200731151E-05</v>
      </c>
      <c r="X92" s="100">
        <v>67.5</v>
      </c>
    </row>
    <row r="93" spans="1:24" s="100" customFormat="1" ht="12.75" hidden="1">
      <c r="A93" s="100">
        <v>1913</v>
      </c>
      <c r="B93" s="100">
        <v>118.27999877929688</v>
      </c>
      <c r="C93" s="100">
        <v>140.97999572753906</v>
      </c>
      <c r="D93" s="100">
        <v>8.855627059936523</v>
      </c>
      <c r="E93" s="100">
        <v>9.161561965942383</v>
      </c>
      <c r="F93" s="100">
        <v>19.805083933090263</v>
      </c>
      <c r="G93" s="100" t="s">
        <v>57</v>
      </c>
      <c r="H93" s="100">
        <v>2.438968040486884</v>
      </c>
      <c r="I93" s="100">
        <v>53.21896681978375</v>
      </c>
      <c r="J93" s="100" t="s">
        <v>60</v>
      </c>
      <c r="K93" s="100">
        <v>-0.6000620914843784</v>
      </c>
      <c r="L93" s="100">
        <v>-0.004746502037254997</v>
      </c>
      <c r="M93" s="100">
        <v>0.14277851073493056</v>
      </c>
      <c r="N93" s="100">
        <v>-0.000934169184874648</v>
      </c>
      <c r="O93" s="100">
        <v>-0.023980229919922054</v>
      </c>
      <c r="P93" s="100">
        <v>-0.0005430480343835973</v>
      </c>
      <c r="Q93" s="100">
        <v>0.00298133303706325</v>
      </c>
      <c r="R93" s="100">
        <v>-7.513191832859254E-05</v>
      </c>
      <c r="S93" s="100">
        <v>-0.00030400320317592195</v>
      </c>
      <c r="T93" s="100">
        <v>-3.867066589165395E-05</v>
      </c>
      <c r="U93" s="100">
        <v>6.711831826914197E-05</v>
      </c>
      <c r="V93" s="100">
        <v>-5.934589077686816E-06</v>
      </c>
      <c r="W93" s="100">
        <v>-1.8601179010863282E-05</v>
      </c>
      <c r="X93" s="100">
        <v>67.5</v>
      </c>
    </row>
    <row r="94" spans="1:24" s="100" customFormat="1" ht="12.75" hidden="1">
      <c r="A94" s="100">
        <v>1914</v>
      </c>
      <c r="B94" s="100">
        <v>103.05999755859375</v>
      </c>
      <c r="C94" s="100">
        <v>122.26000213623047</v>
      </c>
      <c r="D94" s="100">
        <v>8.665060997009277</v>
      </c>
      <c r="E94" s="100">
        <v>9.187846183776855</v>
      </c>
      <c r="F94" s="100">
        <v>20.402820028074935</v>
      </c>
      <c r="G94" s="100" t="s">
        <v>58</v>
      </c>
      <c r="H94" s="100">
        <v>20.435071301799248</v>
      </c>
      <c r="I94" s="100">
        <v>55.995068860393</v>
      </c>
      <c r="J94" s="100" t="s">
        <v>61</v>
      </c>
      <c r="K94" s="100">
        <v>0.271696525774103</v>
      </c>
      <c r="L94" s="100">
        <v>-0.8724921698873471</v>
      </c>
      <c r="M94" s="100">
        <v>0.0627011525461164</v>
      </c>
      <c r="N94" s="100">
        <v>-0.09032778381873248</v>
      </c>
      <c r="O94" s="100">
        <v>0.011171173064268312</v>
      </c>
      <c r="P94" s="100">
        <v>-0.025023551511126986</v>
      </c>
      <c r="Q94" s="100">
        <v>0.0012169008299963665</v>
      </c>
      <c r="R94" s="100">
        <v>-0.0013884454683886739</v>
      </c>
      <c r="S94" s="100">
        <v>0.00016743651900360556</v>
      </c>
      <c r="T94" s="100">
        <v>-0.00036628397385631776</v>
      </c>
      <c r="U94" s="100">
        <v>2.1368000843513027E-05</v>
      </c>
      <c r="V94" s="100">
        <v>-5.126175103527456E-05</v>
      </c>
      <c r="W94" s="100">
        <v>1.1065824375988524E-05</v>
      </c>
      <c r="X94" s="100">
        <v>67.5</v>
      </c>
    </row>
    <row r="95" s="100" customFormat="1" ht="12.75" hidden="1">
      <c r="A95" s="100" t="s">
        <v>123</v>
      </c>
    </row>
    <row r="96" spans="1:24" s="100" customFormat="1" ht="12.75" hidden="1">
      <c r="A96" s="100">
        <v>1915</v>
      </c>
      <c r="B96" s="100">
        <v>142.54</v>
      </c>
      <c r="C96" s="100">
        <v>134.84</v>
      </c>
      <c r="D96" s="100">
        <v>9.140142593765196</v>
      </c>
      <c r="E96" s="100">
        <v>10.129469574839908</v>
      </c>
      <c r="F96" s="100">
        <v>26.045782688016587</v>
      </c>
      <c r="G96" s="100" t="s">
        <v>59</v>
      </c>
      <c r="H96" s="100">
        <v>-7.160904899840446</v>
      </c>
      <c r="I96" s="100">
        <v>67.87909510015955</v>
      </c>
      <c r="J96" s="100" t="s">
        <v>73</v>
      </c>
      <c r="K96" s="100">
        <v>0.9144239615613337</v>
      </c>
      <c r="M96" s="100" t="s">
        <v>68</v>
      </c>
      <c r="N96" s="100">
        <v>0.6259755570178056</v>
      </c>
      <c r="X96" s="100">
        <v>67.5</v>
      </c>
    </row>
    <row r="97" spans="1:24" s="100" customFormat="1" ht="12.75" hidden="1">
      <c r="A97" s="100">
        <v>1916</v>
      </c>
      <c r="B97" s="100">
        <v>127.68000030517578</v>
      </c>
      <c r="C97" s="100">
        <v>128.0800018310547</v>
      </c>
      <c r="D97" s="100">
        <v>8.853997230529785</v>
      </c>
      <c r="E97" s="100">
        <v>9.153587341308594</v>
      </c>
      <c r="F97" s="100">
        <v>25.303893667975636</v>
      </c>
      <c r="G97" s="100" t="s">
        <v>56</v>
      </c>
      <c r="H97" s="100">
        <v>7.8544003996833425</v>
      </c>
      <c r="I97" s="100">
        <v>68.03440070485912</v>
      </c>
      <c r="J97" s="100" t="s">
        <v>62</v>
      </c>
      <c r="K97" s="100">
        <v>0.7397745927983228</v>
      </c>
      <c r="L97" s="100">
        <v>0.568205067422017</v>
      </c>
      <c r="M97" s="100">
        <v>0.17513141319705275</v>
      </c>
      <c r="N97" s="100">
        <v>0.11164602364860579</v>
      </c>
      <c r="O97" s="100">
        <v>0.029710694097741328</v>
      </c>
      <c r="P97" s="100">
        <v>0.016300023097659776</v>
      </c>
      <c r="Q97" s="100">
        <v>0.0036164200024923834</v>
      </c>
      <c r="R97" s="100">
        <v>0.0017185211972974123</v>
      </c>
      <c r="S97" s="100">
        <v>0.0003897764614013848</v>
      </c>
      <c r="T97" s="100">
        <v>0.00023986797475073225</v>
      </c>
      <c r="U97" s="100">
        <v>7.909653580813785E-05</v>
      </c>
      <c r="V97" s="100">
        <v>6.377686641193206E-05</v>
      </c>
      <c r="W97" s="100">
        <v>2.4306973689371912E-05</v>
      </c>
      <c r="X97" s="100">
        <v>67.5</v>
      </c>
    </row>
    <row r="98" spans="1:24" s="100" customFormat="1" ht="12.75" hidden="1">
      <c r="A98" s="100">
        <v>1913</v>
      </c>
      <c r="B98" s="100">
        <v>115.18000030517578</v>
      </c>
      <c r="C98" s="100">
        <v>141.3800048828125</v>
      </c>
      <c r="D98" s="100">
        <v>8.99187183380127</v>
      </c>
      <c r="E98" s="100">
        <v>9.049701690673828</v>
      </c>
      <c r="F98" s="100">
        <v>20.633473766210972</v>
      </c>
      <c r="G98" s="100" t="s">
        <v>57</v>
      </c>
      <c r="H98" s="100">
        <v>6.917748019656784</v>
      </c>
      <c r="I98" s="100">
        <v>54.597748324832565</v>
      </c>
      <c r="J98" s="100" t="s">
        <v>60</v>
      </c>
      <c r="K98" s="100">
        <v>-0.5395290848017159</v>
      </c>
      <c r="L98" s="100">
        <v>-0.003090664192703047</v>
      </c>
      <c r="M98" s="100">
        <v>0.12907998769347903</v>
      </c>
      <c r="N98" s="100">
        <v>-0.0011547058076120497</v>
      </c>
      <c r="O98" s="100">
        <v>-0.021447788483253127</v>
      </c>
      <c r="P98" s="100">
        <v>-0.00035362644572672734</v>
      </c>
      <c r="Q98" s="100">
        <v>0.002728726624339499</v>
      </c>
      <c r="R98" s="100">
        <v>-9.28514975902246E-05</v>
      </c>
      <c r="S98" s="100">
        <v>-0.00026252490287885185</v>
      </c>
      <c r="T98" s="100">
        <v>-2.5182558413111037E-05</v>
      </c>
      <c r="U98" s="100">
        <v>6.36076498446604E-05</v>
      </c>
      <c r="V98" s="100">
        <v>-7.33138404132758E-06</v>
      </c>
      <c r="W98" s="100">
        <v>-1.5763169486634618E-05</v>
      </c>
      <c r="X98" s="100">
        <v>67.5</v>
      </c>
    </row>
    <row r="99" spans="1:24" s="100" customFormat="1" ht="12.75" hidden="1">
      <c r="A99" s="100">
        <v>1914</v>
      </c>
      <c r="B99" s="100">
        <v>99.62000274658203</v>
      </c>
      <c r="C99" s="100">
        <v>128.22000122070312</v>
      </c>
      <c r="D99" s="100">
        <v>9.006929397583008</v>
      </c>
      <c r="E99" s="100">
        <v>9.134404182434082</v>
      </c>
      <c r="F99" s="100">
        <v>20.10627004750991</v>
      </c>
      <c r="G99" s="100" t="s">
        <v>58</v>
      </c>
      <c r="H99" s="100">
        <v>20.959046478627585</v>
      </c>
      <c r="I99" s="100">
        <v>53.079049225209616</v>
      </c>
      <c r="J99" s="100" t="s">
        <v>61</v>
      </c>
      <c r="K99" s="100">
        <v>0.5061371501904867</v>
      </c>
      <c r="L99" s="100">
        <v>-0.568196661763255</v>
      </c>
      <c r="M99" s="100">
        <v>0.11836117887824589</v>
      </c>
      <c r="N99" s="100">
        <v>-0.11164005218129787</v>
      </c>
      <c r="O99" s="100">
        <v>0.020560100022791617</v>
      </c>
      <c r="P99" s="100">
        <v>-0.01629618671104148</v>
      </c>
      <c r="Q99" s="100">
        <v>0.0023732982627659286</v>
      </c>
      <c r="R99" s="100">
        <v>-0.0017160109862573096</v>
      </c>
      <c r="S99" s="100">
        <v>0.0002881082526257008</v>
      </c>
      <c r="T99" s="100">
        <v>-0.00023854241564717202</v>
      </c>
      <c r="U99" s="100">
        <v>4.70141346627491E-05</v>
      </c>
      <c r="V99" s="100">
        <v>-6.335408035291803E-05</v>
      </c>
      <c r="W99" s="100">
        <v>1.8502741896039343E-05</v>
      </c>
      <c r="X99" s="100">
        <v>67.5</v>
      </c>
    </row>
    <row r="100" s="100" customFormat="1" ht="12.75" hidden="1">
      <c r="A100" s="100" t="s">
        <v>129</v>
      </c>
    </row>
    <row r="101" spans="1:24" s="100" customFormat="1" ht="12.75" hidden="1">
      <c r="A101" s="100">
        <v>1915</v>
      </c>
      <c r="B101" s="100">
        <v>127.08</v>
      </c>
      <c r="C101" s="100">
        <v>138.78</v>
      </c>
      <c r="D101" s="100">
        <v>9.161848845933145</v>
      </c>
      <c r="E101" s="100">
        <v>10.125611756768956</v>
      </c>
      <c r="F101" s="100">
        <v>22.2435295708896</v>
      </c>
      <c r="G101" s="100" t="s">
        <v>59</v>
      </c>
      <c r="H101" s="100">
        <v>-1.7850057994095323</v>
      </c>
      <c r="I101" s="100">
        <v>57.79499420059046</v>
      </c>
      <c r="J101" s="100" t="s">
        <v>73</v>
      </c>
      <c r="K101" s="100">
        <v>0.34508870586939044</v>
      </c>
      <c r="M101" s="100" t="s">
        <v>68</v>
      </c>
      <c r="N101" s="100">
        <v>0.23926258321610502</v>
      </c>
      <c r="X101" s="100">
        <v>67.5</v>
      </c>
    </row>
    <row r="102" spans="1:24" s="100" customFormat="1" ht="12.75" hidden="1">
      <c r="A102" s="100">
        <v>1916</v>
      </c>
      <c r="B102" s="100">
        <v>131.4199981689453</v>
      </c>
      <c r="C102" s="100">
        <v>129.52000427246094</v>
      </c>
      <c r="D102" s="100">
        <v>9.039080619812012</v>
      </c>
      <c r="E102" s="100">
        <v>9.37918472290039</v>
      </c>
      <c r="F102" s="100">
        <v>27.114914151006488</v>
      </c>
      <c r="G102" s="100" t="s">
        <v>56</v>
      </c>
      <c r="H102" s="100">
        <v>7.5021305175266235</v>
      </c>
      <c r="I102" s="100">
        <v>71.42212868647194</v>
      </c>
      <c r="J102" s="100" t="s">
        <v>62</v>
      </c>
      <c r="K102" s="100">
        <v>0.4624057718295412</v>
      </c>
      <c r="L102" s="100">
        <v>0.32647756950559537</v>
      </c>
      <c r="M102" s="100">
        <v>0.10946829414490801</v>
      </c>
      <c r="N102" s="100">
        <v>0.11071584034189239</v>
      </c>
      <c r="O102" s="100">
        <v>0.018571090975304575</v>
      </c>
      <c r="P102" s="100">
        <v>0.00936565030552284</v>
      </c>
      <c r="Q102" s="100">
        <v>0.0022604797443413396</v>
      </c>
      <c r="R102" s="100">
        <v>0.0017042041203205178</v>
      </c>
      <c r="S102" s="100">
        <v>0.0002436288171928789</v>
      </c>
      <c r="T102" s="100">
        <v>0.00013782886303331609</v>
      </c>
      <c r="U102" s="100">
        <v>4.9433790012205494E-05</v>
      </c>
      <c r="V102" s="100">
        <v>6.324461890473897E-05</v>
      </c>
      <c r="W102" s="100">
        <v>1.5193231856939479E-05</v>
      </c>
      <c r="X102" s="100">
        <v>67.5</v>
      </c>
    </row>
    <row r="103" spans="1:24" s="100" customFormat="1" ht="12.75" hidden="1">
      <c r="A103" s="100">
        <v>1913</v>
      </c>
      <c r="B103" s="100">
        <v>116.66000366210938</v>
      </c>
      <c r="C103" s="100">
        <v>140.4600067138672</v>
      </c>
      <c r="D103" s="100">
        <v>8.986517906188965</v>
      </c>
      <c r="E103" s="100">
        <v>9.32127857208252</v>
      </c>
      <c r="F103" s="100">
        <v>21.43785592368173</v>
      </c>
      <c r="G103" s="100" t="s">
        <v>57</v>
      </c>
      <c r="H103" s="100">
        <v>7.603527912249696</v>
      </c>
      <c r="I103" s="100">
        <v>56.76353157435907</v>
      </c>
      <c r="J103" s="100" t="s">
        <v>60</v>
      </c>
      <c r="K103" s="100">
        <v>-0.35997593212481205</v>
      </c>
      <c r="L103" s="100">
        <v>-0.0017753398346018632</v>
      </c>
      <c r="M103" s="100">
        <v>0.0859950902956802</v>
      </c>
      <c r="N103" s="100">
        <v>-0.0011450597764513398</v>
      </c>
      <c r="O103" s="100">
        <v>-0.014330626991132247</v>
      </c>
      <c r="P103" s="100">
        <v>-0.00020315898578239906</v>
      </c>
      <c r="Q103" s="100">
        <v>0.0018119012517325472</v>
      </c>
      <c r="R103" s="100">
        <v>-9.206590475144747E-05</v>
      </c>
      <c r="S103" s="100">
        <v>-0.00017710763387971046</v>
      </c>
      <c r="T103" s="100">
        <v>-1.4469675021192734E-05</v>
      </c>
      <c r="U103" s="100">
        <v>4.184232942526763E-05</v>
      </c>
      <c r="V103" s="100">
        <v>-7.267665176107441E-06</v>
      </c>
      <c r="W103" s="100">
        <v>-1.0689040452766988E-05</v>
      </c>
      <c r="X103" s="100">
        <v>67.5</v>
      </c>
    </row>
    <row r="104" spans="1:24" s="100" customFormat="1" ht="12.75" hidden="1">
      <c r="A104" s="100">
        <v>1914</v>
      </c>
      <c r="B104" s="100">
        <v>114.12000274658203</v>
      </c>
      <c r="C104" s="100">
        <v>124.22000122070312</v>
      </c>
      <c r="D104" s="100">
        <v>8.754522323608398</v>
      </c>
      <c r="E104" s="100">
        <v>9.04957389831543</v>
      </c>
      <c r="F104" s="100">
        <v>22.67791030599049</v>
      </c>
      <c r="G104" s="100" t="s">
        <v>58</v>
      </c>
      <c r="H104" s="100">
        <v>15.011636704107907</v>
      </c>
      <c r="I104" s="100">
        <v>61.63163945068994</v>
      </c>
      <c r="J104" s="100" t="s">
        <v>61</v>
      </c>
      <c r="K104" s="100">
        <v>0.29023512212023267</v>
      </c>
      <c r="L104" s="100">
        <v>-0.3264727424437644</v>
      </c>
      <c r="M104" s="100">
        <v>0.06773589792742037</v>
      </c>
      <c r="N104" s="100">
        <v>-0.11070991889040367</v>
      </c>
      <c r="O104" s="100">
        <v>0.011811797071321153</v>
      </c>
      <c r="P104" s="100">
        <v>-0.009363446591498022</v>
      </c>
      <c r="Q104" s="100">
        <v>0.0013515851910062928</v>
      </c>
      <c r="R104" s="100">
        <v>-0.00170171547354419</v>
      </c>
      <c r="S104" s="100">
        <v>0.00016729580565074442</v>
      </c>
      <c r="T104" s="100">
        <v>-0.00013706722434571176</v>
      </c>
      <c r="U104" s="100">
        <v>2.632335585061696E-05</v>
      </c>
      <c r="V104" s="100">
        <v>-6.282565449952482E-05</v>
      </c>
      <c r="W104" s="100">
        <v>1.0797162055736293E-05</v>
      </c>
      <c r="X104" s="100">
        <v>67.5</v>
      </c>
    </row>
    <row r="105" s="100" customFormat="1" ht="12.75" hidden="1">
      <c r="A105" s="100" t="s">
        <v>135</v>
      </c>
    </row>
    <row r="106" spans="1:24" s="100" customFormat="1" ht="12.75" hidden="1">
      <c r="A106" s="100">
        <v>1915</v>
      </c>
      <c r="B106" s="100">
        <v>134.18</v>
      </c>
      <c r="C106" s="100">
        <v>143.18</v>
      </c>
      <c r="D106" s="100">
        <v>8.961625149356628</v>
      </c>
      <c r="E106" s="100">
        <v>9.833582405335283</v>
      </c>
      <c r="F106" s="100">
        <v>22.990127264528887</v>
      </c>
      <c r="G106" s="100" t="s">
        <v>59</v>
      </c>
      <c r="H106" s="100">
        <v>-5.592302230676154</v>
      </c>
      <c r="I106" s="100">
        <v>61.08769776932386</v>
      </c>
      <c r="J106" s="100" t="s">
        <v>73</v>
      </c>
      <c r="K106" s="100">
        <v>0.5620628174865095</v>
      </c>
      <c r="M106" s="100" t="s">
        <v>68</v>
      </c>
      <c r="N106" s="100">
        <v>0.4321293560375274</v>
      </c>
      <c r="X106" s="100">
        <v>67.5</v>
      </c>
    </row>
    <row r="107" spans="1:24" s="100" customFormat="1" ht="12.75" hidden="1">
      <c r="A107" s="100">
        <v>1916</v>
      </c>
      <c r="B107" s="100">
        <v>131.9600067138672</v>
      </c>
      <c r="C107" s="100">
        <v>136.25999450683594</v>
      </c>
      <c r="D107" s="100">
        <v>9.006739616394043</v>
      </c>
      <c r="E107" s="100">
        <v>9.228109359741211</v>
      </c>
      <c r="F107" s="100">
        <v>27.662835286383412</v>
      </c>
      <c r="G107" s="100" t="s">
        <v>56</v>
      </c>
      <c r="H107" s="100">
        <v>8.668675794310076</v>
      </c>
      <c r="I107" s="100">
        <v>73.12868250817726</v>
      </c>
      <c r="J107" s="100" t="s">
        <v>62</v>
      </c>
      <c r="K107" s="100">
        <v>0.48296841153821624</v>
      </c>
      <c r="L107" s="100">
        <v>0.5535030749264609</v>
      </c>
      <c r="M107" s="100">
        <v>0.11433611205626815</v>
      </c>
      <c r="N107" s="100">
        <v>0.09343342452601294</v>
      </c>
      <c r="O107" s="100">
        <v>0.019396854836575047</v>
      </c>
      <c r="P107" s="100">
        <v>0.01587828154048776</v>
      </c>
      <c r="Q107" s="100">
        <v>0.00236100339573294</v>
      </c>
      <c r="R107" s="100">
        <v>0.0014381923560128358</v>
      </c>
      <c r="S107" s="100">
        <v>0.0002544630833449402</v>
      </c>
      <c r="T107" s="100">
        <v>0.00023365666404143813</v>
      </c>
      <c r="U107" s="100">
        <v>5.1640694566487265E-05</v>
      </c>
      <c r="V107" s="100">
        <v>5.3375069948364974E-05</v>
      </c>
      <c r="W107" s="100">
        <v>1.5869412410945946E-05</v>
      </c>
      <c r="X107" s="100">
        <v>67.5</v>
      </c>
    </row>
    <row r="108" spans="1:24" s="100" customFormat="1" ht="12.75" hidden="1">
      <c r="A108" s="100">
        <v>1913</v>
      </c>
      <c r="B108" s="100">
        <v>131.13999938964844</v>
      </c>
      <c r="C108" s="100">
        <v>150.33999633789062</v>
      </c>
      <c r="D108" s="100">
        <v>8.99634838104248</v>
      </c>
      <c r="E108" s="100">
        <v>9.279379844665527</v>
      </c>
      <c r="F108" s="100">
        <v>25.329262173470337</v>
      </c>
      <c r="G108" s="100" t="s">
        <v>57</v>
      </c>
      <c r="H108" s="100">
        <v>3.394748891133162</v>
      </c>
      <c r="I108" s="100">
        <v>67.0347482807816</v>
      </c>
      <c r="J108" s="100" t="s">
        <v>60</v>
      </c>
      <c r="K108" s="100">
        <v>-0.3443455299752008</v>
      </c>
      <c r="L108" s="100">
        <v>-0.0030107718994730787</v>
      </c>
      <c r="M108" s="100">
        <v>0.08242522277024993</v>
      </c>
      <c r="N108" s="100">
        <v>-0.0009662557412721638</v>
      </c>
      <c r="O108" s="100">
        <v>-0.013681888551953151</v>
      </c>
      <c r="P108" s="100">
        <v>-0.0003445011336230549</v>
      </c>
      <c r="Q108" s="100">
        <v>0.0017444377333584978</v>
      </c>
      <c r="R108" s="100">
        <v>-7.769850906193436E-05</v>
      </c>
      <c r="S108" s="100">
        <v>-0.00016690817079045674</v>
      </c>
      <c r="T108" s="100">
        <v>-2.453414620621979E-05</v>
      </c>
      <c r="U108" s="100">
        <v>4.0793569616422424E-05</v>
      </c>
      <c r="V108" s="100">
        <v>-6.134206415025537E-06</v>
      </c>
      <c r="W108" s="100">
        <v>-1.0004317860813421E-05</v>
      </c>
      <c r="X108" s="100">
        <v>67.5</v>
      </c>
    </row>
    <row r="109" spans="1:24" s="100" customFormat="1" ht="12.75" hidden="1">
      <c r="A109" s="100">
        <v>1914</v>
      </c>
      <c r="B109" s="100">
        <v>118.58000183105469</v>
      </c>
      <c r="C109" s="100">
        <v>121.4800033569336</v>
      </c>
      <c r="D109" s="100">
        <v>8.845430374145508</v>
      </c>
      <c r="E109" s="100">
        <v>9.184688568115234</v>
      </c>
      <c r="F109" s="100">
        <v>25.469039008865337</v>
      </c>
      <c r="G109" s="100" t="s">
        <v>58</v>
      </c>
      <c r="H109" s="100">
        <v>17.438543757832903</v>
      </c>
      <c r="I109" s="100">
        <v>68.51854558888759</v>
      </c>
      <c r="J109" s="100" t="s">
        <v>61</v>
      </c>
      <c r="K109" s="100">
        <v>0.33865121073140414</v>
      </c>
      <c r="L109" s="100">
        <v>-0.5534948863409821</v>
      </c>
      <c r="M109" s="100">
        <v>0.0792390634183556</v>
      </c>
      <c r="N109" s="100">
        <v>-0.09342842805324626</v>
      </c>
      <c r="O109" s="100">
        <v>0.013749323736209651</v>
      </c>
      <c r="P109" s="100">
        <v>-0.015874543887870504</v>
      </c>
      <c r="Q109" s="100">
        <v>0.0015909978092686174</v>
      </c>
      <c r="R109" s="100">
        <v>-0.0014360919868111877</v>
      </c>
      <c r="S109" s="100">
        <v>0.00019207582697673776</v>
      </c>
      <c r="T109" s="100">
        <v>-0.0002323650410903183</v>
      </c>
      <c r="U109" s="100">
        <v>3.166458610592163E-05</v>
      </c>
      <c r="V109" s="100">
        <v>-5.302140703197826E-05</v>
      </c>
      <c r="W109" s="100">
        <v>1.2318761074413889E-05</v>
      </c>
      <c r="X109" s="100">
        <v>67.5</v>
      </c>
    </row>
    <row r="110" s="100" customFormat="1" ht="12.75" hidden="1">
      <c r="A110" s="100" t="s">
        <v>141</v>
      </c>
    </row>
    <row r="111" spans="1:24" s="100" customFormat="1" ht="12.75" hidden="1">
      <c r="A111" s="100">
        <v>1915</v>
      </c>
      <c r="B111" s="100">
        <v>128.56</v>
      </c>
      <c r="C111" s="100">
        <v>156.26</v>
      </c>
      <c r="D111" s="100">
        <v>8.8808965750208</v>
      </c>
      <c r="E111" s="100">
        <v>9.66450724836053</v>
      </c>
      <c r="F111" s="100">
        <v>23.538194889054573</v>
      </c>
      <c r="G111" s="100" t="s">
        <v>59</v>
      </c>
      <c r="H111" s="100">
        <v>2.037621302571978</v>
      </c>
      <c r="I111" s="100">
        <v>63.09762130257198</v>
      </c>
      <c r="J111" s="100" t="s">
        <v>73</v>
      </c>
      <c r="K111" s="100">
        <v>0.7213083980901968</v>
      </c>
      <c r="M111" s="100" t="s">
        <v>68</v>
      </c>
      <c r="N111" s="100">
        <v>0.6515218079066352</v>
      </c>
      <c r="X111" s="100">
        <v>67.5</v>
      </c>
    </row>
    <row r="112" spans="1:24" s="100" customFormat="1" ht="12.75" hidden="1">
      <c r="A112" s="100">
        <v>1916</v>
      </c>
      <c r="B112" s="100">
        <v>131.77999877929688</v>
      </c>
      <c r="C112" s="100">
        <v>131.77999877929688</v>
      </c>
      <c r="D112" s="100">
        <v>8.69356632232666</v>
      </c>
      <c r="E112" s="100">
        <v>9.294373512268066</v>
      </c>
      <c r="F112" s="100">
        <v>29.40280424566034</v>
      </c>
      <c r="G112" s="100" t="s">
        <v>56</v>
      </c>
      <c r="H112" s="100">
        <v>16.24786222504474</v>
      </c>
      <c r="I112" s="100">
        <v>80.52786100434162</v>
      </c>
      <c r="J112" s="100" t="s">
        <v>62</v>
      </c>
      <c r="K112" s="100">
        <v>0.3452523587489247</v>
      </c>
      <c r="L112" s="100">
        <v>0.7514533482738193</v>
      </c>
      <c r="M112" s="100">
        <v>0.08173383738233415</v>
      </c>
      <c r="N112" s="100">
        <v>0.17343460541875633</v>
      </c>
      <c r="O112" s="100">
        <v>0.013866090766553466</v>
      </c>
      <c r="P112" s="100">
        <v>0.021556923393364152</v>
      </c>
      <c r="Q112" s="100">
        <v>0.0016876895455801484</v>
      </c>
      <c r="R112" s="100">
        <v>0.0026696394955522933</v>
      </c>
      <c r="S112" s="100">
        <v>0.00018189296421591806</v>
      </c>
      <c r="T112" s="100">
        <v>0.00031721135778849986</v>
      </c>
      <c r="U112" s="100">
        <v>3.690817794404578E-05</v>
      </c>
      <c r="V112" s="100">
        <v>9.908142249699955E-05</v>
      </c>
      <c r="W112" s="100">
        <v>1.1347021723141793E-05</v>
      </c>
      <c r="X112" s="100">
        <v>67.5</v>
      </c>
    </row>
    <row r="113" spans="1:24" s="100" customFormat="1" ht="12.75" hidden="1">
      <c r="A113" s="100">
        <v>1913</v>
      </c>
      <c r="B113" s="100">
        <v>133.02000427246094</v>
      </c>
      <c r="C113" s="100">
        <v>159.72000122070312</v>
      </c>
      <c r="D113" s="100">
        <v>8.858583450317383</v>
      </c>
      <c r="E113" s="100">
        <v>8.984912872314453</v>
      </c>
      <c r="F113" s="100">
        <v>24.725481854389336</v>
      </c>
      <c r="G113" s="100" t="s">
        <v>57</v>
      </c>
      <c r="H113" s="100">
        <v>0.9397120413304236</v>
      </c>
      <c r="I113" s="100">
        <v>66.45971631379136</v>
      </c>
      <c r="J113" s="100" t="s">
        <v>60</v>
      </c>
      <c r="K113" s="100">
        <v>0.04356140237336554</v>
      </c>
      <c r="L113" s="100">
        <v>-0.004086894472574811</v>
      </c>
      <c r="M113" s="100">
        <v>-0.009389998170285286</v>
      </c>
      <c r="N113" s="100">
        <v>-0.001793370161814577</v>
      </c>
      <c r="O113" s="100">
        <v>0.0018979118166508992</v>
      </c>
      <c r="P113" s="100">
        <v>-0.0004677565693663002</v>
      </c>
      <c r="Q113" s="100">
        <v>-0.00014981691034797104</v>
      </c>
      <c r="R113" s="100">
        <v>-0.00014418986953821446</v>
      </c>
      <c r="S113" s="100">
        <v>3.702457555717738E-05</v>
      </c>
      <c r="T113" s="100">
        <v>-3.332045853464463E-05</v>
      </c>
      <c r="U113" s="100">
        <v>-3.5109833829803693E-07</v>
      </c>
      <c r="V113" s="100">
        <v>-1.1377417498618383E-05</v>
      </c>
      <c r="W113" s="100">
        <v>2.675593775280862E-06</v>
      </c>
      <c r="X113" s="100">
        <v>67.5</v>
      </c>
    </row>
    <row r="114" spans="1:24" s="100" customFormat="1" ht="12.75" hidden="1">
      <c r="A114" s="100">
        <v>1914</v>
      </c>
      <c r="B114" s="100">
        <v>110.77999877929688</v>
      </c>
      <c r="C114" s="100">
        <v>131.27999877929688</v>
      </c>
      <c r="D114" s="100">
        <v>8.786479949951172</v>
      </c>
      <c r="E114" s="100">
        <v>9.076869010925293</v>
      </c>
      <c r="F114" s="100">
        <v>25.277430942599988</v>
      </c>
      <c r="G114" s="100" t="s">
        <v>58</v>
      </c>
      <c r="H114" s="100">
        <v>25.15687776888089</v>
      </c>
      <c r="I114" s="100">
        <v>68.43687654817776</v>
      </c>
      <c r="J114" s="100" t="s">
        <v>61</v>
      </c>
      <c r="K114" s="100">
        <v>0.3424932049617363</v>
      </c>
      <c r="L114" s="100">
        <v>-0.7514422345899276</v>
      </c>
      <c r="M114" s="100">
        <v>0.08119266042940017</v>
      </c>
      <c r="N114" s="100">
        <v>-0.173425333155864</v>
      </c>
      <c r="O114" s="100">
        <v>0.01373558895288135</v>
      </c>
      <c r="P114" s="100">
        <v>-0.021551847948126986</v>
      </c>
      <c r="Q114" s="100">
        <v>0.0016810267385244993</v>
      </c>
      <c r="R114" s="100">
        <v>-0.002665742732848625</v>
      </c>
      <c r="S114" s="100">
        <v>0.00017808489895570627</v>
      </c>
      <c r="T114" s="100">
        <v>-0.0003154564828198411</v>
      </c>
      <c r="U114" s="100">
        <v>3.6906507950579556E-05</v>
      </c>
      <c r="V114" s="100">
        <v>-9.84260263095644E-05</v>
      </c>
      <c r="W114" s="100">
        <v>1.1027062162476914E-05</v>
      </c>
      <c r="X114" s="100">
        <v>67.5</v>
      </c>
    </row>
    <row r="115" s="100" customFormat="1" ht="12.75" hidden="1">
      <c r="A115" s="100" t="s">
        <v>147</v>
      </c>
    </row>
    <row r="116" spans="1:24" s="100" customFormat="1" ht="12.75" hidden="1">
      <c r="A116" s="100">
        <v>1915</v>
      </c>
      <c r="B116" s="100">
        <v>141.34</v>
      </c>
      <c r="C116" s="100">
        <v>146.24</v>
      </c>
      <c r="D116" s="100">
        <v>8.465264277082712</v>
      </c>
      <c r="E116" s="100">
        <v>9.479905966012987</v>
      </c>
      <c r="F116" s="100">
        <v>24.260970397057957</v>
      </c>
      <c r="G116" s="100" t="s">
        <v>59</v>
      </c>
      <c r="H116" s="100">
        <v>-5.575113789429523</v>
      </c>
      <c r="I116" s="100">
        <v>68.26488621057048</v>
      </c>
      <c r="J116" s="100" t="s">
        <v>73</v>
      </c>
      <c r="K116" s="100">
        <v>0.5707162063801388</v>
      </c>
      <c r="M116" s="100" t="s">
        <v>68</v>
      </c>
      <c r="N116" s="100">
        <v>0.47821165964979384</v>
      </c>
      <c r="X116" s="100">
        <v>67.5</v>
      </c>
    </row>
    <row r="117" spans="1:24" s="100" customFormat="1" ht="12.75" hidden="1">
      <c r="A117" s="100">
        <v>1916</v>
      </c>
      <c r="B117" s="100">
        <v>130.67999267578125</v>
      </c>
      <c r="C117" s="100">
        <v>141.77999877929688</v>
      </c>
      <c r="D117" s="100">
        <v>8.792312622070312</v>
      </c>
      <c r="E117" s="100">
        <v>9.358317375183105</v>
      </c>
      <c r="F117" s="100">
        <v>27.182386166386852</v>
      </c>
      <c r="G117" s="100" t="s">
        <v>56</v>
      </c>
      <c r="H117" s="100">
        <v>10.42711861463279</v>
      </c>
      <c r="I117" s="100">
        <v>73.60711129041404</v>
      </c>
      <c r="J117" s="100" t="s">
        <v>62</v>
      </c>
      <c r="K117" s="100">
        <v>0.3861080139475712</v>
      </c>
      <c r="L117" s="100">
        <v>0.6355990772541957</v>
      </c>
      <c r="M117" s="100">
        <v>0.0914057543472698</v>
      </c>
      <c r="N117" s="100">
        <v>0.09336459942062435</v>
      </c>
      <c r="O117" s="100">
        <v>0.015506735398519081</v>
      </c>
      <c r="P117" s="100">
        <v>0.018233366895580236</v>
      </c>
      <c r="Q117" s="100">
        <v>0.0018874899911185954</v>
      </c>
      <c r="R117" s="100">
        <v>0.0014371414909012</v>
      </c>
      <c r="S117" s="100">
        <v>0.00020342367255985074</v>
      </c>
      <c r="T117" s="100">
        <v>0.00026830885336488725</v>
      </c>
      <c r="U117" s="100">
        <v>4.128632370959779E-05</v>
      </c>
      <c r="V117" s="100">
        <v>5.333755176467221E-05</v>
      </c>
      <c r="W117" s="100">
        <v>1.268710351085391E-05</v>
      </c>
      <c r="X117" s="100">
        <v>67.5</v>
      </c>
    </row>
    <row r="118" spans="1:24" s="100" customFormat="1" ht="12.75" hidden="1">
      <c r="A118" s="100">
        <v>1913</v>
      </c>
      <c r="B118" s="100">
        <v>142.8800048828125</v>
      </c>
      <c r="C118" s="100">
        <v>151.47999572753906</v>
      </c>
      <c r="D118" s="100">
        <v>8.914396286010742</v>
      </c>
      <c r="E118" s="100">
        <v>9.025053977966309</v>
      </c>
      <c r="F118" s="100">
        <v>28.68430895235688</v>
      </c>
      <c r="G118" s="100" t="s">
        <v>57</v>
      </c>
      <c r="H118" s="100">
        <v>1.2696592845019978</v>
      </c>
      <c r="I118" s="100">
        <v>76.6496641673145</v>
      </c>
      <c r="J118" s="100" t="s">
        <v>60</v>
      </c>
      <c r="K118" s="100">
        <v>-0.2621630644123442</v>
      </c>
      <c r="L118" s="100">
        <v>-0.003457419449338668</v>
      </c>
      <c r="M118" s="100">
        <v>0.06282238458235345</v>
      </c>
      <c r="N118" s="100">
        <v>-0.000965472699075663</v>
      </c>
      <c r="O118" s="100">
        <v>-0.010405378450963844</v>
      </c>
      <c r="P118" s="100">
        <v>-0.0003956174386096504</v>
      </c>
      <c r="Q118" s="100">
        <v>0.0013328191185512136</v>
      </c>
      <c r="R118" s="100">
        <v>-7.763665132958605E-05</v>
      </c>
      <c r="S118" s="100">
        <v>-0.00012601677618427653</v>
      </c>
      <c r="T118" s="100">
        <v>-2.8175332668187218E-05</v>
      </c>
      <c r="U118" s="100">
        <v>3.138020395007451E-05</v>
      </c>
      <c r="V118" s="100">
        <v>-6.12879318753567E-06</v>
      </c>
      <c r="W118" s="100">
        <v>-7.523953172703503E-06</v>
      </c>
      <c r="X118" s="100">
        <v>67.5</v>
      </c>
    </row>
    <row r="119" spans="1:24" s="100" customFormat="1" ht="12.75" hidden="1">
      <c r="A119" s="100">
        <v>1914</v>
      </c>
      <c r="B119" s="100">
        <v>118.66000366210938</v>
      </c>
      <c r="C119" s="100">
        <v>126.26000213623047</v>
      </c>
      <c r="D119" s="100">
        <v>8.65688419342041</v>
      </c>
      <c r="E119" s="100">
        <v>8.976659774780273</v>
      </c>
      <c r="F119" s="100">
        <v>25.07588698646672</v>
      </c>
      <c r="G119" s="100" t="s">
        <v>58</v>
      </c>
      <c r="H119" s="100">
        <v>17.770380939862946</v>
      </c>
      <c r="I119" s="100">
        <v>68.93038460197232</v>
      </c>
      <c r="J119" s="100" t="s">
        <v>61</v>
      </c>
      <c r="K119" s="100">
        <v>0.2834606252947081</v>
      </c>
      <c r="L119" s="100">
        <v>-0.63558967365521</v>
      </c>
      <c r="M119" s="100">
        <v>0.06639548119548733</v>
      </c>
      <c r="N119" s="100">
        <v>-0.09335960736550357</v>
      </c>
      <c r="O119" s="100">
        <v>0.011497258021454593</v>
      </c>
      <c r="P119" s="100">
        <v>-0.018229074446913348</v>
      </c>
      <c r="Q119" s="100">
        <v>0.0013364922984429209</v>
      </c>
      <c r="R119" s="100">
        <v>-0.001435042931497191</v>
      </c>
      <c r="S119" s="100">
        <v>0.000159690208459565</v>
      </c>
      <c r="T119" s="100">
        <v>-0.0002668253950114523</v>
      </c>
      <c r="U119" s="100">
        <v>2.6829896114324123E-05</v>
      </c>
      <c r="V119" s="100">
        <v>-5.2984264855837186E-05</v>
      </c>
      <c r="W119" s="100">
        <v>1.0215318113014715E-05</v>
      </c>
      <c r="X119" s="100">
        <v>67.5</v>
      </c>
    </row>
    <row r="120" spans="1:14" s="100" customFormat="1" ht="12.75">
      <c r="A120" s="100" t="s">
        <v>153</v>
      </c>
      <c r="E120" s="98" t="s">
        <v>106</v>
      </c>
      <c r="F120" s="101">
        <f>MIN(F91:F119)</f>
        <v>19.805083933090263</v>
      </c>
      <c r="G120" s="101"/>
      <c r="H120" s="101"/>
      <c r="I120" s="114"/>
      <c r="J120" s="114" t="s">
        <v>159</v>
      </c>
      <c r="K120" s="101">
        <f>AVERAGE(K118,K113,K108,K103,K98,K93)</f>
        <v>-0.34375238340418096</v>
      </c>
      <c r="L120" s="101">
        <f>AVERAGE(L118,L113,L108,L103,L98,L93)</f>
        <v>-0.0033612653143244107</v>
      </c>
      <c r="M120" s="114" t="s">
        <v>108</v>
      </c>
      <c r="N120" s="101" t="e">
        <f>Mittelwert(K116,K111,K106,K101,K96,K91)</f>
        <v>#NAME?</v>
      </c>
    </row>
    <row r="121" spans="5:14" s="100" customFormat="1" ht="12.75">
      <c r="E121" s="98" t="s">
        <v>107</v>
      </c>
      <c r="F121" s="101">
        <f>MAX(F91:F119)</f>
        <v>29.40280424566034</v>
      </c>
      <c r="G121" s="101"/>
      <c r="H121" s="101"/>
      <c r="I121" s="114"/>
      <c r="J121" s="114" t="s">
        <v>160</v>
      </c>
      <c r="K121" s="101">
        <f>AVERAGE(K119,K114,K109,K104,K99,K94)</f>
        <v>0.3387789731787785</v>
      </c>
      <c r="L121" s="101">
        <f>AVERAGE(L119,L114,L109,L104,L99,L94)</f>
        <v>-0.6179480614467477</v>
      </c>
      <c r="M121" s="101"/>
      <c r="N121" s="101"/>
    </row>
    <row r="122" spans="5:14" s="100" customFormat="1" ht="12.75">
      <c r="E122" s="98"/>
      <c r="F122" s="101"/>
      <c r="G122" s="101"/>
      <c r="H122" s="101"/>
      <c r="I122" s="101"/>
      <c r="J122" s="114" t="s">
        <v>112</v>
      </c>
      <c r="K122" s="101">
        <f>ABS(K120/$G$33)</f>
        <v>0.2148452396276131</v>
      </c>
      <c r="L122" s="101">
        <f>ABS(L120/$H$33)</f>
        <v>0.009336848095345586</v>
      </c>
      <c r="M122" s="114" t="s">
        <v>111</v>
      </c>
      <c r="N122" s="101">
        <f>K122+L122+L123+K123</f>
        <v>0.8028876790696637</v>
      </c>
    </row>
    <row r="123" spans="5:14" s="100" customFormat="1" ht="12.75">
      <c r="E123" s="98"/>
      <c r="F123" s="101"/>
      <c r="G123" s="101"/>
      <c r="H123" s="101"/>
      <c r="I123" s="101"/>
      <c r="J123" s="101"/>
      <c r="K123" s="101">
        <f>ABS(K121/$G$34)</f>
        <v>0.19248805294248778</v>
      </c>
      <c r="L123" s="101">
        <f>ABS(L121/$H$34)</f>
        <v>0.3862175384042173</v>
      </c>
      <c r="M123" s="101"/>
      <c r="N123" s="101"/>
    </row>
    <row r="124" s="100" customFormat="1" ht="12.75"/>
    <row r="125" s="100" customFormat="1" ht="12.75" hidden="1">
      <c r="A125" s="100" t="s">
        <v>118</v>
      </c>
    </row>
    <row r="126" spans="1:24" s="100" customFormat="1" ht="12.75" hidden="1">
      <c r="A126" s="100">
        <v>1915</v>
      </c>
      <c r="B126" s="100">
        <v>150.54</v>
      </c>
      <c r="C126" s="100">
        <v>142.84</v>
      </c>
      <c r="D126" s="100">
        <v>8.948494151290076</v>
      </c>
      <c r="E126" s="100">
        <v>9.762939315110874</v>
      </c>
      <c r="F126" s="100">
        <v>29.74117913332451</v>
      </c>
      <c r="G126" s="100" t="s">
        <v>59</v>
      </c>
      <c r="H126" s="100">
        <v>-3.8435603930724938</v>
      </c>
      <c r="I126" s="100">
        <v>79.1964396069275</v>
      </c>
      <c r="J126" s="100" t="s">
        <v>73</v>
      </c>
      <c r="K126" s="100">
        <v>1.023984459853749</v>
      </c>
      <c r="M126" s="100" t="s">
        <v>68</v>
      </c>
      <c r="N126" s="100">
        <v>0.6695415065290033</v>
      </c>
      <c r="X126" s="100">
        <v>67.5</v>
      </c>
    </row>
    <row r="127" spans="1:24" s="100" customFormat="1" ht="12.75" hidden="1">
      <c r="A127" s="100">
        <v>1914</v>
      </c>
      <c r="B127" s="100">
        <v>103.05999755859375</v>
      </c>
      <c r="C127" s="100">
        <v>122.26000213623047</v>
      </c>
      <c r="D127" s="100">
        <v>8.665060997009277</v>
      </c>
      <c r="E127" s="100">
        <v>9.187846183776855</v>
      </c>
      <c r="F127" s="100">
        <v>21.391087811355508</v>
      </c>
      <c r="G127" s="100" t="s">
        <v>56</v>
      </c>
      <c r="H127" s="100">
        <v>23.147349433016238</v>
      </c>
      <c r="I127" s="100">
        <v>58.70734699160999</v>
      </c>
      <c r="J127" s="100" t="s">
        <v>62</v>
      </c>
      <c r="K127" s="100">
        <v>0.8194947530491112</v>
      </c>
      <c r="L127" s="100">
        <v>0.5526351519445019</v>
      </c>
      <c r="M127" s="100">
        <v>0.19400454215545052</v>
      </c>
      <c r="N127" s="100">
        <v>0.08953584679138506</v>
      </c>
      <c r="O127" s="100">
        <v>0.03291249585300011</v>
      </c>
      <c r="P127" s="100">
        <v>0.015853512747582205</v>
      </c>
      <c r="Q127" s="100">
        <v>0.004006296430157605</v>
      </c>
      <c r="R127" s="100">
        <v>0.001378251921029843</v>
      </c>
      <c r="S127" s="100">
        <v>0.0004318431614360207</v>
      </c>
      <c r="T127" s="100">
        <v>0.00023329960353436153</v>
      </c>
      <c r="U127" s="100">
        <v>8.762852421830583E-05</v>
      </c>
      <c r="V127" s="100">
        <v>5.114846743905708E-05</v>
      </c>
      <c r="W127" s="100">
        <v>2.692778225092276E-05</v>
      </c>
      <c r="X127" s="100">
        <v>67.5</v>
      </c>
    </row>
    <row r="128" spans="1:24" s="100" customFormat="1" ht="12.75" hidden="1">
      <c r="A128" s="100">
        <v>1916</v>
      </c>
      <c r="B128" s="100">
        <v>120.4800033569336</v>
      </c>
      <c r="C128" s="100">
        <v>119.27999877929688</v>
      </c>
      <c r="D128" s="100">
        <v>9.092320442199707</v>
      </c>
      <c r="E128" s="100">
        <v>9.552032470703125</v>
      </c>
      <c r="F128" s="100">
        <v>20.688067113196738</v>
      </c>
      <c r="G128" s="100" t="s">
        <v>57</v>
      </c>
      <c r="H128" s="100">
        <v>1.169490672822107</v>
      </c>
      <c r="I128" s="100">
        <v>54.1494940297557</v>
      </c>
      <c r="J128" s="100" t="s">
        <v>60</v>
      </c>
      <c r="K128" s="100">
        <v>-0.19590915850296337</v>
      </c>
      <c r="L128" s="100">
        <v>-0.003005673684363111</v>
      </c>
      <c r="M128" s="100">
        <v>0.04423495240791858</v>
      </c>
      <c r="N128" s="100">
        <v>-0.0009256899739507286</v>
      </c>
      <c r="O128" s="100">
        <v>-0.00821215506277548</v>
      </c>
      <c r="P128" s="100">
        <v>-0.00034391906429888966</v>
      </c>
      <c r="Q128" s="100">
        <v>0.0008107775467532897</v>
      </c>
      <c r="R128" s="100">
        <v>-7.443257703575217E-05</v>
      </c>
      <c r="S128" s="100">
        <v>-0.0001357279463714064</v>
      </c>
      <c r="T128" s="100">
        <v>-2.4497139736589683E-05</v>
      </c>
      <c r="U128" s="100">
        <v>1.0875538011221011E-05</v>
      </c>
      <c r="V128" s="100">
        <v>-5.876599665183744E-06</v>
      </c>
      <c r="W128" s="100">
        <v>-9.310063045223002E-06</v>
      </c>
      <c r="X128" s="100">
        <v>67.5</v>
      </c>
    </row>
    <row r="129" spans="1:24" s="100" customFormat="1" ht="12.75" hidden="1">
      <c r="A129" s="100">
        <v>1913</v>
      </c>
      <c r="B129" s="100">
        <v>118.27999877929688</v>
      </c>
      <c r="C129" s="100">
        <v>140.97999572753906</v>
      </c>
      <c r="D129" s="100">
        <v>8.855627059936523</v>
      </c>
      <c r="E129" s="100">
        <v>9.161561965942383</v>
      </c>
      <c r="F129" s="100">
        <v>19.805083933090263</v>
      </c>
      <c r="G129" s="100" t="s">
        <v>58</v>
      </c>
      <c r="H129" s="100">
        <v>2.438968040486884</v>
      </c>
      <c r="I129" s="100">
        <v>53.21896681978375</v>
      </c>
      <c r="J129" s="100" t="s">
        <v>61</v>
      </c>
      <c r="K129" s="100">
        <v>-0.7957331536951847</v>
      </c>
      <c r="L129" s="100">
        <v>-0.5526269782506332</v>
      </c>
      <c r="M129" s="100">
        <v>-0.1888942332693488</v>
      </c>
      <c r="N129" s="100">
        <v>-0.08953106141849601</v>
      </c>
      <c r="O129" s="100">
        <v>-0.03187150596533964</v>
      </c>
      <c r="P129" s="100">
        <v>-0.015849781894870452</v>
      </c>
      <c r="Q129" s="100">
        <v>-0.003923397871230279</v>
      </c>
      <c r="R129" s="100">
        <v>-0.001376240585543919</v>
      </c>
      <c r="S129" s="100">
        <v>-0.00040995907192408566</v>
      </c>
      <c r="T129" s="100">
        <v>-0.00023200990313781064</v>
      </c>
      <c r="U129" s="100">
        <v>-8.695102604135674E-05</v>
      </c>
      <c r="V129" s="100">
        <v>-5.080975593072107E-05</v>
      </c>
      <c r="W129" s="100">
        <v>-2.526713642356577E-05</v>
      </c>
      <c r="X129" s="100">
        <v>67.5</v>
      </c>
    </row>
    <row r="130" s="100" customFormat="1" ht="12.75" hidden="1">
      <c r="A130" s="100" t="s">
        <v>124</v>
      </c>
    </row>
    <row r="131" spans="1:24" s="100" customFormat="1" ht="12.75" hidden="1">
      <c r="A131" s="100">
        <v>1915</v>
      </c>
      <c r="B131" s="100">
        <v>142.54</v>
      </c>
      <c r="C131" s="100">
        <v>134.84</v>
      </c>
      <c r="D131" s="100">
        <v>9.140142593765196</v>
      </c>
      <c r="E131" s="100">
        <v>10.129469574839908</v>
      </c>
      <c r="F131" s="100">
        <v>28.429571894714428</v>
      </c>
      <c r="G131" s="100" t="s">
        <v>59</v>
      </c>
      <c r="H131" s="100">
        <v>-0.9484037744807807</v>
      </c>
      <c r="I131" s="100">
        <v>74.09159622551921</v>
      </c>
      <c r="J131" s="100" t="s">
        <v>73</v>
      </c>
      <c r="K131" s="100">
        <v>0.5892439767315878</v>
      </c>
      <c r="M131" s="100" t="s">
        <v>68</v>
      </c>
      <c r="N131" s="100">
        <v>0.43943047486513037</v>
      </c>
      <c r="X131" s="100">
        <v>67.5</v>
      </c>
    </row>
    <row r="132" spans="1:24" s="100" customFormat="1" ht="12.75" hidden="1">
      <c r="A132" s="100">
        <v>1914</v>
      </c>
      <c r="B132" s="100">
        <v>99.62000274658203</v>
      </c>
      <c r="C132" s="100">
        <v>128.22000122070312</v>
      </c>
      <c r="D132" s="100">
        <v>9.006929397583008</v>
      </c>
      <c r="E132" s="100">
        <v>9.134404182434082</v>
      </c>
      <c r="F132" s="100">
        <v>19.928777563939775</v>
      </c>
      <c r="G132" s="100" t="s">
        <v>56</v>
      </c>
      <c r="H132" s="100">
        <v>20.490479596244015</v>
      </c>
      <c r="I132" s="100">
        <v>52.610482342826046</v>
      </c>
      <c r="J132" s="100" t="s">
        <v>62</v>
      </c>
      <c r="K132" s="100">
        <v>0.5286062217751761</v>
      </c>
      <c r="L132" s="100">
        <v>0.530824123267327</v>
      </c>
      <c r="M132" s="100">
        <v>0.12514049875990876</v>
      </c>
      <c r="N132" s="100">
        <v>0.10813356808325253</v>
      </c>
      <c r="O132" s="100">
        <v>0.02122983599786727</v>
      </c>
      <c r="P132" s="100">
        <v>0.015227809398102317</v>
      </c>
      <c r="Q132" s="100">
        <v>0.002584256500606543</v>
      </c>
      <c r="R132" s="100">
        <v>0.0016645088716555883</v>
      </c>
      <c r="S132" s="100">
        <v>0.0002785638952512935</v>
      </c>
      <c r="T132" s="100">
        <v>0.0002240882508563202</v>
      </c>
      <c r="U132" s="100">
        <v>5.652694963648515E-05</v>
      </c>
      <c r="V132" s="100">
        <v>6.177369781798336E-05</v>
      </c>
      <c r="W132" s="100">
        <v>1.736839217270792E-05</v>
      </c>
      <c r="X132" s="100">
        <v>67.5</v>
      </c>
    </row>
    <row r="133" spans="1:24" s="100" customFormat="1" ht="12.75" hidden="1">
      <c r="A133" s="100">
        <v>1916</v>
      </c>
      <c r="B133" s="100">
        <v>127.68000030517578</v>
      </c>
      <c r="C133" s="100">
        <v>128.0800018310547</v>
      </c>
      <c r="D133" s="100">
        <v>8.853997230529785</v>
      </c>
      <c r="E133" s="100">
        <v>9.153587341308594</v>
      </c>
      <c r="F133" s="100">
        <v>22.833258950199173</v>
      </c>
      <c r="G133" s="100" t="s">
        <v>57</v>
      </c>
      <c r="H133" s="100">
        <v>1.2116222332041389</v>
      </c>
      <c r="I133" s="100">
        <v>61.39162253837991</v>
      </c>
      <c r="J133" s="100" t="s">
        <v>60</v>
      </c>
      <c r="K133" s="100">
        <v>-0.0851089042752378</v>
      </c>
      <c r="L133" s="100">
        <v>-0.002886878499475788</v>
      </c>
      <c r="M133" s="100">
        <v>0.018743555046081304</v>
      </c>
      <c r="N133" s="100">
        <v>-0.00111803082365014</v>
      </c>
      <c r="O133" s="100">
        <v>-0.0036437961232225415</v>
      </c>
      <c r="P133" s="100">
        <v>-0.00033036595370697835</v>
      </c>
      <c r="Q133" s="100">
        <v>0.00031988076471779634</v>
      </c>
      <c r="R133" s="100">
        <v>-8.989315179087121E-05</v>
      </c>
      <c r="S133" s="100">
        <v>-6.621868800307409E-05</v>
      </c>
      <c r="T133" s="100">
        <v>-2.3533503905747986E-05</v>
      </c>
      <c r="U133" s="100">
        <v>2.5278492536588426E-06</v>
      </c>
      <c r="V133" s="100">
        <v>-7.0951153098636615E-06</v>
      </c>
      <c r="W133" s="100">
        <v>-4.688763460142632E-06</v>
      </c>
      <c r="X133" s="100">
        <v>67.5</v>
      </c>
    </row>
    <row r="134" spans="1:24" s="100" customFormat="1" ht="12.75" hidden="1">
      <c r="A134" s="100">
        <v>1913</v>
      </c>
      <c r="B134" s="100">
        <v>115.18000030517578</v>
      </c>
      <c r="C134" s="100">
        <v>141.3800048828125</v>
      </c>
      <c r="D134" s="100">
        <v>8.99187183380127</v>
      </c>
      <c r="E134" s="100">
        <v>9.049701690673828</v>
      </c>
      <c r="F134" s="100">
        <v>20.633473766210972</v>
      </c>
      <c r="G134" s="100" t="s">
        <v>58</v>
      </c>
      <c r="H134" s="100">
        <v>6.917748019656784</v>
      </c>
      <c r="I134" s="100">
        <v>54.597748324832565</v>
      </c>
      <c r="J134" s="100" t="s">
        <v>61</v>
      </c>
      <c r="K134" s="100">
        <v>-0.5217097009951943</v>
      </c>
      <c r="L134" s="100">
        <v>-0.5308162730880202</v>
      </c>
      <c r="M134" s="100">
        <v>-0.12372883081203524</v>
      </c>
      <c r="N134" s="100">
        <v>-0.10812778807269101</v>
      </c>
      <c r="O134" s="100">
        <v>-0.020914795870596713</v>
      </c>
      <c r="P134" s="100">
        <v>-0.015224225346518112</v>
      </c>
      <c r="Q134" s="100">
        <v>-0.0025643825684345018</v>
      </c>
      <c r="R134" s="100">
        <v>-0.0016620797228416159</v>
      </c>
      <c r="S134" s="100">
        <v>-0.0002705788777726842</v>
      </c>
      <c r="T134" s="100">
        <v>-0.00022284909325766448</v>
      </c>
      <c r="U134" s="100">
        <v>-5.6470399443925534E-05</v>
      </c>
      <c r="V134" s="100">
        <v>-6.136488475380085E-05</v>
      </c>
      <c r="W134" s="100">
        <v>-1.6723532637568328E-05</v>
      </c>
      <c r="X134" s="100">
        <v>67.5</v>
      </c>
    </row>
    <row r="135" s="100" customFormat="1" ht="12.75" hidden="1">
      <c r="A135" s="100" t="s">
        <v>130</v>
      </c>
    </row>
    <row r="136" spans="1:24" s="100" customFormat="1" ht="12.75" hidden="1">
      <c r="A136" s="100">
        <v>1915</v>
      </c>
      <c r="B136" s="100">
        <v>127.08</v>
      </c>
      <c r="C136" s="100">
        <v>138.78</v>
      </c>
      <c r="D136" s="100">
        <v>9.161848845933145</v>
      </c>
      <c r="E136" s="100">
        <v>10.125611756768956</v>
      </c>
      <c r="F136" s="100">
        <v>25.71813750310189</v>
      </c>
      <c r="G136" s="100" t="s">
        <v>59</v>
      </c>
      <c r="H136" s="100">
        <v>7.243010399707728</v>
      </c>
      <c r="I136" s="100">
        <v>66.82301039970773</v>
      </c>
      <c r="J136" s="100" t="s">
        <v>73</v>
      </c>
      <c r="K136" s="100">
        <v>0.4812159603698957</v>
      </c>
      <c r="M136" s="100" t="s">
        <v>68</v>
      </c>
      <c r="N136" s="100">
        <v>0.3321703972935555</v>
      </c>
      <c r="X136" s="100">
        <v>67.5</v>
      </c>
    </row>
    <row r="137" spans="1:24" s="100" customFormat="1" ht="12.75" hidden="1">
      <c r="A137" s="100">
        <v>1914</v>
      </c>
      <c r="B137" s="100">
        <v>114.12000274658203</v>
      </c>
      <c r="C137" s="100">
        <v>124.22000122070312</v>
      </c>
      <c r="D137" s="100">
        <v>8.754522323608398</v>
      </c>
      <c r="E137" s="100">
        <v>9.04957389831543</v>
      </c>
      <c r="F137" s="100">
        <v>23.25523067297078</v>
      </c>
      <c r="G137" s="100" t="s">
        <v>56</v>
      </c>
      <c r="H137" s="100">
        <v>16.580617277060895</v>
      </c>
      <c r="I137" s="100">
        <v>63.20062002364293</v>
      </c>
      <c r="J137" s="100" t="s">
        <v>62</v>
      </c>
      <c r="K137" s="100">
        <v>0.5401225398869755</v>
      </c>
      <c r="L137" s="100">
        <v>0.4008227017030093</v>
      </c>
      <c r="M137" s="100">
        <v>0.12786623195872193</v>
      </c>
      <c r="N137" s="100">
        <v>0.10891426167654601</v>
      </c>
      <c r="O137" s="100">
        <v>0.02169238264706198</v>
      </c>
      <c r="P137" s="100">
        <v>0.011498475331340225</v>
      </c>
      <c r="Q137" s="100">
        <v>0.0026404767668131777</v>
      </c>
      <c r="R137" s="100">
        <v>0.001676522183937142</v>
      </c>
      <c r="S137" s="100">
        <v>0.00028462199666683927</v>
      </c>
      <c r="T137" s="100">
        <v>0.00016919651876801494</v>
      </c>
      <c r="U137" s="100">
        <v>5.7754873943776725E-05</v>
      </c>
      <c r="V137" s="100">
        <v>6.22244897773869E-05</v>
      </c>
      <c r="W137" s="100">
        <v>1.7744668226306254E-05</v>
      </c>
      <c r="X137" s="100">
        <v>67.5</v>
      </c>
    </row>
    <row r="138" spans="1:24" s="100" customFormat="1" ht="12.75" hidden="1">
      <c r="A138" s="100">
        <v>1916</v>
      </c>
      <c r="B138" s="100">
        <v>131.4199981689453</v>
      </c>
      <c r="C138" s="100">
        <v>129.52000427246094</v>
      </c>
      <c r="D138" s="100">
        <v>9.039080619812012</v>
      </c>
      <c r="E138" s="100">
        <v>9.37918472290039</v>
      </c>
      <c r="F138" s="100">
        <v>22.91681555457845</v>
      </c>
      <c r="G138" s="100" t="s">
        <v>57</v>
      </c>
      <c r="H138" s="100">
        <v>-3.555884880300141</v>
      </c>
      <c r="I138" s="100">
        <v>60.36411328864518</v>
      </c>
      <c r="J138" s="100" t="s">
        <v>60</v>
      </c>
      <c r="K138" s="100">
        <v>0.4140022543945027</v>
      </c>
      <c r="L138" s="100">
        <v>-0.002179510004230266</v>
      </c>
      <c r="M138" s="100">
        <v>-0.09893619209578071</v>
      </c>
      <c r="N138" s="100">
        <v>-0.001125978986877587</v>
      </c>
      <c r="O138" s="100">
        <v>0.01647589029153017</v>
      </c>
      <c r="P138" s="100">
        <v>-0.000249521119832111</v>
      </c>
      <c r="Q138" s="100">
        <v>-0.0020862041011775667</v>
      </c>
      <c r="R138" s="100">
        <v>-9.052157485993608E-05</v>
      </c>
      <c r="S138" s="100">
        <v>0.0002031739605825861</v>
      </c>
      <c r="T138" s="100">
        <v>-1.778109741963606E-05</v>
      </c>
      <c r="U138" s="100">
        <v>-4.829089750563533E-05</v>
      </c>
      <c r="V138" s="100">
        <v>-7.139801543249924E-06</v>
      </c>
      <c r="W138" s="100">
        <v>1.2247464801339164E-05</v>
      </c>
      <c r="X138" s="100">
        <v>67.5</v>
      </c>
    </row>
    <row r="139" spans="1:24" s="100" customFormat="1" ht="12.75" hidden="1">
      <c r="A139" s="100">
        <v>1913</v>
      </c>
      <c r="B139" s="100">
        <v>116.66000366210938</v>
      </c>
      <c r="C139" s="100">
        <v>140.4600067138672</v>
      </c>
      <c r="D139" s="100">
        <v>8.986517906188965</v>
      </c>
      <c r="E139" s="100">
        <v>9.32127857208252</v>
      </c>
      <c r="F139" s="100">
        <v>21.43785592368173</v>
      </c>
      <c r="G139" s="100" t="s">
        <v>58</v>
      </c>
      <c r="H139" s="100">
        <v>7.603527912249696</v>
      </c>
      <c r="I139" s="100">
        <v>56.76353157435907</v>
      </c>
      <c r="J139" s="100" t="s">
        <v>61</v>
      </c>
      <c r="K139" s="100">
        <v>-0.34689262236350143</v>
      </c>
      <c r="L139" s="100">
        <v>-0.4008167760169739</v>
      </c>
      <c r="M139" s="100">
        <v>-0.08100248865873479</v>
      </c>
      <c r="N139" s="100">
        <v>-0.10890844121494095</v>
      </c>
      <c r="O139" s="100">
        <v>-0.014110439539859047</v>
      </c>
      <c r="P139" s="100">
        <v>-0.011495767662761691</v>
      </c>
      <c r="Q139" s="100">
        <v>-0.0016186012493230304</v>
      </c>
      <c r="R139" s="100">
        <v>-0.0016740766044952187</v>
      </c>
      <c r="S139" s="100">
        <v>-0.00019932391408911278</v>
      </c>
      <c r="T139" s="100">
        <v>-0.00016825960459292849</v>
      </c>
      <c r="U139" s="100">
        <v>-3.167987819360679E-05</v>
      </c>
      <c r="V139" s="100">
        <v>-6.181351277818736E-05</v>
      </c>
      <c r="W139" s="100">
        <v>-1.2840282567048159E-05</v>
      </c>
      <c r="X139" s="100">
        <v>67.5</v>
      </c>
    </row>
    <row r="140" s="100" customFormat="1" ht="12.75" hidden="1">
      <c r="A140" s="100" t="s">
        <v>136</v>
      </c>
    </row>
    <row r="141" spans="1:24" s="100" customFormat="1" ht="12.75" hidden="1">
      <c r="A141" s="100">
        <v>1915</v>
      </c>
      <c r="B141" s="100">
        <v>134.18</v>
      </c>
      <c r="C141" s="100">
        <v>143.18</v>
      </c>
      <c r="D141" s="100">
        <v>8.961625149356628</v>
      </c>
      <c r="E141" s="100">
        <v>9.833582405335283</v>
      </c>
      <c r="F141" s="100">
        <v>28.616222961254145</v>
      </c>
      <c r="G141" s="100" t="s">
        <v>59</v>
      </c>
      <c r="H141" s="100">
        <v>9.356950967809311</v>
      </c>
      <c r="I141" s="100">
        <v>76.03695096780932</v>
      </c>
      <c r="J141" s="100" t="s">
        <v>73</v>
      </c>
      <c r="K141" s="100">
        <v>0.6276607543639185</v>
      </c>
      <c r="M141" s="100" t="s">
        <v>68</v>
      </c>
      <c r="N141" s="100">
        <v>0.36859389175984125</v>
      </c>
      <c r="X141" s="100">
        <v>67.5</v>
      </c>
    </row>
    <row r="142" spans="1:24" s="100" customFormat="1" ht="12.75" hidden="1">
      <c r="A142" s="100">
        <v>1914</v>
      </c>
      <c r="B142" s="100">
        <v>118.58000183105469</v>
      </c>
      <c r="C142" s="100">
        <v>121.4800033569336</v>
      </c>
      <c r="D142" s="100">
        <v>8.845430374145508</v>
      </c>
      <c r="E142" s="100">
        <v>9.184688568115234</v>
      </c>
      <c r="F142" s="100">
        <v>24.79316385531113</v>
      </c>
      <c r="G142" s="100" t="s">
        <v>56</v>
      </c>
      <c r="H142" s="100">
        <v>15.620258328803516</v>
      </c>
      <c r="I142" s="100">
        <v>66.7002601598582</v>
      </c>
      <c r="J142" s="100" t="s">
        <v>62</v>
      </c>
      <c r="K142" s="100">
        <v>0.715016893019997</v>
      </c>
      <c r="L142" s="100">
        <v>0.27975145135783047</v>
      </c>
      <c r="M142" s="100">
        <v>0.1692700350715223</v>
      </c>
      <c r="N142" s="100">
        <v>0.09270877693673482</v>
      </c>
      <c r="O142" s="100">
        <v>0.028716452154971584</v>
      </c>
      <c r="P142" s="100">
        <v>0.00802532817524209</v>
      </c>
      <c r="Q142" s="100">
        <v>0.003495461607053661</v>
      </c>
      <c r="R142" s="100">
        <v>0.0014270791052672094</v>
      </c>
      <c r="S142" s="100">
        <v>0.0003767734099138916</v>
      </c>
      <c r="T142" s="100">
        <v>0.0001180870213306813</v>
      </c>
      <c r="U142" s="100">
        <v>7.645584717975536E-05</v>
      </c>
      <c r="V142" s="100">
        <v>5.296725809453646E-05</v>
      </c>
      <c r="W142" s="100">
        <v>2.349114772558784E-05</v>
      </c>
      <c r="X142" s="100">
        <v>67.5</v>
      </c>
    </row>
    <row r="143" spans="1:24" s="100" customFormat="1" ht="12.75" hidden="1">
      <c r="A143" s="100">
        <v>1916</v>
      </c>
      <c r="B143" s="100">
        <v>131.9600067138672</v>
      </c>
      <c r="C143" s="100">
        <v>136.25999450683594</v>
      </c>
      <c r="D143" s="100">
        <v>9.006739616394043</v>
      </c>
      <c r="E143" s="100">
        <v>9.228109359741211</v>
      </c>
      <c r="F143" s="100">
        <v>22.62557729492687</v>
      </c>
      <c r="G143" s="100" t="s">
        <v>57</v>
      </c>
      <c r="H143" s="100">
        <v>-4.647675785541452</v>
      </c>
      <c r="I143" s="100">
        <v>59.81233092832573</v>
      </c>
      <c r="J143" s="100" t="s">
        <v>60</v>
      </c>
      <c r="K143" s="100">
        <v>0.5368143304268606</v>
      </c>
      <c r="L143" s="100">
        <v>-0.0015208737189872307</v>
      </c>
      <c r="M143" s="100">
        <v>-0.12834589112575998</v>
      </c>
      <c r="N143" s="100">
        <v>-0.0009583590972245023</v>
      </c>
      <c r="O143" s="100">
        <v>0.021353591603226856</v>
      </c>
      <c r="P143" s="100">
        <v>-0.00017416862225486812</v>
      </c>
      <c r="Q143" s="100">
        <v>-0.0027092142455427013</v>
      </c>
      <c r="R143" s="100">
        <v>-7.704113687647937E-05</v>
      </c>
      <c r="S143" s="100">
        <v>0.00026251242651912477</v>
      </c>
      <c r="T143" s="100">
        <v>-1.2415655191851017E-05</v>
      </c>
      <c r="U143" s="100">
        <v>-6.289790175382014E-05</v>
      </c>
      <c r="V143" s="100">
        <v>-6.075014399052281E-06</v>
      </c>
      <c r="W143" s="100">
        <v>1.579852896569809E-05</v>
      </c>
      <c r="X143" s="100">
        <v>67.5</v>
      </c>
    </row>
    <row r="144" spans="1:24" s="100" customFormat="1" ht="12.75" hidden="1">
      <c r="A144" s="100">
        <v>1913</v>
      </c>
      <c r="B144" s="100">
        <v>131.13999938964844</v>
      </c>
      <c r="C144" s="100">
        <v>150.33999633789062</v>
      </c>
      <c r="D144" s="100">
        <v>8.99634838104248</v>
      </c>
      <c r="E144" s="100">
        <v>9.279379844665527</v>
      </c>
      <c r="F144" s="100">
        <v>25.329262173470337</v>
      </c>
      <c r="G144" s="100" t="s">
        <v>58</v>
      </c>
      <c r="H144" s="100">
        <v>3.394748891133162</v>
      </c>
      <c r="I144" s="100">
        <v>67.0347482807816</v>
      </c>
      <c r="J144" s="100" t="s">
        <v>61</v>
      </c>
      <c r="K144" s="100">
        <v>-0.47231295975479154</v>
      </c>
      <c r="L144" s="100">
        <v>-0.2797473171988312</v>
      </c>
      <c r="M144" s="100">
        <v>-0.11036157394785995</v>
      </c>
      <c r="N144" s="100">
        <v>-0.09270382337825135</v>
      </c>
      <c r="O144" s="100">
        <v>-0.019200488275337466</v>
      </c>
      <c r="P144" s="100">
        <v>-0.008023438016919952</v>
      </c>
      <c r="Q144" s="100">
        <v>-0.0022087122986334485</v>
      </c>
      <c r="R144" s="100">
        <v>-0.0014249980476895533</v>
      </c>
      <c r="S144" s="100">
        <v>-0.00027026917756411387</v>
      </c>
      <c r="T144" s="100">
        <v>-0.00011743251727230344</v>
      </c>
      <c r="U144" s="100">
        <v>-4.3466659900904456E-05</v>
      </c>
      <c r="V144" s="100">
        <v>-5.2617721635439E-05</v>
      </c>
      <c r="W144" s="100">
        <v>-1.73850655444663E-05</v>
      </c>
      <c r="X144" s="100">
        <v>67.5</v>
      </c>
    </row>
    <row r="145" s="100" customFormat="1" ht="12.75" hidden="1">
      <c r="A145" s="100" t="s">
        <v>142</v>
      </c>
    </row>
    <row r="146" spans="1:24" s="100" customFormat="1" ht="12.75" hidden="1">
      <c r="A146" s="100">
        <v>1915</v>
      </c>
      <c r="B146" s="100">
        <v>128.56</v>
      </c>
      <c r="C146" s="100">
        <v>156.26</v>
      </c>
      <c r="D146" s="100">
        <v>8.8808965750208</v>
      </c>
      <c r="E146" s="100">
        <v>9.66450724836053</v>
      </c>
      <c r="F146" s="100">
        <v>28.7378557900466</v>
      </c>
      <c r="G146" s="100" t="s">
        <v>59</v>
      </c>
      <c r="H146" s="100">
        <v>15.976083278054546</v>
      </c>
      <c r="I146" s="100">
        <v>77.03608327805455</v>
      </c>
      <c r="J146" s="100" t="s">
        <v>73</v>
      </c>
      <c r="K146" s="100">
        <v>1.378300079083371</v>
      </c>
      <c r="M146" s="100" t="s">
        <v>68</v>
      </c>
      <c r="N146" s="100">
        <v>0.7645779879019033</v>
      </c>
      <c r="X146" s="100">
        <v>67.5</v>
      </c>
    </row>
    <row r="147" spans="1:24" s="100" customFormat="1" ht="12.75" hidden="1">
      <c r="A147" s="100">
        <v>1914</v>
      </c>
      <c r="B147" s="100">
        <v>110.77999877929688</v>
      </c>
      <c r="C147" s="100">
        <v>131.27999877929688</v>
      </c>
      <c r="D147" s="100">
        <v>8.786479949951172</v>
      </c>
      <c r="E147" s="100">
        <v>9.076869010925293</v>
      </c>
      <c r="F147" s="100">
        <v>25.52190927335906</v>
      </c>
      <c r="G147" s="100" t="s">
        <v>56</v>
      </c>
      <c r="H147" s="100">
        <v>25.818785752285393</v>
      </c>
      <c r="I147" s="100">
        <v>69.09878453158227</v>
      </c>
      <c r="J147" s="100" t="s">
        <v>62</v>
      </c>
      <c r="K147" s="100">
        <v>1.1142909763366677</v>
      </c>
      <c r="L147" s="100">
        <v>0.1887210124492605</v>
      </c>
      <c r="M147" s="100">
        <v>0.2637925560999571</v>
      </c>
      <c r="N147" s="100">
        <v>0.17141907234560289</v>
      </c>
      <c r="O147" s="100">
        <v>0.0447520073445557</v>
      </c>
      <c r="P147" s="100">
        <v>0.0054140628373752775</v>
      </c>
      <c r="Q147" s="100">
        <v>0.0054474390182773615</v>
      </c>
      <c r="R147" s="100">
        <v>0.0026386549761551335</v>
      </c>
      <c r="S147" s="100">
        <v>0.0005871732244330732</v>
      </c>
      <c r="T147" s="100">
        <v>7.96750429120649E-05</v>
      </c>
      <c r="U147" s="100">
        <v>0.000119164981794305</v>
      </c>
      <c r="V147" s="100">
        <v>9.792790074053991E-05</v>
      </c>
      <c r="W147" s="100">
        <v>3.660884223256922E-05</v>
      </c>
      <c r="X147" s="100">
        <v>67.5</v>
      </c>
    </row>
    <row r="148" spans="1:24" s="100" customFormat="1" ht="12.75" hidden="1">
      <c r="A148" s="100">
        <v>1916</v>
      </c>
      <c r="B148" s="100">
        <v>131.77999877929688</v>
      </c>
      <c r="C148" s="100">
        <v>131.77999877929688</v>
      </c>
      <c r="D148" s="100">
        <v>8.69356632232666</v>
      </c>
      <c r="E148" s="100">
        <v>9.294373512268066</v>
      </c>
      <c r="F148" s="100">
        <v>23.883531367262933</v>
      </c>
      <c r="G148" s="100" t="s">
        <v>57</v>
      </c>
      <c r="H148" s="100">
        <v>1.1317788922035277</v>
      </c>
      <c r="I148" s="100">
        <v>65.4117776715004</v>
      </c>
      <c r="J148" s="100" t="s">
        <v>60</v>
      </c>
      <c r="K148" s="100">
        <v>0.5672166315244987</v>
      </c>
      <c r="L148" s="100">
        <v>-0.0010245742264310316</v>
      </c>
      <c r="M148" s="100">
        <v>-0.13685233644963338</v>
      </c>
      <c r="N148" s="100">
        <v>-0.0017722819151000755</v>
      </c>
      <c r="O148" s="100">
        <v>0.022363624299099584</v>
      </c>
      <c r="P148" s="100">
        <v>-0.00011744366315956587</v>
      </c>
      <c r="Q148" s="100">
        <v>-0.00294720205951996</v>
      </c>
      <c r="R148" s="100">
        <v>-0.00014246752409686938</v>
      </c>
      <c r="S148" s="100">
        <v>0.00025841883461847644</v>
      </c>
      <c r="T148" s="100">
        <v>-8.382424977599393E-06</v>
      </c>
      <c r="U148" s="100">
        <v>-7.221091582800264E-05</v>
      </c>
      <c r="V148" s="100">
        <v>-1.1237535223008982E-05</v>
      </c>
      <c r="W148" s="100">
        <v>1.5013368284678783E-05</v>
      </c>
      <c r="X148" s="100">
        <v>67.5</v>
      </c>
    </row>
    <row r="149" spans="1:24" s="100" customFormat="1" ht="12.75" hidden="1">
      <c r="A149" s="100">
        <v>1913</v>
      </c>
      <c r="B149" s="100">
        <v>133.02000427246094</v>
      </c>
      <c r="C149" s="100">
        <v>159.72000122070312</v>
      </c>
      <c r="D149" s="100">
        <v>8.858583450317383</v>
      </c>
      <c r="E149" s="100">
        <v>8.984912872314453</v>
      </c>
      <c r="F149" s="100">
        <v>24.725481854389336</v>
      </c>
      <c r="G149" s="100" t="s">
        <v>58</v>
      </c>
      <c r="H149" s="100">
        <v>0.9397120413304236</v>
      </c>
      <c r="I149" s="100">
        <v>66.45971631379136</v>
      </c>
      <c r="J149" s="100" t="s">
        <v>61</v>
      </c>
      <c r="K149" s="100">
        <v>-0.959119217233877</v>
      </c>
      <c r="L149" s="100">
        <v>-0.18871823120072018</v>
      </c>
      <c r="M149" s="100">
        <v>-0.2255170739922487</v>
      </c>
      <c r="N149" s="100">
        <v>-0.17140991039213704</v>
      </c>
      <c r="O149" s="100">
        <v>-0.03876351982954966</v>
      </c>
      <c r="P149" s="100">
        <v>-0.005412788873864535</v>
      </c>
      <c r="Q149" s="100">
        <v>-0.004581330797728093</v>
      </c>
      <c r="R149" s="100">
        <v>-0.002634806081624596</v>
      </c>
      <c r="S149" s="100">
        <v>-0.0005272495627362441</v>
      </c>
      <c r="T149" s="100">
        <v>-7.923286827153428E-05</v>
      </c>
      <c r="U149" s="100">
        <v>-9.479386331043881E-05</v>
      </c>
      <c r="V149" s="100">
        <v>-9.728099272499572E-05</v>
      </c>
      <c r="W149" s="100">
        <v>-3.3388712199750156E-05</v>
      </c>
      <c r="X149" s="100">
        <v>67.5</v>
      </c>
    </row>
    <row r="150" s="100" customFormat="1" ht="12.75" hidden="1">
      <c r="A150" s="100" t="s">
        <v>148</v>
      </c>
    </row>
    <row r="151" spans="1:24" s="100" customFormat="1" ht="12.75" hidden="1">
      <c r="A151" s="100">
        <v>1915</v>
      </c>
      <c r="B151" s="100">
        <v>141.34</v>
      </c>
      <c r="C151" s="100">
        <v>146.24</v>
      </c>
      <c r="D151" s="100">
        <v>8.465264277082712</v>
      </c>
      <c r="E151" s="100">
        <v>9.479905966012987</v>
      </c>
      <c r="F151" s="100">
        <v>28.93579693162395</v>
      </c>
      <c r="G151" s="100" t="s">
        <v>59</v>
      </c>
      <c r="H151" s="100">
        <v>7.5787912775748225</v>
      </c>
      <c r="I151" s="100">
        <v>81.41879127757483</v>
      </c>
      <c r="J151" s="100" t="s">
        <v>73</v>
      </c>
      <c r="K151" s="100">
        <v>0.5670945805142085</v>
      </c>
      <c r="M151" s="100" t="s">
        <v>68</v>
      </c>
      <c r="N151" s="100">
        <v>0.32748811230044306</v>
      </c>
      <c r="X151" s="100">
        <v>67.5</v>
      </c>
    </row>
    <row r="152" spans="1:24" s="100" customFormat="1" ht="12.75" hidden="1">
      <c r="A152" s="100">
        <v>1914</v>
      </c>
      <c r="B152" s="100">
        <v>118.66000366210938</v>
      </c>
      <c r="C152" s="100">
        <v>126.26000213623047</v>
      </c>
      <c r="D152" s="100">
        <v>8.65688419342041</v>
      </c>
      <c r="E152" s="100">
        <v>8.976659774780273</v>
      </c>
      <c r="F152" s="100">
        <v>24.686423944747236</v>
      </c>
      <c r="G152" s="100" t="s">
        <v>56</v>
      </c>
      <c r="H152" s="100">
        <v>16.699797184701396</v>
      </c>
      <c r="I152" s="100">
        <v>67.85980084681077</v>
      </c>
      <c r="J152" s="100" t="s">
        <v>62</v>
      </c>
      <c r="K152" s="100">
        <v>0.6899893846236389</v>
      </c>
      <c r="L152" s="100">
        <v>0.23392818979893154</v>
      </c>
      <c r="M152" s="100">
        <v>0.16334522471058321</v>
      </c>
      <c r="N152" s="100">
        <v>0.09369422732194997</v>
      </c>
      <c r="O152" s="100">
        <v>0.027711315718836012</v>
      </c>
      <c r="P152" s="100">
        <v>0.006710810690161642</v>
      </c>
      <c r="Q152" s="100">
        <v>0.0033731471021251373</v>
      </c>
      <c r="R152" s="100">
        <v>0.0014422467223704656</v>
      </c>
      <c r="S152" s="100">
        <v>0.0003635904916862612</v>
      </c>
      <c r="T152" s="100">
        <v>9.875133795674275E-05</v>
      </c>
      <c r="U152" s="100">
        <v>7.378468954380245E-05</v>
      </c>
      <c r="V152" s="100">
        <v>5.352722681354687E-05</v>
      </c>
      <c r="W152" s="100">
        <v>2.2669400397571773E-05</v>
      </c>
      <c r="X152" s="100">
        <v>67.5</v>
      </c>
    </row>
    <row r="153" spans="1:24" s="100" customFormat="1" ht="12.75" hidden="1">
      <c r="A153" s="100">
        <v>1916</v>
      </c>
      <c r="B153" s="100">
        <v>130.67999267578125</v>
      </c>
      <c r="C153" s="100">
        <v>141.77999877929688</v>
      </c>
      <c r="D153" s="100">
        <v>8.792312622070312</v>
      </c>
      <c r="E153" s="100">
        <v>9.358317375183105</v>
      </c>
      <c r="F153" s="100">
        <v>22.751305636927512</v>
      </c>
      <c r="G153" s="100" t="s">
        <v>57</v>
      </c>
      <c r="H153" s="100">
        <v>-1.5717925800003485</v>
      </c>
      <c r="I153" s="100">
        <v>61.6082000957809</v>
      </c>
      <c r="J153" s="100" t="s">
        <v>60</v>
      </c>
      <c r="K153" s="100">
        <v>0.34963952447900515</v>
      </c>
      <c r="L153" s="100">
        <v>-0.0012715321946626804</v>
      </c>
      <c r="M153" s="100">
        <v>-0.08436733733452156</v>
      </c>
      <c r="N153" s="100">
        <v>-0.000968620048675123</v>
      </c>
      <c r="O153" s="100">
        <v>0.013783680576059061</v>
      </c>
      <c r="P153" s="100">
        <v>-0.0001456067035085427</v>
      </c>
      <c r="Q153" s="100">
        <v>-0.0018173641922098805</v>
      </c>
      <c r="R153" s="100">
        <v>-7.786705227067709E-05</v>
      </c>
      <c r="S153" s="100">
        <v>0.00015913818836773105</v>
      </c>
      <c r="T153" s="100">
        <v>-1.0380078947481564E-05</v>
      </c>
      <c r="U153" s="100">
        <v>-4.4553250969328034E-05</v>
      </c>
      <c r="V153" s="100">
        <v>-6.141934812687983E-06</v>
      </c>
      <c r="W153" s="100">
        <v>9.239585782546407E-06</v>
      </c>
      <c r="X153" s="100">
        <v>67.5</v>
      </c>
    </row>
    <row r="154" spans="1:24" s="100" customFormat="1" ht="12.75" hidden="1">
      <c r="A154" s="100">
        <v>1913</v>
      </c>
      <c r="B154" s="100">
        <v>142.8800048828125</v>
      </c>
      <c r="C154" s="100">
        <v>151.47999572753906</v>
      </c>
      <c r="D154" s="100">
        <v>8.914396286010742</v>
      </c>
      <c r="E154" s="100">
        <v>9.025053977966309</v>
      </c>
      <c r="F154" s="100">
        <v>28.68430895235688</v>
      </c>
      <c r="G154" s="100" t="s">
        <v>58</v>
      </c>
      <c r="H154" s="100">
        <v>1.2696592845019978</v>
      </c>
      <c r="I154" s="100">
        <v>76.6496641673145</v>
      </c>
      <c r="J154" s="100" t="s">
        <v>61</v>
      </c>
      <c r="K154" s="100">
        <v>-0.5948424613419951</v>
      </c>
      <c r="L154" s="100">
        <v>-0.23392473402460645</v>
      </c>
      <c r="M154" s="100">
        <v>-0.13987070753676042</v>
      </c>
      <c r="N154" s="100">
        <v>-0.09368922034395707</v>
      </c>
      <c r="O154" s="100">
        <v>-0.024040115820149036</v>
      </c>
      <c r="P154" s="100">
        <v>-0.0067092308655375054</v>
      </c>
      <c r="Q154" s="100">
        <v>-0.0028417087756222557</v>
      </c>
      <c r="R154" s="100">
        <v>-0.001440143163146993</v>
      </c>
      <c r="S154" s="100">
        <v>-0.0003269144882804886</v>
      </c>
      <c r="T154" s="100">
        <v>-9.820428050391119E-05</v>
      </c>
      <c r="U154" s="100">
        <v>-5.881486410032231E-05</v>
      </c>
      <c r="V154" s="100">
        <v>-5.3173683783480555E-05</v>
      </c>
      <c r="W154" s="100">
        <v>-2.070100888730773E-05</v>
      </c>
      <c r="X154" s="100">
        <v>67.5</v>
      </c>
    </row>
    <row r="155" spans="1:14" s="100" customFormat="1" ht="12.75">
      <c r="A155" s="100" t="s">
        <v>154</v>
      </c>
      <c r="E155" s="98" t="s">
        <v>106</v>
      </c>
      <c r="F155" s="101">
        <f>MIN(F126:F154)</f>
        <v>19.805083933090263</v>
      </c>
      <c r="G155" s="101"/>
      <c r="H155" s="101"/>
      <c r="I155" s="114"/>
      <c r="J155" s="114" t="s">
        <v>159</v>
      </c>
      <c r="K155" s="101">
        <f>AVERAGE(K153,K148,K143,K138,K133,K128)</f>
        <v>0.264442446341111</v>
      </c>
      <c r="L155" s="101">
        <f>AVERAGE(L153,L148,L143,L138,L133,L128)</f>
        <v>-0.0019815070546916843</v>
      </c>
      <c r="M155" s="114" t="s">
        <v>108</v>
      </c>
      <c r="N155" s="101" t="e">
        <f>Mittelwert(K151,K146,K141,K136,K131,K126)</f>
        <v>#NAME?</v>
      </c>
    </row>
    <row r="156" spans="5:14" s="100" customFormat="1" ht="12.75">
      <c r="E156" s="98" t="s">
        <v>107</v>
      </c>
      <c r="F156" s="101">
        <f>MAX(F126:F154)</f>
        <v>29.74117913332451</v>
      </c>
      <c r="G156" s="101"/>
      <c r="H156" s="101"/>
      <c r="I156" s="114"/>
      <c r="J156" s="114" t="s">
        <v>160</v>
      </c>
      <c r="K156" s="101">
        <f>AVERAGE(K154,K149,K144,K139,K134,K129)</f>
        <v>-0.6151016858974241</v>
      </c>
      <c r="L156" s="101">
        <f>AVERAGE(L154,L149,L144,L139,L134,L129)</f>
        <v>-0.36444171829663086</v>
      </c>
      <c r="M156" s="101"/>
      <c r="N156" s="101"/>
    </row>
    <row r="157" spans="5:14" s="100" customFormat="1" ht="12.75">
      <c r="E157" s="98"/>
      <c r="F157" s="101"/>
      <c r="G157" s="101"/>
      <c r="H157" s="101"/>
      <c r="I157" s="101"/>
      <c r="J157" s="114" t="s">
        <v>112</v>
      </c>
      <c r="K157" s="101">
        <f>ABS(K155/$G$33)</f>
        <v>0.1652765289631944</v>
      </c>
      <c r="L157" s="101">
        <f>ABS(L155/$H$33)</f>
        <v>0.005504186263032456</v>
      </c>
      <c r="M157" s="114" t="s">
        <v>111</v>
      </c>
      <c r="N157" s="101">
        <f>K157+L157+L158+K158</f>
        <v>0.7480463834215212</v>
      </c>
    </row>
    <row r="158" spans="5:14" s="100" customFormat="1" ht="12.75">
      <c r="E158" s="98"/>
      <c r="F158" s="101"/>
      <c r="G158" s="101"/>
      <c r="H158" s="101"/>
      <c r="I158" s="101"/>
      <c r="J158" s="101"/>
      <c r="K158" s="101">
        <f>ABS(K156/$G$34)</f>
        <v>0.34948959425990006</v>
      </c>
      <c r="L158" s="101">
        <f>ABS(L156/$H$34)</f>
        <v>0.22777607393539429</v>
      </c>
      <c r="M158" s="101"/>
      <c r="N158" s="101"/>
    </row>
    <row r="159" s="100" customFormat="1" ht="12.75"/>
    <row r="160" s="100" customFormat="1" ht="12.75" hidden="1">
      <c r="A160" s="100" t="s">
        <v>119</v>
      </c>
    </row>
    <row r="161" spans="1:24" s="100" customFormat="1" ht="12.75" hidden="1">
      <c r="A161" s="100">
        <v>1915</v>
      </c>
      <c r="B161" s="100">
        <v>150.54</v>
      </c>
      <c r="C161" s="100">
        <v>142.84</v>
      </c>
      <c r="D161" s="100">
        <v>8.948494151290076</v>
      </c>
      <c r="E161" s="100">
        <v>9.762939315110874</v>
      </c>
      <c r="F161" s="100">
        <v>26.157377908132144</v>
      </c>
      <c r="G161" s="100" t="s">
        <v>59</v>
      </c>
      <c r="H161" s="100">
        <v>-13.386702446110974</v>
      </c>
      <c r="I161" s="100">
        <v>69.65329755388902</v>
      </c>
      <c r="J161" s="100" t="s">
        <v>73</v>
      </c>
      <c r="K161" s="100">
        <v>1.420191690714803</v>
      </c>
      <c r="M161" s="100" t="s">
        <v>68</v>
      </c>
      <c r="N161" s="100">
        <v>1.0605626297513002</v>
      </c>
      <c r="X161" s="100">
        <v>67.5</v>
      </c>
    </row>
    <row r="162" spans="1:24" s="100" customFormat="1" ht="12.75" hidden="1">
      <c r="A162" s="100">
        <v>1914</v>
      </c>
      <c r="B162" s="100">
        <v>103.05999755859375</v>
      </c>
      <c r="C162" s="100">
        <v>122.26000213623047</v>
      </c>
      <c r="D162" s="100">
        <v>8.665060997009277</v>
      </c>
      <c r="E162" s="100">
        <v>9.187846183776855</v>
      </c>
      <c r="F162" s="100">
        <v>21.391087811355508</v>
      </c>
      <c r="G162" s="100" t="s">
        <v>56</v>
      </c>
      <c r="H162" s="100">
        <v>23.147349433016238</v>
      </c>
      <c r="I162" s="100">
        <v>58.70734699160999</v>
      </c>
      <c r="J162" s="100" t="s">
        <v>62</v>
      </c>
      <c r="K162" s="100">
        <v>0.795733089311325</v>
      </c>
      <c r="L162" s="100">
        <v>0.8611963549350383</v>
      </c>
      <c r="M162" s="100">
        <v>0.18837949928551156</v>
      </c>
      <c r="N162" s="100">
        <v>0.09058419396621038</v>
      </c>
      <c r="O162" s="100">
        <v>0.031957928001856796</v>
      </c>
      <c r="P162" s="100">
        <v>0.02470511526546322</v>
      </c>
      <c r="Q162" s="100">
        <v>0.003890091397835446</v>
      </c>
      <c r="R162" s="100">
        <v>0.0013943815671501446</v>
      </c>
      <c r="S162" s="100">
        <v>0.0004193105546735272</v>
      </c>
      <c r="T162" s="100">
        <v>0.00036355628877598935</v>
      </c>
      <c r="U162" s="100">
        <v>8.508512901297624E-05</v>
      </c>
      <c r="V162" s="100">
        <v>5.174606339650517E-05</v>
      </c>
      <c r="W162" s="100">
        <v>2.6148661505512762E-05</v>
      </c>
      <c r="X162" s="100">
        <v>67.5</v>
      </c>
    </row>
    <row r="163" spans="1:24" s="100" customFormat="1" ht="12.75" hidden="1">
      <c r="A163" s="100">
        <v>1913</v>
      </c>
      <c r="B163" s="100">
        <v>118.27999877929688</v>
      </c>
      <c r="C163" s="100">
        <v>140.97999572753906</v>
      </c>
      <c r="D163" s="100">
        <v>8.855627059936523</v>
      </c>
      <c r="E163" s="100">
        <v>9.161561965942383</v>
      </c>
      <c r="F163" s="100">
        <v>19.997940388860894</v>
      </c>
      <c r="G163" s="100" t="s">
        <v>57</v>
      </c>
      <c r="H163" s="100">
        <v>2.957199690264943</v>
      </c>
      <c r="I163" s="100">
        <v>53.73719846956182</v>
      </c>
      <c r="J163" s="100" t="s">
        <v>60</v>
      </c>
      <c r="K163" s="100">
        <v>-0.6305134660788357</v>
      </c>
      <c r="L163" s="100">
        <v>-0.00468471374262795</v>
      </c>
      <c r="M163" s="100">
        <v>0.1479498258249119</v>
      </c>
      <c r="N163" s="100">
        <v>-0.0009366542195732337</v>
      </c>
      <c r="O163" s="100">
        <v>-0.02553110485473548</v>
      </c>
      <c r="P163" s="100">
        <v>-0.0005359595225065388</v>
      </c>
      <c r="Q163" s="100">
        <v>0.0029909129247758315</v>
      </c>
      <c r="R163" s="100">
        <v>-7.5329971857561E-05</v>
      </c>
      <c r="S163" s="100">
        <v>-0.0003512289967129962</v>
      </c>
      <c r="T163" s="100">
        <v>-3.81676371985216E-05</v>
      </c>
      <c r="U163" s="100">
        <v>6.090268791505397E-05</v>
      </c>
      <c r="V163" s="100">
        <v>-5.9514145474637165E-06</v>
      </c>
      <c r="W163" s="100">
        <v>-2.236631410416781E-05</v>
      </c>
      <c r="X163" s="100">
        <v>67.5</v>
      </c>
    </row>
    <row r="164" spans="1:24" s="100" customFormat="1" ht="12.75" hidden="1">
      <c r="A164" s="100">
        <v>1916</v>
      </c>
      <c r="B164" s="100">
        <v>120.4800033569336</v>
      </c>
      <c r="C164" s="100">
        <v>119.27999877929688</v>
      </c>
      <c r="D164" s="100">
        <v>9.092320442199707</v>
      </c>
      <c r="E164" s="100">
        <v>9.552032470703125</v>
      </c>
      <c r="F164" s="100">
        <v>24.238551442675355</v>
      </c>
      <c r="G164" s="100" t="s">
        <v>58</v>
      </c>
      <c r="H164" s="100">
        <v>10.462622261669509</v>
      </c>
      <c r="I164" s="100">
        <v>63.4426256186031</v>
      </c>
      <c r="J164" s="100" t="s">
        <v>61</v>
      </c>
      <c r="K164" s="100">
        <v>-0.4854316826477214</v>
      </c>
      <c r="L164" s="100">
        <v>-0.861183612948218</v>
      </c>
      <c r="M164" s="100">
        <v>-0.11660911109102187</v>
      </c>
      <c r="N164" s="100">
        <v>-0.09057935126385583</v>
      </c>
      <c r="O164" s="100">
        <v>-0.019221650477218785</v>
      </c>
      <c r="P164" s="100">
        <v>-0.02469930095508896</v>
      </c>
      <c r="Q164" s="100">
        <v>-0.0024874185333236976</v>
      </c>
      <c r="R164" s="100">
        <v>-0.0013923452697330618</v>
      </c>
      <c r="S164" s="100">
        <v>-0.000229040461771721</v>
      </c>
      <c r="T164" s="100">
        <v>-0.00036154723976162867</v>
      </c>
      <c r="U164" s="100">
        <v>-5.9416679340706595E-05</v>
      </c>
      <c r="V164" s="100">
        <v>-5.140268224440598E-05</v>
      </c>
      <c r="W164" s="100">
        <v>-1.3546235341362887E-05</v>
      </c>
      <c r="X164" s="100">
        <v>67.5</v>
      </c>
    </row>
    <row r="165" s="100" customFormat="1" ht="12.75" hidden="1">
      <c r="A165" s="100" t="s">
        <v>125</v>
      </c>
    </row>
    <row r="166" spans="1:24" s="100" customFormat="1" ht="12.75" hidden="1">
      <c r="A166" s="100">
        <v>1915</v>
      </c>
      <c r="B166" s="100">
        <v>142.54</v>
      </c>
      <c r="C166" s="100">
        <v>134.84</v>
      </c>
      <c r="D166" s="100">
        <v>9.140142593765196</v>
      </c>
      <c r="E166" s="100">
        <v>10.129469574839908</v>
      </c>
      <c r="F166" s="100">
        <v>26.046292950562734</v>
      </c>
      <c r="G166" s="100" t="s">
        <v>59</v>
      </c>
      <c r="H166" s="100">
        <v>-7.159575081485173</v>
      </c>
      <c r="I166" s="100">
        <v>67.88042491851482</v>
      </c>
      <c r="J166" s="100" t="s">
        <v>73</v>
      </c>
      <c r="K166" s="100">
        <v>0.890092453319702</v>
      </c>
      <c r="M166" s="100" t="s">
        <v>68</v>
      </c>
      <c r="N166" s="100">
        <v>0.6053508582602062</v>
      </c>
      <c r="X166" s="100">
        <v>67.5</v>
      </c>
    </row>
    <row r="167" spans="1:24" s="100" customFormat="1" ht="12.75" hidden="1">
      <c r="A167" s="100">
        <v>1914</v>
      </c>
      <c r="B167" s="100">
        <v>99.62000274658203</v>
      </c>
      <c r="C167" s="100">
        <v>128.22000122070312</v>
      </c>
      <c r="D167" s="100">
        <v>9.006929397583008</v>
      </c>
      <c r="E167" s="100">
        <v>9.134404182434082</v>
      </c>
      <c r="F167" s="100">
        <v>19.928777563939775</v>
      </c>
      <c r="G167" s="100" t="s">
        <v>56</v>
      </c>
      <c r="H167" s="100">
        <v>20.490479596244015</v>
      </c>
      <c r="I167" s="100">
        <v>52.610482342826046</v>
      </c>
      <c r="J167" s="100" t="s">
        <v>62</v>
      </c>
      <c r="K167" s="100">
        <v>0.7354839958135156</v>
      </c>
      <c r="L167" s="100">
        <v>0.5530600917078019</v>
      </c>
      <c r="M167" s="100">
        <v>0.17411638870763477</v>
      </c>
      <c r="N167" s="100">
        <v>0.10873633600778221</v>
      </c>
      <c r="O167" s="100">
        <v>0.029538246358692663</v>
      </c>
      <c r="P167" s="100">
        <v>0.015865671043964802</v>
      </c>
      <c r="Q167" s="100">
        <v>0.003595582318371659</v>
      </c>
      <c r="R167" s="100">
        <v>0.0016737769889042299</v>
      </c>
      <c r="S167" s="100">
        <v>0.00038755260000315403</v>
      </c>
      <c r="T167" s="100">
        <v>0.0002334872010344555</v>
      </c>
      <c r="U167" s="100">
        <v>7.86421157461423E-05</v>
      </c>
      <c r="V167" s="100">
        <v>6.211282283730006E-05</v>
      </c>
      <c r="W167" s="100">
        <v>2.4164928733625894E-05</v>
      </c>
      <c r="X167" s="100">
        <v>67.5</v>
      </c>
    </row>
    <row r="168" spans="1:24" s="100" customFormat="1" ht="12.75" hidden="1">
      <c r="A168" s="100">
        <v>1913</v>
      </c>
      <c r="B168" s="100">
        <v>115.18000030517578</v>
      </c>
      <c r="C168" s="100">
        <v>141.3800048828125</v>
      </c>
      <c r="D168" s="100">
        <v>8.99187183380127</v>
      </c>
      <c r="E168" s="100">
        <v>9.049701690673828</v>
      </c>
      <c r="F168" s="100">
        <v>20.638611917839967</v>
      </c>
      <c r="G168" s="100" t="s">
        <v>57</v>
      </c>
      <c r="H168" s="100">
        <v>6.931343961507075</v>
      </c>
      <c r="I168" s="100">
        <v>54.611344266682856</v>
      </c>
      <c r="J168" s="100" t="s">
        <v>60</v>
      </c>
      <c r="K168" s="100">
        <v>-0.543896020417781</v>
      </c>
      <c r="L168" s="100">
        <v>-0.0030079478140812676</v>
      </c>
      <c r="M168" s="100">
        <v>0.1274197716367512</v>
      </c>
      <c r="N168" s="100">
        <v>-0.0011244463074705714</v>
      </c>
      <c r="O168" s="100">
        <v>-0.022056864771979004</v>
      </c>
      <c r="P168" s="100">
        <v>-0.00034414084401530897</v>
      </c>
      <c r="Q168" s="100">
        <v>0.002566008523167204</v>
      </c>
      <c r="R168" s="100">
        <v>-9.041616921371555E-05</v>
      </c>
      <c r="S168" s="100">
        <v>-0.000306117909823516</v>
      </c>
      <c r="T168" s="100">
        <v>-2.450958050910633E-05</v>
      </c>
      <c r="U168" s="100">
        <v>5.1576197368911195E-05</v>
      </c>
      <c r="V168" s="100">
        <v>-7.1404926425369594E-06</v>
      </c>
      <c r="W168" s="100">
        <v>-1.95701713961637E-05</v>
      </c>
      <c r="X168" s="100">
        <v>67.5</v>
      </c>
    </row>
    <row r="169" spans="1:24" s="100" customFormat="1" ht="12.75" hidden="1">
      <c r="A169" s="100">
        <v>1916</v>
      </c>
      <c r="B169" s="100">
        <v>127.68000030517578</v>
      </c>
      <c r="C169" s="100">
        <v>128.0800018310547</v>
      </c>
      <c r="D169" s="100">
        <v>8.853997230529785</v>
      </c>
      <c r="E169" s="100">
        <v>9.153587341308594</v>
      </c>
      <c r="F169" s="100">
        <v>25.195671462995833</v>
      </c>
      <c r="G169" s="100" t="s">
        <v>58</v>
      </c>
      <c r="H169" s="100">
        <v>7.563424119298574</v>
      </c>
      <c r="I169" s="100">
        <v>67.74342442447436</v>
      </c>
      <c r="J169" s="100" t="s">
        <v>61</v>
      </c>
      <c r="K169" s="100">
        <v>-0.49508971618436626</v>
      </c>
      <c r="L169" s="100">
        <v>-0.5530519119303269</v>
      </c>
      <c r="M169" s="100">
        <v>-0.11866220380823181</v>
      </c>
      <c r="N169" s="100">
        <v>-0.10873052188276726</v>
      </c>
      <c r="O169" s="100">
        <v>-0.019646951783354384</v>
      </c>
      <c r="P169" s="100">
        <v>-0.015861938240794647</v>
      </c>
      <c r="Q169" s="100">
        <v>-0.0025186926107050416</v>
      </c>
      <c r="R169" s="100">
        <v>-0.0016713330981375397</v>
      </c>
      <c r="S169" s="100">
        <v>-0.00023767381651012052</v>
      </c>
      <c r="T169" s="100">
        <v>-0.00023219722976420686</v>
      </c>
      <c r="U169" s="100">
        <v>-5.9367316210123226E-05</v>
      </c>
      <c r="V169" s="100">
        <v>-6.170102207937645E-05</v>
      </c>
      <c r="W169" s="100">
        <v>-1.4175760022869833E-05</v>
      </c>
      <c r="X169" s="100">
        <v>67.5</v>
      </c>
    </row>
    <row r="170" s="100" customFormat="1" ht="12.75" hidden="1">
      <c r="A170" s="100" t="s">
        <v>131</v>
      </c>
    </row>
    <row r="171" spans="1:24" s="100" customFormat="1" ht="12.75" hidden="1">
      <c r="A171" s="100">
        <v>1915</v>
      </c>
      <c r="B171" s="100">
        <v>127.08</v>
      </c>
      <c r="C171" s="100">
        <v>138.78</v>
      </c>
      <c r="D171" s="100">
        <v>9.161848845933145</v>
      </c>
      <c r="E171" s="100">
        <v>10.125611756768956</v>
      </c>
      <c r="F171" s="100">
        <v>23.67315929659529</v>
      </c>
      <c r="G171" s="100" t="s">
        <v>59</v>
      </c>
      <c r="H171" s="100">
        <v>1.9295774209749368</v>
      </c>
      <c r="I171" s="100">
        <v>61.509577420974935</v>
      </c>
      <c r="J171" s="100" t="s">
        <v>73</v>
      </c>
      <c r="K171" s="100">
        <v>0.30960128912050155</v>
      </c>
      <c r="M171" s="100" t="s">
        <v>68</v>
      </c>
      <c r="N171" s="100">
        <v>0.21821558861184323</v>
      </c>
      <c r="X171" s="100">
        <v>67.5</v>
      </c>
    </row>
    <row r="172" spans="1:24" s="100" customFormat="1" ht="12.75" hidden="1">
      <c r="A172" s="100">
        <v>1914</v>
      </c>
      <c r="B172" s="100">
        <v>114.12000274658203</v>
      </c>
      <c r="C172" s="100">
        <v>124.22000122070312</v>
      </c>
      <c r="D172" s="100">
        <v>8.754522323608398</v>
      </c>
      <c r="E172" s="100">
        <v>9.04957389831543</v>
      </c>
      <c r="F172" s="100">
        <v>23.25523067297078</v>
      </c>
      <c r="G172" s="100" t="s">
        <v>56</v>
      </c>
      <c r="H172" s="100">
        <v>16.580617277060895</v>
      </c>
      <c r="I172" s="100">
        <v>63.20062002364293</v>
      </c>
      <c r="J172" s="100" t="s">
        <v>62</v>
      </c>
      <c r="K172" s="100">
        <v>0.4310280699739289</v>
      </c>
      <c r="L172" s="100">
        <v>0.3178356480182845</v>
      </c>
      <c r="M172" s="100">
        <v>0.10204018184911222</v>
      </c>
      <c r="N172" s="100">
        <v>0.10951819603822013</v>
      </c>
      <c r="O172" s="100">
        <v>0.017310859556263238</v>
      </c>
      <c r="P172" s="100">
        <v>0.009117829399622305</v>
      </c>
      <c r="Q172" s="100">
        <v>0.0021072347472562624</v>
      </c>
      <c r="R172" s="100">
        <v>0.0016858065838283934</v>
      </c>
      <c r="S172" s="100">
        <v>0.0002271361565412149</v>
      </c>
      <c r="T172" s="100">
        <v>0.00013418163111789344</v>
      </c>
      <c r="U172" s="100">
        <v>4.6095607057375585E-05</v>
      </c>
      <c r="V172" s="100">
        <v>6.256252360580157E-05</v>
      </c>
      <c r="W172" s="100">
        <v>1.4160129209368536E-05</v>
      </c>
      <c r="X172" s="100">
        <v>67.5</v>
      </c>
    </row>
    <row r="173" spans="1:24" s="100" customFormat="1" ht="12.75" hidden="1">
      <c r="A173" s="100">
        <v>1913</v>
      </c>
      <c r="B173" s="100">
        <v>116.66000366210938</v>
      </c>
      <c r="C173" s="100">
        <v>140.4600067138672</v>
      </c>
      <c r="D173" s="100">
        <v>8.986517906188965</v>
      </c>
      <c r="E173" s="100">
        <v>9.32127857208252</v>
      </c>
      <c r="F173" s="100">
        <v>20.060550263967233</v>
      </c>
      <c r="G173" s="100" t="s">
        <v>57</v>
      </c>
      <c r="H173" s="100">
        <v>3.9566737874216855</v>
      </c>
      <c r="I173" s="100">
        <v>53.11667744953106</v>
      </c>
      <c r="J173" s="100" t="s">
        <v>60</v>
      </c>
      <c r="K173" s="100">
        <v>-0.0796145707638871</v>
      </c>
      <c r="L173" s="100">
        <v>-0.0017280364264782569</v>
      </c>
      <c r="M173" s="100">
        <v>0.017706921695582786</v>
      </c>
      <c r="N173" s="100">
        <v>-0.0011324389193686415</v>
      </c>
      <c r="O173" s="100">
        <v>-0.0033807068481353634</v>
      </c>
      <c r="P173" s="100">
        <v>-0.0001977804360780008</v>
      </c>
      <c r="Q173" s="100">
        <v>0.00031107652783188223</v>
      </c>
      <c r="R173" s="100">
        <v>-9.10453397018207E-05</v>
      </c>
      <c r="S173" s="100">
        <v>-5.928123877968781E-05</v>
      </c>
      <c r="T173" s="100">
        <v>-1.4091495684261906E-05</v>
      </c>
      <c r="U173" s="100">
        <v>3.163805224780741E-06</v>
      </c>
      <c r="V173" s="100">
        <v>-7.185506379406708E-06</v>
      </c>
      <c r="W173" s="100">
        <v>-4.148317690377613E-06</v>
      </c>
      <c r="X173" s="100">
        <v>67.5</v>
      </c>
    </row>
    <row r="174" spans="1:24" s="100" customFormat="1" ht="12.75" hidden="1">
      <c r="A174" s="100">
        <v>1916</v>
      </c>
      <c r="B174" s="100">
        <v>131.4199981689453</v>
      </c>
      <c r="C174" s="100">
        <v>129.52000427246094</v>
      </c>
      <c r="D174" s="100">
        <v>9.039080619812012</v>
      </c>
      <c r="E174" s="100">
        <v>9.37918472290039</v>
      </c>
      <c r="F174" s="100">
        <v>26.37719426299767</v>
      </c>
      <c r="G174" s="100" t="s">
        <v>58</v>
      </c>
      <c r="H174" s="100">
        <v>5.558937023256249</v>
      </c>
      <c r="I174" s="100">
        <v>69.47893519220156</v>
      </c>
      <c r="J174" s="100" t="s">
        <v>61</v>
      </c>
      <c r="K174" s="100">
        <v>-0.4236115168731041</v>
      </c>
      <c r="L174" s="100">
        <v>-0.3178309504143855</v>
      </c>
      <c r="M174" s="100">
        <v>-0.10049210733120482</v>
      </c>
      <c r="N174" s="100">
        <v>-0.10951234106510514</v>
      </c>
      <c r="O174" s="100">
        <v>-0.01697753456140322</v>
      </c>
      <c r="P174" s="100">
        <v>-0.009115684058792387</v>
      </c>
      <c r="Q174" s="100">
        <v>-0.002084147229414521</v>
      </c>
      <c r="R174" s="100">
        <v>-0.001683346246081815</v>
      </c>
      <c r="S174" s="100">
        <v>-0.00021926369589391883</v>
      </c>
      <c r="T174" s="100">
        <v>-0.00013343964882612234</v>
      </c>
      <c r="U174" s="100">
        <v>-4.5986903858464145E-05</v>
      </c>
      <c r="V174" s="100">
        <v>-6.214851452768588E-05</v>
      </c>
      <c r="W174" s="100">
        <v>-1.3538859610975813E-05</v>
      </c>
      <c r="X174" s="100">
        <v>67.5</v>
      </c>
    </row>
    <row r="175" s="100" customFormat="1" ht="12.75" hidden="1">
      <c r="A175" s="100" t="s">
        <v>137</v>
      </c>
    </row>
    <row r="176" spans="1:24" s="100" customFormat="1" ht="12.75" hidden="1">
      <c r="A176" s="100">
        <v>1915</v>
      </c>
      <c r="B176" s="100">
        <v>134.18</v>
      </c>
      <c r="C176" s="100">
        <v>143.18</v>
      </c>
      <c r="D176" s="100">
        <v>8.961625149356628</v>
      </c>
      <c r="E176" s="100">
        <v>9.833582405335283</v>
      </c>
      <c r="F176" s="100">
        <v>25.858434434807602</v>
      </c>
      <c r="G176" s="100" t="s">
        <v>59</v>
      </c>
      <c r="H176" s="100">
        <v>2.029155428582328</v>
      </c>
      <c r="I176" s="100">
        <v>68.70915542858233</v>
      </c>
      <c r="J176" s="100" t="s">
        <v>73</v>
      </c>
      <c r="K176" s="100">
        <v>0.4157576648503032</v>
      </c>
      <c r="M176" s="100" t="s">
        <v>68</v>
      </c>
      <c r="N176" s="100">
        <v>0.3540741973752472</v>
      </c>
      <c r="X176" s="100">
        <v>67.5</v>
      </c>
    </row>
    <row r="177" spans="1:24" s="100" customFormat="1" ht="12.75" hidden="1">
      <c r="A177" s="100">
        <v>1914</v>
      </c>
      <c r="B177" s="100">
        <v>118.58000183105469</v>
      </c>
      <c r="C177" s="100">
        <v>121.4800033569336</v>
      </c>
      <c r="D177" s="100">
        <v>8.845430374145508</v>
      </c>
      <c r="E177" s="100">
        <v>9.184688568115234</v>
      </c>
      <c r="F177" s="100">
        <v>24.79316385531113</v>
      </c>
      <c r="G177" s="100" t="s">
        <v>56</v>
      </c>
      <c r="H177" s="100">
        <v>15.620258328803516</v>
      </c>
      <c r="I177" s="100">
        <v>66.7002601598582</v>
      </c>
      <c r="J177" s="100" t="s">
        <v>62</v>
      </c>
      <c r="K177" s="100">
        <v>0.31634650541415926</v>
      </c>
      <c r="L177" s="100">
        <v>0.5487100510657642</v>
      </c>
      <c r="M177" s="100">
        <v>0.07489046632977987</v>
      </c>
      <c r="N177" s="100">
        <v>0.0926150381018182</v>
      </c>
      <c r="O177" s="100">
        <v>0.012705175955231417</v>
      </c>
      <c r="P177" s="100">
        <v>0.01574086538821604</v>
      </c>
      <c r="Q177" s="100">
        <v>0.001546522844443785</v>
      </c>
      <c r="R177" s="100">
        <v>0.0014256319760269824</v>
      </c>
      <c r="S177" s="100">
        <v>0.00016671042335540974</v>
      </c>
      <c r="T177" s="100">
        <v>0.00023162342182735156</v>
      </c>
      <c r="U177" s="100">
        <v>3.382278482812315E-05</v>
      </c>
      <c r="V177" s="100">
        <v>5.291357598589366E-05</v>
      </c>
      <c r="W177" s="100">
        <v>1.0392345410074559E-05</v>
      </c>
      <c r="X177" s="100">
        <v>67.5</v>
      </c>
    </row>
    <row r="178" spans="1:24" s="100" customFormat="1" ht="12.75" hidden="1">
      <c r="A178" s="100">
        <v>1913</v>
      </c>
      <c r="B178" s="100">
        <v>131.13999938964844</v>
      </c>
      <c r="C178" s="100">
        <v>150.33999633789062</v>
      </c>
      <c r="D178" s="100">
        <v>8.99634838104248</v>
      </c>
      <c r="E178" s="100">
        <v>9.279379844665527</v>
      </c>
      <c r="F178" s="100">
        <v>22.456223678202633</v>
      </c>
      <c r="G178" s="100" t="s">
        <v>57</v>
      </c>
      <c r="H178" s="100">
        <v>-4.208844573700844</v>
      </c>
      <c r="I178" s="100">
        <v>59.4311548159476</v>
      </c>
      <c r="J178" s="100" t="s">
        <v>60</v>
      </c>
      <c r="K178" s="100">
        <v>0.23912313990670817</v>
      </c>
      <c r="L178" s="100">
        <v>-0.002984410078439742</v>
      </c>
      <c r="M178" s="100">
        <v>-0.057162587349796706</v>
      </c>
      <c r="N178" s="100">
        <v>-0.0009574629893589396</v>
      </c>
      <c r="O178" s="100">
        <v>0.009513441828810469</v>
      </c>
      <c r="P178" s="100">
        <v>-0.00034157374971718153</v>
      </c>
      <c r="Q178" s="100">
        <v>-0.0012062074147076265</v>
      </c>
      <c r="R178" s="100">
        <v>-7.698186064855608E-05</v>
      </c>
      <c r="S178" s="100">
        <v>0.00011707100270969269</v>
      </c>
      <c r="T178" s="100">
        <v>-2.433328555286121E-05</v>
      </c>
      <c r="U178" s="100">
        <v>-2.797230227882668E-05</v>
      </c>
      <c r="V178" s="100">
        <v>-6.073111097907368E-06</v>
      </c>
      <c r="W178" s="100">
        <v>7.047525789238087E-06</v>
      </c>
      <c r="X178" s="100">
        <v>67.5</v>
      </c>
    </row>
    <row r="179" spans="1:24" s="100" customFormat="1" ht="12.75" hidden="1">
      <c r="A179" s="100">
        <v>1916</v>
      </c>
      <c r="B179" s="100">
        <v>131.9600067138672</v>
      </c>
      <c r="C179" s="100">
        <v>136.25999450683594</v>
      </c>
      <c r="D179" s="100">
        <v>9.006739616394043</v>
      </c>
      <c r="E179" s="100">
        <v>9.228109359741211</v>
      </c>
      <c r="F179" s="100">
        <v>28.264675398780906</v>
      </c>
      <c r="G179" s="100" t="s">
        <v>58</v>
      </c>
      <c r="H179" s="100">
        <v>10.25968315290379</v>
      </c>
      <c r="I179" s="100">
        <v>74.71968986677098</v>
      </c>
      <c r="J179" s="100" t="s">
        <v>61</v>
      </c>
      <c r="K179" s="100">
        <v>-0.20711164971799043</v>
      </c>
      <c r="L179" s="100">
        <v>-0.5487019349674988</v>
      </c>
      <c r="M179" s="100">
        <v>-0.04838409402447001</v>
      </c>
      <c r="N179" s="100">
        <v>-0.09261008879827967</v>
      </c>
      <c r="O179" s="100">
        <v>-0.008421159102120672</v>
      </c>
      <c r="P179" s="100">
        <v>-0.015737158909518635</v>
      </c>
      <c r="Q179" s="100">
        <v>-0.0009678825244268228</v>
      </c>
      <c r="R179" s="100">
        <v>-0.0014235520096581244</v>
      </c>
      <c r="S179" s="100">
        <v>-0.00011868759657136492</v>
      </c>
      <c r="T179" s="100">
        <v>-0.00023034170432905578</v>
      </c>
      <c r="U179" s="100">
        <v>-1.9013970620348207E-05</v>
      </c>
      <c r="V179" s="100">
        <v>-5.2563902492180094E-05</v>
      </c>
      <c r="W179" s="100">
        <v>-7.63761895961836E-06</v>
      </c>
      <c r="X179" s="100">
        <v>67.5</v>
      </c>
    </row>
    <row r="180" s="100" customFormat="1" ht="12.75" hidden="1">
      <c r="A180" s="100" t="s">
        <v>143</v>
      </c>
    </row>
    <row r="181" spans="1:24" s="100" customFormat="1" ht="12.75" hidden="1">
      <c r="A181" s="100">
        <v>1915</v>
      </c>
      <c r="B181" s="100">
        <v>128.56</v>
      </c>
      <c r="C181" s="100">
        <v>156.26</v>
      </c>
      <c r="D181" s="100">
        <v>8.8808965750208</v>
      </c>
      <c r="E181" s="100">
        <v>9.66450724836053</v>
      </c>
      <c r="F181" s="100">
        <v>23.908944282225796</v>
      </c>
      <c r="G181" s="100" t="s">
        <v>59</v>
      </c>
      <c r="H181" s="100">
        <v>3.031470020315183</v>
      </c>
      <c r="I181" s="100">
        <v>64.09147002031519</v>
      </c>
      <c r="J181" s="100" t="s">
        <v>73</v>
      </c>
      <c r="K181" s="100">
        <v>0.7757074080698323</v>
      </c>
      <c r="M181" s="100" t="s">
        <v>68</v>
      </c>
      <c r="N181" s="100">
        <v>0.674644827170555</v>
      </c>
      <c r="X181" s="100">
        <v>67.5</v>
      </c>
    </row>
    <row r="182" spans="1:24" s="100" customFormat="1" ht="12.75" hidden="1">
      <c r="A182" s="100">
        <v>1914</v>
      </c>
      <c r="B182" s="100">
        <v>110.77999877929688</v>
      </c>
      <c r="C182" s="100">
        <v>131.27999877929688</v>
      </c>
      <c r="D182" s="100">
        <v>8.786479949951172</v>
      </c>
      <c r="E182" s="100">
        <v>9.076869010925293</v>
      </c>
      <c r="F182" s="100">
        <v>25.52190927335906</v>
      </c>
      <c r="G182" s="100" t="s">
        <v>56</v>
      </c>
      <c r="H182" s="100">
        <v>25.818785752285393</v>
      </c>
      <c r="I182" s="100">
        <v>69.09878453158227</v>
      </c>
      <c r="J182" s="100" t="s">
        <v>62</v>
      </c>
      <c r="K182" s="100">
        <v>0.4250970778780584</v>
      </c>
      <c r="L182" s="100">
        <v>0.7446957046302625</v>
      </c>
      <c r="M182" s="100">
        <v>0.10063576571931396</v>
      </c>
      <c r="N182" s="100">
        <v>0.1718757971968703</v>
      </c>
      <c r="O182" s="100">
        <v>0.017072754027700823</v>
      </c>
      <c r="P182" s="100">
        <v>0.02136315325117262</v>
      </c>
      <c r="Q182" s="100">
        <v>0.0020782589525302885</v>
      </c>
      <c r="R182" s="100">
        <v>0.0026456799308485755</v>
      </c>
      <c r="S182" s="100">
        <v>0.00022403584568714572</v>
      </c>
      <c r="T182" s="100">
        <v>0.00031436580131403476</v>
      </c>
      <c r="U182" s="100">
        <v>4.546219391296007E-05</v>
      </c>
      <c r="V182" s="100">
        <v>9.819051310835988E-05</v>
      </c>
      <c r="W182" s="100">
        <v>1.3965452579274293E-05</v>
      </c>
      <c r="X182" s="100">
        <v>67.5</v>
      </c>
    </row>
    <row r="183" spans="1:24" s="100" customFormat="1" ht="12.75" hidden="1">
      <c r="A183" s="100">
        <v>1913</v>
      </c>
      <c r="B183" s="100">
        <v>133.02000427246094</v>
      </c>
      <c r="C183" s="100">
        <v>159.72000122070312</v>
      </c>
      <c r="D183" s="100">
        <v>8.858583450317383</v>
      </c>
      <c r="E183" s="100">
        <v>8.984912872314453</v>
      </c>
      <c r="F183" s="100">
        <v>24.34580965672212</v>
      </c>
      <c r="G183" s="100" t="s">
        <v>57</v>
      </c>
      <c r="H183" s="100">
        <v>-0.08081029662828598</v>
      </c>
      <c r="I183" s="100">
        <v>65.43919397583265</v>
      </c>
      <c r="J183" s="100" t="s">
        <v>60</v>
      </c>
      <c r="K183" s="100">
        <v>0.1181178434436992</v>
      </c>
      <c r="L183" s="100">
        <v>-0.004049871051982219</v>
      </c>
      <c r="M183" s="100">
        <v>-0.029059364461095936</v>
      </c>
      <c r="N183" s="100">
        <v>-0.0017770901147347662</v>
      </c>
      <c r="O183" s="100">
        <v>0.004566806107067523</v>
      </c>
      <c r="P183" s="100">
        <v>-0.0004635181204860937</v>
      </c>
      <c r="Q183" s="100">
        <v>-0.0006520602788700718</v>
      </c>
      <c r="R183" s="100">
        <v>-0.00014287805697174184</v>
      </c>
      <c r="S183" s="100">
        <v>4.52169870298335E-05</v>
      </c>
      <c r="T183" s="100">
        <v>-3.3021376424977866E-05</v>
      </c>
      <c r="U183" s="100">
        <v>-1.7638225115632034E-05</v>
      </c>
      <c r="V183" s="100">
        <v>-1.1274169788648918E-05</v>
      </c>
      <c r="W183" s="100">
        <v>2.361655750435042E-06</v>
      </c>
      <c r="X183" s="100">
        <v>67.5</v>
      </c>
    </row>
    <row r="184" spans="1:24" s="100" customFormat="1" ht="12.75" hidden="1">
      <c r="A184" s="100">
        <v>1916</v>
      </c>
      <c r="B184" s="100">
        <v>131.77999877929688</v>
      </c>
      <c r="C184" s="100">
        <v>131.77999877929688</v>
      </c>
      <c r="D184" s="100">
        <v>8.69356632232666</v>
      </c>
      <c r="E184" s="100">
        <v>9.294373512268066</v>
      </c>
      <c r="F184" s="100">
        <v>29.025209010627314</v>
      </c>
      <c r="G184" s="100" t="s">
        <v>58</v>
      </c>
      <c r="H184" s="100">
        <v>15.213711320641494</v>
      </c>
      <c r="I184" s="100">
        <v>79.49371009993837</v>
      </c>
      <c r="J184" s="100" t="s">
        <v>61</v>
      </c>
      <c r="K184" s="100">
        <v>-0.408357319856855</v>
      </c>
      <c r="L184" s="100">
        <v>-0.7446846923626304</v>
      </c>
      <c r="M184" s="100">
        <v>-0.09634890076710705</v>
      </c>
      <c r="N184" s="100">
        <v>-0.17186660994150027</v>
      </c>
      <c r="O184" s="100">
        <v>-0.016450629534179702</v>
      </c>
      <c r="P184" s="100">
        <v>-0.021358124163537124</v>
      </c>
      <c r="Q184" s="100">
        <v>-0.001973316413171536</v>
      </c>
      <c r="R184" s="100">
        <v>-0.002641819100039006</v>
      </c>
      <c r="S184" s="100">
        <v>-0.00021942535003207454</v>
      </c>
      <c r="T184" s="100">
        <v>-0.00031262668749614946</v>
      </c>
      <c r="U184" s="100">
        <v>-4.1901122779107855E-05</v>
      </c>
      <c r="V184" s="100">
        <v>-9.754111932954076E-05</v>
      </c>
      <c r="W184" s="100">
        <v>-1.3764317922091023E-05</v>
      </c>
      <c r="X184" s="100">
        <v>67.5</v>
      </c>
    </row>
    <row r="185" s="100" customFormat="1" ht="12.75" hidden="1">
      <c r="A185" s="100" t="s">
        <v>149</v>
      </c>
    </row>
    <row r="186" spans="1:24" s="100" customFormat="1" ht="12.75" hidden="1">
      <c r="A186" s="100">
        <v>1915</v>
      </c>
      <c r="B186" s="100">
        <v>141.34</v>
      </c>
      <c r="C186" s="100">
        <v>146.24</v>
      </c>
      <c r="D186" s="100">
        <v>8.465264277082712</v>
      </c>
      <c r="E186" s="100">
        <v>9.479905966012987</v>
      </c>
      <c r="F186" s="100">
        <v>27.639073223676032</v>
      </c>
      <c r="G186" s="100" t="s">
        <v>59</v>
      </c>
      <c r="H186" s="100">
        <v>3.930103903538523</v>
      </c>
      <c r="I186" s="100">
        <v>77.77010390353853</v>
      </c>
      <c r="J186" s="100" t="s">
        <v>73</v>
      </c>
      <c r="K186" s="100">
        <v>0.6741805491463613</v>
      </c>
      <c r="M186" s="100" t="s">
        <v>68</v>
      </c>
      <c r="N186" s="100">
        <v>0.5279943719342027</v>
      </c>
      <c r="X186" s="100">
        <v>67.5</v>
      </c>
    </row>
    <row r="187" spans="1:24" s="100" customFormat="1" ht="12.75" hidden="1">
      <c r="A187" s="100">
        <v>1914</v>
      </c>
      <c r="B187" s="100">
        <v>118.66000366210938</v>
      </c>
      <c r="C187" s="100">
        <v>126.26000213623047</v>
      </c>
      <c r="D187" s="100">
        <v>8.65688419342041</v>
      </c>
      <c r="E187" s="100">
        <v>8.976659774780273</v>
      </c>
      <c r="F187" s="100">
        <v>24.686423944747236</v>
      </c>
      <c r="G187" s="100" t="s">
        <v>56</v>
      </c>
      <c r="H187" s="100">
        <v>16.699797184701396</v>
      </c>
      <c r="I187" s="100">
        <v>67.85980084681077</v>
      </c>
      <c r="J187" s="100" t="s">
        <v>62</v>
      </c>
      <c r="K187" s="100">
        <v>0.5050777900497295</v>
      </c>
      <c r="L187" s="100">
        <v>0.6287352001971972</v>
      </c>
      <c r="M187" s="100">
        <v>0.11956998123692726</v>
      </c>
      <c r="N187" s="100">
        <v>0.09341805849580603</v>
      </c>
      <c r="O187" s="100">
        <v>0.02028498050602414</v>
      </c>
      <c r="P187" s="100">
        <v>0.018036543871284078</v>
      </c>
      <c r="Q187" s="100">
        <v>0.002469130150923446</v>
      </c>
      <c r="R187" s="100">
        <v>0.0014380016431232037</v>
      </c>
      <c r="S187" s="100">
        <v>0.000266148142228386</v>
      </c>
      <c r="T187" s="100">
        <v>0.00026539693849741806</v>
      </c>
      <c r="U187" s="100">
        <v>5.399716730079524E-05</v>
      </c>
      <c r="V187" s="100">
        <v>5.337581690727076E-05</v>
      </c>
      <c r="W187" s="100">
        <v>1.6591837708534157E-05</v>
      </c>
      <c r="X187" s="100">
        <v>67.5</v>
      </c>
    </row>
    <row r="188" spans="1:24" s="100" customFormat="1" ht="12.75" hidden="1">
      <c r="A188" s="100">
        <v>1913</v>
      </c>
      <c r="B188" s="100">
        <v>142.8800048828125</v>
      </c>
      <c r="C188" s="100">
        <v>151.47999572753906</v>
      </c>
      <c r="D188" s="100">
        <v>8.914396286010742</v>
      </c>
      <c r="E188" s="100">
        <v>9.025053977966309</v>
      </c>
      <c r="F188" s="100">
        <v>25.195457738706367</v>
      </c>
      <c r="G188" s="100" t="s">
        <v>57</v>
      </c>
      <c r="H188" s="100">
        <v>-8.053182492868643</v>
      </c>
      <c r="I188" s="100">
        <v>67.32682238994386</v>
      </c>
      <c r="J188" s="100" t="s">
        <v>60</v>
      </c>
      <c r="K188" s="100">
        <v>0.4600957676340956</v>
      </c>
      <c r="L188" s="100">
        <v>-0.0034197748459660715</v>
      </c>
      <c r="M188" s="100">
        <v>-0.10947485350275983</v>
      </c>
      <c r="N188" s="100">
        <v>-0.0009656504447556101</v>
      </c>
      <c r="O188" s="100">
        <v>0.018387042207608787</v>
      </c>
      <c r="P188" s="100">
        <v>-0.00039142450709481094</v>
      </c>
      <c r="Q188" s="100">
        <v>-0.002285918487832973</v>
      </c>
      <c r="R188" s="100">
        <v>-7.763921712372065E-05</v>
      </c>
      <c r="S188" s="100">
        <v>0.00023309273240935656</v>
      </c>
      <c r="T188" s="100">
        <v>-2.788571767674054E-05</v>
      </c>
      <c r="U188" s="100">
        <v>-5.1449905664734866E-05</v>
      </c>
      <c r="V188" s="100">
        <v>-6.1231330286505245E-06</v>
      </c>
      <c r="W188" s="100">
        <v>1.4256630148055474E-05</v>
      </c>
      <c r="X188" s="100">
        <v>67.5</v>
      </c>
    </row>
    <row r="189" spans="1:24" s="100" customFormat="1" ht="12.75" hidden="1">
      <c r="A189" s="100">
        <v>1916</v>
      </c>
      <c r="B189" s="100">
        <v>130.67999267578125</v>
      </c>
      <c r="C189" s="100">
        <v>141.77999877929688</v>
      </c>
      <c r="D189" s="100">
        <v>8.792312622070312</v>
      </c>
      <c r="E189" s="100">
        <v>9.358317375183105</v>
      </c>
      <c r="F189" s="100">
        <v>27.515452083107554</v>
      </c>
      <c r="G189" s="100" t="s">
        <v>58</v>
      </c>
      <c r="H189" s="100">
        <v>11.329026925736855</v>
      </c>
      <c r="I189" s="100">
        <v>74.5090196015181</v>
      </c>
      <c r="J189" s="100" t="s">
        <v>61</v>
      </c>
      <c r="K189" s="100">
        <v>-0.208363765100151</v>
      </c>
      <c r="L189" s="100">
        <v>-0.6287258998220231</v>
      </c>
      <c r="M189" s="100">
        <v>-0.04808572411379918</v>
      </c>
      <c r="N189" s="100">
        <v>-0.09341306746030975</v>
      </c>
      <c r="O189" s="100">
        <v>-0.008567211505816373</v>
      </c>
      <c r="P189" s="100">
        <v>-0.018032296073323576</v>
      </c>
      <c r="Q189" s="100">
        <v>-0.0009333704351342251</v>
      </c>
      <c r="R189" s="100">
        <v>-0.001435904202093388</v>
      </c>
      <c r="S189" s="100">
        <v>-0.00012846249145007766</v>
      </c>
      <c r="T189" s="100">
        <v>-0.00026392787217998677</v>
      </c>
      <c r="U189" s="100">
        <v>-1.6389059875415473E-05</v>
      </c>
      <c r="V189" s="100">
        <v>-5.30234388966987E-05</v>
      </c>
      <c r="W189" s="100">
        <v>-8.487495235220564E-06</v>
      </c>
      <c r="X189" s="100">
        <v>67.5</v>
      </c>
    </row>
    <row r="190" spans="1:14" s="100" customFormat="1" ht="12.75">
      <c r="A190" s="100" t="s">
        <v>155</v>
      </c>
      <c r="E190" s="98" t="s">
        <v>106</v>
      </c>
      <c r="F190" s="101">
        <f>MIN(F161:F189)</f>
        <v>19.928777563939775</v>
      </c>
      <c r="G190" s="101"/>
      <c r="H190" s="101"/>
      <c r="I190" s="114"/>
      <c r="J190" s="114" t="s">
        <v>159</v>
      </c>
      <c r="K190" s="101">
        <f>AVERAGE(K188,K183,K178,K173,K168,K163)</f>
        <v>-0.07278121771266681</v>
      </c>
      <c r="L190" s="101">
        <f>AVERAGE(L188,L183,L178,L173,L168,L163)</f>
        <v>-0.0033124589932625845</v>
      </c>
      <c r="M190" s="114" t="s">
        <v>108</v>
      </c>
      <c r="N190" s="101" t="e">
        <f>Mittelwert(K186,K181,K176,K171,K166,K161)</f>
        <v>#NAME?</v>
      </c>
    </row>
    <row r="191" spans="5:14" s="100" customFormat="1" ht="12.75">
      <c r="E191" s="98" t="s">
        <v>107</v>
      </c>
      <c r="F191" s="101">
        <f>MAX(F161:F189)</f>
        <v>29.025209010627314</v>
      </c>
      <c r="G191" s="101"/>
      <c r="H191" s="101"/>
      <c r="I191" s="114"/>
      <c r="J191" s="114" t="s">
        <v>160</v>
      </c>
      <c r="K191" s="101">
        <f>AVERAGE(K189,K184,K179,K174,K169,K164)</f>
        <v>-0.37132760839669804</v>
      </c>
      <c r="L191" s="101">
        <f>AVERAGE(L189,L184,L179,L174,L169,L164)</f>
        <v>-0.6090298337408472</v>
      </c>
      <c r="M191" s="101"/>
      <c r="N191" s="101"/>
    </row>
    <row r="192" spans="5:14" s="100" customFormat="1" ht="12.75">
      <c r="E192" s="98"/>
      <c r="F192" s="101"/>
      <c r="G192" s="101"/>
      <c r="H192" s="101"/>
      <c r="I192" s="101"/>
      <c r="J192" s="114" t="s">
        <v>112</v>
      </c>
      <c r="K192" s="101">
        <f>ABS(K190/$G$33)</f>
        <v>0.04548826107041675</v>
      </c>
      <c r="L192" s="101">
        <f>ABS(L190/$H$33)</f>
        <v>0.009201274981284957</v>
      </c>
      <c r="M192" s="114" t="s">
        <v>111</v>
      </c>
      <c r="N192" s="101">
        <f>K192+L192+L193+K193</f>
        <v>0.6463147778196732</v>
      </c>
    </row>
    <row r="193" spans="5:14" s="100" customFormat="1" ht="12.75">
      <c r="E193" s="98"/>
      <c r="F193" s="101"/>
      <c r="G193" s="101"/>
      <c r="H193" s="101"/>
      <c r="I193" s="101"/>
      <c r="J193" s="101"/>
      <c r="K193" s="101">
        <f>ABS(K191/$G$34)</f>
        <v>0.21098159567994207</v>
      </c>
      <c r="L193" s="101">
        <f>ABS(L191/$H$34)</f>
        <v>0.3806436460880295</v>
      </c>
      <c r="M193" s="101"/>
      <c r="N193" s="101"/>
    </row>
    <row r="194" s="100" customFormat="1" ht="12.75"/>
    <row r="195" s="100" customFormat="1" ht="12.75" hidden="1">
      <c r="A195" s="100" t="s">
        <v>120</v>
      </c>
    </row>
    <row r="196" spans="1:24" s="100" customFormat="1" ht="12.75" hidden="1">
      <c r="A196" s="100">
        <v>1915</v>
      </c>
      <c r="B196" s="100">
        <v>150.54</v>
      </c>
      <c r="C196" s="100">
        <v>142.84</v>
      </c>
      <c r="D196" s="100">
        <v>8.948494151290076</v>
      </c>
      <c r="E196" s="100">
        <v>9.762939315110874</v>
      </c>
      <c r="F196" s="100">
        <v>26.231322975830476</v>
      </c>
      <c r="G196" s="100" t="s">
        <v>59</v>
      </c>
      <c r="H196" s="100">
        <v>-13.189797472641402</v>
      </c>
      <c r="I196" s="100">
        <v>69.85020252735859</v>
      </c>
      <c r="J196" s="100" t="s">
        <v>73</v>
      </c>
      <c r="K196" s="100">
        <v>1.2298084559878764</v>
      </c>
      <c r="M196" s="100" t="s">
        <v>68</v>
      </c>
      <c r="N196" s="100">
        <v>0.7759050660453485</v>
      </c>
      <c r="X196" s="100">
        <v>67.5</v>
      </c>
    </row>
    <row r="197" spans="1:24" s="100" customFormat="1" ht="12.75" hidden="1">
      <c r="A197" s="100">
        <v>1913</v>
      </c>
      <c r="B197" s="100">
        <v>118.27999877929688</v>
      </c>
      <c r="C197" s="100">
        <v>140.97999572753906</v>
      </c>
      <c r="D197" s="100">
        <v>8.855627059936523</v>
      </c>
      <c r="E197" s="100">
        <v>9.161561965942383</v>
      </c>
      <c r="F197" s="100">
        <v>24.59888465267161</v>
      </c>
      <c r="G197" s="100" t="s">
        <v>56</v>
      </c>
      <c r="H197" s="100">
        <v>15.320565629164605</v>
      </c>
      <c r="I197" s="100">
        <v>66.10056440846148</v>
      </c>
      <c r="J197" s="100" t="s">
        <v>62</v>
      </c>
      <c r="K197" s="100">
        <v>0.9306219878950421</v>
      </c>
      <c r="L197" s="100">
        <v>0.5528052884765591</v>
      </c>
      <c r="M197" s="100">
        <v>0.2203124546560524</v>
      </c>
      <c r="N197" s="100">
        <v>0.08915505148031391</v>
      </c>
      <c r="O197" s="100">
        <v>0.03737524264364054</v>
      </c>
      <c r="P197" s="100">
        <v>0.01585830096933907</v>
      </c>
      <c r="Q197" s="100">
        <v>0.004549464909145226</v>
      </c>
      <c r="R197" s="100">
        <v>0.0013723480841997934</v>
      </c>
      <c r="S197" s="100">
        <v>0.0004903530635180562</v>
      </c>
      <c r="T197" s="100">
        <v>0.0002333843767215981</v>
      </c>
      <c r="U197" s="100">
        <v>9.950124976157635E-05</v>
      </c>
      <c r="V197" s="100">
        <v>5.092342578927212E-05</v>
      </c>
      <c r="W197" s="100">
        <v>3.057540274291299E-05</v>
      </c>
      <c r="X197" s="100">
        <v>67.5</v>
      </c>
    </row>
    <row r="198" spans="1:24" s="100" customFormat="1" ht="12.75" hidden="1">
      <c r="A198" s="100">
        <v>1916</v>
      </c>
      <c r="B198" s="100">
        <v>120.4800033569336</v>
      </c>
      <c r="C198" s="100">
        <v>119.27999877929688</v>
      </c>
      <c r="D198" s="100">
        <v>9.092320442199707</v>
      </c>
      <c r="E198" s="100">
        <v>9.552032470703125</v>
      </c>
      <c r="F198" s="100">
        <v>24.238551442675355</v>
      </c>
      <c r="G198" s="100" t="s">
        <v>57</v>
      </c>
      <c r="H198" s="100">
        <v>10.462622261669509</v>
      </c>
      <c r="I198" s="100">
        <v>63.4426256186031</v>
      </c>
      <c r="J198" s="100" t="s">
        <v>60</v>
      </c>
      <c r="K198" s="100">
        <v>-0.9104773968428803</v>
      </c>
      <c r="L198" s="100">
        <v>-0.003006938410341291</v>
      </c>
      <c r="M198" s="100">
        <v>0.21501120424557246</v>
      </c>
      <c r="N198" s="100">
        <v>-0.0009221458147730136</v>
      </c>
      <c r="O198" s="100">
        <v>-0.036647505061270756</v>
      </c>
      <c r="P198" s="100">
        <v>-0.0003439526835960286</v>
      </c>
      <c r="Q198" s="100">
        <v>0.004412410119543181</v>
      </c>
      <c r="R198" s="100">
        <v>-7.415934988742224E-05</v>
      </c>
      <c r="S198" s="100">
        <v>-0.0004862055654342319</v>
      </c>
      <c r="T198" s="100">
        <v>-2.4490311987115187E-05</v>
      </c>
      <c r="U198" s="100">
        <v>9.427823580665791E-05</v>
      </c>
      <c r="V198" s="100">
        <v>-5.860685197776316E-06</v>
      </c>
      <c r="W198" s="100">
        <v>-3.0432063388778418E-05</v>
      </c>
      <c r="X198" s="100">
        <v>67.5</v>
      </c>
    </row>
    <row r="199" spans="1:24" s="100" customFormat="1" ht="12.75" hidden="1">
      <c r="A199" s="100">
        <v>1914</v>
      </c>
      <c r="B199" s="100">
        <v>103.05999755859375</v>
      </c>
      <c r="C199" s="100">
        <v>122.26000213623047</v>
      </c>
      <c r="D199" s="100">
        <v>8.665060997009277</v>
      </c>
      <c r="E199" s="100">
        <v>9.187846183776855</v>
      </c>
      <c r="F199" s="100">
        <v>16.68128168588038</v>
      </c>
      <c r="G199" s="100" t="s">
        <v>58</v>
      </c>
      <c r="H199" s="100">
        <v>10.221395180016643</v>
      </c>
      <c r="I199" s="100">
        <v>45.78139273861039</v>
      </c>
      <c r="J199" s="100" t="s">
        <v>61</v>
      </c>
      <c r="K199" s="100">
        <v>-0.19258295405339534</v>
      </c>
      <c r="L199" s="100">
        <v>-0.5527971104203133</v>
      </c>
      <c r="M199" s="100">
        <v>-0.048039147842607086</v>
      </c>
      <c r="N199" s="100">
        <v>-0.08915028239749845</v>
      </c>
      <c r="O199" s="100">
        <v>-0.007339559622698114</v>
      </c>
      <c r="P199" s="100">
        <v>-0.015854570514069043</v>
      </c>
      <c r="Q199" s="100">
        <v>-0.0011082724829646828</v>
      </c>
      <c r="R199" s="100">
        <v>-0.0013703428968806013</v>
      </c>
      <c r="S199" s="100">
        <v>-6.364177120666633E-05</v>
      </c>
      <c r="T199" s="100">
        <v>-0.00023209586794362063</v>
      </c>
      <c r="U199" s="100">
        <v>-3.181372278278361E-05</v>
      </c>
      <c r="V199" s="100">
        <v>-5.0585053752349324E-05</v>
      </c>
      <c r="W199" s="100">
        <v>-2.957155862091733E-06</v>
      </c>
      <c r="X199" s="100">
        <v>67.5</v>
      </c>
    </row>
    <row r="200" s="100" customFormat="1" ht="12.75" hidden="1">
      <c r="A200" s="100" t="s">
        <v>126</v>
      </c>
    </row>
    <row r="201" spans="1:24" s="100" customFormat="1" ht="12.75" hidden="1">
      <c r="A201" s="100">
        <v>1915</v>
      </c>
      <c r="B201" s="100">
        <v>142.54</v>
      </c>
      <c r="C201" s="100">
        <v>134.84</v>
      </c>
      <c r="D201" s="100">
        <v>9.140142593765196</v>
      </c>
      <c r="E201" s="100">
        <v>10.129469574839908</v>
      </c>
      <c r="F201" s="100">
        <v>26.045782688016587</v>
      </c>
      <c r="G201" s="100" t="s">
        <v>59</v>
      </c>
      <c r="H201" s="100">
        <v>-7.160904899840446</v>
      </c>
      <c r="I201" s="100">
        <v>67.87909510015955</v>
      </c>
      <c r="J201" s="100" t="s">
        <v>73</v>
      </c>
      <c r="K201" s="100">
        <v>0.6415947053093987</v>
      </c>
      <c r="M201" s="100" t="s">
        <v>68</v>
      </c>
      <c r="N201" s="100">
        <v>0.4693461135763392</v>
      </c>
      <c r="X201" s="100">
        <v>67.5</v>
      </c>
    </row>
    <row r="202" spans="1:24" s="100" customFormat="1" ht="12.75" hidden="1">
      <c r="A202" s="100">
        <v>1913</v>
      </c>
      <c r="B202" s="100">
        <v>115.18000030517578</v>
      </c>
      <c r="C202" s="100">
        <v>141.3800048828125</v>
      </c>
      <c r="D202" s="100">
        <v>8.99187183380127</v>
      </c>
      <c r="E202" s="100">
        <v>9.049701690673828</v>
      </c>
      <c r="F202" s="100">
        <v>23.018160411276558</v>
      </c>
      <c r="G202" s="100" t="s">
        <v>56</v>
      </c>
      <c r="H202" s="100">
        <v>13.227811112091139</v>
      </c>
      <c r="I202" s="100">
        <v>60.90781141726692</v>
      </c>
      <c r="J202" s="100" t="s">
        <v>62</v>
      </c>
      <c r="K202" s="100">
        <v>0.5686992611561584</v>
      </c>
      <c r="L202" s="100">
        <v>0.5358466062956765</v>
      </c>
      <c r="M202" s="100">
        <v>0.13463199457200295</v>
      </c>
      <c r="N202" s="100">
        <v>0.11022607984111192</v>
      </c>
      <c r="O202" s="100">
        <v>0.022839836297904766</v>
      </c>
      <c r="P202" s="100">
        <v>0.015371809117497118</v>
      </c>
      <c r="Q202" s="100">
        <v>0.0027801466159586338</v>
      </c>
      <c r="R202" s="100">
        <v>0.0016966823132550228</v>
      </c>
      <c r="S202" s="100">
        <v>0.0002996396693685396</v>
      </c>
      <c r="T202" s="100">
        <v>0.00022621518752067394</v>
      </c>
      <c r="U202" s="100">
        <v>6.08036690303394E-05</v>
      </c>
      <c r="V202" s="100">
        <v>6.29642973670043E-05</v>
      </c>
      <c r="W202" s="100">
        <v>1.86842075627803E-05</v>
      </c>
      <c r="X202" s="100">
        <v>67.5</v>
      </c>
    </row>
    <row r="203" spans="1:24" s="100" customFormat="1" ht="12.75" hidden="1">
      <c r="A203" s="100">
        <v>1916</v>
      </c>
      <c r="B203" s="100">
        <v>127.68000030517578</v>
      </c>
      <c r="C203" s="100">
        <v>128.0800018310547</v>
      </c>
      <c r="D203" s="100">
        <v>8.853997230529785</v>
      </c>
      <c r="E203" s="100">
        <v>9.153587341308594</v>
      </c>
      <c r="F203" s="100">
        <v>25.195671462995833</v>
      </c>
      <c r="G203" s="100" t="s">
        <v>57</v>
      </c>
      <c r="H203" s="100">
        <v>7.563424119298574</v>
      </c>
      <c r="I203" s="100">
        <v>67.74342442447436</v>
      </c>
      <c r="J203" s="100" t="s">
        <v>60</v>
      </c>
      <c r="K203" s="100">
        <v>-0.5661220153338405</v>
      </c>
      <c r="L203" s="100">
        <v>-0.002914467398184878</v>
      </c>
      <c r="M203" s="100">
        <v>0.13415876918729236</v>
      </c>
      <c r="N203" s="100">
        <v>-0.0011399639357304783</v>
      </c>
      <c r="O203" s="100">
        <v>-0.022711568265865498</v>
      </c>
      <c r="P203" s="100">
        <v>-0.00033345279223278304</v>
      </c>
      <c r="Q203" s="100">
        <v>0.00277553731001428</v>
      </c>
      <c r="R203" s="100">
        <v>-9.166475640538982E-05</v>
      </c>
      <c r="S203" s="100">
        <v>-0.0002951400427218375</v>
      </c>
      <c r="T203" s="100">
        <v>-2.37467955068172E-05</v>
      </c>
      <c r="U203" s="100">
        <v>6.078923356210918E-05</v>
      </c>
      <c r="V203" s="100">
        <v>-7.238495631992856E-06</v>
      </c>
      <c r="W203" s="100">
        <v>-1.8285652089188448E-05</v>
      </c>
      <c r="X203" s="100">
        <v>67.5</v>
      </c>
    </row>
    <row r="204" spans="1:24" s="100" customFormat="1" ht="12.75" hidden="1">
      <c r="A204" s="100">
        <v>1914</v>
      </c>
      <c r="B204" s="100">
        <v>99.62000274658203</v>
      </c>
      <c r="C204" s="100">
        <v>128.22000122070312</v>
      </c>
      <c r="D204" s="100">
        <v>9.006929397583008</v>
      </c>
      <c r="E204" s="100">
        <v>9.134404182434082</v>
      </c>
      <c r="F204" s="100">
        <v>17.688602667771136</v>
      </c>
      <c r="G204" s="100" t="s">
        <v>58</v>
      </c>
      <c r="H204" s="100">
        <v>14.576585407722455</v>
      </c>
      <c r="I204" s="100">
        <v>46.696588154304486</v>
      </c>
      <c r="J204" s="100" t="s">
        <v>61</v>
      </c>
      <c r="K204" s="100">
        <v>0.05408061939282193</v>
      </c>
      <c r="L204" s="100">
        <v>-0.535838680349206</v>
      </c>
      <c r="M204" s="100">
        <v>0.011278236235628432</v>
      </c>
      <c r="N204" s="100">
        <v>-0.11022018489988308</v>
      </c>
      <c r="O204" s="100">
        <v>0.0024171861781872063</v>
      </c>
      <c r="P204" s="100">
        <v>-0.015368191981496056</v>
      </c>
      <c r="Q204" s="100">
        <v>0.0001600245198241161</v>
      </c>
      <c r="R204" s="100">
        <v>-0.001694204369179101</v>
      </c>
      <c r="S204" s="100">
        <v>5.1732839100900354E-05</v>
      </c>
      <c r="T204" s="100">
        <v>-0.0002249653323696144</v>
      </c>
      <c r="U204" s="100">
        <v>-1.3248586650635305E-06</v>
      </c>
      <c r="V204" s="100">
        <v>-6.254683784098253E-05</v>
      </c>
      <c r="W204" s="100">
        <v>3.838559615560846E-06</v>
      </c>
      <c r="X204" s="100">
        <v>67.5</v>
      </c>
    </row>
    <row r="205" s="100" customFormat="1" ht="12.75" hidden="1">
      <c r="A205" s="100" t="s">
        <v>132</v>
      </c>
    </row>
    <row r="206" spans="1:24" s="100" customFormat="1" ht="12.75" hidden="1">
      <c r="A206" s="100">
        <v>1915</v>
      </c>
      <c r="B206" s="100">
        <v>127.08</v>
      </c>
      <c r="C206" s="100">
        <v>138.78</v>
      </c>
      <c r="D206" s="100">
        <v>9.161848845933145</v>
      </c>
      <c r="E206" s="100">
        <v>10.125611756768956</v>
      </c>
      <c r="F206" s="100">
        <v>22.2435295708896</v>
      </c>
      <c r="G206" s="100" t="s">
        <v>59</v>
      </c>
      <c r="H206" s="100">
        <v>-1.7850057994095323</v>
      </c>
      <c r="I206" s="100">
        <v>57.79499420059046</v>
      </c>
      <c r="J206" s="100" t="s">
        <v>73</v>
      </c>
      <c r="K206" s="100">
        <v>0.29578766501386855</v>
      </c>
      <c r="M206" s="100" t="s">
        <v>68</v>
      </c>
      <c r="N206" s="100">
        <v>0.23578364664020104</v>
      </c>
      <c r="X206" s="100">
        <v>67.5</v>
      </c>
    </row>
    <row r="207" spans="1:24" s="100" customFormat="1" ht="12.75" hidden="1">
      <c r="A207" s="100">
        <v>1913</v>
      </c>
      <c r="B207" s="100">
        <v>116.66000366210938</v>
      </c>
      <c r="C207" s="100">
        <v>140.4600067138672</v>
      </c>
      <c r="D207" s="100">
        <v>8.986517906188965</v>
      </c>
      <c r="E207" s="100">
        <v>9.32127857208252</v>
      </c>
      <c r="F207" s="100">
        <v>24.08824151412967</v>
      </c>
      <c r="G207" s="100" t="s">
        <v>56</v>
      </c>
      <c r="H207" s="100">
        <v>14.62126544548061</v>
      </c>
      <c r="I207" s="100">
        <v>63.781269107589985</v>
      </c>
      <c r="J207" s="100" t="s">
        <v>62</v>
      </c>
      <c r="K207" s="100">
        <v>0.3431849299514745</v>
      </c>
      <c r="L207" s="100">
        <v>0.3989435481751053</v>
      </c>
      <c r="M207" s="100">
        <v>0.0812447329155434</v>
      </c>
      <c r="N207" s="100">
        <v>0.10921747516066388</v>
      </c>
      <c r="O207" s="100">
        <v>0.013782810619842479</v>
      </c>
      <c r="P207" s="100">
        <v>0.011444527277564917</v>
      </c>
      <c r="Q207" s="100">
        <v>0.0016777670713553647</v>
      </c>
      <c r="R207" s="100">
        <v>0.0016811672802611898</v>
      </c>
      <c r="S207" s="100">
        <v>0.0001808305858092846</v>
      </c>
      <c r="T207" s="100">
        <v>0.00016842136412407243</v>
      </c>
      <c r="U207" s="100">
        <v>3.669555044434406E-05</v>
      </c>
      <c r="V207" s="100">
        <v>6.238959412058693E-05</v>
      </c>
      <c r="W207" s="100">
        <v>1.1273795881557837E-05</v>
      </c>
      <c r="X207" s="100">
        <v>67.5</v>
      </c>
    </row>
    <row r="208" spans="1:24" s="100" customFormat="1" ht="12.75" hidden="1">
      <c r="A208" s="100">
        <v>1916</v>
      </c>
      <c r="B208" s="100">
        <v>131.4199981689453</v>
      </c>
      <c r="C208" s="100">
        <v>129.52000427246094</v>
      </c>
      <c r="D208" s="100">
        <v>9.039080619812012</v>
      </c>
      <c r="E208" s="100">
        <v>9.37918472290039</v>
      </c>
      <c r="F208" s="100">
        <v>26.37719426299767</v>
      </c>
      <c r="G208" s="100" t="s">
        <v>57</v>
      </c>
      <c r="H208" s="100">
        <v>5.558937023256249</v>
      </c>
      <c r="I208" s="100">
        <v>69.47893519220156</v>
      </c>
      <c r="J208" s="100" t="s">
        <v>60</v>
      </c>
      <c r="K208" s="100">
        <v>-0.2832191615185626</v>
      </c>
      <c r="L208" s="100">
        <v>-0.0021694592677395557</v>
      </c>
      <c r="M208" s="100">
        <v>0.06652272318323364</v>
      </c>
      <c r="N208" s="100">
        <v>-0.0011294232805108906</v>
      </c>
      <c r="O208" s="100">
        <v>-0.011457778242152992</v>
      </c>
      <c r="P208" s="100">
        <v>-0.0002482552708282836</v>
      </c>
      <c r="Q208" s="100">
        <v>0.00134795318394014</v>
      </c>
      <c r="R208" s="100">
        <v>-9.080875303281146E-05</v>
      </c>
      <c r="S208" s="100">
        <v>-0.0001567559262361171</v>
      </c>
      <c r="T208" s="100">
        <v>-1.7683187829231897E-05</v>
      </c>
      <c r="U208" s="100">
        <v>2.7652980337281147E-05</v>
      </c>
      <c r="V208" s="100">
        <v>-7.1685074729881334E-06</v>
      </c>
      <c r="W208" s="100">
        <v>-9.955379717451264E-06</v>
      </c>
      <c r="X208" s="100">
        <v>67.5</v>
      </c>
    </row>
    <row r="209" spans="1:24" s="100" customFormat="1" ht="12.75" hidden="1">
      <c r="A209" s="100">
        <v>1914</v>
      </c>
      <c r="B209" s="100">
        <v>114.12000274658203</v>
      </c>
      <c r="C209" s="100">
        <v>124.22000122070312</v>
      </c>
      <c r="D209" s="100">
        <v>8.754522323608398</v>
      </c>
      <c r="E209" s="100">
        <v>9.04957389831543</v>
      </c>
      <c r="F209" s="100">
        <v>20.66959186017866</v>
      </c>
      <c r="G209" s="100" t="s">
        <v>58</v>
      </c>
      <c r="H209" s="100">
        <v>9.553640059604533</v>
      </c>
      <c r="I209" s="100">
        <v>56.173642806186564</v>
      </c>
      <c r="J209" s="100" t="s">
        <v>61</v>
      </c>
      <c r="K209" s="100">
        <v>-0.19381125533498</v>
      </c>
      <c r="L209" s="100">
        <v>-0.39893764936018283</v>
      </c>
      <c r="M209" s="100">
        <v>-0.04664154721709874</v>
      </c>
      <c r="N209" s="100">
        <v>-0.10921163529369786</v>
      </c>
      <c r="O209" s="100">
        <v>-0.007660625714397494</v>
      </c>
      <c r="P209" s="100">
        <v>-0.011441834377731283</v>
      </c>
      <c r="Q209" s="100">
        <v>-0.0009989617408239396</v>
      </c>
      <c r="R209" s="100">
        <v>-0.0016787129577725407</v>
      </c>
      <c r="S209" s="100">
        <v>-9.015143012723674E-05</v>
      </c>
      <c r="T209" s="100">
        <v>-0.00016749047961484107</v>
      </c>
      <c r="U209" s="100">
        <v>-2.4122108135056147E-05</v>
      </c>
      <c r="V209" s="100">
        <v>-6.197639837180996E-05</v>
      </c>
      <c r="W209" s="100">
        <v>-5.290452557238412E-06</v>
      </c>
      <c r="X209" s="100">
        <v>67.5</v>
      </c>
    </row>
    <row r="210" s="100" customFormat="1" ht="12.75" hidden="1">
      <c r="A210" s="100" t="s">
        <v>138</v>
      </c>
    </row>
    <row r="211" spans="1:24" s="100" customFormat="1" ht="12.75" hidden="1">
      <c r="A211" s="100">
        <v>1915</v>
      </c>
      <c r="B211" s="100">
        <v>134.18</v>
      </c>
      <c r="C211" s="100">
        <v>143.18</v>
      </c>
      <c r="D211" s="100">
        <v>8.961625149356628</v>
      </c>
      <c r="E211" s="100">
        <v>9.833582405335283</v>
      </c>
      <c r="F211" s="100">
        <v>22.990127264528887</v>
      </c>
      <c r="G211" s="100" t="s">
        <v>59</v>
      </c>
      <c r="H211" s="100">
        <v>-5.592302230676154</v>
      </c>
      <c r="I211" s="100">
        <v>61.08769776932386</v>
      </c>
      <c r="J211" s="100" t="s">
        <v>73</v>
      </c>
      <c r="K211" s="100">
        <v>0.4840660559516196</v>
      </c>
      <c r="M211" s="100" t="s">
        <v>68</v>
      </c>
      <c r="N211" s="100">
        <v>0.2955037158429265</v>
      </c>
      <c r="X211" s="100">
        <v>67.5</v>
      </c>
    </row>
    <row r="212" spans="1:24" s="100" customFormat="1" ht="12.75" hidden="1">
      <c r="A212" s="100">
        <v>1913</v>
      </c>
      <c r="B212" s="100">
        <v>131.13999938964844</v>
      </c>
      <c r="C212" s="100">
        <v>150.33999633789062</v>
      </c>
      <c r="D212" s="100">
        <v>8.99634838104248</v>
      </c>
      <c r="E212" s="100">
        <v>9.279379844665527</v>
      </c>
      <c r="F212" s="100">
        <v>27.48489893423008</v>
      </c>
      <c r="G212" s="100" t="s">
        <v>56</v>
      </c>
      <c r="H212" s="100">
        <v>9.09971442280505</v>
      </c>
      <c r="I212" s="100">
        <v>72.73971381245349</v>
      </c>
      <c r="J212" s="100" t="s">
        <v>62</v>
      </c>
      <c r="K212" s="100">
        <v>0.6108804708354802</v>
      </c>
      <c r="L212" s="100">
        <v>0.28391646986181807</v>
      </c>
      <c r="M212" s="100">
        <v>0.14461783269925216</v>
      </c>
      <c r="N212" s="100">
        <v>0.09321412278514991</v>
      </c>
      <c r="O212" s="100">
        <v>0.02453396430021984</v>
      </c>
      <c r="P212" s="100">
        <v>0.00814471281535994</v>
      </c>
      <c r="Q212" s="100">
        <v>0.0029863561476886915</v>
      </c>
      <c r="R212" s="100">
        <v>0.0014348100792796327</v>
      </c>
      <c r="S212" s="100">
        <v>0.0003218651149843202</v>
      </c>
      <c r="T212" s="100">
        <v>0.00011987162495101954</v>
      </c>
      <c r="U212" s="100">
        <v>6.53096044768154E-05</v>
      </c>
      <c r="V212" s="100">
        <v>5.3243133935749635E-05</v>
      </c>
      <c r="W212" s="100">
        <v>2.006845725564853E-05</v>
      </c>
      <c r="X212" s="100">
        <v>67.5</v>
      </c>
    </row>
    <row r="213" spans="1:24" s="100" customFormat="1" ht="12.75" hidden="1">
      <c r="A213" s="100">
        <v>1916</v>
      </c>
      <c r="B213" s="100">
        <v>131.9600067138672</v>
      </c>
      <c r="C213" s="100">
        <v>136.25999450683594</v>
      </c>
      <c r="D213" s="100">
        <v>9.006739616394043</v>
      </c>
      <c r="E213" s="100">
        <v>9.228109359741211</v>
      </c>
      <c r="F213" s="100">
        <v>28.264675398780906</v>
      </c>
      <c r="G213" s="100" t="s">
        <v>57</v>
      </c>
      <c r="H213" s="100">
        <v>10.25968315290379</v>
      </c>
      <c r="I213" s="100">
        <v>74.71968986677098</v>
      </c>
      <c r="J213" s="100" t="s">
        <v>60</v>
      </c>
      <c r="K213" s="100">
        <v>-0.6095480482494542</v>
      </c>
      <c r="L213" s="100">
        <v>-0.0015439107142637284</v>
      </c>
      <c r="M213" s="100">
        <v>0.14440161266668047</v>
      </c>
      <c r="N213" s="100">
        <v>-0.0009641358331187555</v>
      </c>
      <c r="O213" s="100">
        <v>-0.024461548328158292</v>
      </c>
      <c r="P213" s="100">
        <v>-0.00017661869008361644</v>
      </c>
      <c r="Q213" s="100">
        <v>0.0029851504192448127</v>
      </c>
      <c r="R213" s="100">
        <v>-7.752328957030462E-05</v>
      </c>
      <c r="S213" s="100">
        <v>-0.0003185162802925616</v>
      </c>
      <c r="T213" s="100">
        <v>-1.2576652616846135E-05</v>
      </c>
      <c r="U213" s="100">
        <v>6.522471628968155E-05</v>
      </c>
      <c r="V213" s="100">
        <v>-6.1226859969545505E-06</v>
      </c>
      <c r="W213" s="100">
        <v>-1.9752121032548875E-05</v>
      </c>
      <c r="X213" s="100">
        <v>67.5</v>
      </c>
    </row>
    <row r="214" spans="1:24" s="100" customFormat="1" ht="12.75" hidden="1">
      <c r="A214" s="100">
        <v>1914</v>
      </c>
      <c r="B214" s="100">
        <v>118.58000183105469</v>
      </c>
      <c r="C214" s="100">
        <v>121.4800033569336</v>
      </c>
      <c r="D214" s="100">
        <v>8.845430374145508</v>
      </c>
      <c r="E214" s="100">
        <v>9.184688568115234</v>
      </c>
      <c r="F214" s="100">
        <v>22.73619767004652</v>
      </c>
      <c r="G214" s="100" t="s">
        <v>58</v>
      </c>
      <c r="H214" s="100">
        <v>10.086467623516427</v>
      </c>
      <c r="I214" s="100">
        <v>61.166469454571114</v>
      </c>
      <c r="J214" s="100" t="s">
        <v>61</v>
      </c>
      <c r="K214" s="100">
        <v>0.04032525912451293</v>
      </c>
      <c r="L214" s="100">
        <v>-0.2839122720110968</v>
      </c>
      <c r="M214" s="100">
        <v>0.007905175133472567</v>
      </c>
      <c r="N214" s="100">
        <v>-0.09320913650871518</v>
      </c>
      <c r="O214" s="100">
        <v>0.0018836288577206333</v>
      </c>
      <c r="P214" s="100">
        <v>-0.008142797595605676</v>
      </c>
      <c r="Q214" s="100">
        <v>8.485290401961308E-05</v>
      </c>
      <c r="R214" s="100">
        <v>-0.001432714243377452</v>
      </c>
      <c r="S214" s="100">
        <v>4.6309085852130675E-05</v>
      </c>
      <c r="T214" s="100">
        <v>-0.00011921004268665065</v>
      </c>
      <c r="U214" s="100">
        <v>-3.3287868433732773E-06</v>
      </c>
      <c r="V214" s="100">
        <v>-5.288992368573499E-05</v>
      </c>
      <c r="W214" s="100">
        <v>3.5491817842049958E-06</v>
      </c>
      <c r="X214" s="100">
        <v>67.5</v>
      </c>
    </row>
    <row r="215" s="100" customFormat="1" ht="12.75" hidden="1">
      <c r="A215" s="100" t="s">
        <v>144</v>
      </c>
    </row>
    <row r="216" spans="1:24" s="100" customFormat="1" ht="12.75" hidden="1">
      <c r="A216" s="100">
        <v>1915</v>
      </c>
      <c r="B216" s="100">
        <v>128.56</v>
      </c>
      <c r="C216" s="100">
        <v>156.26</v>
      </c>
      <c r="D216" s="100">
        <v>8.8808965750208</v>
      </c>
      <c r="E216" s="100">
        <v>9.66450724836053</v>
      </c>
      <c r="F216" s="100">
        <v>23.538194889054573</v>
      </c>
      <c r="G216" s="100" t="s">
        <v>59</v>
      </c>
      <c r="H216" s="100">
        <v>2.037621302571978</v>
      </c>
      <c r="I216" s="100">
        <v>63.09762130257198</v>
      </c>
      <c r="J216" s="100" t="s">
        <v>73</v>
      </c>
      <c r="K216" s="100">
        <v>0.35090180112752845</v>
      </c>
      <c r="M216" s="100" t="s">
        <v>68</v>
      </c>
      <c r="N216" s="100">
        <v>0.2342205062737618</v>
      </c>
      <c r="X216" s="100">
        <v>67.5</v>
      </c>
    </row>
    <row r="217" spans="1:24" s="100" customFormat="1" ht="12.75" hidden="1">
      <c r="A217" s="100">
        <v>1913</v>
      </c>
      <c r="B217" s="100">
        <v>133.02000427246094</v>
      </c>
      <c r="C217" s="100">
        <v>159.72000122070312</v>
      </c>
      <c r="D217" s="100">
        <v>8.858583450317383</v>
      </c>
      <c r="E217" s="100">
        <v>8.984912872314453</v>
      </c>
      <c r="F217" s="100">
        <v>29.93363886402577</v>
      </c>
      <c r="G217" s="100" t="s">
        <v>56</v>
      </c>
      <c r="H217" s="100">
        <v>14.938736991239523</v>
      </c>
      <c r="I217" s="100">
        <v>80.45874126370046</v>
      </c>
      <c r="J217" s="100" t="s">
        <v>62</v>
      </c>
      <c r="K217" s="100">
        <v>0.5193407534338775</v>
      </c>
      <c r="L217" s="100">
        <v>0.18918397144244012</v>
      </c>
      <c r="M217" s="100">
        <v>0.12294742601669269</v>
      </c>
      <c r="N217" s="100">
        <v>0.1726332661619804</v>
      </c>
      <c r="O217" s="100">
        <v>0.0208575528002602</v>
      </c>
      <c r="P217" s="100">
        <v>0.005427212570183069</v>
      </c>
      <c r="Q217" s="100">
        <v>0.002538917286613399</v>
      </c>
      <c r="R217" s="100">
        <v>0.002657283506270211</v>
      </c>
      <c r="S217" s="100">
        <v>0.00027362055237960665</v>
      </c>
      <c r="T217" s="100">
        <v>7.989085708136794E-05</v>
      </c>
      <c r="U217" s="100">
        <v>5.551849052827798E-05</v>
      </c>
      <c r="V217" s="100">
        <v>9.861008611413902E-05</v>
      </c>
      <c r="W217" s="100">
        <v>1.7056301301225117E-05</v>
      </c>
      <c r="X217" s="100">
        <v>67.5</v>
      </c>
    </row>
    <row r="218" spans="1:24" s="100" customFormat="1" ht="12.75" hidden="1">
      <c r="A218" s="100">
        <v>1916</v>
      </c>
      <c r="B218" s="100">
        <v>131.77999877929688</v>
      </c>
      <c r="C218" s="100">
        <v>131.77999877929688</v>
      </c>
      <c r="D218" s="100">
        <v>8.69356632232666</v>
      </c>
      <c r="E218" s="100">
        <v>9.294373512268066</v>
      </c>
      <c r="F218" s="100">
        <v>29.025209010627314</v>
      </c>
      <c r="G218" s="100" t="s">
        <v>57</v>
      </c>
      <c r="H218" s="100">
        <v>15.213711320641494</v>
      </c>
      <c r="I218" s="100">
        <v>79.49371009993837</v>
      </c>
      <c r="J218" s="100" t="s">
        <v>60</v>
      </c>
      <c r="K218" s="100">
        <v>-0.5072174493675726</v>
      </c>
      <c r="L218" s="100">
        <v>-0.0010275635448751613</v>
      </c>
      <c r="M218" s="100">
        <v>0.11976938504108046</v>
      </c>
      <c r="N218" s="100">
        <v>-0.001785420334760485</v>
      </c>
      <c r="O218" s="100">
        <v>-0.020417843190812194</v>
      </c>
      <c r="P218" s="100">
        <v>-0.00011761899597557145</v>
      </c>
      <c r="Q218" s="100">
        <v>0.0024573509699128485</v>
      </c>
      <c r="R218" s="100">
        <v>-0.00014354114521735478</v>
      </c>
      <c r="S218" s="100">
        <v>-0.00027101136916151276</v>
      </c>
      <c r="T218" s="100">
        <v>-8.381314204158543E-06</v>
      </c>
      <c r="U218" s="100">
        <v>5.245370155858167E-05</v>
      </c>
      <c r="V218" s="100">
        <v>-1.1330807782473406E-05</v>
      </c>
      <c r="W218" s="100">
        <v>-1.6963072794951155E-05</v>
      </c>
      <c r="X218" s="100">
        <v>67.5</v>
      </c>
    </row>
    <row r="219" spans="1:24" s="100" customFormat="1" ht="12.75" hidden="1">
      <c r="A219" s="100">
        <v>1914</v>
      </c>
      <c r="B219" s="100">
        <v>110.77999877929688</v>
      </c>
      <c r="C219" s="100">
        <v>131.27999877929688</v>
      </c>
      <c r="D219" s="100">
        <v>8.786479949951172</v>
      </c>
      <c r="E219" s="100">
        <v>9.076869010925293</v>
      </c>
      <c r="F219" s="100">
        <v>20.413076579706406</v>
      </c>
      <c r="G219" s="100" t="s">
        <v>58</v>
      </c>
      <c r="H219" s="100">
        <v>11.986978510689255</v>
      </c>
      <c r="I219" s="100">
        <v>55.26697728998613</v>
      </c>
      <c r="J219" s="100" t="s">
        <v>61</v>
      </c>
      <c r="K219" s="100">
        <v>-0.11155840279567247</v>
      </c>
      <c r="L219" s="100">
        <v>-0.1891811807868194</v>
      </c>
      <c r="M219" s="100">
        <v>-0.027773440028407207</v>
      </c>
      <c r="N219" s="100">
        <v>-0.17262403326298859</v>
      </c>
      <c r="O219" s="100">
        <v>-0.004260186410363549</v>
      </c>
      <c r="P219" s="100">
        <v>-0.005425937896229444</v>
      </c>
      <c r="Q219" s="100">
        <v>-0.0006383785702329992</v>
      </c>
      <c r="R219" s="100">
        <v>-0.0026534037710694157</v>
      </c>
      <c r="S219" s="100">
        <v>-3.769674348963476E-05</v>
      </c>
      <c r="T219" s="100">
        <v>-7.945000073887178E-05</v>
      </c>
      <c r="U219" s="100">
        <v>-1.819098632130041E-05</v>
      </c>
      <c r="V219" s="100">
        <v>-9.795693889885776E-05</v>
      </c>
      <c r="W219" s="100">
        <v>-1.7808917517248478E-06</v>
      </c>
      <c r="X219" s="100">
        <v>67.5</v>
      </c>
    </row>
    <row r="220" s="100" customFormat="1" ht="12.75" hidden="1">
      <c r="A220" s="100" t="s">
        <v>150</v>
      </c>
    </row>
    <row r="221" spans="1:24" s="100" customFormat="1" ht="12.75" hidden="1">
      <c r="A221" s="100">
        <v>1915</v>
      </c>
      <c r="B221" s="100">
        <v>141.34</v>
      </c>
      <c r="C221" s="100">
        <v>146.24</v>
      </c>
      <c r="D221" s="100">
        <v>8.465264277082712</v>
      </c>
      <c r="E221" s="100">
        <v>9.479905966012987</v>
      </c>
      <c r="F221" s="100">
        <v>24.260970397057957</v>
      </c>
      <c r="G221" s="100" t="s">
        <v>59</v>
      </c>
      <c r="H221" s="100">
        <v>-5.575113789429523</v>
      </c>
      <c r="I221" s="100">
        <v>68.26488621057048</v>
      </c>
      <c r="J221" s="100" t="s">
        <v>73</v>
      </c>
      <c r="K221" s="100">
        <v>0.6674910824768354</v>
      </c>
      <c r="M221" s="100" t="s">
        <v>68</v>
      </c>
      <c r="N221" s="100">
        <v>0.38036277360028814</v>
      </c>
      <c r="X221" s="100">
        <v>67.5</v>
      </c>
    </row>
    <row r="222" spans="1:24" s="100" customFormat="1" ht="12.75" hidden="1">
      <c r="A222" s="100">
        <v>1913</v>
      </c>
      <c r="B222" s="100">
        <v>142.8800048828125</v>
      </c>
      <c r="C222" s="100">
        <v>151.47999572753906</v>
      </c>
      <c r="D222" s="100">
        <v>8.914396286010742</v>
      </c>
      <c r="E222" s="100">
        <v>9.025053977966309</v>
      </c>
      <c r="F222" s="100">
        <v>29.722420477917186</v>
      </c>
      <c r="G222" s="100" t="s">
        <v>56</v>
      </c>
      <c r="H222" s="100">
        <v>4.043681135074706</v>
      </c>
      <c r="I222" s="100">
        <v>79.4236860178872</v>
      </c>
      <c r="J222" s="100" t="s">
        <v>62</v>
      </c>
      <c r="K222" s="100">
        <v>0.7540091022937115</v>
      </c>
      <c r="L222" s="100">
        <v>0.2397727349340964</v>
      </c>
      <c r="M222" s="100">
        <v>0.17850130596128352</v>
      </c>
      <c r="N222" s="100">
        <v>0.09288450568411634</v>
      </c>
      <c r="O222" s="100">
        <v>0.030282401640674163</v>
      </c>
      <c r="P222" s="100">
        <v>0.006878327682171374</v>
      </c>
      <c r="Q222" s="100">
        <v>0.0036860208056871176</v>
      </c>
      <c r="R222" s="100">
        <v>0.0014297179801539917</v>
      </c>
      <c r="S222" s="100">
        <v>0.00039728120167843885</v>
      </c>
      <c r="T222" s="100">
        <v>0.00010123479474807945</v>
      </c>
      <c r="U222" s="100">
        <v>8.061149438848687E-05</v>
      </c>
      <c r="V222" s="100">
        <v>5.305447513471293E-05</v>
      </c>
      <c r="W222" s="100">
        <v>2.477263292954174E-05</v>
      </c>
      <c r="X222" s="100">
        <v>67.5</v>
      </c>
    </row>
    <row r="223" spans="1:24" s="100" customFormat="1" ht="12.75" hidden="1">
      <c r="A223" s="100">
        <v>1916</v>
      </c>
      <c r="B223" s="100">
        <v>130.67999267578125</v>
      </c>
      <c r="C223" s="100">
        <v>141.77999877929688</v>
      </c>
      <c r="D223" s="100">
        <v>8.792312622070312</v>
      </c>
      <c r="E223" s="100">
        <v>9.358317375183105</v>
      </c>
      <c r="F223" s="100">
        <v>27.515452083107554</v>
      </c>
      <c r="G223" s="100" t="s">
        <v>57</v>
      </c>
      <c r="H223" s="100">
        <v>11.329026925736855</v>
      </c>
      <c r="I223" s="100">
        <v>74.5090196015181</v>
      </c>
      <c r="J223" s="100" t="s">
        <v>60</v>
      </c>
      <c r="K223" s="100">
        <v>-0.6486779896440642</v>
      </c>
      <c r="L223" s="100">
        <v>-0.0013038557172226116</v>
      </c>
      <c r="M223" s="100">
        <v>0.15459023050909623</v>
      </c>
      <c r="N223" s="100">
        <v>-0.000960818540321894</v>
      </c>
      <c r="O223" s="100">
        <v>-0.02588396045630579</v>
      </c>
      <c r="P223" s="100">
        <v>-0.00014915211632208502</v>
      </c>
      <c r="Q223" s="100">
        <v>0.003239551416153094</v>
      </c>
      <c r="R223" s="100">
        <v>-7.725671257144229E-05</v>
      </c>
      <c r="S223" s="100">
        <v>-0.00032487838860415126</v>
      </c>
      <c r="T223" s="100">
        <v>-1.0619285432431035E-05</v>
      </c>
      <c r="U223" s="100">
        <v>7.367242926096566E-05</v>
      </c>
      <c r="V223" s="100">
        <v>-6.101501172497601E-06</v>
      </c>
      <c r="W223" s="100">
        <v>-1.9770032514265256E-05</v>
      </c>
      <c r="X223" s="100">
        <v>67.5</v>
      </c>
    </row>
    <row r="224" spans="1:24" s="100" customFormat="1" ht="12.75" hidden="1">
      <c r="A224" s="100">
        <v>1914</v>
      </c>
      <c r="B224" s="100">
        <v>118.66000366210938</v>
      </c>
      <c r="C224" s="100">
        <v>126.26000213623047</v>
      </c>
      <c r="D224" s="100">
        <v>8.65688419342041</v>
      </c>
      <c r="E224" s="100">
        <v>8.976659774780273</v>
      </c>
      <c r="F224" s="100">
        <v>23.6939566185751</v>
      </c>
      <c r="G224" s="100" t="s">
        <v>58</v>
      </c>
      <c r="H224" s="100">
        <v>13.971632293271739</v>
      </c>
      <c r="I224" s="100">
        <v>65.13163595538111</v>
      </c>
      <c r="J224" s="100" t="s">
        <v>61</v>
      </c>
      <c r="K224" s="100">
        <v>0.38437818888837083</v>
      </c>
      <c r="L224" s="100">
        <v>-0.23976918980145284</v>
      </c>
      <c r="M224" s="100">
        <v>0.08924447804221974</v>
      </c>
      <c r="N224" s="100">
        <v>-0.09287953608796297</v>
      </c>
      <c r="O224" s="100">
        <v>0.015717647413767227</v>
      </c>
      <c r="P224" s="100">
        <v>-0.0068767103581234</v>
      </c>
      <c r="Q224" s="100">
        <v>0.0017584242952310434</v>
      </c>
      <c r="R224" s="100">
        <v>-0.0014276291196029392</v>
      </c>
      <c r="S224" s="100">
        <v>0.0002286621652679658</v>
      </c>
      <c r="T224" s="100">
        <v>-0.00010067628541315146</v>
      </c>
      <c r="U224" s="100">
        <v>3.271981348255306E-05</v>
      </c>
      <c r="V224" s="100">
        <v>-5.270245739300856E-05</v>
      </c>
      <c r="W224" s="100">
        <v>1.4927463168492844E-05</v>
      </c>
      <c r="X224" s="100">
        <v>67.5</v>
      </c>
    </row>
    <row r="225" spans="1:14" s="100" customFormat="1" ht="12.75">
      <c r="A225" s="100" t="s">
        <v>156</v>
      </c>
      <c r="E225" s="98" t="s">
        <v>106</v>
      </c>
      <c r="F225" s="101">
        <f>MIN(F196:F224)</f>
        <v>16.68128168588038</v>
      </c>
      <c r="G225" s="101"/>
      <c r="H225" s="101"/>
      <c r="I225" s="114"/>
      <c r="J225" s="114" t="s">
        <v>159</v>
      </c>
      <c r="K225" s="101">
        <f>AVERAGE(K223,K218,K213,K208,K203,K198)</f>
        <v>-0.5875436768260625</v>
      </c>
      <c r="L225" s="101">
        <f>AVERAGE(L223,L218,L213,L208,L203,L198)</f>
        <v>-0.0019943658421045377</v>
      </c>
      <c r="M225" s="114" t="s">
        <v>108</v>
      </c>
      <c r="N225" s="101" t="e">
        <f>Mittelwert(K221,K216,K211,K206,K201,K196)</f>
        <v>#NAME?</v>
      </c>
    </row>
    <row r="226" spans="5:14" s="100" customFormat="1" ht="12.75">
      <c r="E226" s="98" t="s">
        <v>107</v>
      </c>
      <c r="F226" s="101">
        <f>MAX(F196:F224)</f>
        <v>29.93363886402577</v>
      </c>
      <c r="G226" s="101"/>
      <c r="H226" s="101"/>
      <c r="I226" s="114"/>
      <c r="J226" s="114" t="s">
        <v>160</v>
      </c>
      <c r="K226" s="101">
        <f>AVERAGE(K224,K219,K214,K209,K204,K199)</f>
        <v>-0.003194757463057016</v>
      </c>
      <c r="L226" s="101">
        <f>AVERAGE(L224,L219,L214,L209,L204,L199)</f>
        <v>-0.36673934712151185</v>
      </c>
      <c r="M226" s="101"/>
      <c r="N226" s="101"/>
    </row>
    <row r="227" spans="5:14" s="100" customFormat="1" ht="12.75">
      <c r="E227" s="98"/>
      <c r="F227" s="101"/>
      <c r="G227" s="101"/>
      <c r="H227" s="101"/>
      <c r="I227" s="101"/>
      <c r="J227" s="114" t="s">
        <v>112</v>
      </c>
      <c r="K227" s="101">
        <f>ABS(K225/$G$33)</f>
        <v>0.36721479801628903</v>
      </c>
      <c r="L227" s="101">
        <f>ABS(L225/$H$33)</f>
        <v>0.005539905116957049</v>
      </c>
      <c r="M227" s="114" t="s">
        <v>111</v>
      </c>
      <c r="N227" s="101">
        <f>K227+L227+L228+K228</f>
        <v>0.6037819981882006</v>
      </c>
    </row>
    <row r="228" spans="5:14" s="100" customFormat="1" ht="12.75">
      <c r="E228" s="98"/>
      <c r="F228" s="101"/>
      <c r="G228" s="101"/>
      <c r="H228" s="101"/>
      <c r="I228" s="101"/>
      <c r="J228" s="101"/>
      <c r="K228" s="101">
        <f>ABS(K226/$G$34)</f>
        <v>0.001815203104009668</v>
      </c>
      <c r="L228" s="101">
        <f>ABS(L226/$H$34)</f>
        <v>0.22921209195094489</v>
      </c>
      <c r="M228" s="101"/>
      <c r="N228" s="101"/>
    </row>
    <row r="229" s="100" customFormat="1" ht="12.75"/>
    <row r="230" s="100" customFormat="1" ht="12.75" hidden="1">
      <c r="A230" s="100" t="s">
        <v>121</v>
      </c>
    </row>
    <row r="231" spans="1:24" s="100" customFormat="1" ht="12.75" hidden="1">
      <c r="A231" s="100">
        <v>1915</v>
      </c>
      <c r="B231" s="100">
        <v>150.54</v>
      </c>
      <c r="C231" s="100">
        <v>142.84</v>
      </c>
      <c r="D231" s="100">
        <v>8.948494151290076</v>
      </c>
      <c r="E231" s="100">
        <v>9.762939315110874</v>
      </c>
      <c r="F231" s="100">
        <v>26.157377908132144</v>
      </c>
      <c r="G231" s="100" t="s">
        <v>59</v>
      </c>
      <c r="H231" s="100">
        <v>-13.386702446110974</v>
      </c>
      <c r="I231" s="100">
        <v>69.65329755388902</v>
      </c>
      <c r="J231" s="100" t="s">
        <v>73</v>
      </c>
      <c r="K231" s="100">
        <v>2.145744365331742</v>
      </c>
      <c r="M231" s="100" t="s">
        <v>68</v>
      </c>
      <c r="N231" s="100">
        <v>1.1341346701357415</v>
      </c>
      <c r="X231" s="100">
        <v>67.5</v>
      </c>
    </row>
    <row r="232" spans="1:24" s="100" customFormat="1" ht="12.75" hidden="1">
      <c r="A232" s="100">
        <v>1913</v>
      </c>
      <c r="B232" s="100">
        <v>118.27999877929688</v>
      </c>
      <c r="C232" s="100">
        <v>140.97999572753906</v>
      </c>
      <c r="D232" s="100">
        <v>8.855627059936523</v>
      </c>
      <c r="E232" s="100">
        <v>9.161561965942383</v>
      </c>
      <c r="F232" s="100">
        <v>24.59888465267161</v>
      </c>
      <c r="G232" s="100" t="s">
        <v>56</v>
      </c>
      <c r="H232" s="100">
        <v>15.320565629164605</v>
      </c>
      <c r="I232" s="100">
        <v>66.10056440846148</v>
      </c>
      <c r="J232" s="100" t="s">
        <v>62</v>
      </c>
      <c r="K232" s="100">
        <v>1.4101300500259628</v>
      </c>
      <c r="L232" s="100">
        <v>0.1846318839049179</v>
      </c>
      <c r="M232" s="100">
        <v>0.333829840562318</v>
      </c>
      <c r="N232" s="100">
        <v>0.09198276903430866</v>
      </c>
      <c r="O232" s="100">
        <v>0.05663317208222376</v>
      </c>
      <c r="P232" s="100">
        <v>0.005296589879753824</v>
      </c>
      <c r="Q232" s="100">
        <v>0.006893624364441318</v>
      </c>
      <c r="R232" s="100">
        <v>0.0014158616535697656</v>
      </c>
      <c r="S232" s="100">
        <v>0.0007430067799033811</v>
      </c>
      <c r="T232" s="100">
        <v>7.798902552382984E-05</v>
      </c>
      <c r="U232" s="100">
        <v>0.0001507642380791752</v>
      </c>
      <c r="V232" s="100">
        <v>5.252936078084944E-05</v>
      </c>
      <c r="W232" s="100">
        <v>4.632553830678658E-05</v>
      </c>
      <c r="X232" s="100">
        <v>67.5</v>
      </c>
    </row>
    <row r="233" spans="1:24" s="100" customFormat="1" ht="12.75" hidden="1">
      <c r="A233" s="100">
        <v>1914</v>
      </c>
      <c r="B233" s="100">
        <v>103.05999755859375</v>
      </c>
      <c r="C233" s="100">
        <v>122.26000213623047</v>
      </c>
      <c r="D233" s="100">
        <v>8.665060997009277</v>
      </c>
      <c r="E233" s="100">
        <v>9.187846183776855</v>
      </c>
      <c r="F233" s="100">
        <v>20.402820028074935</v>
      </c>
      <c r="G233" s="100" t="s">
        <v>57</v>
      </c>
      <c r="H233" s="100">
        <v>20.435071301799248</v>
      </c>
      <c r="I233" s="100">
        <v>55.995068860393</v>
      </c>
      <c r="J233" s="100" t="s">
        <v>60</v>
      </c>
      <c r="K233" s="100">
        <v>-1.3029637690046525</v>
      </c>
      <c r="L233" s="100">
        <v>-0.0010036448470936072</v>
      </c>
      <c r="M233" s="100">
        <v>0.30698842240449276</v>
      </c>
      <c r="N233" s="100">
        <v>-0.0009516139207554475</v>
      </c>
      <c r="O233" s="100">
        <v>-0.052559754398644014</v>
      </c>
      <c r="P233" s="100">
        <v>-0.00011467395053520166</v>
      </c>
      <c r="Q233" s="100">
        <v>0.006266043252103929</v>
      </c>
      <c r="R233" s="100">
        <v>-7.652229162475482E-05</v>
      </c>
      <c r="S233" s="100">
        <v>-0.0007066645693648956</v>
      </c>
      <c r="T233" s="100">
        <v>-8.159543383197398E-06</v>
      </c>
      <c r="U233" s="100">
        <v>0.00013161951850227993</v>
      </c>
      <c r="V233" s="100">
        <v>-6.050471462257114E-06</v>
      </c>
      <c r="W233" s="100">
        <v>-4.451123994557056E-05</v>
      </c>
      <c r="X233" s="100">
        <v>67.5</v>
      </c>
    </row>
    <row r="234" spans="1:24" s="100" customFormat="1" ht="12.75" hidden="1">
      <c r="A234" s="100">
        <v>1916</v>
      </c>
      <c r="B234" s="100">
        <v>120.4800033569336</v>
      </c>
      <c r="C234" s="100">
        <v>119.27999877929688</v>
      </c>
      <c r="D234" s="100">
        <v>9.092320442199707</v>
      </c>
      <c r="E234" s="100">
        <v>9.552032470703125</v>
      </c>
      <c r="F234" s="100">
        <v>20.688067113196738</v>
      </c>
      <c r="G234" s="100" t="s">
        <v>58</v>
      </c>
      <c r="H234" s="100">
        <v>1.169490672822107</v>
      </c>
      <c r="I234" s="100">
        <v>54.1494940297557</v>
      </c>
      <c r="J234" s="100" t="s">
        <v>61</v>
      </c>
      <c r="K234" s="100">
        <v>-0.5392144050815175</v>
      </c>
      <c r="L234" s="100">
        <v>-0.18462915601632365</v>
      </c>
      <c r="M234" s="100">
        <v>-0.13115056598987063</v>
      </c>
      <c r="N234" s="100">
        <v>-0.09197784640969148</v>
      </c>
      <c r="O234" s="100">
        <v>-0.02109000705663679</v>
      </c>
      <c r="P234" s="100">
        <v>-0.005295348358642637</v>
      </c>
      <c r="Q234" s="100">
        <v>-0.0028738056372659914</v>
      </c>
      <c r="R234" s="100">
        <v>-0.0014137922622980388</v>
      </c>
      <c r="S234" s="100">
        <v>-0.00022953052386712764</v>
      </c>
      <c r="T234" s="100">
        <v>-7.756100794815847E-05</v>
      </c>
      <c r="U234" s="100">
        <v>-7.352657909098048E-05</v>
      </c>
      <c r="V234" s="100">
        <v>-5.217974261271376E-05</v>
      </c>
      <c r="W234" s="100">
        <v>-1.283764066802752E-05</v>
      </c>
      <c r="X234" s="100">
        <v>67.5</v>
      </c>
    </row>
    <row r="235" s="100" customFormat="1" ht="12.75" hidden="1">
      <c r="A235" s="100" t="s">
        <v>127</v>
      </c>
    </row>
    <row r="236" spans="1:24" s="100" customFormat="1" ht="12.75" hidden="1">
      <c r="A236" s="100">
        <v>1915</v>
      </c>
      <c r="B236" s="100">
        <v>142.54</v>
      </c>
      <c r="C236" s="100">
        <v>134.84</v>
      </c>
      <c r="D236" s="100">
        <v>9.140142593765196</v>
      </c>
      <c r="E236" s="100">
        <v>10.129469574839908</v>
      </c>
      <c r="F236" s="100">
        <v>26.046292950562734</v>
      </c>
      <c r="G236" s="100" t="s">
        <v>59</v>
      </c>
      <c r="H236" s="100">
        <v>-7.159575081485173</v>
      </c>
      <c r="I236" s="100">
        <v>67.88042491851482</v>
      </c>
      <c r="J236" s="100" t="s">
        <v>73</v>
      </c>
      <c r="K236" s="100">
        <v>1.4753678105595145</v>
      </c>
      <c r="M236" s="100" t="s">
        <v>68</v>
      </c>
      <c r="N236" s="100">
        <v>0.7779055886282052</v>
      </c>
      <c r="X236" s="100">
        <v>67.5</v>
      </c>
    </row>
    <row r="237" spans="1:24" s="100" customFormat="1" ht="12.75" hidden="1">
      <c r="A237" s="100">
        <v>1913</v>
      </c>
      <c r="B237" s="100">
        <v>115.18000030517578</v>
      </c>
      <c r="C237" s="100">
        <v>141.3800048828125</v>
      </c>
      <c r="D237" s="100">
        <v>8.99187183380127</v>
      </c>
      <c r="E237" s="100">
        <v>9.049701690673828</v>
      </c>
      <c r="F237" s="100">
        <v>23.018160411276558</v>
      </c>
      <c r="G237" s="100" t="s">
        <v>56</v>
      </c>
      <c r="H237" s="100">
        <v>13.227811112091139</v>
      </c>
      <c r="I237" s="100">
        <v>60.90781141726692</v>
      </c>
      <c r="J237" s="100" t="s">
        <v>62</v>
      </c>
      <c r="K237" s="100">
        <v>1.1761136159293775</v>
      </c>
      <c r="L237" s="100">
        <v>0.012513619178084487</v>
      </c>
      <c r="M237" s="100">
        <v>0.2784296239602606</v>
      </c>
      <c r="N237" s="100">
        <v>0.11035095432916169</v>
      </c>
      <c r="O237" s="100">
        <v>0.04723469149122362</v>
      </c>
      <c r="P237" s="100">
        <v>0.00035906937585125545</v>
      </c>
      <c r="Q237" s="100">
        <v>0.00574962295542812</v>
      </c>
      <c r="R237" s="100">
        <v>0.001698588529932565</v>
      </c>
      <c r="S237" s="100">
        <v>0.000619691901134103</v>
      </c>
      <c r="T237" s="100">
        <v>5.330187321528369E-06</v>
      </c>
      <c r="U237" s="100">
        <v>0.00012574151443325458</v>
      </c>
      <c r="V237" s="100">
        <v>6.302278218107277E-05</v>
      </c>
      <c r="W237" s="100">
        <v>3.8634469836764915E-05</v>
      </c>
      <c r="X237" s="100">
        <v>67.5</v>
      </c>
    </row>
    <row r="238" spans="1:24" s="100" customFormat="1" ht="12.75" hidden="1">
      <c r="A238" s="100">
        <v>1914</v>
      </c>
      <c r="B238" s="100">
        <v>99.62000274658203</v>
      </c>
      <c r="C238" s="100">
        <v>128.22000122070312</v>
      </c>
      <c r="D238" s="100">
        <v>9.006929397583008</v>
      </c>
      <c r="E238" s="100">
        <v>9.134404182434082</v>
      </c>
      <c r="F238" s="100">
        <v>20.10627004750991</v>
      </c>
      <c r="G238" s="100" t="s">
        <v>57</v>
      </c>
      <c r="H238" s="100">
        <v>20.959046478627585</v>
      </c>
      <c r="I238" s="100">
        <v>53.079049225209616</v>
      </c>
      <c r="J238" s="100" t="s">
        <v>60</v>
      </c>
      <c r="K238" s="100">
        <v>-1.0832908061762856</v>
      </c>
      <c r="L238" s="100">
        <v>-6.695175094980389E-05</v>
      </c>
      <c r="M238" s="100">
        <v>0.2552059178869886</v>
      </c>
      <c r="N238" s="100">
        <v>-0.0011415553967459122</v>
      </c>
      <c r="O238" s="100">
        <v>-0.043702672240494185</v>
      </c>
      <c r="P238" s="100">
        <v>-7.5555552535859405E-06</v>
      </c>
      <c r="Q238" s="100">
        <v>0.005207856108575632</v>
      </c>
      <c r="R238" s="100">
        <v>-9.178356665516802E-05</v>
      </c>
      <c r="S238" s="100">
        <v>-0.00058791341351803</v>
      </c>
      <c r="T238" s="100">
        <v>-5.344597471953375E-07</v>
      </c>
      <c r="U238" s="100">
        <v>0.00010930232528445275</v>
      </c>
      <c r="V238" s="100">
        <v>-7.252281834841581E-06</v>
      </c>
      <c r="W238" s="100">
        <v>-3.703955452237702E-05</v>
      </c>
      <c r="X238" s="100">
        <v>67.5</v>
      </c>
    </row>
    <row r="239" spans="1:24" s="100" customFormat="1" ht="12.75" hidden="1">
      <c r="A239" s="100">
        <v>1916</v>
      </c>
      <c r="B239" s="100">
        <v>127.68000030517578</v>
      </c>
      <c r="C239" s="100">
        <v>128.0800018310547</v>
      </c>
      <c r="D239" s="100">
        <v>8.853997230529785</v>
      </c>
      <c r="E239" s="100">
        <v>9.153587341308594</v>
      </c>
      <c r="F239" s="100">
        <v>22.833258950199173</v>
      </c>
      <c r="G239" s="100" t="s">
        <v>58</v>
      </c>
      <c r="H239" s="100">
        <v>1.2116222332041389</v>
      </c>
      <c r="I239" s="100">
        <v>61.39162253837991</v>
      </c>
      <c r="J239" s="100" t="s">
        <v>61</v>
      </c>
      <c r="K239" s="100">
        <v>-0.4579566211208313</v>
      </c>
      <c r="L239" s="100">
        <v>-0.012513440070466978</v>
      </c>
      <c r="M239" s="100">
        <v>-0.11132382931839782</v>
      </c>
      <c r="N239" s="100">
        <v>-0.11034504960637286</v>
      </c>
      <c r="O239" s="100">
        <v>-0.017921844751894594</v>
      </c>
      <c r="P239" s="100">
        <v>-0.0003589898748697798</v>
      </c>
      <c r="Q239" s="100">
        <v>-0.0024364726310708807</v>
      </c>
      <c r="R239" s="100">
        <v>-0.0016961069455994008</v>
      </c>
      <c r="S239" s="100">
        <v>-0.00019589760217209599</v>
      </c>
      <c r="T239" s="100">
        <v>-5.303324397131451E-06</v>
      </c>
      <c r="U239" s="100">
        <v>-6.21605191369896E-05</v>
      </c>
      <c r="V239" s="100">
        <v>-6.260411713322831E-05</v>
      </c>
      <c r="W239" s="100">
        <v>-1.0986066646063915E-05</v>
      </c>
      <c r="X239" s="100">
        <v>67.5</v>
      </c>
    </row>
    <row r="240" s="100" customFormat="1" ht="12.75" hidden="1">
      <c r="A240" s="100" t="s">
        <v>133</v>
      </c>
    </row>
    <row r="241" spans="1:24" s="100" customFormat="1" ht="12.75" hidden="1">
      <c r="A241" s="100">
        <v>1915</v>
      </c>
      <c r="B241" s="100">
        <v>127.08</v>
      </c>
      <c r="C241" s="100">
        <v>138.78</v>
      </c>
      <c r="D241" s="100">
        <v>9.161848845933145</v>
      </c>
      <c r="E241" s="100">
        <v>10.125611756768956</v>
      </c>
      <c r="F241" s="100">
        <v>23.67315929659529</v>
      </c>
      <c r="G241" s="100" t="s">
        <v>59</v>
      </c>
      <c r="H241" s="100">
        <v>1.9295774209749368</v>
      </c>
      <c r="I241" s="100">
        <v>61.509577420974935</v>
      </c>
      <c r="J241" s="100" t="s">
        <v>73</v>
      </c>
      <c r="K241" s="100">
        <v>0.8099514168013333</v>
      </c>
      <c r="M241" s="100" t="s">
        <v>68</v>
      </c>
      <c r="N241" s="100">
        <v>0.4393295972123935</v>
      </c>
      <c r="X241" s="100">
        <v>67.5</v>
      </c>
    </row>
    <row r="242" spans="1:24" s="100" customFormat="1" ht="12.75" hidden="1">
      <c r="A242" s="100">
        <v>1913</v>
      </c>
      <c r="B242" s="100">
        <v>116.66000366210938</v>
      </c>
      <c r="C242" s="100">
        <v>140.4600067138672</v>
      </c>
      <c r="D242" s="100">
        <v>8.986517906188965</v>
      </c>
      <c r="E242" s="100">
        <v>9.32127857208252</v>
      </c>
      <c r="F242" s="100">
        <v>24.08824151412967</v>
      </c>
      <c r="G242" s="100" t="s">
        <v>56</v>
      </c>
      <c r="H242" s="100">
        <v>14.62126544548061</v>
      </c>
      <c r="I242" s="100">
        <v>63.781269107589985</v>
      </c>
      <c r="J242" s="100" t="s">
        <v>62</v>
      </c>
      <c r="K242" s="100">
        <v>0.8613709222471624</v>
      </c>
      <c r="L242" s="100">
        <v>0.11490268578252656</v>
      </c>
      <c r="M242" s="100">
        <v>0.20391847169341454</v>
      </c>
      <c r="N242" s="100">
        <v>0.10944300135292706</v>
      </c>
      <c r="O242" s="100">
        <v>0.03459413230137222</v>
      </c>
      <c r="P242" s="100">
        <v>0.0032960581005723184</v>
      </c>
      <c r="Q242" s="100">
        <v>0.004211029354876586</v>
      </c>
      <c r="R242" s="100">
        <v>0.0016846293498215276</v>
      </c>
      <c r="S242" s="100">
        <v>0.00045386361733343046</v>
      </c>
      <c r="T242" s="100">
        <v>4.846771521340583E-05</v>
      </c>
      <c r="U242" s="100">
        <v>9.21043678599207E-05</v>
      </c>
      <c r="V242" s="100">
        <v>6.250921713952265E-05</v>
      </c>
      <c r="W242" s="100">
        <v>2.82944025795609E-05</v>
      </c>
      <c r="X242" s="100">
        <v>67.5</v>
      </c>
    </row>
    <row r="243" spans="1:24" s="100" customFormat="1" ht="12.75" hidden="1">
      <c r="A243" s="100">
        <v>1914</v>
      </c>
      <c r="B243" s="100">
        <v>114.12000274658203</v>
      </c>
      <c r="C243" s="100">
        <v>124.22000122070312</v>
      </c>
      <c r="D243" s="100">
        <v>8.754522323608398</v>
      </c>
      <c r="E243" s="100">
        <v>9.04957389831543</v>
      </c>
      <c r="F243" s="100">
        <v>22.67791030599049</v>
      </c>
      <c r="G243" s="100" t="s">
        <v>57</v>
      </c>
      <c r="H243" s="100">
        <v>15.011636704107907</v>
      </c>
      <c r="I243" s="100">
        <v>61.63163945068994</v>
      </c>
      <c r="J243" s="100" t="s">
        <v>60</v>
      </c>
      <c r="K243" s="100">
        <v>-0.5058793364985609</v>
      </c>
      <c r="L243" s="100">
        <v>0.0006264899141821446</v>
      </c>
      <c r="M243" s="100">
        <v>0.11787681601888096</v>
      </c>
      <c r="N243" s="100">
        <v>-0.0011319351502941455</v>
      </c>
      <c r="O243" s="100">
        <v>-0.02061783796943189</v>
      </c>
      <c r="P243" s="100">
        <v>7.169147788185475E-05</v>
      </c>
      <c r="Q243" s="100">
        <v>0.0023431544423864236</v>
      </c>
      <c r="R243" s="100">
        <v>-9.0997636647349E-05</v>
      </c>
      <c r="S243" s="100">
        <v>-0.0002944687060784403</v>
      </c>
      <c r="T243" s="100">
        <v>5.102300635552563E-06</v>
      </c>
      <c r="U243" s="100">
        <v>4.5002575041563344E-05</v>
      </c>
      <c r="V243" s="100">
        <v>-7.185191253268361E-06</v>
      </c>
      <c r="W243" s="100">
        <v>-1.9062375314559116E-05</v>
      </c>
      <c r="X243" s="100">
        <v>67.5</v>
      </c>
    </row>
    <row r="244" spans="1:24" s="100" customFormat="1" ht="12.75" hidden="1">
      <c r="A244" s="100">
        <v>1916</v>
      </c>
      <c r="B244" s="100">
        <v>131.4199981689453</v>
      </c>
      <c r="C244" s="100">
        <v>129.52000427246094</v>
      </c>
      <c r="D244" s="100">
        <v>9.039080619812012</v>
      </c>
      <c r="E244" s="100">
        <v>9.37918472290039</v>
      </c>
      <c r="F244" s="100">
        <v>22.91681555457845</v>
      </c>
      <c r="G244" s="100" t="s">
        <v>58</v>
      </c>
      <c r="H244" s="100">
        <v>-3.555884880300141</v>
      </c>
      <c r="I244" s="100">
        <v>60.36411328864518</v>
      </c>
      <c r="J244" s="100" t="s">
        <v>61</v>
      </c>
      <c r="K244" s="100">
        <v>-0.6971699667919603</v>
      </c>
      <c r="L244" s="100">
        <v>0.11490097784799509</v>
      </c>
      <c r="M244" s="100">
        <v>-0.1663965124124565</v>
      </c>
      <c r="N244" s="100">
        <v>-0.10943714756860361</v>
      </c>
      <c r="O244" s="100">
        <v>-0.02777874632072328</v>
      </c>
      <c r="P244" s="100">
        <v>0.0032952783394347</v>
      </c>
      <c r="Q244" s="100">
        <v>-0.003498913472316383</v>
      </c>
      <c r="R244" s="100">
        <v>-0.0016821698714472033</v>
      </c>
      <c r="S244" s="100">
        <v>-0.00034536989486560023</v>
      </c>
      <c r="T244" s="100">
        <v>4.819840190537701E-05</v>
      </c>
      <c r="U244" s="100">
        <v>-8.036157551033986E-05</v>
      </c>
      <c r="V244" s="100">
        <v>-6.209488911375837E-05</v>
      </c>
      <c r="W244" s="100">
        <v>-2.0909305696295845E-05</v>
      </c>
      <c r="X244" s="100">
        <v>67.5</v>
      </c>
    </row>
    <row r="245" s="100" customFormat="1" ht="12.75" hidden="1">
      <c r="A245" s="100" t="s">
        <v>139</v>
      </c>
    </row>
    <row r="246" spans="1:24" s="100" customFormat="1" ht="12.75" hidden="1">
      <c r="A246" s="100">
        <v>1915</v>
      </c>
      <c r="B246" s="100">
        <v>134.18</v>
      </c>
      <c r="C246" s="100">
        <v>143.18</v>
      </c>
      <c r="D246" s="100">
        <v>8.961625149356628</v>
      </c>
      <c r="E246" s="100">
        <v>9.833582405335283</v>
      </c>
      <c r="F246" s="100">
        <v>25.858434434807602</v>
      </c>
      <c r="G246" s="100" t="s">
        <v>59</v>
      </c>
      <c r="H246" s="100">
        <v>2.029155428582328</v>
      </c>
      <c r="I246" s="100">
        <v>68.70915542858233</v>
      </c>
      <c r="J246" s="100" t="s">
        <v>73</v>
      </c>
      <c r="K246" s="100">
        <v>0.7622666027335302</v>
      </c>
      <c r="M246" s="100" t="s">
        <v>68</v>
      </c>
      <c r="N246" s="100">
        <v>0.44173162453705317</v>
      </c>
      <c r="X246" s="100">
        <v>67.5</v>
      </c>
    </row>
    <row r="247" spans="1:24" s="100" customFormat="1" ht="12.75" hidden="1">
      <c r="A247" s="100">
        <v>1913</v>
      </c>
      <c r="B247" s="100">
        <v>131.13999938964844</v>
      </c>
      <c r="C247" s="100">
        <v>150.33999633789062</v>
      </c>
      <c r="D247" s="100">
        <v>8.99634838104248</v>
      </c>
      <c r="E247" s="100">
        <v>9.279379844665527</v>
      </c>
      <c r="F247" s="100">
        <v>27.48489893423008</v>
      </c>
      <c r="G247" s="100" t="s">
        <v>56</v>
      </c>
      <c r="H247" s="100">
        <v>9.09971442280505</v>
      </c>
      <c r="I247" s="100">
        <v>72.73971381245349</v>
      </c>
      <c r="J247" s="100" t="s">
        <v>62</v>
      </c>
      <c r="K247" s="100">
        <v>0.7942591905337089</v>
      </c>
      <c r="L247" s="100">
        <v>0.29363320966750317</v>
      </c>
      <c r="M247" s="100">
        <v>0.18803069493166008</v>
      </c>
      <c r="N247" s="100">
        <v>0.09347247218652198</v>
      </c>
      <c r="O247" s="100">
        <v>0.031898798952290267</v>
      </c>
      <c r="P247" s="100">
        <v>0.008423308940941112</v>
      </c>
      <c r="Q247" s="100">
        <v>0.0038829168653366293</v>
      </c>
      <c r="R247" s="100">
        <v>0.0014387820713055454</v>
      </c>
      <c r="S247" s="100">
        <v>0.00041848729565693453</v>
      </c>
      <c r="T247" s="100">
        <v>0.00012391356497544167</v>
      </c>
      <c r="U247" s="100">
        <v>8.492116280548488E-05</v>
      </c>
      <c r="V247" s="100">
        <v>5.3383535035378E-05</v>
      </c>
      <c r="W247" s="100">
        <v>2.608727360556193E-05</v>
      </c>
      <c r="X247" s="100">
        <v>67.5</v>
      </c>
    </row>
    <row r="248" spans="1:24" s="100" customFormat="1" ht="12.75" hidden="1">
      <c r="A248" s="100">
        <v>1914</v>
      </c>
      <c r="B248" s="100">
        <v>118.58000183105469</v>
      </c>
      <c r="C248" s="100">
        <v>121.4800033569336</v>
      </c>
      <c r="D248" s="100">
        <v>8.845430374145508</v>
      </c>
      <c r="E248" s="100">
        <v>9.184688568115234</v>
      </c>
      <c r="F248" s="100">
        <v>25.469039008865337</v>
      </c>
      <c r="G248" s="100" t="s">
        <v>57</v>
      </c>
      <c r="H248" s="100">
        <v>17.438543757832903</v>
      </c>
      <c r="I248" s="100">
        <v>68.51854558888759</v>
      </c>
      <c r="J248" s="100" t="s">
        <v>60</v>
      </c>
      <c r="K248" s="100">
        <v>-0.5947299172131292</v>
      </c>
      <c r="L248" s="100">
        <v>0.0015987103709003288</v>
      </c>
      <c r="M248" s="100">
        <v>0.13936897221620317</v>
      </c>
      <c r="N248" s="100">
        <v>-0.0009669023714820307</v>
      </c>
      <c r="O248" s="100">
        <v>-0.024112110565394865</v>
      </c>
      <c r="P248" s="100">
        <v>0.00018295328881812436</v>
      </c>
      <c r="Q248" s="100">
        <v>0.0028085837218198625</v>
      </c>
      <c r="R248" s="100">
        <v>-7.77272317254243E-05</v>
      </c>
      <c r="S248" s="100">
        <v>-0.0003340979730480007</v>
      </c>
      <c r="T248" s="100">
        <v>1.3028004026032184E-05</v>
      </c>
      <c r="U248" s="100">
        <v>5.6565212636642185E-05</v>
      </c>
      <c r="V248" s="100">
        <v>-6.138407189259954E-06</v>
      </c>
      <c r="W248" s="100">
        <v>-2.1337326827742068E-05</v>
      </c>
      <c r="X248" s="100">
        <v>67.5</v>
      </c>
    </row>
    <row r="249" spans="1:24" s="100" customFormat="1" ht="12.75" hidden="1">
      <c r="A249" s="100">
        <v>1916</v>
      </c>
      <c r="B249" s="100">
        <v>131.9600067138672</v>
      </c>
      <c r="C249" s="100">
        <v>136.25999450683594</v>
      </c>
      <c r="D249" s="100">
        <v>9.006739616394043</v>
      </c>
      <c r="E249" s="100">
        <v>9.228109359741211</v>
      </c>
      <c r="F249" s="100">
        <v>22.62557729492687</v>
      </c>
      <c r="G249" s="100" t="s">
        <v>58</v>
      </c>
      <c r="H249" s="100">
        <v>-4.647675785541452</v>
      </c>
      <c r="I249" s="100">
        <v>59.81233092832573</v>
      </c>
      <c r="J249" s="100" t="s">
        <v>61</v>
      </c>
      <c r="K249" s="100">
        <v>-0.5264446669108986</v>
      </c>
      <c r="L249" s="100">
        <v>0.29362885747962486</v>
      </c>
      <c r="M249" s="100">
        <v>-0.12622136039467413</v>
      </c>
      <c r="N249" s="100">
        <v>-0.0934674711140948</v>
      </c>
      <c r="O249" s="100">
        <v>-0.02088395313825445</v>
      </c>
      <c r="P249" s="100">
        <v>0.008421321844499776</v>
      </c>
      <c r="Q249" s="100">
        <v>-0.002681212572819269</v>
      </c>
      <c r="R249" s="100">
        <v>-0.001436681010579098</v>
      </c>
      <c r="S249" s="100">
        <v>-0.00025201222397231435</v>
      </c>
      <c r="T249" s="100">
        <v>0.00012322679374235414</v>
      </c>
      <c r="U249" s="100">
        <v>-6.334019743896545E-05</v>
      </c>
      <c r="V249" s="100">
        <v>-5.3029442482947835E-05</v>
      </c>
      <c r="W249" s="100">
        <v>-1.5008808347685923E-05</v>
      </c>
      <c r="X249" s="100">
        <v>67.5</v>
      </c>
    </row>
    <row r="250" s="100" customFormat="1" ht="12.75" hidden="1">
      <c r="A250" s="100" t="s">
        <v>145</v>
      </c>
    </row>
    <row r="251" spans="1:24" s="100" customFormat="1" ht="12.75" hidden="1">
      <c r="A251" s="100">
        <v>1915</v>
      </c>
      <c r="B251" s="100">
        <v>128.56</v>
      </c>
      <c r="C251" s="100">
        <v>156.26</v>
      </c>
      <c r="D251" s="100">
        <v>8.8808965750208</v>
      </c>
      <c r="E251" s="100">
        <v>9.66450724836053</v>
      </c>
      <c r="F251" s="100">
        <v>23.908944282225796</v>
      </c>
      <c r="G251" s="100" t="s">
        <v>59</v>
      </c>
      <c r="H251" s="100">
        <v>3.031470020315183</v>
      </c>
      <c r="I251" s="100">
        <v>64.09147002031519</v>
      </c>
      <c r="J251" s="100" t="s">
        <v>73</v>
      </c>
      <c r="K251" s="100">
        <v>1.1503496961490283</v>
      </c>
      <c r="M251" s="100" t="s">
        <v>68</v>
      </c>
      <c r="N251" s="100">
        <v>0.6561971210616813</v>
      </c>
      <c r="X251" s="100">
        <v>67.5</v>
      </c>
    </row>
    <row r="252" spans="1:24" s="100" customFormat="1" ht="12.75" hidden="1">
      <c r="A252" s="100">
        <v>1913</v>
      </c>
      <c r="B252" s="100">
        <v>133.02000427246094</v>
      </c>
      <c r="C252" s="100">
        <v>159.72000122070312</v>
      </c>
      <c r="D252" s="100">
        <v>8.858583450317383</v>
      </c>
      <c r="E252" s="100">
        <v>8.984912872314453</v>
      </c>
      <c r="F252" s="100">
        <v>29.93363886402577</v>
      </c>
      <c r="G252" s="100" t="s">
        <v>56</v>
      </c>
      <c r="H252" s="100">
        <v>14.938736991239523</v>
      </c>
      <c r="I252" s="100">
        <v>80.45874126370046</v>
      </c>
      <c r="J252" s="100" t="s">
        <v>62</v>
      </c>
      <c r="K252" s="100">
        <v>1.0030912572824768</v>
      </c>
      <c r="L252" s="100">
        <v>0.23696571889853557</v>
      </c>
      <c r="M252" s="100">
        <v>0.2374691139250649</v>
      </c>
      <c r="N252" s="100">
        <v>0.1729528616833633</v>
      </c>
      <c r="O252" s="100">
        <v>0.04028581208355108</v>
      </c>
      <c r="P252" s="100">
        <v>0.006797648434543003</v>
      </c>
      <c r="Q252" s="100">
        <v>0.004903849482381724</v>
      </c>
      <c r="R252" s="100">
        <v>0.0026621915637446967</v>
      </c>
      <c r="S252" s="100">
        <v>0.0005285104318310616</v>
      </c>
      <c r="T252" s="100">
        <v>9.997783545848967E-05</v>
      </c>
      <c r="U252" s="100">
        <v>0.00010724347972179274</v>
      </c>
      <c r="V252" s="100">
        <v>9.878308999987606E-05</v>
      </c>
      <c r="W252" s="100">
        <v>3.2944236013280935E-05</v>
      </c>
      <c r="X252" s="100">
        <v>67.5</v>
      </c>
    </row>
    <row r="253" spans="1:24" s="100" customFormat="1" ht="12.75" hidden="1">
      <c r="A253" s="100">
        <v>1914</v>
      </c>
      <c r="B253" s="100">
        <v>110.77999877929688</v>
      </c>
      <c r="C253" s="100">
        <v>131.27999877929688</v>
      </c>
      <c r="D253" s="100">
        <v>8.786479949951172</v>
      </c>
      <c r="E253" s="100">
        <v>9.076869010925293</v>
      </c>
      <c r="F253" s="100">
        <v>25.277430942599988</v>
      </c>
      <c r="G253" s="100" t="s">
        <v>57</v>
      </c>
      <c r="H253" s="100">
        <v>25.15687776888089</v>
      </c>
      <c r="I253" s="100">
        <v>68.43687654817776</v>
      </c>
      <c r="J253" s="100" t="s">
        <v>60</v>
      </c>
      <c r="K253" s="100">
        <v>-0.853048879486295</v>
      </c>
      <c r="L253" s="100">
        <v>0.00129118192828863</v>
      </c>
      <c r="M253" s="100">
        <v>0.20051528650590592</v>
      </c>
      <c r="N253" s="100">
        <v>-0.001788939579841423</v>
      </c>
      <c r="O253" s="100">
        <v>-0.034486595848696046</v>
      </c>
      <c r="P253" s="100">
        <v>0.00014774762971858725</v>
      </c>
      <c r="Q253" s="100">
        <v>0.0040702855908719545</v>
      </c>
      <c r="R253" s="100">
        <v>-0.00014381554733040644</v>
      </c>
      <c r="S253" s="100">
        <v>-0.00046983055773724275</v>
      </c>
      <c r="T253" s="100">
        <v>1.0518866243988346E-05</v>
      </c>
      <c r="U253" s="100">
        <v>8.39720847260059E-05</v>
      </c>
      <c r="V253" s="100">
        <v>-1.1355376419256852E-05</v>
      </c>
      <c r="W253" s="100">
        <v>-2.9773119729747764E-05</v>
      </c>
      <c r="X253" s="100">
        <v>67.5</v>
      </c>
    </row>
    <row r="254" spans="1:24" s="100" customFormat="1" ht="12.75" hidden="1">
      <c r="A254" s="100">
        <v>1916</v>
      </c>
      <c r="B254" s="100">
        <v>131.77999877929688</v>
      </c>
      <c r="C254" s="100">
        <v>131.77999877929688</v>
      </c>
      <c r="D254" s="100">
        <v>8.69356632232666</v>
      </c>
      <c r="E254" s="100">
        <v>9.294373512268066</v>
      </c>
      <c r="F254" s="100">
        <v>23.883531367262933</v>
      </c>
      <c r="G254" s="100" t="s">
        <v>58</v>
      </c>
      <c r="H254" s="100">
        <v>1.1317788922035277</v>
      </c>
      <c r="I254" s="100">
        <v>65.4117776715004</v>
      </c>
      <c r="J254" s="100" t="s">
        <v>61</v>
      </c>
      <c r="K254" s="100">
        <v>-0.5277306885559305</v>
      </c>
      <c r="L254" s="100">
        <v>0.2369622011678821</v>
      </c>
      <c r="M254" s="100">
        <v>-0.12722106722477183</v>
      </c>
      <c r="N254" s="100">
        <v>-0.17294360947905613</v>
      </c>
      <c r="O254" s="100">
        <v>-0.02082357707023197</v>
      </c>
      <c r="P254" s="100">
        <v>0.0067960425894455275</v>
      </c>
      <c r="Q254" s="100">
        <v>-0.0027350530076390924</v>
      </c>
      <c r="R254" s="100">
        <v>-0.0026583041606293833</v>
      </c>
      <c r="S254" s="100">
        <v>-0.00024203826881418286</v>
      </c>
      <c r="T254" s="100">
        <v>9.942294018940457E-05</v>
      </c>
      <c r="U254" s="100">
        <v>-6.670721797232333E-05</v>
      </c>
      <c r="V254" s="100">
        <v>-9.81282543220891E-05</v>
      </c>
      <c r="W254" s="100">
        <v>-1.4102624864076221E-05</v>
      </c>
      <c r="X254" s="100">
        <v>67.5</v>
      </c>
    </row>
    <row r="255" s="100" customFormat="1" ht="12.75" hidden="1">
      <c r="A255" s="100" t="s">
        <v>151</v>
      </c>
    </row>
    <row r="256" spans="1:24" s="100" customFormat="1" ht="12.75" hidden="1">
      <c r="A256" s="100">
        <v>1915</v>
      </c>
      <c r="B256" s="100">
        <v>141.34</v>
      </c>
      <c r="C256" s="100">
        <v>146.24</v>
      </c>
      <c r="D256" s="100">
        <v>8.465264277082712</v>
      </c>
      <c r="E256" s="100">
        <v>9.479905966012987</v>
      </c>
      <c r="F256" s="100">
        <v>27.639073223676032</v>
      </c>
      <c r="G256" s="100" t="s">
        <v>59</v>
      </c>
      <c r="H256" s="100">
        <v>3.930103903538523</v>
      </c>
      <c r="I256" s="100">
        <v>77.77010390353853</v>
      </c>
      <c r="J256" s="100" t="s">
        <v>73</v>
      </c>
      <c r="K256" s="100">
        <v>0.49948620119820486</v>
      </c>
      <c r="M256" s="100" t="s">
        <v>68</v>
      </c>
      <c r="N256" s="100">
        <v>0.3296853901190688</v>
      </c>
      <c r="X256" s="100">
        <v>67.5</v>
      </c>
    </row>
    <row r="257" spans="1:24" s="100" customFormat="1" ht="12.75" hidden="1">
      <c r="A257" s="100">
        <v>1913</v>
      </c>
      <c r="B257" s="100">
        <v>142.8800048828125</v>
      </c>
      <c r="C257" s="100">
        <v>151.47999572753906</v>
      </c>
      <c r="D257" s="100">
        <v>8.914396286010742</v>
      </c>
      <c r="E257" s="100">
        <v>9.025053977966309</v>
      </c>
      <c r="F257" s="100">
        <v>29.722420477917186</v>
      </c>
      <c r="G257" s="100" t="s">
        <v>56</v>
      </c>
      <c r="H257" s="100">
        <v>4.043681135074706</v>
      </c>
      <c r="I257" s="100">
        <v>79.4236860178872</v>
      </c>
      <c r="J257" s="100" t="s">
        <v>62</v>
      </c>
      <c r="K257" s="100">
        <v>0.5744735205257226</v>
      </c>
      <c r="L257" s="100">
        <v>0.3760174954320001</v>
      </c>
      <c r="M257" s="100">
        <v>0.13599929882342204</v>
      </c>
      <c r="N257" s="100">
        <v>0.09445962473844595</v>
      </c>
      <c r="O257" s="100">
        <v>0.02307186160375491</v>
      </c>
      <c r="P257" s="100">
        <v>0.010786687381023834</v>
      </c>
      <c r="Q257" s="100">
        <v>0.002808434277344549</v>
      </c>
      <c r="R257" s="100">
        <v>0.0014539601252232498</v>
      </c>
      <c r="S257" s="100">
        <v>0.0003026690626300077</v>
      </c>
      <c r="T257" s="100">
        <v>0.00015869461637987682</v>
      </c>
      <c r="U257" s="100">
        <v>6.141168459811761E-05</v>
      </c>
      <c r="V257" s="100">
        <v>5.394778969877381E-05</v>
      </c>
      <c r="W257" s="100">
        <v>1.8864937419706354E-05</v>
      </c>
      <c r="X257" s="100">
        <v>67.5</v>
      </c>
    </row>
    <row r="258" spans="1:24" s="100" customFormat="1" ht="12.75" hidden="1">
      <c r="A258" s="100">
        <v>1914</v>
      </c>
      <c r="B258" s="100">
        <v>118.66000366210938</v>
      </c>
      <c r="C258" s="100">
        <v>126.26000213623047</v>
      </c>
      <c r="D258" s="100">
        <v>8.65688419342041</v>
      </c>
      <c r="E258" s="100">
        <v>8.976659774780273</v>
      </c>
      <c r="F258" s="100">
        <v>25.07588698646672</v>
      </c>
      <c r="G258" s="100" t="s">
        <v>57</v>
      </c>
      <c r="H258" s="100">
        <v>17.770380939862946</v>
      </c>
      <c r="I258" s="100">
        <v>68.93038460197232</v>
      </c>
      <c r="J258" s="100" t="s">
        <v>60</v>
      </c>
      <c r="K258" s="100">
        <v>-0.5331623080600894</v>
      </c>
      <c r="L258" s="100">
        <v>0.0020468731339491576</v>
      </c>
      <c r="M258" s="100">
        <v>0.1256355587597172</v>
      </c>
      <c r="N258" s="100">
        <v>-0.0009771696929972817</v>
      </c>
      <c r="O258" s="100">
        <v>-0.021504234410165163</v>
      </c>
      <c r="P258" s="100">
        <v>0.00023421294023200166</v>
      </c>
      <c r="Q258" s="100">
        <v>0.0025652709988015503</v>
      </c>
      <c r="R258" s="100">
        <v>-7.85500767696796E-05</v>
      </c>
      <c r="S258" s="100">
        <v>-0.00028886355824247616</v>
      </c>
      <c r="T258" s="100">
        <v>1.6678531423965545E-05</v>
      </c>
      <c r="U258" s="100">
        <v>5.392616280581599E-05</v>
      </c>
      <c r="V258" s="100">
        <v>-6.202256401453709E-06</v>
      </c>
      <c r="W258" s="100">
        <v>-1.818257873682689E-05</v>
      </c>
      <c r="X258" s="100">
        <v>67.5</v>
      </c>
    </row>
    <row r="259" spans="1:24" s="100" customFormat="1" ht="12.75" hidden="1">
      <c r="A259" s="100">
        <v>1916</v>
      </c>
      <c r="B259" s="100">
        <v>130.67999267578125</v>
      </c>
      <c r="C259" s="100">
        <v>141.77999877929688</v>
      </c>
      <c r="D259" s="100">
        <v>8.792312622070312</v>
      </c>
      <c r="E259" s="100">
        <v>9.358317375183105</v>
      </c>
      <c r="F259" s="100">
        <v>22.751305636927512</v>
      </c>
      <c r="G259" s="100" t="s">
        <v>58</v>
      </c>
      <c r="H259" s="100">
        <v>-1.5717925800003485</v>
      </c>
      <c r="I259" s="100">
        <v>61.6082000957809</v>
      </c>
      <c r="J259" s="100" t="s">
        <v>61</v>
      </c>
      <c r="K259" s="100">
        <v>-0.2139106800729133</v>
      </c>
      <c r="L259" s="100">
        <v>0.37601192425417534</v>
      </c>
      <c r="M259" s="100">
        <v>-0.0520722157738279</v>
      </c>
      <c r="N259" s="100">
        <v>-0.09445457027121089</v>
      </c>
      <c r="O259" s="100">
        <v>-0.008359348078378393</v>
      </c>
      <c r="P259" s="100">
        <v>0.010784144331126448</v>
      </c>
      <c r="Q259" s="100">
        <v>-0.0011431044540511138</v>
      </c>
      <c r="R259" s="100">
        <v>-0.001451836743982837</v>
      </c>
      <c r="S259" s="100">
        <v>-9.036817024164606E-05</v>
      </c>
      <c r="T259" s="100">
        <v>0.00015781574020830769</v>
      </c>
      <c r="U259" s="100">
        <v>-2.9383055835282093E-05</v>
      </c>
      <c r="V259" s="100">
        <v>-5.359007397749841E-05</v>
      </c>
      <c r="W259" s="100">
        <v>-5.027891638502928E-06</v>
      </c>
      <c r="X259" s="100">
        <v>67.5</v>
      </c>
    </row>
    <row r="260" spans="1:14" s="100" customFormat="1" ht="12.75">
      <c r="A260" s="100" t="s">
        <v>157</v>
      </c>
      <c r="E260" s="98" t="s">
        <v>106</v>
      </c>
      <c r="F260" s="101">
        <f>MIN(F231:F259)</f>
        <v>20.10627004750991</v>
      </c>
      <c r="G260" s="101"/>
      <c r="H260" s="101"/>
      <c r="I260" s="114"/>
      <c r="J260" s="114" t="s">
        <v>159</v>
      </c>
      <c r="K260" s="101">
        <f>AVERAGE(K258,K253,K248,K243,K238,K233)</f>
        <v>-0.812179169406502</v>
      </c>
      <c r="L260" s="101">
        <f>AVERAGE(L258,L253,L248,L243,L238,L233)</f>
        <v>0.0007487764582128085</v>
      </c>
      <c r="M260" s="114" t="s">
        <v>108</v>
      </c>
      <c r="N260" s="101" t="e">
        <f>Mittelwert(K256,K251,K246,K241,K236,K231)</f>
        <v>#NAME?</v>
      </c>
    </row>
    <row r="261" spans="5:14" s="100" customFormat="1" ht="12.75">
      <c r="E261" s="98" t="s">
        <v>107</v>
      </c>
      <c r="F261" s="101">
        <f>MAX(F231:F259)</f>
        <v>29.93363886402577</v>
      </c>
      <c r="G261" s="101"/>
      <c r="H261" s="101"/>
      <c r="I261" s="114"/>
      <c r="J261" s="114" t="s">
        <v>160</v>
      </c>
      <c r="K261" s="101">
        <f>AVERAGE(K259,K254,K249,K244,K239,K234)</f>
        <v>-0.4937378380890087</v>
      </c>
      <c r="L261" s="101">
        <f>AVERAGE(L259,L254,L249,L244,L239,L234)</f>
        <v>0.1373935607771478</v>
      </c>
      <c r="M261" s="101"/>
      <c r="N261" s="101"/>
    </row>
    <row r="262" spans="5:14" s="100" customFormat="1" ht="12.75">
      <c r="E262" s="98"/>
      <c r="F262" s="101"/>
      <c r="G262" s="101"/>
      <c r="H262" s="101"/>
      <c r="I262" s="101"/>
      <c r="J262" s="114" t="s">
        <v>112</v>
      </c>
      <c r="K262" s="101">
        <f>ABS(K260/$G$33)</f>
        <v>0.5076119808790638</v>
      </c>
      <c r="L262" s="101">
        <f>ABS(L260/$H$33)</f>
        <v>0.0020799346061466904</v>
      </c>
      <c r="M262" s="114" t="s">
        <v>111</v>
      </c>
      <c r="N262" s="101">
        <f>K262+L262+L263+K263</f>
        <v>0.8760957535215008</v>
      </c>
    </row>
    <row r="263" spans="5:14" s="100" customFormat="1" ht="12.75">
      <c r="E263" s="98"/>
      <c r="F263" s="101"/>
      <c r="G263" s="101"/>
      <c r="H263" s="101"/>
      <c r="I263" s="101"/>
      <c r="J263" s="101"/>
      <c r="K263" s="101">
        <f>ABS(K261/$G$34)</f>
        <v>0.2805328625505731</v>
      </c>
      <c r="L263" s="101">
        <f>ABS(L261/$H$34)</f>
        <v>0.08587097548571736</v>
      </c>
      <c r="M263" s="101"/>
      <c r="N263" s="101"/>
    </row>
    <row r="264" s="100" customFormat="1" ht="12.75"/>
    <row r="265" s="100" customFormat="1" ht="12.75"/>
    <row r="266" s="100" customFormat="1" ht="12.75"/>
    <row r="267" s="100" customFormat="1" ht="12.75"/>
    <row r="268" s="100" customFormat="1" ht="12.75"/>
    <row r="269" s="100" customFormat="1" ht="12.75"/>
    <row r="270" s="100" customFormat="1" ht="12.75"/>
    <row r="271" s="100" customFormat="1" ht="12.75"/>
    <row r="272" s="100" customFormat="1" ht="12.75"/>
    <row r="273" s="100" customFormat="1" ht="12.75"/>
    <row r="274" s="100" customFormat="1" ht="12.75"/>
    <row r="275" s="100" customFormat="1" ht="12.75"/>
    <row r="276" s="100" customFormat="1" ht="12.75"/>
    <row r="277" s="100" customFormat="1" ht="12.75"/>
    <row r="278" s="100" customFormat="1" ht="12.75"/>
    <row r="279" s="100" customFormat="1" ht="12.75"/>
    <row r="280" s="100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Krasniq</cp:lastModifiedBy>
  <cp:lastPrinted>2004-10-07T06:02:00Z</cp:lastPrinted>
  <dcterms:created xsi:type="dcterms:W3CDTF">2003-07-09T12:58:06Z</dcterms:created>
  <dcterms:modified xsi:type="dcterms:W3CDTF">2005-01-08T10:14:40Z</dcterms:modified>
  <cp:category/>
  <cp:version/>
  <cp:contentType/>
  <cp:contentStatus/>
</cp:coreProperties>
</file>