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215" tabRatio="228" firstSheet="2" activeTab="2"/>
  </bookViews>
  <sheets>
    <sheet name="calcul config" sheetId="1" state="hidden" r:id="rId1"/>
    <sheet name="param" sheetId="2" state="hidden" r:id="rId2"/>
    <sheet name="choix config" sheetId="3" r:id="rId3"/>
  </sheets>
  <definedNames>
    <definedName name="_xlnm.Print_Area" localSheetId="2">'choix config'!$A$1:$K$30</definedName>
  </definedNames>
  <calcPr fullCalcOnLoad="1"/>
</workbook>
</file>

<file path=xl/comments3.xml><?xml version="1.0" encoding="utf-8"?>
<comments xmlns="http://schemas.openxmlformats.org/spreadsheetml/2006/main">
  <authors>
    <author>simonf</author>
  </authors>
  <commentList>
    <comment ref="D1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 Pre-stress final=80+surcontrainte.
Tient compte de la différence de taille de la cavité selon les toles de protection.</t>
        </r>
      </text>
    </comment>
    <comment ref="H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LL2-delta_L2 : deplacement du plan par rapport à la bobine gauche</t>
        </r>
      </text>
    </comment>
    <comment ref="I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Delta_L2 :calcul par  rapport à la bobine gauche de la deformation par rapport à la taille de la bobine sous 80 Mpa = taiile du calibre + LL</t>
        </r>
      </text>
    </comment>
    <comment ref="I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Les deformation, offset et contrainte sont calculées entre deux </t>
        </r>
        <r>
          <rPr>
            <u val="single"/>
            <sz val="8"/>
            <rFont val="Tahoma"/>
            <family val="2"/>
          </rPr>
          <t>bobines</t>
        </r>
        <r>
          <rPr>
            <sz val="8"/>
            <rFont val="Tahoma"/>
            <family val="0"/>
          </rPr>
          <t xml:space="preserve"> adjacentes indépendemment de leur position dans l'ouverture</t>
        </r>
      </text>
    </comment>
    <comment ref="G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 calcul des multipole est donné par rapport à l'horizontale quand a/e est sur cet horizontale. Il faut donc que a/e corresponde au</t>
        </r>
        <r>
          <rPr>
            <u val="single"/>
            <sz val="8"/>
            <rFont val="Tahoma"/>
            <family val="2"/>
          </rPr>
          <t xml:space="preserve"> pole</t>
        </r>
        <r>
          <rPr>
            <sz val="8"/>
            <rFont val="Tahoma"/>
            <family val="0"/>
          </rPr>
          <t xml:space="preserve"> qui est au dessus de l'horizontale</t>
        </r>
      </text>
    </comment>
  </commentList>
</comments>
</file>

<file path=xl/sharedStrings.xml><?xml version="1.0" encoding="utf-8"?>
<sst xmlns="http://schemas.openxmlformats.org/spreadsheetml/2006/main" count="711" uniqueCount="166">
  <si>
    <t>-----</t>
  </si>
  <si>
    <t>---------------</t>
  </si>
  <si>
    <t>-----------------</t>
  </si>
  <si>
    <t>Geometric harmonics</t>
  </si>
  <si>
    <t>Order</t>
  </si>
  <si>
    <t xml:space="preserve">  Normal</t>
  </si>
  <si>
    <t>Skew</t>
  </si>
  <si>
    <t>Deformed geometry harmonics</t>
  </si>
  <si>
    <t>Total harmonics</t>
  </si>
  <si>
    <t xml:space="preserve">   Normal</t>
  </si>
  <si>
    <t>96122E</t>
  </si>
  <si>
    <t>+04   -1.33002E</t>
  </si>
  <si>
    <t>6E+05    7.83708E</t>
  </si>
  <si>
    <t>9E+04    3.53115E</t>
  </si>
  <si>
    <t>6E+04    3.93007E</t>
  </si>
  <si>
    <t>9E+04    2.73639E</t>
  </si>
  <si>
    <t>5E+04    1.86831E</t>
  </si>
  <si>
    <t>2E+05    1.41954E</t>
  </si>
  <si>
    <t>6E+04    1.86831E</t>
  </si>
  <si>
    <t>6E+05    7.83707E</t>
  </si>
  <si>
    <t>7E+04    3.93007E</t>
  </si>
  <si>
    <t>8E+04    2.73639E</t>
  </si>
  <si>
    <t>----------------------------</t>
  </si>
  <si>
    <t>9.27348E-11   (T)</t>
  </si>
  <si>
    <t>-2.74520E-10  (rad)</t>
  </si>
  <si>
    <t>-2.08254E-10   (T)</t>
  </si>
  <si>
    <t>-1.45093E-07  (rad)</t>
  </si>
  <si>
    <t>1.80731E-07   (T)</t>
  </si>
  <si>
    <t>-1.45094E-07  (rad)</t>
  </si>
  <si>
    <t>--------------</t>
  </si>
  <si>
    <t>cas a</t>
  </si>
  <si>
    <t>cas b</t>
  </si>
  <si>
    <t>cas c</t>
  </si>
  <si>
    <t>cas d</t>
  </si>
  <si>
    <t>cas e</t>
  </si>
  <si>
    <t>cas f</t>
  </si>
  <si>
    <t>cas g</t>
  </si>
  <si>
    <t>CAS</t>
  </si>
  <si>
    <t>a</t>
  </si>
  <si>
    <t>b</t>
  </si>
  <si>
    <t>c</t>
  </si>
  <si>
    <t>d</t>
  </si>
  <si>
    <t>e</t>
  </si>
  <si>
    <t>f</t>
  </si>
  <si>
    <t>g</t>
  </si>
  <si>
    <t>h</t>
  </si>
  <si>
    <t>Multipoles normaux</t>
  </si>
  <si>
    <t>Multipoles skew</t>
  </si>
  <si>
    <t>unités</t>
  </si>
  <si>
    <t>T</t>
  </si>
  <si>
    <t>Valeur de deplacement du plan (en micron)</t>
  </si>
  <si>
    <t>ordre</t>
  </si>
  <si>
    <t>N° bob</t>
  </si>
  <si>
    <t>LLc</t>
  </si>
  <si>
    <t>LRc</t>
  </si>
  <si>
    <t>EL</t>
  </si>
  <si>
    <t>a/e</t>
  </si>
  <si>
    <t>b/f</t>
  </si>
  <si>
    <t>c/g</t>
  </si>
  <si>
    <t>d/h</t>
  </si>
  <si>
    <t>normaux</t>
  </si>
  <si>
    <t>skew</t>
  </si>
  <si>
    <t>norme</t>
  </si>
  <si>
    <t>Offset par rapport au plan median</t>
  </si>
  <si>
    <t>T/rad</t>
  </si>
  <si>
    <t>Harmonics variation (Jacobian)</t>
  </si>
  <si>
    <t>stdev</t>
  </si>
  <si>
    <t>erreur/stdev</t>
  </si>
  <si>
    <t>Score/(err_stdev)</t>
  </si>
  <si>
    <t>pole1</t>
  </si>
  <si>
    <t>pole2</t>
  </si>
  <si>
    <t>pole3</t>
  </si>
  <si>
    <t>pole4</t>
  </si>
  <si>
    <t>Score/norme</t>
  </si>
  <si>
    <t>Simulation de la position des bobines selon les poles de 1 à 4</t>
  </si>
  <si>
    <t>Protection sheets Thickness (mm)</t>
  </si>
  <si>
    <t>Déformation de la bobine (&lt;-&gt; calibre)</t>
  </si>
  <si>
    <t>Sur-contrainte réelle (MPa)</t>
  </si>
  <si>
    <t>ER</t>
  </si>
  <si>
    <r>
      <t>Mean size arrangement (</t>
    </r>
    <r>
      <rPr>
        <u val="single"/>
        <sz val="10"/>
        <rFont val="Symbol"/>
        <family val="1"/>
      </rPr>
      <t>m</t>
    </r>
    <r>
      <rPr>
        <u val="single"/>
        <sz val="10"/>
        <rFont val="Arial"/>
        <family val="0"/>
      </rPr>
      <t>m)</t>
    </r>
  </si>
  <si>
    <t>elargissement de la cavit due à la tole</t>
  </si>
  <si>
    <t xml:space="preserve">Sur_contrainte sur 80MPa </t>
  </si>
  <si>
    <t>Déformation de la bobine (&lt;-&gt;taille à 80Mpa)</t>
  </si>
  <si>
    <t>Mean value</t>
  </si>
  <si>
    <t>A3</t>
  </si>
  <si>
    <t>B3</t>
  </si>
  <si>
    <t>from Ap 0 to ?</t>
  </si>
  <si>
    <t xml:space="preserve">Calculation done by supposing the first coil is in pole 1. Final sorting is turned counterclockwise by </t>
  </si>
  <si>
    <t>Statistic</t>
  </si>
  <si>
    <t>QH Nr.:</t>
  </si>
  <si>
    <t>According to CERN's specification LHC-M-ES-0001 for field error naming conventions</t>
  </si>
  <si>
    <t>Aperture pole</t>
  </si>
  <si>
    <t xml:space="preserve"> connection end</t>
  </si>
  <si>
    <t xml:space="preserve"> * View from</t>
  </si>
  <si>
    <t xml:space="preserve"> = measurement position of the aperture</t>
  </si>
  <si>
    <t>* In the position</t>
  </si>
  <si>
    <t xml:space="preserve"> of aperture 1 of the magnets</t>
  </si>
  <si>
    <t>Minimum local Pre-stress :</t>
  </si>
  <si>
    <t>Ansicht</t>
  </si>
  <si>
    <t>Leadend</t>
  </si>
  <si>
    <t>PS = 0.87 montiert</t>
  </si>
  <si>
    <t>calculation-build with 0.87</t>
  </si>
  <si>
    <t>midplane Lotnr.:</t>
  </si>
  <si>
    <t>between to Coillegs Polyimidfilm 1 X 125µ on the protctionsheet length</t>
  </si>
  <si>
    <t>Moyenne Normal</t>
  </si>
  <si>
    <t>Moyenne skew</t>
  </si>
  <si>
    <t>Mini_stress</t>
  </si>
  <si>
    <t>Maxi_stress</t>
  </si>
  <si>
    <t>Score/Norme</t>
  </si>
  <si>
    <t>Stdev_b</t>
  </si>
  <si>
    <t>Stdev_a</t>
  </si>
  <si>
    <t>Score/Rap</t>
  </si>
  <si>
    <t>Rap Moy/Stdev</t>
  </si>
  <si>
    <t>Lower Limit Stress</t>
  </si>
  <si>
    <t>Upper Limit stress</t>
  </si>
  <si>
    <t>Sorting Status</t>
  </si>
  <si>
    <t>cas 1 &amp; Meas_Pos=1</t>
  </si>
  <si>
    <t>cas 2 &amp; Meas_Pos=1</t>
  </si>
  <si>
    <t>cas 3 &amp; Meas_Pos=1</t>
  </si>
  <si>
    <t>cas 4 &amp; Meas_Pos=1</t>
  </si>
  <si>
    <t>cas 5 &amp; Meas_Pos=1</t>
  </si>
  <si>
    <t>cas 6 &amp; Meas_Pos=1</t>
  </si>
  <si>
    <t>cas 1 &amp; Meas_Pos=2</t>
  </si>
  <si>
    <t>cas 2 &amp; Meas_Pos=2</t>
  </si>
  <si>
    <t>cas 3 &amp; Meas_Pos=2</t>
  </si>
  <si>
    <t>cas 4 &amp; Meas_Pos=2</t>
  </si>
  <si>
    <t>cas 5 &amp; Meas_Pos=2</t>
  </si>
  <si>
    <t>cas 6 &amp; Meas_Pos=2</t>
  </si>
  <si>
    <t>cas 1 &amp; Meas_Pos=3</t>
  </si>
  <si>
    <t>cas 2 &amp; Meas_Pos=3</t>
  </si>
  <si>
    <t>cas 3 &amp; Meas_Pos=3</t>
  </si>
  <si>
    <t>cas 4 &amp; Meas_Pos=3</t>
  </si>
  <si>
    <t>cas 5 &amp; Meas_Pos=3</t>
  </si>
  <si>
    <t>cas 6 &amp; Meas_Pos=3</t>
  </si>
  <si>
    <t>cas 1 &amp; Meas_Pos=4</t>
  </si>
  <si>
    <t>cas 2 &amp; Meas_Pos=4</t>
  </si>
  <si>
    <t>cas 3 &amp; Meas_Pos=4</t>
  </si>
  <si>
    <t>cas 4 &amp; Meas_Pos=4</t>
  </si>
  <si>
    <t>cas 5 &amp; Meas_Pos=4</t>
  </si>
  <si>
    <t>cas 6 &amp; Meas_Pos=4</t>
  </si>
  <si>
    <t>cas 1 &amp; Meas_Pos=5</t>
  </si>
  <si>
    <t>cas 2 &amp; Meas_Pos=5</t>
  </si>
  <si>
    <t>cas 3 &amp; Meas_Pos=5</t>
  </si>
  <si>
    <t>cas 4 &amp; Meas_Pos=5</t>
  </si>
  <si>
    <t>cas 5 &amp; Meas_Pos=5</t>
  </si>
  <si>
    <t>cas 6 &amp; Meas_Pos=5</t>
  </si>
  <si>
    <t>cas 1 &amp; Meas_Pos=6</t>
  </si>
  <si>
    <t>cas 2 &amp; Meas_Pos=6</t>
  </si>
  <si>
    <t>cas 3 &amp; Meas_Pos=6</t>
  </si>
  <si>
    <t>cas 4 &amp; Meas_Pos=6</t>
  </si>
  <si>
    <t>cas 5 &amp; Meas_Pos=6</t>
  </si>
  <si>
    <t>cas 6 &amp; Meas_Pos=6</t>
  </si>
  <si>
    <t>cas 1</t>
  </si>
  <si>
    <t>cas 2</t>
  </si>
  <si>
    <t>cas 3</t>
  </si>
  <si>
    <t>cas 4</t>
  </si>
  <si>
    <t>cas 5</t>
  </si>
  <si>
    <t>cas 6</t>
  </si>
  <si>
    <t>Mittelwert Normal</t>
  </si>
  <si>
    <t>Mittelwert skew</t>
  </si>
  <si>
    <t>OK</t>
  </si>
  <si>
    <t>Macro date :10/11/2004</t>
  </si>
  <si>
    <t>made with heads -1 mm</t>
  </si>
  <si>
    <t>Cas 6</t>
  </si>
  <si>
    <t>AP 453</t>
  </si>
  <si>
    <t>4E14469A-1</t>
  </si>
</sst>
</file>

<file path=xl/styles.xml><?xml version="1.0" encoding="utf-8"?>
<styleSheet xmlns="http://schemas.openxmlformats.org/spreadsheetml/2006/main">
  <numFmts count="2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"/>
    <numFmt numFmtId="174" formatCode="#&quot;°&quot;"/>
    <numFmt numFmtId="175" formatCode="0&quot;°&quot;"/>
    <numFmt numFmtId="176" formatCode="0.0000"/>
  </numFmts>
  <fonts count="1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i/>
      <sz val="18"/>
      <color indexed="10"/>
      <name val="Arial"/>
      <family val="2"/>
    </font>
    <font>
      <u val="single"/>
      <sz val="10"/>
      <name val="Arial"/>
      <family val="0"/>
    </font>
    <font>
      <u val="single"/>
      <sz val="10"/>
      <name val="Symbol"/>
      <family val="1"/>
    </font>
    <font>
      <sz val="8"/>
      <name val="Tahoma"/>
      <family val="0"/>
    </font>
    <font>
      <b/>
      <sz val="8"/>
      <name val="Tahoma"/>
      <family val="0"/>
    </font>
    <font>
      <b/>
      <i/>
      <sz val="18"/>
      <name val="Arial"/>
      <family val="2"/>
    </font>
    <font>
      <b/>
      <sz val="10"/>
      <color indexed="20"/>
      <name val="Arial"/>
      <family val="2"/>
    </font>
    <font>
      <u val="single"/>
      <sz val="8"/>
      <name val="Tahoma"/>
      <family val="2"/>
    </font>
    <font>
      <b/>
      <sz val="12"/>
      <color indexed="16"/>
      <name val="Arial"/>
      <family val="2"/>
    </font>
    <font>
      <b/>
      <sz val="20"/>
      <name val="Arial"/>
      <family val="2"/>
    </font>
    <font>
      <b/>
      <i/>
      <sz val="12"/>
      <color indexed="10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 wrapText="1"/>
    </xf>
    <xf numFmtId="11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1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1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5" fillId="2" borderId="0" xfId="0" applyFont="1" applyFill="1" applyAlignment="1" applyProtection="1">
      <alignment/>
      <protection locked="0"/>
    </xf>
    <xf numFmtId="0" fontId="0" fillId="2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9" fontId="5" fillId="0" borderId="0" xfId="17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2" borderId="0" xfId="0" applyFont="1" applyFill="1" applyAlignment="1" applyProtection="1">
      <alignment horizontal="center"/>
      <protection locked="0"/>
    </xf>
    <xf numFmtId="0" fontId="1" fillId="2" borderId="0" xfId="0" applyFont="1" applyFill="1" applyAlignment="1" applyProtection="1">
      <alignment/>
      <protection locked="0"/>
    </xf>
    <xf numFmtId="0" fontId="1" fillId="3" borderId="0" xfId="0" applyFont="1" applyFill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2" borderId="1" xfId="0" applyFont="1" applyFill="1" applyBorder="1" applyAlignment="1" applyProtection="1">
      <alignment horizontal="left"/>
      <protection locked="0"/>
    </xf>
    <xf numFmtId="2" fontId="0" fillId="2" borderId="2" xfId="0" applyNumberFormat="1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76" fontId="0" fillId="2" borderId="0" xfId="0" applyNumberFormat="1" applyFont="1" applyFill="1" applyBorder="1" applyAlignment="1" applyProtection="1">
      <alignment horizontal="center"/>
      <protection locked="0"/>
    </xf>
    <xf numFmtId="0" fontId="0" fillId="2" borderId="4" xfId="0" applyFont="1" applyFill="1" applyBorder="1" applyAlignment="1" applyProtection="1">
      <alignment horizontal="left"/>
      <protection locked="0"/>
    </xf>
    <xf numFmtId="2" fontId="0" fillId="2" borderId="5" xfId="0" applyNumberFormat="1" applyFont="1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/>
      <protection locked="0"/>
    </xf>
    <xf numFmtId="0" fontId="1" fillId="0" borderId="7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2" borderId="4" xfId="0" applyFont="1" applyFill="1" applyBorder="1" applyAlignment="1" applyProtection="1">
      <alignment horizontal="left"/>
      <protection locked="0"/>
    </xf>
    <xf numFmtId="2" fontId="0" fillId="2" borderId="5" xfId="0" applyNumberFormat="1" applyFont="1" applyFill="1" applyBorder="1" applyAlignment="1" applyProtection="1">
      <alignment horizontal="center"/>
      <protection locked="0"/>
    </xf>
    <xf numFmtId="0" fontId="0" fillId="2" borderId="8" xfId="0" applyFont="1" applyFill="1" applyBorder="1" applyAlignment="1" applyProtection="1">
      <alignment horizontal="left"/>
      <protection locked="0"/>
    </xf>
    <xf numFmtId="2" fontId="0" fillId="2" borderId="9" xfId="0" applyNumberFormat="1" applyFont="1" applyFill="1" applyBorder="1" applyAlignment="1" applyProtection="1">
      <alignment horizontal="center"/>
      <protection locked="0"/>
    </xf>
    <xf numFmtId="0" fontId="1" fillId="2" borderId="10" xfId="0" applyFont="1" applyFill="1" applyBorder="1" applyAlignment="1" applyProtection="1">
      <alignment/>
      <protection locked="0"/>
    </xf>
    <xf numFmtId="0" fontId="0" fillId="2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2" fontId="0" fillId="0" borderId="11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1" xfId="0" applyFont="1" applyBorder="1" applyAlignment="1" applyProtection="1">
      <alignment/>
      <protection locked="0"/>
    </xf>
    <xf numFmtId="0" fontId="0" fillId="0" borderId="2" xfId="0" applyFont="1" applyBorder="1" applyAlignment="1" applyProtection="1">
      <alignment horizontal="center" wrapText="1"/>
      <protection locked="0"/>
    </xf>
    <xf numFmtId="0" fontId="0" fillId="0" borderId="3" xfId="0" applyFont="1" applyBorder="1" applyAlignment="1" applyProtection="1">
      <alignment horizontal="center" wrapText="1"/>
      <protection locked="0"/>
    </xf>
    <xf numFmtId="0" fontId="9" fillId="0" borderId="0" xfId="0" applyFont="1" applyFill="1" applyBorder="1" applyAlignment="1" applyProtection="1">
      <alignment horizontal="center" wrapText="1"/>
      <protection locked="0"/>
    </xf>
    <xf numFmtId="0" fontId="0" fillId="0" borderId="4" xfId="0" applyFont="1" applyBorder="1" applyAlignment="1" applyProtection="1">
      <alignment/>
      <protection locked="0"/>
    </xf>
    <xf numFmtId="173" fontId="0" fillId="0" borderId="5" xfId="0" applyNumberFormat="1" applyFont="1" applyBorder="1" applyAlignment="1" applyProtection="1">
      <alignment horizontal="center"/>
      <protection locked="0"/>
    </xf>
    <xf numFmtId="1" fontId="0" fillId="0" borderId="6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8" xfId="0" applyFont="1" applyBorder="1" applyAlignment="1" applyProtection="1">
      <alignment/>
      <protection locked="0"/>
    </xf>
    <xf numFmtId="173" fontId="0" fillId="0" borderId="9" xfId="0" applyNumberFormat="1" applyFont="1" applyBorder="1" applyAlignment="1" applyProtection="1">
      <alignment horizontal="center"/>
      <protection locked="0"/>
    </xf>
    <xf numFmtId="1" fontId="0" fillId="0" borderId="10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73" fontId="0" fillId="0" borderId="0" xfId="0" applyNumberFormat="1" applyFont="1" applyBorder="1" applyAlignment="1" applyProtection="1">
      <alignment horizontal="center"/>
      <protection locked="0"/>
    </xf>
    <xf numFmtId="2" fontId="0" fillId="0" borderId="0" xfId="0" applyNumberFormat="1" applyFont="1" applyAlignment="1" applyProtection="1">
      <alignment/>
      <protection locked="0"/>
    </xf>
    <xf numFmtId="172" fontId="0" fillId="0" borderId="1" xfId="0" applyNumberFormat="1" applyFont="1" applyBorder="1" applyAlignment="1" applyProtection="1">
      <alignment/>
      <protection locked="0"/>
    </xf>
    <xf numFmtId="1" fontId="0" fillId="0" borderId="2" xfId="0" applyNumberFormat="1" applyFont="1" applyBorder="1" applyAlignment="1" applyProtection="1">
      <alignment horizontal="center"/>
      <protection locked="0"/>
    </xf>
    <xf numFmtId="1" fontId="0" fillId="0" borderId="3" xfId="0" applyNumberFormat="1" applyFont="1" applyBorder="1" applyAlignment="1" applyProtection="1">
      <alignment horizontal="center"/>
      <protection locked="0"/>
    </xf>
    <xf numFmtId="172" fontId="0" fillId="0" borderId="4" xfId="0" applyNumberFormat="1" applyFont="1" applyBorder="1" applyAlignment="1" applyProtection="1">
      <alignment/>
      <protection locked="0"/>
    </xf>
    <xf numFmtId="2" fontId="0" fillId="0" borderId="5" xfId="0" applyNumberFormat="1" applyFont="1" applyBorder="1" applyAlignment="1" applyProtection="1">
      <alignment horizontal="center"/>
      <protection locked="0"/>
    </xf>
    <xf numFmtId="2" fontId="0" fillId="0" borderId="6" xfId="0" applyNumberFormat="1" applyFont="1" applyBorder="1" applyAlignment="1" applyProtection="1">
      <alignment horizontal="center"/>
      <protection locked="0"/>
    </xf>
    <xf numFmtId="172" fontId="0" fillId="0" borderId="8" xfId="0" applyNumberFormat="1" applyFont="1" applyBorder="1" applyAlignment="1" applyProtection="1">
      <alignment/>
      <protection locked="0"/>
    </xf>
    <xf numFmtId="2" fontId="0" fillId="0" borderId="9" xfId="0" applyNumberFormat="1" applyFont="1" applyBorder="1" applyAlignment="1" applyProtection="1">
      <alignment horizontal="center"/>
      <protection locked="0"/>
    </xf>
    <xf numFmtId="2" fontId="0" fillId="0" borderId="10" xfId="0" applyNumberFormat="1" applyFont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0" fontId="0" fillId="4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 wrapText="1"/>
      <protection locked="0"/>
    </xf>
    <xf numFmtId="0" fontId="0" fillId="0" borderId="0" xfId="0" applyFont="1" applyAlignment="1" applyProtection="1">
      <alignment horizontal="center" wrapText="1"/>
      <protection locked="0"/>
    </xf>
    <xf numFmtId="2" fontId="0" fillId="4" borderId="0" xfId="0" applyNumberFormat="1" applyFont="1" applyFill="1" applyAlignment="1" applyProtection="1">
      <alignment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2" fontId="0" fillId="0" borderId="0" xfId="0" applyNumberFormat="1" applyFont="1" applyAlignment="1" applyProtection="1">
      <alignment horizontal="center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10" fillId="0" borderId="12" xfId="0" applyFont="1" applyBorder="1" applyAlignment="1" applyProtection="1">
      <alignment/>
      <protection locked="0"/>
    </xf>
    <xf numFmtId="2" fontId="0" fillId="0" borderId="13" xfId="0" applyNumberFormat="1" applyFont="1" applyBorder="1" applyAlignment="1" applyProtection="1">
      <alignment/>
      <protection locked="0"/>
    </xf>
    <xf numFmtId="1" fontId="0" fillId="0" borderId="13" xfId="0" applyNumberFormat="1" applyFont="1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/>
      <protection locked="0"/>
    </xf>
    <xf numFmtId="175" fontId="10" fillId="0" borderId="14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19" xfId="0" applyFont="1" applyBorder="1" applyAlignment="1" applyProtection="1">
      <alignment/>
      <protection/>
    </xf>
    <xf numFmtId="0" fontId="0" fillId="0" borderId="18" xfId="0" applyFont="1" applyFill="1" applyBorder="1" applyAlignment="1" applyProtection="1">
      <alignment/>
      <protection/>
    </xf>
    <xf numFmtId="0" fontId="0" fillId="0" borderId="20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21" xfId="0" applyFont="1" applyBorder="1" applyAlignment="1" applyProtection="1">
      <alignment/>
      <protection/>
    </xf>
    <xf numFmtId="0" fontId="0" fillId="0" borderId="0" xfId="0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0" fontId="0" fillId="0" borderId="0" xfId="0" applyFont="1" applyAlignment="1" applyProtection="1">
      <alignment horizontal="right"/>
      <protection/>
    </xf>
    <xf numFmtId="0" fontId="15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right"/>
      <protection/>
    </xf>
    <xf numFmtId="0" fontId="2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1" fillId="0" borderId="22" xfId="0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6</xdr:row>
      <xdr:rowOff>38100</xdr:rowOff>
    </xdr:from>
    <xdr:to>
      <xdr:col>10</xdr:col>
      <xdr:colOff>447675</xdr:colOff>
      <xdr:row>20</xdr:row>
      <xdr:rowOff>28575</xdr:rowOff>
    </xdr:to>
    <xdr:grpSp>
      <xdr:nvGrpSpPr>
        <xdr:cNvPr id="1" name="Group 115"/>
        <xdr:cNvGrpSpPr>
          <a:grpSpLocks/>
        </xdr:cNvGrpSpPr>
      </xdr:nvGrpSpPr>
      <xdr:grpSpPr>
        <a:xfrm>
          <a:off x="4953000" y="1095375"/>
          <a:ext cx="3305175" cy="3114675"/>
          <a:chOff x="516" y="115"/>
          <a:chExt cx="345" cy="310"/>
        </a:xfrm>
        <a:solidFill>
          <a:srgbClr val="FFFFFF"/>
        </a:solidFill>
      </xdr:grpSpPr>
      <xdr:grpSp>
        <xdr:nvGrpSpPr>
          <xdr:cNvPr id="2" name="Group 46"/>
          <xdr:cNvGrpSpPr>
            <a:grpSpLocks/>
          </xdr:cNvGrpSpPr>
        </xdr:nvGrpSpPr>
        <xdr:grpSpPr>
          <a:xfrm>
            <a:off x="516" y="120"/>
            <a:ext cx="289" cy="305"/>
            <a:chOff x="142" y="381"/>
            <a:chExt cx="320" cy="323"/>
          </a:xfrm>
          <a:solidFill>
            <a:srgbClr val="FFFFFF"/>
          </a:solidFill>
        </xdr:grpSpPr>
        <xdr:sp>
          <xdr:nvSpPr>
            <xdr:cNvPr id="3" name="Oval 47"/>
            <xdr:cNvSpPr>
              <a:spLocks/>
            </xdr:cNvSpPr>
          </xdr:nvSpPr>
          <xdr:spPr>
            <a:xfrm>
              <a:off x="143" y="382"/>
              <a:ext cx="317" cy="31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48"/>
            <xdr:cNvSpPr>
              <a:spLocks/>
            </xdr:cNvSpPr>
          </xdr:nvSpPr>
          <xdr:spPr>
            <a:xfrm rot="19650080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49"/>
            <xdr:cNvSpPr>
              <a:spLocks/>
            </xdr:cNvSpPr>
          </xdr:nvSpPr>
          <xdr:spPr>
            <a:xfrm rot="1949918" flipV="1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50"/>
            <xdr:cNvSpPr>
              <a:spLocks/>
            </xdr:cNvSpPr>
          </xdr:nvSpPr>
          <xdr:spPr>
            <a:xfrm rot="1425008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51"/>
            <xdr:cNvSpPr>
              <a:spLocks/>
            </xdr:cNvSpPr>
          </xdr:nvSpPr>
          <xdr:spPr>
            <a:xfrm rot="18149919" flipV="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52"/>
            <xdr:cNvSpPr>
              <a:spLocks/>
            </xdr:cNvSpPr>
          </xdr:nvSpPr>
          <xdr:spPr>
            <a:xfrm>
              <a:off x="143" y="543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53"/>
            <xdr:cNvSpPr>
              <a:spLocks/>
            </xdr:cNvSpPr>
          </xdr:nvSpPr>
          <xdr:spPr>
            <a:xfrm rot="5400000">
              <a:off x="142" y="545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Oval 54"/>
            <xdr:cNvSpPr>
              <a:spLocks/>
            </xdr:cNvSpPr>
          </xdr:nvSpPr>
          <xdr:spPr>
            <a:xfrm>
              <a:off x="230" y="472"/>
              <a:ext cx="143" cy="13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Oval 55"/>
            <xdr:cNvSpPr>
              <a:spLocks/>
            </xdr:cNvSpPr>
          </xdr:nvSpPr>
          <xdr:spPr>
            <a:xfrm>
              <a:off x="190" y="432"/>
              <a:ext cx="226" cy="224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" name="TextBox 56"/>
          <xdr:cNvSpPr txBox="1">
            <a:spLocks noChangeArrowheads="1"/>
          </xdr:cNvSpPr>
        </xdr:nvSpPr>
        <xdr:spPr>
          <a:xfrm>
            <a:off x="730" y="263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13" name="TextBox 57"/>
          <xdr:cNvSpPr txBox="1">
            <a:spLocks noChangeArrowheads="1"/>
          </xdr:cNvSpPr>
        </xdr:nvSpPr>
        <xdr:spPr>
          <a:xfrm>
            <a:off x="639" y="145"/>
            <a:ext cx="15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</a:t>
            </a:r>
          </a:p>
        </xdr:txBody>
      </xdr:sp>
      <xdr:sp>
        <xdr:nvSpPr>
          <xdr:cNvPr id="14" name="TextBox 58"/>
          <xdr:cNvSpPr txBox="1">
            <a:spLocks noChangeArrowheads="1"/>
          </xdr:cNvSpPr>
        </xdr:nvSpPr>
        <xdr:spPr>
          <a:xfrm>
            <a:off x="643" y="184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15" name="TextBox 59"/>
          <xdr:cNvSpPr txBox="1">
            <a:spLocks noChangeArrowheads="1"/>
          </xdr:cNvSpPr>
        </xdr:nvSpPr>
        <xdr:spPr>
          <a:xfrm>
            <a:off x="643" y="351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16" name="TextBox 60"/>
          <xdr:cNvSpPr txBox="1">
            <a:spLocks noChangeArrowheads="1"/>
          </xdr:cNvSpPr>
        </xdr:nvSpPr>
        <xdr:spPr>
          <a:xfrm>
            <a:off x="777" y="263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</a:t>
            </a:r>
          </a:p>
        </xdr:txBody>
      </xdr:sp>
      <xdr:sp>
        <xdr:nvSpPr>
          <xdr:cNvPr id="17" name="TextBox 61"/>
          <xdr:cNvSpPr txBox="1">
            <a:spLocks noChangeArrowheads="1"/>
          </xdr:cNvSpPr>
        </xdr:nvSpPr>
        <xdr:spPr>
          <a:xfrm>
            <a:off x="569" y="277"/>
            <a:ext cx="18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8" name="TextBox 62"/>
          <xdr:cNvSpPr txBox="1">
            <a:spLocks noChangeArrowheads="1"/>
          </xdr:cNvSpPr>
        </xdr:nvSpPr>
        <xdr:spPr>
          <a:xfrm>
            <a:off x="643" y="375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19" name="TextBox 63"/>
          <xdr:cNvSpPr txBox="1">
            <a:spLocks noChangeArrowheads="1"/>
          </xdr:cNvSpPr>
        </xdr:nvSpPr>
        <xdr:spPr>
          <a:xfrm>
            <a:off x="544" y="283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20" name="Line 64"/>
          <xdr:cNvSpPr>
            <a:spLocks/>
          </xdr:cNvSpPr>
        </xdr:nvSpPr>
        <xdr:spPr>
          <a:xfrm flipV="1">
            <a:off x="745" y="261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65"/>
          <xdr:cNvSpPr>
            <a:spLocks/>
          </xdr:cNvSpPr>
        </xdr:nvSpPr>
        <xdr:spPr>
          <a:xfrm flipV="1">
            <a:off x="793" y="257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66"/>
          <xdr:cNvSpPr>
            <a:spLocks/>
          </xdr:cNvSpPr>
        </xdr:nvSpPr>
        <xdr:spPr>
          <a:xfrm rot="16200000" flipV="1">
            <a:off x="649" y="18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67"/>
          <xdr:cNvSpPr>
            <a:spLocks/>
          </xdr:cNvSpPr>
        </xdr:nvSpPr>
        <xdr:spPr>
          <a:xfrm rot="16200000" flipV="1">
            <a:off x="645" y="152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68"/>
          <xdr:cNvSpPr>
            <a:spLocks/>
          </xdr:cNvSpPr>
        </xdr:nvSpPr>
        <xdr:spPr>
          <a:xfrm>
            <a:off x="585" y="27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69"/>
          <xdr:cNvSpPr>
            <a:spLocks/>
          </xdr:cNvSpPr>
        </xdr:nvSpPr>
        <xdr:spPr>
          <a:xfrm>
            <a:off x="536" y="274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70"/>
          <xdr:cNvSpPr>
            <a:spLocks/>
          </xdr:cNvSpPr>
        </xdr:nvSpPr>
        <xdr:spPr>
          <a:xfrm rot="5400000" flipH="1" flipV="1">
            <a:off x="665" y="35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71"/>
          <xdr:cNvSpPr>
            <a:spLocks/>
          </xdr:cNvSpPr>
        </xdr:nvSpPr>
        <xdr:spPr>
          <a:xfrm rot="5400000" flipH="1" flipV="1">
            <a:off x="665" y="387"/>
            <a:ext cx="0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Box 72"/>
          <xdr:cNvSpPr txBox="1">
            <a:spLocks noChangeArrowheads="1"/>
          </xdr:cNvSpPr>
        </xdr:nvSpPr>
        <xdr:spPr>
          <a:xfrm>
            <a:off x="718" y="185"/>
            <a:ext cx="44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2</a:t>
            </a:r>
          </a:p>
        </xdr:txBody>
      </xdr:sp>
      <xdr:sp>
        <xdr:nvSpPr>
          <xdr:cNvPr id="29" name="TextBox 73"/>
          <xdr:cNvSpPr txBox="1">
            <a:spLocks noChangeArrowheads="1"/>
          </xdr:cNvSpPr>
        </xdr:nvSpPr>
        <xdr:spPr>
          <a:xfrm>
            <a:off x="567" y="185"/>
            <a:ext cx="43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3</a:t>
            </a:r>
          </a:p>
        </xdr:txBody>
      </xdr:sp>
      <xdr:sp>
        <xdr:nvSpPr>
          <xdr:cNvPr id="30" name="TextBox 74"/>
          <xdr:cNvSpPr txBox="1">
            <a:spLocks noChangeArrowheads="1"/>
          </xdr:cNvSpPr>
        </xdr:nvSpPr>
        <xdr:spPr>
          <a:xfrm>
            <a:off x="559" y="350"/>
            <a:ext cx="43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4</a:t>
            </a:r>
          </a:p>
        </xdr:txBody>
      </xdr:sp>
      <xdr:sp>
        <xdr:nvSpPr>
          <xdr:cNvPr id="31" name="TextBox 75"/>
          <xdr:cNvSpPr txBox="1">
            <a:spLocks noChangeArrowheads="1"/>
          </xdr:cNvSpPr>
        </xdr:nvSpPr>
        <xdr:spPr>
          <a:xfrm>
            <a:off x="719" y="344"/>
            <a:ext cx="56" cy="2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Pole 1</a:t>
            </a:r>
          </a:p>
        </xdr:txBody>
      </xdr:sp>
      <xdr:sp>
        <xdr:nvSpPr>
          <xdr:cNvPr id="32" name="TextBox 76"/>
          <xdr:cNvSpPr txBox="1">
            <a:spLocks noChangeArrowheads="1"/>
          </xdr:cNvSpPr>
        </xdr:nvSpPr>
        <xdr:spPr>
          <a:xfrm>
            <a:off x="623" y="258"/>
            <a:ext cx="68" cy="3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Horizontal 
Plane</a:t>
            </a:r>
          </a:p>
        </xdr:txBody>
      </xdr:sp>
      <xdr:sp>
        <xdr:nvSpPr>
          <xdr:cNvPr id="33" name="Rectangle 108"/>
          <xdr:cNvSpPr>
            <a:spLocks/>
          </xdr:cNvSpPr>
        </xdr:nvSpPr>
        <xdr:spPr>
          <a:xfrm>
            <a:off x="727" y="288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109"/>
          <xdr:cNvSpPr>
            <a:spLocks/>
          </xdr:cNvSpPr>
        </xdr:nvSpPr>
        <xdr:spPr>
          <a:xfrm>
            <a:off x="725" y="240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TextBox 110"/>
          <xdr:cNvSpPr txBox="1">
            <a:spLocks noChangeArrowheads="1"/>
          </xdr:cNvSpPr>
        </xdr:nvSpPr>
        <xdr:spPr>
          <a:xfrm>
            <a:off x="773" y="115"/>
            <a:ext cx="88" cy="56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current leads after connection box</a:t>
            </a:r>
          </a:p>
        </xdr:txBody>
      </xdr:sp>
      <xdr:sp>
        <xdr:nvSpPr>
          <xdr:cNvPr id="36" name="Line 111"/>
          <xdr:cNvSpPr>
            <a:spLocks/>
          </xdr:cNvSpPr>
        </xdr:nvSpPr>
        <xdr:spPr>
          <a:xfrm flipH="1">
            <a:off x="763" y="169"/>
            <a:ext cx="36" cy="68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112"/>
          <xdr:cNvSpPr>
            <a:spLocks/>
          </xdr:cNvSpPr>
        </xdr:nvSpPr>
        <xdr:spPr>
          <a:xfrm>
            <a:off x="600" y="274"/>
            <a:ext cx="1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419100</xdr:colOff>
      <xdr:row>15</xdr:row>
      <xdr:rowOff>66675</xdr:rowOff>
    </xdr:from>
    <xdr:to>
      <xdr:col>10</xdr:col>
      <xdr:colOff>295275</xdr:colOff>
      <xdr:row>16</xdr:row>
      <xdr:rowOff>133350</xdr:rowOff>
    </xdr:to>
    <xdr:sp>
      <xdr:nvSpPr>
        <xdr:cNvPr id="38" name="TextBox 77"/>
        <xdr:cNvSpPr txBox="1">
          <a:spLocks noChangeArrowheads="1"/>
        </xdr:cNvSpPr>
      </xdr:nvSpPr>
      <xdr:spPr>
        <a:xfrm>
          <a:off x="7467600" y="2943225"/>
          <a:ext cx="6381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123.4 LR</a:t>
          </a:r>
        </a:p>
      </xdr:txBody>
    </xdr:sp>
    <xdr:clientData/>
  </xdr:twoCellAnchor>
  <xdr:twoCellAnchor>
    <xdr:from>
      <xdr:col>7</xdr:col>
      <xdr:colOff>133350</xdr:colOff>
      <xdr:row>19</xdr:row>
      <xdr:rowOff>0</xdr:rowOff>
    </xdr:from>
    <xdr:to>
      <xdr:col>7</xdr:col>
      <xdr:colOff>771525</xdr:colOff>
      <xdr:row>20</xdr:row>
      <xdr:rowOff>38100</xdr:rowOff>
    </xdr:to>
    <xdr:sp>
      <xdr:nvSpPr>
        <xdr:cNvPr id="39" name="TextBox 78"/>
        <xdr:cNvSpPr txBox="1">
          <a:spLocks noChangeArrowheads="1"/>
        </xdr:cNvSpPr>
      </xdr:nvSpPr>
      <xdr:spPr>
        <a:xfrm>
          <a:off x="5467350" y="40195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148.9 LR</a:t>
          </a:r>
        </a:p>
      </xdr:txBody>
    </xdr:sp>
    <xdr:clientData/>
  </xdr:twoCellAnchor>
  <xdr:twoCellAnchor>
    <xdr:from>
      <xdr:col>8</xdr:col>
      <xdr:colOff>266700</xdr:colOff>
      <xdr:row>18</xdr:row>
      <xdr:rowOff>152400</xdr:rowOff>
    </xdr:from>
    <xdr:to>
      <xdr:col>9</xdr:col>
      <xdr:colOff>66675</xdr:colOff>
      <xdr:row>20</xdr:row>
      <xdr:rowOff>28575</xdr:rowOff>
    </xdr:to>
    <xdr:sp>
      <xdr:nvSpPr>
        <xdr:cNvPr id="40" name="TextBox 79"/>
        <xdr:cNvSpPr txBox="1">
          <a:spLocks noChangeArrowheads="1"/>
        </xdr:cNvSpPr>
      </xdr:nvSpPr>
      <xdr:spPr>
        <a:xfrm>
          <a:off x="6477000" y="40100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114.4 LL</a:t>
          </a:r>
        </a:p>
      </xdr:txBody>
    </xdr:sp>
    <xdr:clientData/>
  </xdr:twoCellAnchor>
  <xdr:twoCellAnchor>
    <xdr:from>
      <xdr:col>8</xdr:col>
      <xdr:colOff>228600</xdr:colOff>
      <xdr:row>6</xdr:row>
      <xdr:rowOff>57150</xdr:rowOff>
    </xdr:from>
    <xdr:to>
      <xdr:col>9</xdr:col>
      <xdr:colOff>28575</xdr:colOff>
      <xdr:row>7</xdr:row>
      <xdr:rowOff>104775</xdr:rowOff>
    </xdr:to>
    <xdr:sp>
      <xdr:nvSpPr>
        <xdr:cNvPr id="41" name="TextBox 80"/>
        <xdr:cNvSpPr txBox="1">
          <a:spLocks noChangeArrowheads="1"/>
        </xdr:cNvSpPr>
      </xdr:nvSpPr>
      <xdr:spPr>
        <a:xfrm>
          <a:off x="6438900" y="1114425"/>
          <a:ext cx="6381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118.1 LR</a:t>
          </a:r>
        </a:p>
      </xdr:txBody>
    </xdr:sp>
    <xdr:clientData/>
  </xdr:twoCellAnchor>
  <xdr:twoCellAnchor>
    <xdr:from>
      <xdr:col>5</xdr:col>
      <xdr:colOff>857250</xdr:colOff>
      <xdr:row>11</xdr:row>
      <xdr:rowOff>104775</xdr:rowOff>
    </xdr:from>
    <xdr:to>
      <xdr:col>6</xdr:col>
      <xdr:colOff>619125</xdr:colOff>
      <xdr:row>12</xdr:row>
      <xdr:rowOff>142875</xdr:rowOff>
    </xdr:to>
    <xdr:sp>
      <xdr:nvSpPr>
        <xdr:cNvPr id="42" name="TextBox 81"/>
        <xdr:cNvSpPr txBox="1">
          <a:spLocks noChangeArrowheads="1"/>
        </xdr:cNvSpPr>
      </xdr:nvSpPr>
      <xdr:spPr>
        <a:xfrm>
          <a:off x="4657725" y="21431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126.8 LR</a:t>
          </a:r>
        </a:p>
      </xdr:txBody>
    </xdr:sp>
    <xdr:clientData/>
  </xdr:twoCellAnchor>
  <xdr:twoCellAnchor>
    <xdr:from>
      <xdr:col>7</xdr:col>
      <xdr:colOff>209550</xdr:colOff>
      <xdr:row>6</xdr:row>
      <xdr:rowOff>57150</xdr:rowOff>
    </xdr:from>
    <xdr:to>
      <xdr:col>7</xdr:col>
      <xdr:colOff>847725</xdr:colOff>
      <xdr:row>7</xdr:row>
      <xdr:rowOff>95250</xdr:rowOff>
    </xdr:to>
    <xdr:sp>
      <xdr:nvSpPr>
        <xdr:cNvPr id="43" name="TextBox 82"/>
        <xdr:cNvSpPr txBox="1">
          <a:spLocks noChangeArrowheads="1"/>
        </xdr:cNvSpPr>
      </xdr:nvSpPr>
      <xdr:spPr>
        <a:xfrm>
          <a:off x="5543550" y="11144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104.8 LL</a:t>
          </a:r>
        </a:p>
      </xdr:txBody>
    </xdr:sp>
    <xdr:clientData/>
  </xdr:twoCellAnchor>
  <xdr:twoCellAnchor>
    <xdr:from>
      <xdr:col>6</xdr:col>
      <xdr:colOff>0</xdr:colOff>
      <xdr:row>15</xdr:row>
      <xdr:rowOff>66675</xdr:rowOff>
    </xdr:from>
    <xdr:to>
      <xdr:col>6</xdr:col>
      <xdr:colOff>638175</xdr:colOff>
      <xdr:row>16</xdr:row>
      <xdr:rowOff>104775</xdr:rowOff>
    </xdr:to>
    <xdr:sp>
      <xdr:nvSpPr>
        <xdr:cNvPr id="44" name="TextBox 83"/>
        <xdr:cNvSpPr txBox="1">
          <a:spLocks noChangeArrowheads="1"/>
        </xdr:cNvSpPr>
      </xdr:nvSpPr>
      <xdr:spPr>
        <a:xfrm>
          <a:off x="4676775" y="29432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135.0 LL</a:t>
          </a:r>
        </a:p>
      </xdr:txBody>
    </xdr:sp>
    <xdr:clientData/>
  </xdr:twoCellAnchor>
  <xdr:twoCellAnchor>
    <xdr:from>
      <xdr:col>9</xdr:col>
      <xdr:colOff>428625</xdr:colOff>
      <xdr:row>11</xdr:row>
      <xdr:rowOff>38100</xdr:rowOff>
    </xdr:from>
    <xdr:to>
      <xdr:col>10</xdr:col>
      <xdr:colOff>304800</xdr:colOff>
      <xdr:row>12</xdr:row>
      <xdr:rowOff>95250</xdr:rowOff>
    </xdr:to>
    <xdr:sp>
      <xdr:nvSpPr>
        <xdr:cNvPr id="45" name="TextBox 84"/>
        <xdr:cNvSpPr txBox="1">
          <a:spLocks noChangeArrowheads="1"/>
        </xdr:cNvSpPr>
      </xdr:nvSpPr>
      <xdr:spPr>
        <a:xfrm>
          <a:off x="7477125" y="2076450"/>
          <a:ext cx="638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107.8 LL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W118"/>
  <sheetViews>
    <sheetView workbookViewId="0" topLeftCell="A1">
      <selection activeCell="B48" sqref="B48"/>
    </sheetView>
  </sheetViews>
  <sheetFormatPr defaultColWidth="11.421875" defaultRowHeight="12.75"/>
  <cols>
    <col min="1" max="1" width="11.421875" style="14" customWidth="1"/>
    <col min="2" max="2" width="16.28125" style="15" customWidth="1"/>
    <col min="3" max="3" width="12.421875" style="14" customWidth="1"/>
    <col min="4" max="4" width="13.57421875" style="14" customWidth="1"/>
    <col min="5" max="5" width="11.421875" style="14" customWidth="1"/>
    <col min="6" max="6" width="12.8515625" style="14" customWidth="1"/>
    <col min="7" max="7" width="10.8515625" style="14" customWidth="1"/>
    <col min="8" max="10" width="11.421875" style="14" customWidth="1"/>
    <col min="11" max="11" width="10.421875" style="14" customWidth="1"/>
    <col min="12" max="21" width="11.421875" style="14" customWidth="1"/>
    <col min="22" max="23" width="11.421875" style="1" customWidth="1"/>
    <col min="24" max="24" width="11.421875" style="14" customWidth="1"/>
    <col min="25" max="25" width="7.140625" style="14" customWidth="1"/>
    <col min="26" max="26" width="14.28125" style="14" customWidth="1"/>
    <col min="27" max="27" width="11.421875" style="14" customWidth="1"/>
    <col min="28" max="28" width="14.7109375" style="14" customWidth="1"/>
    <col min="29" max="16384" width="11.421875" style="14" customWidth="1"/>
  </cols>
  <sheetData>
    <row r="1" spans="2:23" s="3" customFormat="1" ht="12.75">
      <c r="B1" s="2"/>
      <c r="H1" s="3" t="s">
        <v>30</v>
      </c>
      <c r="J1" s="3" t="s">
        <v>31</v>
      </c>
      <c r="L1" s="3" t="s">
        <v>32</v>
      </c>
      <c r="N1" s="3" t="s">
        <v>33</v>
      </c>
      <c r="P1" s="3" t="s">
        <v>34</v>
      </c>
      <c r="R1" s="3" t="s">
        <v>35</v>
      </c>
      <c r="T1" s="3" t="s">
        <v>36</v>
      </c>
      <c r="V1" s="4"/>
      <c r="W1" s="4"/>
    </row>
    <row r="2" spans="2:23" s="3" customFormat="1" ht="12.75">
      <c r="B2" s="2"/>
      <c r="E2" s="3" t="s">
        <v>3</v>
      </c>
      <c r="V2" s="4"/>
      <c r="W2" s="4"/>
    </row>
    <row r="3" spans="2:23" s="3" customFormat="1" ht="12.75">
      <c r="B3" s="2"/>
      <c r="E3" s="3" t="s">
        <v>4</v>
      </c>
      <c r="H3" s="3" t="s">
        <v>5</v>
      </c>
      <c r="I3" s="3" t="s">
        <v>6</v>
      </c>
      <c r="J3" s="3" t="s">
        <v>5</v>
      </c>
      <c r="K3" s="3" t="s">
        <v>6</v>
      </c>
      <c r="L3" s="3" t="s">
        <v>5</v>
      </c>
      <c r="M3" s="3" t="s">
        <v>6</v>
      </c>
      <c r="N3" s="3" t="s">
        <v>5</v>
      </c>
      <c r="O3" s="3" t="s">
        <v>6</v>
      </c>
      <c r="P3" s="3" t="s">
        <v>5</v>
      </c>
      <c r="Q3" s="3" t="s">
        <v>6</v>
      </c>
      <c r="R3" s="3" t="s">
        <v>5</v>
      </c>
      <c r="S3" s="3" t="s">
        <v>6</v>
      </c>
      <c r="T3" s="3" t="s">
        <v>5</v>
      </c>
      <c r="U3" s="3" t="s">
        <v>6</v>
      </c>
      <c r="V3" s="4" t="s">
        <v>5</v>
      </c>
      <c r="W3" s="4" t="s">
        <v>6</v>
      </c>
    </row>
    <row r="4" spans="2:23" s="3" customFormat="1" ht="12.75">
      <c r="B4" s="2"/>
      <c r="E4" s="3">
        <v>1</v>
      </c>
      <c r="H4" s="3">
        <v>-8.96604E-11</v>
      </c>
      <c r="I4" s="3">
        <v>9.27348E-11</v>
      </c>
      <c r="J4" s="3">
        <v>-8.96604E-11</v>
      </c>
      <c r="K4" s="3" t="s">
        <v>23</v>
      </c>
      <c r="L4" s="3">
        <v>-8.96604E-11</v>
      </c>
      <c r="M4" s="3" t="s">
        <v>23</v>
      </c>
      <c r="N4" s="3">
        <v>-8.96604E-11</v>
      </c>
      <c r="O4" s="3">
        <v>9.27348E-11</v>
      </c>
      <c r="P4" s="3">
        <v>-8.96604E-11</v>
      </c>
      <c r="Q4" s="3">
        <v>9.27348E-11</v>
      </c>
      <c r="R4" s="3">
        <v>-8.96604E-11</v>
      </c>
      <c r="S4" s="3">
        <v>9.27348E-11</v>
      </c>
      <c r="T4" s="3">
        <v>-8.96604E-11</v>
      </c>
      <c r="U4" s="3">
        <v>9.27348E-11</v>
      </c>
      <c r="V4" s="3">
        <v>-8.96604E-11</v>
      </c>
      <c r="W4" s="3">
        <v>9.27348E-11</v>
      </c>
    </row>
    <row r="5" spans="2:23" s="3" customFormat="1" ht="12.75">
      <c r="B5" s="2"/>
      <c r="E5" s="3">
        <v>2</v>
      </c>
      <c r="H5" s="3">
        <v>0.000319438</v>
      </c>
      <c r="I5" s="3">
        <v>-2.7452E-10</v>
      </c>
      <c r="J5" s="3">
        <v>0.000319438</v>
      </c>
      <c r="K5" s="3" t="s">
        <v>24</v>
      </c>
      <c r="L5" s="3">
        <v>0.000319438</v>
      </c>
      <c r="M5" s="3" t="s">
        <v>24</v>
      </c>
      <c r="N5" s="3">
        <v>0.000319438</v>
      </c>
      <c r="O5" s="3">
        <v>-2.7452E-10</v>
      </c>
      <c r="P5" s="3">
        <v>0.000319438</v>
      </c>
      <c r="Q5" s="3">
        <v>-2.7452E-10</v>
      </c>
      <c r="R5" s="3">
        <v>0.000319438</v>
      </c>
      <c r="S5" s="3">
        <v>-2.7452E-10</v>
      </c>
      <c r="T5" s="3">
        <v>0.000319438</v>
      </c>
      <c r="U5" s="3">
        <v>-2.7452E-10</v>
      </c>
      <c r="V5" s="3">
        <v>0.000319438</v>
      </c>
      <c r="W5" s="3">
        <v>-2.7452E-10</v>
      </c>
    </row>
    <row r="6" spans="2:23" s="3" customFormat="1" ht="12.75">
      <c r="B6" s="2"/>
      <c r="E6" s="3">
        <v>3</v>
      </c>
      <c r="H6" s="3">
        <v>0.000879364</v>
      </c>
      <c r="I6" s="3">
        <v>0.000601288</v>
      </c>
      <c r="J6" s="3">
        <v>0.000879364</v>
      </c>
      <c r="K6" s="3">
        <v>0.000601288</v>
      </c>
      <c r="L6" s="3">
        <v>0.000879364</v>
      </c>
      <c r="M6" s="3">
        <v>0.000601288</v>
      </c>
      <c r="N6" s="3">
        <v>0.000879364</v>
      </c>
      <c r="O6" s="3">
        <v>0.000601288</v>
      </c>
      <c r="P6" s="3">
        <v>0.000879364</v>
      </c>
      <c r="Q6" s="3">
        <v>0.000601288</v>
      </c>
      <c r="R6" s="3">
        <v>0.000879364</v>
      </c>
      <c r="S6" s="3">
        <v>0.000601288</v>
      </c>
      <c r="T6" s="3">
        <v>0.000879364</v>
      </c>
      <c r="U6" s="3">
        <v>0.000601288</v>
      </c>
      <c r="V6" s="3">
        <v>0.000879364</v>
      </c>
      <c r="W6" s="3">
        <v>0.000601288</v>
      </c>
    </row>
    <row r="7" spans="2:23" s="3" customFormat="1" ht="12.75">
      <c r="B7" s="2"/>
      <c r="E7" s="3">
        <v>4</v>
      </c>
      <c r="H7" s="3">
        <v>9.24253E-05</v>
      </c>
      <c r="I7" s="3">
        <v>0.000325827</v>
      </c>
      <c r="J7" s="3">
        <v>9.24253E-05</v>
      </c>
      <c r="K7" s="3">
        <v>0.000325827</v>
      </c>
      <c r="L7" s="3">
        <v>9.24253E-05</v>
      </c>
      <c r="M7" s="3">
        <v>0.000325827</v>
      </c>
      <c r="N7" s="3">
        <v>9.24253E-05</v>
      </c>
      <c r="O7" s="3">
        <v>0.000325827</v>
      </c>
      <c r="P7" s="3">
        <v>9.24253E-05</v>
      </c>
      <c r="Q7" s="3">
        <v>0.000325827</v>
      </c>
      <c r="R7" s="3">
        <v>9.24253E-05</v>
      </c>
      <c r="S7" s="3">
        <v>0.000325827</v>
      </c>
      <c r="T7" s="3">
        <v>9.24253E-05</v>
      </c>
      <c r="U7" s="3">
        <v>0.000325827</v>
      </c>
      <c r="V7" s="3">
        <v>9.24253E-05</v>
      </c>
      <c r="W7" s="3">
        <v>0.000325827</v>
      </c>
    </row>
    <row r="8" spans="2:23" s="3" customFormat="1" ht="12.75">
      <c r="B8" s="2"/>
      <c r="E8" s="3">
        <v>5</v>
      </c>
      <c r="H8" s="3">
        <v>-3.91724E-05</v>
      </c>
      <c r="I8" s="3">
        <v>0.000161302</v>
      </c>
      <c r="J8" s="3">
        <v>-3.91724E-05</v>
      </c>
      <c r="K8" s="3">
        <v>0.000161302</v>
      </c>
      <c r="L8" s="3">
        <v>-3.91724E-05</v>
      </c>
      <c r="M8" s="3">
        <v>0.000161302</v>
      </c>
      <c r="N8" s="3">
        <v>-3.91724E-05</v>
      </c>
      <c r="O8" s="3">
        <v>0.000161302</v>
      </c>
      <c r="P8" s="3">
        <v>-3.91724E-05</v>
      </c>
      <c r="Q8" s="3">
        <v>0.000161302</v>
      </c>
      <c r="R8" s="3">
        <v>-3.91724E-05</v>
      </c>
      <c r="S8" s="3">
        <v>0.000161302</v>
      </c>
      <c r="T8" s="3">
        <v>-3.91724E-05</v>
      </c>
      <c r="U8" s="3">
        <v>0.000161302</v>
      </c>
      <c r="V8" s="3">
        <v>-3.91724E-05</v>
      </c>
      <c r="W8" s="3">
        <v>0.000161302</v>
      </c>
    </row>
    <row r="9" spans="2:23" s="3" customFormat="1" ht="12.75">
      <c r="B9" s="2"/>
      <c r="E9" s="3">
        <v>6</v>
      </c>
      <c r="H9" s="3">
        <v>3.92438</v>
      </c>
      <c r="I9" s="3">
        <v>-1.72103E-05</v>
      </c>
      <c r="J9" s="3">
        <v>3.92438</v>
      </c>
      <c r="K9" s="3">
        <v>-1.72103E-05</v>
      </c>
      <c r="L9" s="3">
        <v>3.92438</v>
      </c>
      <c r="M9" s="3">
        <v>-1.72103E-05</v>
      </c>
      <c r="N9" s="3">
        <v>3.92438</v>
      </c>
      <c r="O9" s="3">
        <v>-1.72103E-05</v>
      </c>
      <c r="P9" s="3">
        <v>3.92438</v>
      </c>
      <c r="Q9" s="3">
        <v>-1.72103E-05</v>
      </c>
      <c r="R9" s="3">
        <v>3.92438</v>
      </c>
      <c r="S9" s="3">
        <v>-1.72103E-05</v>
      </c>
      <c r="T9" s="3">
        <v>3.92438</v>
      </c>
      <c r="U9" s="3">
        <v>-1.72103E-05</v>
      </c>
      <c r="V9" s="3">
        <v>3.92438</v>
      </c>
      <c r="W9" s="3">
        <v>-1.72103E-05</v>
      </c>
    </row>
    <row r="10" spans="2:23" s="3" customFormat="1" ht="12.75">
      <c r="B10" s="2"/>
      <c r="E10" s="3">
        <v>7</v>
      </c>
      <c r="H10" s="3">
        <v>-2.33051E-05</v>
      </c>
      <c r="I10" s="3">
        <v>-3.89739E-05</v>
      </c>
      <c r="J10" s="3">
        <v>-2.33051E-05</v>
      </c>
      <c r="K10" s="3">
        <v>-3.89739E-05</v>
      </c>
      <c r="L10" s="3">
        <v>-2.33051E-05</v>
      </c>
      <c r="M10" s="3">
        <v>-3.89739E-05</v>
      </c>
      <c r="N10" s="3">
        <v>-2.33051E-05</v>
      </c>
      <c r="O10" s="3">
        <v>-3.89739E-05</v>
      </c>
      <c r="P10" s="3">
        <v>-2.33051E-05</v>
      </c>
      <c r="Q10" s="3">
        <v>-3.89739E-05</v>
      </c>
      <c r="R10" s="3">
        <v>-2.33051E-05</v>
      </c>
      <c r="S10" s="3">
        <v>-3.89739E-05</v>
      </c>
      <c r="T10" s="3">
        <v>-2.33051E-05</v>
      </c>
      <c r="U10" s="3">
        <v>-3.89739E-05</v>
      </c>
      <c r="V10" s="3">
        <v>-2.33051E-05</v>
      </c>
      <c r="W10" s="3">
        <v>-3.89739E-05</v>
      </c>
    </row>
    <row r="11" spans="2:23" s="3" customFormat="1" ht="12.75">
      <c r="B11" s="2"/>
      <c r="E11" s="3">
        <v>8</v>
      </c>
      <c r="H11" s="3">
        <v>4.70052E-06</v>
      </c>
      <c r="I11" s="3">
        <v>-2.96402E-06</v>
      </c>
      <c r="J11" s="3">
        <v>4.70052E-06</v>
      </c>
      <c r="K11" s="3">
        <v>-2.96402E-06</v>
      </c>
      <c r="L11" s="3">
        <v>4.70052E-06</v>
      </c>
      <c r="M11" s="3">
        <v>-2.96402E-06</v>
      </c>
      <c r="N11" s="3">
        <v>4.70052E-06</v>
      </c>
      <c r="O11" s="3">
        <v>-2.96402E-06</v>
      </c>
      <c r="P11" s="3">
        <v>4.70052E-06</v>
      </c>
      <c r="Q11" s="3">
        <v>-2.96402E-06</v>
      </c>
      <c r="R11" s="3">
        <v>4.70052E-06</v>
      </c>
      <c r="S11" s="3">
        <v>-2.96402E-06</v>
      </c>
      <c r="T11" s="3">
        <v>4.70052E-06</v>
      </c>
      <c r="U11" s="3">
        <v>-2.96402E-06</v>
      </c>
      <c r="V11" s="3">
        <v>4.70052E-06</v>
      </c>
      <c r="W11" s="3">
        <v>-2.96402E-06</v>
      </c>
    </row>
    <row r="12" spans="2:23" s="3" customFormat="1" ht="12.75">
      <c r="B12" s="2"/>
      <c r="E12" s="3">
        <v>9</v>
      </c>
      <c r="H12" s="3">
        <v>-3.68081E-06</v>
      </c>
      <c r="I12" s="3">
        <v>3.48646E-06</v>
      </c>
      <c r="J12" s="3">
        <v>-3.68081E-06</v>
      </c>
      <c r="K12" s="3">
        <v>3.48646E-06</v>
      </c>
      <c r="L12" s="3">
        <v>-3.68081E-06</v>
      </c>
      <c r="M12" s="3">
        <v>3.48646E-06</v>
      </c>
      <c r="N12" s="3">
        <v>-3.68081E-06</v>
      </c>
      <c r="O12" s="3">
        <v>3.48646E-06</v>
      </c>
      <c r="P12" s="3">
        <v>-3.68081E-06</v>
      </c>
      <c r="Q12" s="3">
        <v>3.48646E-06</v>
      </c>
      <c r="R12" s="3">
        <v>-3.68081E-06</v>
      </c>
      <c r="S12" s="3">
        <v>3.48646E-06</v>
      </c>
      <c r="T12" s="3">
        <v>-3.68081E-06</v>
      </c>
      <c r="U12" s="3">
        <v>3.48646E-06</v>
      </c>
      <c r="V12" s="3">
        <v>-3.68081E-06</v>
      </c>
      <c r="W12" s="3">
        <v>3.48646E-06</v>
      </c>
    </row>
    <row r="13" spans="2:23" s="3" customFormat="1" ht="12.75">
      <c r="B13" s="2"/>
      <c r="E13" s="3">
        <v>10</v>
      </c>
      <c r="H13" s="3">
        <v>-0.200959</v>
      </c>
      <c r="I13" s="3">
        <v>-5.06254E-06</v>
      </c>
      <c r="J13" s="3">
        <v>-0.200959</v>
      </c>
      <c r="K13" s="3">
        <v>-5.06254E-06</v>
      </c>
      <c r="L13" s="3">
        <v>-0.200959</v>
      </c>
      <c r="M13" s="3">
        <v>-5.06254E-06</v>
      </c>
      <c r="N13" s="3">
        <v>-0.200959</v>
      </c>
      <c r="O13" s="3">
        <v>-5.06254E-06</v>
      </c>
      <c r="P13" s="3">
        <v>-0.200959</v>
      </c>
      <c r="Q13" s="3">
        <v>-5.06254E-06</v>
      </c>
      <c r="R13" s="3">
        <v>-0.200959</v>
      </c>
      <c r="S13" s="3">
        <v>-5.06254E-06</v>
      </c>
      <c r="T13" s="3">
        <v>-0.200959</v>
      </c>
      <c r="U13" s="3">
        <v>-5.06254E-06</v>
      </c>
      <c r="V13" s="3">
        <v>-0.200959</v>
      </c>
      <c r="W13" s="3">
        <v>-5.06254E-06</v>
      </c>
    </row>
    <row r="14" spans="2:23" s="3" customFormat="1" ht="12.75">
      <c r="B14" s="2"/>
      <c r="E14" s="3">
        <v>11</v>
      </c>
      <c r="H14" s="3">
        <v>1.59338E-06</v>
      </c>
      <c r="I14" s="3">
        <v>1.18763E-06</v>
      </c>
      <c r="J14" s="3">
        <v>1.59338E-06</v>
      </c>
      <c r="K14" s="3">
        <v>1.18763E-06</v>
      </c>
      <c r="L14" s="3">
        <v>1.59338E-06</v>
      </c>
      <c r="M14" s="3">
        <v>1.18763E-06</v>
      </c>
      <c r="N14" s="3">
        <v>1.59338E-06</v>
      </c>
      <c r="O14" s="3">
        <v>1.18763E-06</v>
      </c>
      <c r="P14" s="3">
        <v>1.59338E-06</v>
      </c>
      <c r="Q14" s="3">
        <v>1.18763E-06</v>
      </c>
      <c r="R14" s="3">
        <v>1.59338E-06</v>
      </c>
      <c r="S14" s="3">
        <v>1.18763E-06</v>
      </c>
      <c r="T14" s="3">
        <v>1.59338E-06</v>
      </c>
      <c r="U14" s="3">
        <v>1.18763E-06</v>
      </c>
      <c r="V14" s="3">
        <v>1.59338E-06</v>
      </c>
      <c r="W14" s="3">
        <v>1.18763E-06</v>
      </c>
    </row>
    <row r="15" spans="2:23" s="3" customFormat="1" ht="12.75">
      <c r="B15" s="2"/>
      <c r="E15" s="3">
        <v>12</v>
      </c>
      <c r="H15" s="3">
        <v>2.14477E-08</v>
      </c>
      <c r="I15" s="3">
        <v>1.33651E-06</v>
      </c>
      <c r="J15" s="3">
        <v>2.14477E-08</v>
      </c>
      <c r="K15" s="3">
        <v>1.33651E-06</v>
      </c>
      <c r="L15" s="3">
        <v>2.14477E-08</v>
      </c>
      <c r="M15" s="3">
        <v>1.33651E-06</v>
      </c>
      <c r="N15" s="3">
        <v>2.14477E-08</v>
      </c>
      <c r="O15" s="3">
        <v>1.33651E-06</v>
      </c>
      <c r="P15" s="3">
        <v>2.14477E-08</v>
      </c>
      <c r="Q15" s="3">
        <v>1.33651E-06</v>
      </c>
      <c r="R15" s="3">
        <v>2.14477E-08</v>
      </c>
      <c r="S15" s="3">
        <v>1.33651E-06</v>
      </c>
      <c r="T15" s="3">
        <v>2.14477E-08</v>
      </c>
      <c r="U15" s="3">
        <v>1.33651E-06</v>
      </c>
      <c r="V15" s="3">
        <v>2.14477E-08</v>
      </c>
      <c r="W15" s="3">
        <v>1.33651E-06</v>
      </c>
    </row>
    <row r="16" spans="2:23" s="3" customFormat="1" ht="12.75">
      <c r="B16" s="2"/>
      <c r="E16" s="3">
        <v>13</v>
      </c>
      <c r="H16" s="3">
        <v>-6.04268E-07</v>
      </c>
      <c r="I16" s="3">
        <v>8.7592E-07</v>
      </c>
      <c r="J16" s="3">
        <v>-6.04268E-07</v>
      </c>
      <c r="K16" s="3">
        <v>8.7592E-07</v>
      </c>
      <c r="L16" s="3">
        <v>-6.04268E-07</v>
      </c>
      <c r="M16" s="3">
        <v>8.7592E-07</v>
      </c>
      <c r="N16" s="3">
        <v>-6.04268E-07</v>
      </c>
      <c r="O16" s="3">
        <v>8.7592E-07</v>
      </c>
      <c r="P16" s="3">
        <v>-6.04268E-07</v>
      </c>
      <c r="Q16" s="3">
        <v>8.7592E-07</v>
      </c>
      <c r="R16" s="3">
        <v>-6.04268E-07</v>
      </c>
      <c r="S16" s="3">
        <v>8.7592E-07</v>
      </c>
      <c r="T16" s="3">
        <v>-6.04268E-07</v>
      </c>
      <c r="U16" s="3">
        <v>8.7592E-07</v>
      </c>
      <c r="V16" s="3">
        <v>-6.04268E-07</v>
      </c>
      <c r="W16" s="3">
        <v>8.7592E-07</v>
      </c>
    </row>
    <row r="17" spans="2:23" s="3" customFormat="1" ht="12.75">
      <c r="B17" s="2"/>
      <c r="E17" s="3">
        <v>14</v>
      </c>
      <c r="H17" s="3">
        <v>-0.149992</v>
      </c>
      <c r="I17" s="3">
        <v>6.74043E-07</v>
      </c>
      <c r="J17" s="3">
        <v>-0.149992</v>
      </c>
      <c r="K17" s="3">
        <v>6.74043E-07</v>
      </c>
      <c r="L17" s="3">
        <v>-0.149992</v>
      </c>
      <c r="M17" s="3">
        <v>6.74043E-07</v>
      </c>
      <c r="N17" s="3">
        <v>-0.149992</v>
      </c>
      <c r="O17" s="3">
        <v>6.74043E-07</v>
      </c>
      <c r="P17" s="3">
        <v>-0.149992</v>
      </c>
      <c r="Q17" s="3">
        <v>6.74043E-07</v>
      </c>
      <c r="R17" s="3">
        <v>-0.149992</v>
      </c>
      <c r="S17" s="3">
        <v>6.74043E-07</v>
      </c>
      <c r="T17" s="3">
        <v>-0.149992</v>
      </c>
      <c r="U17" s="3">
        <v>6.74043E-07</v>
      </c>
      <c r="V17" s="3">
        <v>-0.149992</v>
      </c>
      <c r="W17" s="3">
        <v>6.74043E-07</v>
      </c>
    </row>
    <row r="18" spans="2:23" s="3" customFormat="1" ht="12.75">
      <c r="B18" s="2"/>
      <c r="E18" s="3">
        <v>15</v>
      </c>
      <c r="H18" s="3">
        <v>-2.04212E-08</v>
      </c>
      <c r="I18" s="3">
        <v>-4.6634E-07</v>
      </c>
      <c r="J18" s="3">
        <v>-2.04212E-08</v>
      </c>
      <c r="K18" s="3">
        <v>-4.6634E-07</v>
      </c>
      <c r="L18" s="3">
        <v>-2.04212E-08</v>
      </c>
      <c r="M18" s="3">
        <v>-4.6634E-07</v>
      </c>
      <c r="N18" s="3">
        <v>-2.04212E-08</v>
      </c>
      <c r="O18" s="3">
        <v>-4.6634E-07</v>
      </c>
      <c r="P18" s="3">
        <v>-2.04212E-08</v>
      </c>
      <c r="Q18" s="3">
        <v>-4.6634E-07</v>
      </c>
      <c r="R18" s="3">
        <v>-2.04212E-08</v>
      </c>
      <c r="S18" s="3">
        <v>-4.6634E-07</v>
      </c>
      <c r="T18" s="3">
        <v>-2.04212E-08</v>
      </c>
      <c r="U18" s="3">
        <v>-4.6634E-07</v>
      </c>
      <c r="V18" s="3">
        <v>-2.04212E-08</v>
      </c>
      <c r="W18" s="3">
        <v>-4.6634E-07</v>
      </c>
    </row>
    <row r="20" spans="2:23" s="3" customFormat="1" ht="12.75">
      <c r="B20" s="2"/>
      <c r="E20" s="3" t="s">
        <v>0</v>
      </c>
      <c r="H20" s="3" t="s">
        <v>1</v>
      </c>
      <c r="I20" s="3" t="s">
        <v>2</v>
      </c>
      <c r="J20" s="3" t="s">
        <v>1</v>
      </c>
      <c r="K20" s="3" t="s">
        <v>22</v>
      </c>
      <c r="L20" s="3" t="s">
        <v>1</v>
      </c>
      <c r="M20" s="3" t="s">
        <v>22</v>
      </c>
      <c r="N20" s="3" t="s">
        <v>1</v>
      </c>
      <c r="O20" s="3" t="s">
        <v>29</v>
      </c>
      <c r="P20" s="3" t="s">
        <v>1</v>
      </c>
      <c r="Q20" s="3" t="s">
        <v>1</v>
      </c>
      <c r="R20" s="3" t="s">
        <v>1</v>
      </c>
      <c r="S20" s="3" t="s">
        <v>1</v>
      </c>
      <c r="T20" s="3" t="s">
        <v>1</v>
      </c>
      <c r="U20" s="3" t="s">
        <v>1</v>
      </c>
      <c r="V20" s="4" t="s">
        <v>1</v>
      </c>
      <c r="W20" s="4" t="s">
        <v>1</v>
      </c>
    </row>
    <row r="21" spans="2:23" s="3" customFormat="1" ht="12.75">
      <c r="B21" s="2"/>
      <c r="E21" s="3" t="s">
        <v>7</v>
      </c>
      <c r="V21" s="4"/>
      <c r="W21" s="4"/>
    </row>
    <row r="22" spans="2:23" s="3" customFormat="1" ht="12.75">
      <c r="B22" s="2"/>
      <c r="E22" s="3" t="s">
        <v>4</v>
      </c>
      <c r="H22" s="3" t="s">
        <v>5</v>
      </c>
      <c r="I22" s="3" t="s">
        <v>6</v>
      </c>
      <c r="J22" s="3" t="s">
        <v>5</v>
      </c>
      <c r="K22" s="3" t="s">
        <v>6</v>
      </c>
      <c r="L22" s="3" t="s">
        <v>5</v>
      </c>
      <c r="M22" s="3" t="s">
        <v>6</v>
      </c>
      <c r="N22" s="3" t="s">
        <v>5</v>
      </c>
      <c r="O22" s="3" t="s">
        <v>6</v>
      </c>
      <c r="P22" s="3" t="s">
        <v>5</v>
      </c>
      <c r="Q22" s="3" t="s">
        <v>6</v>
      </c>
      <c r="R22" s="3" t="s">
        <v>5</v>
      </c>
      <c r="S22" s="3" t="s">
        <v>6</v>
      </c>
      <c r="T22" s="3" t="s">
        <v>5</v>
      </c>
      <c r="U22" s="3" t="s">
        <v>6</v>
      </c>
      <c r="V22" s="4" t="s">
        <v>5</v>
      </c>
      <c r="W22" s="4" t="s">
        <v>6</v>
      </c>
    </row>
    <row r="23" spans="2:23" s="3" customFormat="1" ht="12.75">
      <c r="B23" s="2"/>
      <c r="E23" s="3">
        <v>1</v>
      </c>
      <c r="H23" s="3">
        <v>-3.91218E-10</v>
      </c>
      <c r="I23" s="3">
        <v>-1.80545E-07</v>
      </c>
      <c r="J23" s="3">
        <v>1.80548E-07</v>
      </c>
      <c r="K23" s="3" t="s">
        <v>25</v>
      </c>
      <c r="L23" s="3">
        <v>2.114E-10</v>
      </c>
      <c r="M23" s="3" t="s">
        <v>27</v>
      </c>
      <c r="N23" s="3">
        <v>-1.80727E-07</v>
      </c>
      <c r="O23" s="3">
        <v>3.94193E-10</v>
      </c>
      <c r="P23" s="3">
        <v>-2.27757E-10</v>
      </c>
      <c r="Q23" s="3">
        <v>-1.38536E-07</v>
      </c>
      <c r="R23" s="3">
        <v>1.38539E-07</v>
      </c>
      <c r="S23" s="3">
        <v>-4.59163E-11</v>
      </c>
      <c r="T23" s="3">
        <v>4.89339E-11</v>
      </c>
      <c r="U23" s="3">
        <v>1.38721E-07</v>
      </c>
      <c r="V23" s="3">
        <v>-1.38718E-07</v>
      </c>
      <c r="W23" s="3">
        <v>2.31528E-10</v>
      </c>
    </row>
    <row r="24" spans="2:23" s="3" customFormat="1" ht="12.75">
      <c r="B24" s="2"/>
      <c r="E24" s="3">
        <v>2</v>
      </c>
      <c r="H24" s="3">
        <v>0.000319438</v>
      </c>
      <c r="I24" s="3">
        <v>-1.45093E-07</v>
      </c>
      <c r="J24" s="3">
        <v>0.000319438</v>
      </c>
      <c r="K24" s="3" t="s">
        <v>26</v>
      </c>
      <c r="L24" s="3">
        <v>0.000319438</v>
      </c>
      <c r="M24" s="3" t="s">
        <v>28</v>
      </c>
      <c r="N24" s="3">
        <v>0.000319438</v>
      </c>
      <c r="O24" s="3">
        <v>-1.45093E-07</v>
      </c>
      <c r="P24" s="3">
        <v>0.000319438</v>
      </c>
      <c r="Q24" s="3">
        <v>-7.24391E-08</v>
      </c>
      <c r="R24" s="3">
        <v>0.000319438</v>
      </c>
      <c r="S24" s="3">
        <v>-7.24392E-08</v>
      </c>
      <c r="T24" s="3">
        <v>0.000319438</v>
      </c>
      <c r="U24" s="3">
        <v>-7.24392E-08</v>
      </c>
      <c r="V24" s="3">
        <v>0.000319438</v>
      </c>
      <c r="W24" s="3">
        <v>-7.24392E-08</v>
      </c>
    </row>
    <row r="25" spans="2:23" s="3" customFormat="1" ht="12.75">
      <c r="B25" s="2"/>
      <c r="E25" s="3">
        <v>3</v>
      </c>
      <c r="H25" s="3">
        <v>-0.011403</v>
      </c>
      <c r="I25" s="3">
        <v>-2.89764</v>
      </c>
      <c r="J25" s="3">
        <v>-2.89736</v>
      </c>
      <c r="K25" s="3">
        <v>0.0128857</v>
      </c>
      <c r="L25" s="3">
        <v>0.0131617</v>
      </c>
      <c r="M25" s="3">
        <v>2.89884</v>
      </c>
      <c r="N25" s="3">
        <v>2.89911</v>
      </c>
      <c r="O25" s="3">
        <v>-0.0116923</v>
      </c>
      <c r="P25" s="3">
        <v>-0.00179958</v>
      </c>
      <c r="Q25" s="3">
        <v>-0.947348</v>
      </c>
      <c r="R25" s="3">
        <v>-0.947072</v>
      </c>
      <c r="S25" s="3">
        <v>0.00328323</v>
      </c>
      <c r="T25" s="3">
        <v>0.00356199</v>
      </c>
      <c r="U25" s="3">
        <v>0.948552</v>
      </c>
      <c r="V25" s="3">
        <v>0.948831</v>
      </c>
      <c r="W25" s="3">
        <v>-0.00207858</v>
      </c>
    </row>
    <row r="26" spans="2:23" s="3" customFormat="1" ht="12.75">
      <c r="B26" s="2"/>
      <c r="E26" s="3">
        <v>4</v>
      </c>
      <c r="H26" s="3">
        <v>-0.00917767</v>
      </c>
      <c r="I26" s="3">
        <v>-1.60206</v>
      </c>
      <c r="J26" s="3">
        <v>0.00937032</v>
      </c>
      <c r="K26" s="3">
        <v>1.60271</v>
      </c>
      <c r="L26" s="3">
        <v>-0.00917927</v>
      </c>
      <c r="M26" s="3">
        <v>-1.60206</v>
      </c>
      <c r="N26" s="3">
        <v>0.00937181</v>
      </c>
      <c r="O26" s="3">
        <v>1.60271</v>
      </c>
      <c r="P26" s="3">
        <v>-0.00127186</v>
      </c>
      <c r="Q26" s="3">
        <v>-0.352768</v>
      </c>
      <c r="R26" s="3">
        <v>0.00145785</v>
      </c>
      <c r="S26" s="3">
        <v>0.353421</v>
      </c>
      <c r="T26" s="3">
        <v>-0.00127293</v>
      </c>
      <c r="U26" s="3">
        <v>-0.352769</v>
      </c>
      <c r="V26" s="3">
        <v>0.00145766</v>
      </c>
      <c r="W26" s="3">
        <v>0.35342</v>
      </c>
    </row>
    <row r="27" spans="2:23" s="3" customFormat="1" ht="12.75">
      <c r="B27" s="2"/>
      <c r="E27" s="3">
        <v>5</v>
      </c>
      <c r="H27" s="3">
        <v>-0.00622924</v>
      </c>
      <c r="I27" s="3">
        <v>-0.791332</v>
      </c>
      <c r="J27" s="3">
        <v>0.791452</v>
      </c>
      <c r="K27" s="3">
        <v>-0.00603168</v>
      </c>
      <c r="L27" s="3">
        <v>0.00615134</v>
      </c>
      <c r="M27" s="3">
        <v>0.791655</v>
      </c>
      <c r="N27" s="3">
        <v>-0.791528</v>
      </c>
      <c r="O27" s="3">
        <v>0.00635333</v>
      </c>
      <c r="P27" s="3">
        <v>-0.000655436</v>
      </c>
      <c r="Q27" s="3">
        <v>-0.118861</v>
      </c>
      <c r="R27" s="3">
        <v>0.118984</v>
      </c>
      <c r="S27" s="3">
        <v>-0.000455118</v>
      </c>
      <c r="T27" s="3">
        <v>0.00057737</v>
      </c>
      <c r="U27" s="3">
        <v>0.119184</v>
      </c>
      <c r="V27" s="3">
        <v>-0.119061</v>
      </c>
      <c r="W27" s="3">
        <v>0.00077752</v>
      </c>
    </row>
    <row r="28" spans="2:23" s="3" customFormat="1" ht="12.75">
      <c r="B28" s="2"/>
      <c r="E28" s="3">
        <v>6</v>
      </c>
      <c r="H28" s="3">
        <v>3.9206</v>
      </c>
      <c r="I28" s="3">
        <v>-0.354214</v>
      </c>
      <c r="J28" s="3">
        <v>3.9206</v>
      </c>
      <c r="K28" s="3">
        <v>-0.354213</v>
      </c>
      <c r="L28" s="3">
        <v>3.9206</v>
      </c>
      <c r="M28" s="3">
        <v>-0.354213</v>
      </c>
      <c r="N28" s="3">
        <v>3.9206</v>
      </c>
      <c r="O28" s="3">
        <v>-0.354211</v>
      </c>
      <c r="P28" s="3">
        <v>3.92413</v>
      </c>
      <c r="Q28" s="3">
        <v>-0.0365762</v>
      </c>
      <c r="R28" s="3">
        <v>3.92413</v>
      </c>
      <c r="S28" s="3">
        <v>-0.0365764</v>
      </c>
      <c r="T28" s="3">
        <v>3.92413</v>
      </c>
      <c r="U28" s="3">
        <v>-0.0365764</v>
      </c>
      <c r="V28" s="3">
        <v>3.92413</v>
      </c>
      <c r="W28" s="3">
        <v>-0.0365761</v>
      </c>
    </row>
    <row r="29" spans="2:23" s="3" customFormat="1" ht="12.75">
      <c r="B29" s="2"/>
      <c r="E29" s="3">
        <v>7</v>
      </c>
      <c r="H29" s="3">
        <v>-0.00219096</v>
      </c>
      <c r="I29" s="3">
        <v>-0.14424</v>
      </c>
      <c r="J29" s="3">
        <v>-0.144224</v>
      </c>
      <c r="K29" s="3">
        <v>0.00213079</v>
      </c>
      <c r="L29" s="3">
        <v>0.00214534</v>
      </c>
      <c r="M29" s="3">
        <v>0.144162</v>
      </c>
      <c r="N29" s="3">
        <v>0.144176</v>
      </c>
      <c r="O29" s="3">
        <v>-0.00220722</v>
      </c>
      <c r="P29" s="3">
        <v>-0.00012212</v>
      </c>
      <c r="Q29" s="3">
        <v>-0.0102932</v>
      </c>
      <c r="R29" s="3">
        <v>-0.0102776</v>
      </c>
      <c r="S29" s="3">
        <v>5.98668E-05</v>
      </c>
      <c r="T29" s="3">
        <v>7.54898E-05</v>
      </c>
      <c r="U29" s="3">
        <v>0.0102154</v>
      </c>
      <c r="V29" s="3">
        <v>0.0102309</v>
      </c>
      <c r="W29" s="3">
        <v>-0.000137705</v>
      </c>
    </row>
    <row r="30" spans="2:23" s="3" customFormat="1" ht="12.75">
      <c r="B30" s="2"/>
      <c r="E30" s="3">
        <v>8</v>
      </c>
      <c r="H30" s="3">
        <v>-0.00117594</v>
      </c>
      <c r="I30" s="3">
        <v>-0.053453</v>
      </c>
      <c r="J30" s="3">
        <v>0.00118647</v>
      </c>
      <c r="K30" s="3">
        <v>0.0534462</v>
      </c>
      <c r="L30" s="3">
        <v>-0.00117641</v>
      </c>
      <c r="M30" s="3">
        <v>-0.0534521</v>
      </c>
      <c r="N30" s="3">
        <v>0.00118535</v>
      </c>
      <c r="O30" s="3">
        <v>0.0534457</v>
      </c>
      <c r="P30" s="3">
        <v>-3.16374E-05</v>
      </c>
      <c r="Q30" s="3">
        <v>-0.00263789</v>
      </c>
      <c r="R30" s="3">
        <v>4.10315E-05</v>
      </c>
      <c r="S30" s="3">
        <v>0.00263202</v>
      </c>
      <c r="T30" s="3">
        <v>-3.16177E-05</v>
      </c>
      <c r="U30" s="3">
        <v>-0.00263795</v>
      </c>
      <c r="V30" s="3">
        <v>4.09906E-05</v>
      </c>
      <c r="W30" s="3">
        <v>0.00263195</v>
      </c>
    </row>
    <row r="31" spans="2:23" s="3" customFormat="1" ht="12.75">
      <c r="B31" s="2"/>
      <c r="E31" s="3">
        <v>9</v>
      </c>
      <c r="H31" s="3">
        <v>-0.000624689</v>
      </c>
      <c r="I31" s="3">
        <v>-0.018155</v>
      </c>
      <c r="J31" s="3">
        <v>0.0181543</v>
      </c>
      <c r="K31" s="3">
        <v>-0.000618031</v>
      </c>
      <c r="L31" s="3">
        <v>0.000617433</v>
      </c>
      <c r="M31" s="3">
        <v>0.0181614</v>
      </c>
      <c r="N31" s="3">
        <v>-0.0181615</v>
      </c>
      <c r="O31" s="3">
        <v>0.000624315</v>
      </c>
      <c r="P31" s="3">
        <v>-1.65541E-05</v>
      </c>
      <c r="Q31" s="3">
        <v>-0.000630447</v>
      </c>
      <c r="R31" s="3">
        <v>0.000630277</v>
      </c>
      <c r="S31" s="3">
        <v>-9.38798E-06</v>
      </c>
      <c r="T31" s="3">
        <v>9.18397E-06</v>
      </c>
      <c r="U31" s="3">
        <v>0.000637445</v>
      </c>
      <c r="V31" s="3">
        <v>-0.000637612</v>
      </c>
      <c r="W31" s="3">
        <v>1.63418E-05</v>
      </c>
    </row>
    <row r="32" spans="2:23" s="3" customFormat="1" ht="12.75">
      <c r="B32" s="2"/>
      <c r="E32" s="3">
        <v>10</v>
      </c>
      <c r="H32" s="3">
        <v>-0.20128</v>
      </c>
      <c r="I32" s="3">
        <v>-0.00585594</v>
      </c>
      <c r="J32" s="3">
        <v>-0.20128</v>
      </c>
      <c r="K32" s="3">
        <v>-0.00585543</v>
      </c>
      <c r="L32" s="3">
        <v>-0.20128</v>
      </c>
      <c r="M32" s="3">
        <v>-0.00585557</v>
      </c>
      <c r="N32" s="3">
        <v>-0.201279</v>
      </c>
      <c r="O32" s="3">
        <v>-0.0058556</v>
      </c>
      <c r="P32" s="3">
        <v>-0.200964</v>
      </c>
      <c r="Q32" s="3">
        <v>-0.000160772</v>
      </c>
      <c r="R32" s="3">
        <v>-0.200964</v>
      </c>
      <c r="S32" s="3">
        <v>-0.000160782</v>
      </c>
      <c r="T32" s="3">
        <v>-0.200964</v>
      </c>
      <c r="U32" s="3">
        <v>-0.000160782</v>
      </c>
      <c r="V32" s="3">
        <v>-0.200964</v>
      </c>
      <c r="W32" s="3">
        <v>-0.000160772</v>
      </c>
    </row>
    <row r="33" spans="2:23" s="3" customFormat="1" ht="12.75">
      <c r="B33" s="2"/>
      <c r="E33" s="3">
        <v>11</v>
      </c>
      <c r="H33" s="3">
        <v>-0.000163346</v>
      </c>
      <c r="I33" s="3">
        <v>-0.00197166</v>
      </c>
      <c r="J33" s="3">
        <v>-0.00197094</v>
      </c>
      <c r="K33" s="3">
        <v>0.000166212</v>
      </c>
      <c r="L33" s="3">
        <v>0.000166592</v>
      </c>
      <c r="M33" s="3">
        <v>0.00197385</v>
      </c>
      <c r="N33" s="3">
        <v>0.00197435</v>
      </c>
      <c r="O33" s="3">
        <v>-0.000163698</v>
      </c>
      <c r="P33" s="3">
        <v>5.33693E-08</v>
      </c>
      <c r="Q33" s="3">
        <v>-4.59129E-05</v>
      </c>
      <c r="R33" s="3">
        <v>-4.55107E-05</v>
      </c>
      <c r="S33" s="3">
        <v>2.72804E-06</v>
      </c>
      <c r="T33" s="3">
        <v>3.13287E-06</v>
      </c>
      <c r="U33" s="3">
        <v>4.82915E-05</v>
      </c>
      <c r="V33" s="3">
        <v>4.8695E-05</v>
      </c>
      <c r="W33" s="3">
        <v>-3.50899E-07</v>
      </c>
    </row>
    <row r="34" spans="2:23" s="3" customFormat="1" ht="12.75">
      <c r="B34" s="2"/>
      <c r="E34" s="3">
        <v>12</v>
      </c>
      <c r="H34" s="3">
        <v>-8.61391E-05</v>
      </c>
      <c r="I34" s="3">
        <v>-0.000800223</v>
      </c>
      <c r="J34" s="3">
        <v>8.62453E-05</v>
      </c>
      <c r="K34" s="3">
        <v>0.000802649</v>
      </c>
      <c r="L34" s="3">
        <v>-8.61505E-05</v>
      </c>
      <c r="M34" s="3">
        <v>-0.000800125</v>
      </c>
      <c r="N34" s="3">
        <v>8.60821E-05</v>
      </c>
      <c r="O34" s="3">
        <v>0.000802883</v>
      </c>
      <c r="P34" s="3">
        <v>-5.16927E-07</v>
      </c>
      <c r="Q34" s="3">
        <v>-1.80765E-05</v>
      </c>
      <c r="R34" s="3">
        <v>5.60128E-07</v>
      </c>
      <c r="S34" s="3">
        <v>2.07509E-05</v>
      </c>
      <c r="T34" s="3">
        <v>-5.16829E-07</v>
      </c>
      <c r="U34" s="3">
        <v>-1.80778E-05</v>
      </c>
      <c r="V34" s="3">
        <v>5.59445E-07</v>
      </c>
      <c r="W34" s="3">
        <v>2.07501E-05</v>
      </c>
    </row>
    <row r="35" spans="2:23" s="3" customFormat="1" ht="12.75">
      <c r="B35" s="2"/>
      <c r="E35" s="3">
        <v>13</v>
      </c>
      <c r="H35" s="3">
        <v>-4.68159E-05</v>
      </c>
      <c r="I35" s="3">
        <v>-0.000398469</v>
      </c>
      <c r="J35" s="3">
        <v>0.000398591</v>
      </c>
      <c r="K35" s="3">
        <v>-4.53929E-05</v>
      </c>
      <c r="L35" s="3">
        <v>4.56192E-05</v>
      </c>
      <c r="M35" s="3">
        <v>0.000400188</v>
      </c>
      <c r="N35" s="3">
        <v>-0.000399962</v>
      </c>
      <c r="O35" s="3">
        <v>4.70152E-05</v>
      </c>
      <c r="P35" s="3">
        <v>-7.97397E-07</v>
      </c>
      <c r="Q35" s="3">
        <v>-8.43508E-06</v>
      </c>
      <c r="R35" s="3">
        <v>8.70718E-06</v>
      </c>
      <c r="S35" s="3">
        <v>6.82503E-07</v>
      </c>
      <c r="T35" s="3">
        <v>-4.10962E-07</v>
      </c>
      <c r="U35" s="3">
        <v>1.01874E-05</v>
      </c>
      <c r="V35" s="3">
        <v>-9.91567E-06</v>
      </c>
      <c r="W35" s="3">
        <v>1.06912E-06</v>
      </c>
    </row>
    <row r="36" spans="2:23" s="3" customFormat="1" ht="12.75">
      <c r="B36" s="2"/>
      <c r="E36" s="3">
        <v>14</v>
      </c>
      <c r="H36" s="3">
        <v>-0.150018</v>
      </c>
      <c r="I36" s="3">
        <v>-0.000216706</v>
      </c>
      <c r="J36" s="3">
        <v>-0.150018</v>
      </c>
      <c r="K36" s="3">
        <v>-0.000216617</v>
      </c>
      <c r="L36" s="3">
        <v>-0.150018</v>
      </c>
      <c r="M36" s="3">
        <v>-0.000216719</v>
      </c>
      <c r="N36" s="3">
        <v>-0.150018</v>
      </c>
      <c r="O36" s="3">
        <v>-0.00021672</v>
      </c>
      <c r="P36" s="3">
        <v>-0.149992</v>
      </c>
      <c r="Q36" s="3">
        <v>-3.70954E-06</v>
      </c>
      <c r="R36" s="3">
        <v>-0.149992</v>
      </c>
      <c r="S36" s="3">
        <v>-3.70964E-06</v>
      </c>
      <c r="T36" s="3">
        <v>-0.149992</v>
      </c>
      <c r="U36" s="3">
        <v>-3.70965E-06</v>
      </c>
      <c r="V36" s="3">
        <v>-0.149992</v>
      </c>
      <c r="W36" s="3">
        <v>-3.70972E-06</v>
      </c>
    </row>
    <row r="37" spans="2:23" s="3" customFormat="1" ht="12.75">
      <c r="B37" s="2"/>
      <c r="E37" s="3">
        <v>15</v>
      </c>
      <c r="H37" s="3">
        <v>-1.45617E-05</v>
      </c>
      <c r="I37" s="3">
        <v>-0.000124111</v>
      </c>
      <c r="J37" s="3">
        <v>-0.000123613</v>
      </c>
      <c r="K37" s="3">
        <v>1.40975E-05</v>
      </c>
      <c r="L37" s="3">
        <v>1.45155E-05</v>
      </c>
      <c r="M37" s="3">
        <v>0.000123186</v>
      </c>
      <c r="N37" s="3">
        <v>0.000123638</v>
      </c>
      <c r="O37" s="3">
        <v>-1.49716E-05</v>
      </c>
      <c r="P37" s="3">
        <v>-4.72185E-08</v>
      </c>
      <c r="Q37" s="3">
        <v>-2.35757E-06</v>
      </c>
      <c r="R37" s="3">
        <v>-1.91167E-06</v>
      </c>
      <c r="S37" s="3">
        <v>-4.39469E-07</v>
      </c>
      <c r="T37" s="3">
        <v>6.45537E-09</v>
      </c>
      <c r="U37" s="3">
        <v>1.42492E-06</v>
      </c>
      <c r="V37" s="3">
        <v>1.87087E-06</v>
      </c>
      <c r="W37" s="3">
        <v>-4.93203E-07</v>
      </c>
    </row>
    <row r="39" spans="2:23" s="3" customFormat="1" ht="12.75">
      <c r="B39" s="2"/>
      <c r="E39" s="3" t="s">
        <v>0</v>
      </c>
      <c r="H39" s="3" t="s">
        <v>1</v>
      </c>
      <c r="I39" s="3" t="s">
        <v>2</v>
      </c>
      <c r="J39" s="3" t="s">
        <v>1</v>
      </c>
      <c r="K39" s="3" t="s">
        <v>22</v>
      </c>
      <c r="L39" s="3" t="s">
        <v>1</v>
      </c>
      <c r="M39" s="3" t="s">
        <v>22</v>
      </c>
      <c r="N39" s="3" t="s">
        <v>1</v>
      </c>
      <c r="O39" s="3" t="s">
        <v>29</v>
      </c>
      <c r="P39" s="3" t="s">
        <v>1</v>
      </c>
      <c r="Q39" s="3" t="s">
        <v>1</v>
      </c>
      <c r="R39" s="3" t="s">
        <v>1</v>
      </c>
      <c r="S39" s="3" t="s">
        <v>1</v>
      </c>
      <c r="T39" s="3" t="s">
        <v>1</v>
      </c>
      <c r="U39" s="3" t="s">
        <v>1</v>
      </c>
      <c r="V39" s="4" t="s">
        <v>1</v>
      </c>
      <c r="W39" s="4" t="s">
        <v>1</v>
      </c>
    </row>
    <row r="40" spans="1:23" s="6" customFormat="1" ht="38.25">
      <c r="A40" s="5" t="s">
        <v>37</v>
      </c>
      <c r="B40" s="5" t="s">
        <v>50</v>
      </c>
      <c r="C40" s="5" t="s">
        <v>46</v>
      </c>
      <c r="D40" s="5" t="s">
        <v>47</v>
      </c>
      <c r="E40" s="5" t="s">
        <v>4</v>
      </c>
      <c r="F40" s="6" t="s">
        <v>48</v>
      </c>
      <c r="G40" s="6" t="s">
        <v>65</v>
      </c>
      <c r="H40" s="6" t="s">
        <v>5</v>
      </c>
      <c r="I40" s="6" t="s">
        <v>6</v>
      </c>
      <c r="J40" s="6" t="s">
        <v>5</v>
      </c>
      <c r="K40" s="6" t="s">
        <v>6</v>
      </c>
      <c r="L40" s="6" t="s">
        <v>5</v>
      </c>
      <c r="M40" s="6" t="s">
        <v>6</v>
      </c>
      <c r="N40" s="6" t="s">
        <v>5</v>
      </c>
      <c r="O40" s="6" t="s">
        <v>6</v>
      </c>
      <c r="P40" s="6" t="s">
        <v>5</v>
      </c>
      <c r="Q40" s="6" t="s">
        <v>6</v>
      </c>
      <c r="R40" s="6" t="s">
        <v>5</v>
      </c>
      <c r="S40" s="6" t="s">
        <v>6</v>
      </c>
      <c r="T40" s="6" t="s">
        <v>5</v>
      </c>
      <c r="U40" s="6" t="s">
        <v>6</v>
      </c>
      <c r="V40" s="7" t="s">
        <v>5</v>
      </c>
      <c r="W40" s="7" t="s">
        <v>6</v>
      </c>
    </row>
    <row r="41" spans="1:23" s="3" customFormat="1" ht="12.75">
      <c r="A41" s="2" t="s">
        <v>38</v>
      </c>
      <c r="B41" s="8">
        <f>'choix config'!H40</f>
        <v>7.808493846819054</v>
      </c>
      <c r="C41" s="2">
        <f aca="true" t="shared" si="0" ref="C41:C55">($B$41*H41+$B$42*J41+$B$43*L41+$B$44*N41+$B$45*P41+$B$46*R41+$B$47*T41+$B$48*V41)/100</f>
        <v>-2.980126264058158E-08</v>
      </c>
      <c r="D41" s="2">
        <f aca="true" t="shared" si="1" ref="D41:D55">($B$41*I41+$B$42*K41+$B$43*M41+$B$44*O41+$B$45*Q41+$B$46*S41+$B$47*U41+$B$48*W41)/100</f>
        <v>-3.311966625510629E-08</v>
      </c>
      <c r="E41" s="9">
        <v>1</v>
      </c>
      <c r="F41" s="10" t="s">
        <v>49</v>
      </c>
      <c r="G41" s="10"/>
      <c r="H41" s="3">
        <v>-3.01558E-10</v>
      </c>
      <c r="I41" s="3">
        <v>-1.80638E-07</v>
      </c>
      <c r="J41" s="3">
        <v>1.80637E-07</v>
      </c>
      <c r="K41" s="3">
        <v>-3.00989E-10</v>
      </c>
      <c r="L41" s="3">
        <v>3.0106E-10</v>
      </c>
      <c r="M41" s="3">
        <v>1.80638E-07</v>
      </c>
      <c r="N41" s="3">
        <v>-1.80638E-07</v>
      </c>
      <c r="O41" s="3">
        <v>3.01458E-10</v>
      </c>
      <c r="P41" s="3">
        <v>-1.38097E-10</v>
      </c>
      <c r="Q41" s="3">
        <v>-1.38628E-07</v>
      </c>
      <c r="R41" s="3">
        <v>1.38629E-07</v>
      </c>
      <c r="S41" s="3">
        <v>-1.38651E-10</v>
      </c>
      <c r="T41" s="3">
        <v>1.38594E-10</v>
      </c>
      <c r="U41" s="3">
        <v>1.38628E-07</v>
      </c>
      <c r="V41" s="3">
        <v>-1.38628E-07</v>
      </c>
      <c r="W41" s="3">
        <v>1.38793E-10</v>
      </c>
    </row>
    <row r="42" spans="1:23" s="3" customFormat="1" ht="12.75">
      <c r="A42" s="2" t="s">
        <v>39</v>
      </c>
      <c r="B42" s="8">
        <f>'choix config'!H41</f>
        <v>8.697632933411228</v>
      </c>
      <c r="C42" s="2">
        <f t="shared" si="0"/>
        <v>-1.8597251274108854E-10</v>
      </c>
      <c r="D42" s="2">
        <f t="shared" si="1"/>
        <v>-6.931694964193867E-08</v>
      </c>
      <c r="E42" s="9">
        <v>2</v>
      </c>
      <c r="F42" s="10" t="s">
        <v>64</v>
      </c>
      <c r="G42" s="10"/>
      <c r="H42" s="3">
        <v>-4.36608E-10</v>
      </c>
      <c r="I42" s="3">
        <v>-1.44819E-07</v>
      </c>
      <c r="J42" s="3">
        <v>-4.36608E-10</v>
      </c>
      <c r="K42" s="3">
        <v>-1.44819E-07</v>
      </c>
      <c r="L42" s="3">
        <v>-4.36608E-10</v>
      </c>
      <c r="M42" s="3">
        <v>-1.44819E-07</v>
      </c>
      <c r="N42" s="3">
        <v>-4.36608E-10</v>
      </c>
      <c r="O42" s="3">
        <v>-1.44819E-07</v>
      </c>
      <c r="P42" s="3">
        <v>-1.45544E-10</v>
      </c>
      <c r="Q42" s="3">
        <v>-7.21646E-08</v>
      </c>
      <c r="R42" s="3">
        <v>-1.45544E-10</v>
      </c>
      <c r="S42" s="3">
        <v>-7.21647E-08</v>
      </c>
      <c r="T42" s="3">
        <v>-1.45544E-10</v>
      </c>
      <c r="U42" s="3">
        <v>-7.21646E-08</v>
      </c>
      <c r="V42" s="3">
        <v>-1.45544E-10</v>
      </c>
      <c r="W42" s="3">
        <v>-7.21647E-08</v>
      </c>
    </row>
    <row r="43" spans="1:23" s="3" customFormat="1" ht="12.75">
      <c r="A43" s="2" t="s">
        <v>40</v>
      </c>
      <c r="B43" s="8">
        <f>'choix config'!H42</f>
        <v>-2.5780649473293096</v>
      </c>
      <c r="C43" s="2">
        <f t="shared" si="0"/>
        <v>0.356910093936234</v>
      </c>
      <c r="D43" s="2">
        <f t="shared" si="1"/>
        <v>-0.4008829146445796</v>
      </c>
      <c r="E43" s="9">
        <v>3</v>
      </c>
      <c r="F43" s="3" t="s">
        <v>48</v>
      </c>
      <c r="H43" s="3">
        <v>-0.0122823</v>
      </c>
      <c r="I43" s="3">
        <v>-2.89824</v>
      </c>
      <c r="J43" s="3">
        <v>-2.89823</v>
      </c>
      <c r="K43" s="3">
        <v>0.0122844</v>
      </c>
      <c r="L43" s="3">
        <v>0.0122823</v>
      </c>
      <c r="M43" s="3">
        <v>2.89824</v>
      </c>
      <c r="N43" s="3">
        <v>2.89823</v>
      </c>
      <c r="O43" s="3">
        <v>-0.0122935</v>
      </c>
      <c r="P43" s="3">
        <v>-0.00267894</v>
      </c>
      <c r="Q43" s="3">
        <v>-0.94795</v>
      </c>
      <c r="R43" s="3">
        <v>-0.947951</v>
      </c>
      <c r="S43" s="3">
        <v>0.00268195</v>
      </c>
      <c r="T43" s="3">
        <v>0.00268262</v>
      </c>
      <c r="U43" s="3">
        <v>0.94795</v>
      </c>
      <c r="V43" s="3">
        <v>0.947951</v>
      </c>
      <c r="W43" s="3">
        <v>-0.00267987</v>
      </c>
    </row>
    <row r="44" spans="1:23" s="3" customFormat="1" ht="12.75">
      <c r="A44" s="2" t="s">
        <v>41</v>
      </c>
      <c r="B44" s="8">
        <f>'choix config'!H39</f>
        <v>18.017634950943886</v>
      </c>
      <c r="C44" s="2">
        <f t="shared" si="0"/>
        <v>0.0022874707219203653</v>
      </c>
      <c r="D44" s="2">
        <f t="shared" si="1"/>
        <v>0.4201308997682884</v>
      </c>
      <c r="E44" s="9">
        <v>4</v>
      </c>
      <c r="F44" s="3" t="s">
        <v>48</v>
      </c>
      <c r="H44" s="3">
        <v>-0.0092701</v>
      </c>
      <c r="I44" s="3">
        <v>-1.60239</v>
      </c>
      <c r="J44" s="3">
        <v>0.00927789</v>
      </c>
      <c r="K44" s="3">
        <v>1.60239</v>
      </c>
      <c r="L44" s="3">
        <v>-0.00927169</v>
      </c>
      <c r="M44" s="3">
        <v>-1.60239</v>
      </c>
      <c r="N44" s="3">
        <v>0.00927939</v>
      </c>
      <c r="O44" s="3">
        <v>1.60238</v>
      </c>
      <c r="P44" s="3">
        <v>-0.00136429</v>
      </c>
      <c r="Q44" s="3">
        <v>-0.353094</v>
      </c>
      <c r="R44" s="3">
        <v>0.00136542</v>
      </c>
      <c r="S44" s="3">
        <v>0.353095</v>
      </c>
      <c r="T44" s="3">
        <v>-0.00136535</v>
      </c>
      <c r="U44" s="3">
        <v>-0.353095</v>
      </c>
      <c r="V44" s="3">
        <v>0.00136524</v>
      </c>
      <c r="W44" s="3">
        <v>0.353094</v>
      </c>
    </row>
    <row r="45" spans="1:23" s="3" customFormat="1" ht="12.75">
      <c r="A45" s="2" t="s">
        <v>42</v>
      </c>
      <c r="B45" s="8">
        <f>B41</f>
        <v>7.808493846819054</v>
      </c>
      <c r="C45" s="2">
        <f t="shared" si="0"/>
        <v>-0.08556634505979187</v>
      </c>
      <c r="D45" s="2">
        <f t="shared" si="1"/>
        <v>-0.09393674723728906</v>
      </c>
      <c r="E45" s="9">
        <v>5</v>
      </c>
      <c r="F45" s="3" t="s">
        <v>48</v>
      </c>
      <c r="H45" s="3">
        <v>-0.00619007</v>
      </c>
      <c r="I45" s="3">
        <v>-0.791493</v>
      </c>
      <c r="J45" s="3">
        <v>0.791491</v>
      </c>
      <c r="K45" s="3">
        <v>-0.00619298</v>
      </c>
      <c r="L45" s="3">
        <v>0.00619051</v>
      </c>
      <c r="M45" s="3">
        <v>0.791493</v>
      </c>
      <c r="N45" s="3">
        <v>-0.791489</v>
      </c>
      <c r="O45" s="3">
        <v>0.00619203</v>
      </c>
      <c r="P45" s="3">
        <v>-0.000616264</v>
      </c>
      <c r="Q45" s="3">
        <v>-0.119022</v>
      </c>
      <c r="R45" s="3">
        <v>0.119023</v>
      </c>
      <c r="S45" s="3">
        <v>-0.000616421</v>
      </c>
      <c r="T45" s="3">
        <v>0.000616543</v>
      </c>
      <c r="U45" s="3">
        <v>0.119022</v>
      </c>
      <c r="V45" s="3">
        <v>-0.119022</v>
      </c>
      <c r="W45" s="3">
        <v>0.000616218</v>
      </c>
    </row>
    <row r="46" spans="1:23" s="3" customFormat="1" ht="12.75">
      <c r="A46" s="2" t="s">
        <v>43</v>
      </c>
      <c r="B46" s="8">
        <f>B42</f>
        <v>8.697632933411228</v>
      </c>
      <c r="C46" s="2">
        <f t="shared" si="0"/>
        <v>-0.0012909301072608337</v>
      </c>
      <c r="D46" s="2">
        <f t="shared" si="1"/>
        <v>-0.12482903244512412</v>
      </c>
      <c r="E46" s="9">
        <v>6</v>
      </c>
      <c r="F46" s="3" t="s">
        <v>48</v>
      </c>
      <c r="H46" s="3">
        <v>-0.00378499</v>
      </c>
      <c r="I46" s="3">
        <v>-0.354197</v>
      </c>
      <c r="J46" s="3">
        <v>-0.00378855</v>
      </c>
      <c r="K46" s="3">
        <v>-0.354195</v>
      </c>
      <c r="L46" s="3">
        <v>-0.00378632</v>
      </c>
      <c r="M46" s="3">
        <v>-0.354196</v>
      </c>
      <c r="N46" s="3">
        <v>-0.00378543</v>
      </c>
      <c r="O46" s="3">
        <v>-0.354194</v>
      </c>
      <c r="P46" s="3">
        <v>-0.000254914</v>
      </c>
      <c r="Q46" s="3">
        <v>-0.036559</v>
      </c>
      <c r="R46" s="3">
        <v>-0.000254914</v>
      </c>
      <c r="S46" s="3">
        <v>-0.0365592</v>
      </c>
      <c r="T46" s="3">
        <v>-0.000254914</v>
      </c>
      <c r="U46" s="3">
        <v>-0.0365592</v>
      </c>
      <c r="V46" s="3">
        <v>-0.000254914</v>
      </c>
      <c r="W46" s="3">
        <v>-0.0365589</v>
      </c>
    </row>
    <row r="47" spans="1:23" s="3" customFormat="1" ht="12.75">
      <c r="A47" s="2" t="s">
        <v>44</v>
      </c>
      <c r="B47" s="8">
        <f>B43</f>
        <v>-2.5780649473293096</v>
      </c>
      <c r="C47" s="2">
        <f t="shared" si="0"/>
        <v>0.014159512668715292</v>
      </c>
      <c r="D47" s="2">
        <f t="shared" si="1"/>
        <v>-0.016253722824385534</v>
      </c>
      <c r="E47" s="9">
        <v>7</v>
      </c>
      <c r="F47" s="3" t="s">
        <v>48</v>
      </c>
      <c r="H47" s="3">
        <v>-0.00216765</v>
      </c>
      <c r="I47" s="3">
        <v>-0.144201</v>
      </c>
      <c r="J47" s="3">
        <v>-0.1442</v>
      </c>
      <c r="K47" s="3">
        <v>0.00216976</v>
      </c>
      <c r="L47" s="3">
        <v>0.00216865</v>
      </c>
      <c r="M47" s="3">
        <v>0.144201</v>
      </c>
      <c r="N47" s="3">
        <v>0.144199</v>
      </c>
      <c r="O47" s="3">
        <v>-0.00216824</v>
      </c>
      <c r="P47" s="3">
        <v>-9.88154E-05</v>
      </c>
      <c r="Q47" s="3">
        <v>-0.0102542</v>
      </c>
      <c r="R47" s="3">
        <v>-0.0102543</v>
      </c>
      <c r="S47" s="3">
        <v>9.88407E-05</v>
      </c>
      <c r="T47" s="3">
        <v>9.87949E-05</v>
      </c>
      <c r="U47" s="3">
        <v>0.0102543</v>
      </c>
      <c r="V47" s="3">
        <v>0.0102542</v>
      </c>
      <c r="W47" s="3">
        <v>-9.87315E-05</v>
      </c>
    </row>
    <row r="48" spans="1:23" s="3" customFormat="1" ht="12.75">
      <c r="A48" s="2" t="s">
        <v>45</v>
      </c>
      <c r="B48" s="8">
        <f>B44</f>
        <v>18.017634950943886</v>
      </c>
      <c r="C48" s="2">
        <f t="shared" si="0"/>
        <v>0.0002615682263503824</v>
      </c>
      <c r="D48" s="2">
        <f t="shared" si="1"/>
        <v>0.012049428755835138</v>
      </c>
      <c r="E48" s="9">
        <v>8</v>
      </c>
      <c r="F48" s="3" t="s">
        <v>48</v>
      </c>
      <c r="H48" s="3">
        <v>-0.00118064</v>
      </c>
      <c r="I48" s="3">
        <v>-0.0534501</v>
      </c>
      <c r="J48" s="3">
        <v>0.00118177</v>
      </c>
      <c r="K48" s="3">
        <v>0.0534492</v>
      </c>
      <c r="L48" s="3">
        <v>-0.00118111</v>
      </c>
      <c r="M48" s="3">
        <v>-0.0534492</v>
      </c>
      <c r="N48" s="3">
        <v>0.00118065</v>
      </c>
      <c r="O48" s="3">
        <v>0.0534487</v>
      </c>
      <c r="P48" s="3">
        <v>-3.63379E-05</v>
      </c>
      <c r="Q48" s="3">
        <v>-0.00263493</v>
      </c>
      <c r="R48" s="3">
        <v>3.6331E-05</v>
      </c>
      <c r="S48" s="3">
        <v>0.00263498</v>
      </c>
      <c r="T48" s="3">
        <v>-3.63183E-05</v>
      </c>
      <c r="U48" s="3">
        <v>-0.00263499</v>
      </c>
      <c r="V48" s="3">
        <v>3.62901E-05</v>
      </c>
      <c r="W48" s="3">
        <v>0.00263492</v>
      </c>
    </row>
    <row r="49" spans="2:23" s="3" customFormat="1" ht="12.75">
      <c r="B49" s="2"/>
      <c r="C49" s="2">
        <f t="shared" si="0"/>
        <v>-0.001817210932225487</v>
      </c>
      <c r="D49" s="2">
        <f t="shared" si="1"/>
        <v>-0.0018928745701165262</v>
      </c>
      <c r="E49" s="9">
        <v>9</v>
      </c>
      <c r="F49" s="3" t="s">
        <v>48</v>
      </c>
      <c r="H49" s="3">
        <v>-0.000621008</v>
      </c>
      <c r="I49" s="3">
        <v>-0.0181585</v>
      </c>
      <c r="J49" s="3">
        <v>0.018158</v>
      </c>
      <c r="K49" s="3">
        <v>-0.000621517</v>
      </c>
      <c r="L49" s="3">
        <v>0.000621114</v>
      </c>
      <c r="M49" s="3">
        <v>0.0181579</v>
      </c>
      <c r="N49" s="3">
        <v>-0.0181578</v>
      </c>
      <c r="O49" s="3">
        <v>0.000620828</v>
      </c>
      <c r="P49" s="3">
        <v>-1.28733E-05</v>
      </c>
      <c r="Q49" s="3">
        <v>-0.000633933</v>
      </c>
      <c r="R49" s="3">
        <v>0.000633958</v>
      </c>
      <c r="S49" s="3">
        <v>-1.28744E-05</v>
      </c>
      <c r="T49" s="3">
        <v>1.28648E-05</v>
      </c>
      <c r="U49" s="3">
        <v>0.000633958</v>
      </c>
      <c r="V49" s="3">
        <v>-0.000633931</v>
      </c>
      <c r="W49" s="3">
        <v>1.28553E-05</v>
      </c>
    </row>
    <row r="50" spans="2:23" s="3" customFormat="1" ht="12.75">
      <c r="B50" s="2"/>
      <c r="C50" s="2">
        <f t="shared" si="0"/>
        <v>-0.00010375856427249938</v>
      </c>
      <c r="D50" s="2">
        <f t="shared" si="1"/>
        <v>-0.001918749988376524</v>
      </c>
      <c r="E50" s="9">
        <v>10</v>
      </c>
      <c r="F50" s="3" t="s">
        <v>48</v>
      </c>
      <c r="H50" s="3">
        <v>-0.00032035</v>
      </c>
      <c r="I50" s="3">
        <v>-0.00585087</v>
      </c>
      <c r="J50" s="3">
        <v>-0.000320586</v>
      </c>
      <c r="K50" s="3">
        <v>-0.00585036</v>
      </c>
      <c r="L50" s="3">
        <v>-0.000320475</v>
      </c>
      <c r="M50" s="3">
        <v>-0.0058505</v>
      </c>
      <c r="N50" s="3">
        <v>-0.000320225</v>
      </c>
      <c r="O50" s="3">
        <v>-0.00585054</v>
      </c>
      <c r="P50" s="3">
        <v>-4.46302E-06</v>
      </c>
      <c r="Q50" s="3">
        <v>-0.00015571</v>
      </c>
      <c r="R50" s="3">
        <v>-4.46302E-06</v>
      </c>
      <c r="S50" s="3">
        <v>-0.00015572</v>
      </c>
      <c r="T50" s="3">
        <v>-4.46302E-06</v>
      </c>
      <c r="U50" s="3">
        <v>-0.00015572</v>
      </c>
      <c r="V50" s="3">
        <v>-4.46302E-06</v>
      </c>
      <c r="W50" s="3">
        <v>-0.000155709</v>
      </c>
    </row>
    <row r="51" spans="2:23" s="3" customFormat="1" ht="12.75">
      <c r="B51" s="2"/>
      <c r="C51" s="2">
        <f t="shared" si="0"/>
        <v>0.0001709779029954051</v>
      </c>
      <c r="D51" s="2">
        <f t="shared" si="1"/>
        <v>-0.0002252968795865391</v>
      </c>
      <c r="E51" s="9">
        <v>11</v>
      </c>
      <c r="F51" s="3" t="s">
        <v>48</v>
      </c>
      <c r="H51" s="3">
        <v>-0.00016494</v>
      </c>
      <c r="I51" s="3">
        <v>-0.00197285</v>
      </c>
      <c r="J51" s="3">
        <v>-0.00197253</v>
      </c>
      <c r="K51" s="3">
        <v>0.000165025</v>
      </c>
      <c r="L51" s="3">
        <v>0.000164998</v>
      </c>
      <c r="M51" s="3">
        <v>0.00197266</v>
      </c>
      <c r="N51" s="3">
        <v>0.00197276</v>
      </c>
      <c r="O51" s="3">
        <v>-0.000164885</v>
      </c>
      <c r="P51" s="3">
        <v>-1.54001E-06</v>
      </c>
      <c r="Q51" s="3">
        <v>-4.71006E-05</v>
      </c>
      <c r="R51" s="3">
        <v>-4.71041E-05</v>
      </c>
      <c r="S51" s="3">
        <v>1.54041E-06</v>
      </c>
      <c r="T51" s="3">
        <v>1.53949E-06</v>
      </c>
      <c r="U51" s="3">
        <v>4.71039E-05</v>
      </c>
      <c r="V51" s="3">
        <v>4.71016E-05</v>
      </c>
      <c r="W51" s="3">
        <v>-1.53853E-06</v>
      </c>
    </row>
    <row r="52" spans="2:23" s="3" customFormat="1" ht="12.75">
      <c r="B52" s="2"/>
      <c r="C52" s="2">
        <f t="shared" si="0"/>
        <v>1.8614872940995268E-05</v>
      </c>
      <c r="D52" s="2">
        <f t="shared" si="1"/>
        <v>0.00017635842374880646</v>
      </c>
      <c r="E52" s="9">
        <v>12</v>
      </c>
      <c r="F52" s="3" t="s">
        <v>48</v>
      </c>
      <c r="H52" s="3">
        <v>-8.61606E-05</v>
      </c>
      <c r="I52" s="3">
        <v>-0.000801559</v>
      </c>
      <c r="J52" s="3">
        <v>8.62239E-05</v>
      </c>
      <c r="K52" s="3">
        <v>0.000801312</v>
      </c>
      <c r="L52" s="3">
        <v>-8.6172E-05</v>
      </c>
      <c r="M52" s="3">
        <v>-0.000801461</v>
      </c>
      <c r="N52" s="3">
        <v>8.60606E-05</v>
      </c>
      <c r="O52" s="3">
        <v>0.000801546</v>
      </c>
      <c r="P52" s="3">
        <v>-5.38375E-07</v>
      </c>
      <c r="Q52" s="3">
        <v>-1.9413E-05</v>
      </c>
      <c r="R52" s="3">
        <v>5.3868E-07</v>
      </c>
      <c r="S52" s="3">
        <v>1.94144E-05</v>
      </c>
      <c r="T52" s="3">
        <v>-5.38277E-07</v>
      </c>
      <c r="U52" s="3">
        <v>-1.94143E-05</v>
      </c>
      <c r="V52" s="3">
        <v>5.37997E-07</v>
      </c>
      <c r="W52" s="3">
        <v>1.94136E-05</v>
      </c>
    </row>
    <row r="53" spans="2:23" s="3" customFormat="1" ht="12.75">
      <c r="B53" s="2"/>
      <c r="C53" s="2">
        <f t="shared" si="0"/>
        <v>-4.292224795532817E-05</v>
      </c>
      <c r="D53" s="2">
        <f t="shared" si="1"/>
        <v>-3.813754793155542E-05</v>
      </c>
      <c r="E53" s="9">
        <v>13</v>
      </c>
      <c r="F53" s="3" t="s">
        <v>48</v>
      </c>
      <c r="H53" s="3">
        <v>-4.62116E-05</v>
      </c>
      <c r="I53" s="3">
        <v>-0.000399345</v>
      </c>
      <c r="J53" s="3">
        <v>0.000399196</v>
      </c>
      <c r="K53" s="3">
        <v>-4.62688E-05</v>
      </c>
      <c r="L53" s="3">
        <v>4.62235E-05</v>
      </c>
      <c r="M53" s="3">
        <v>0.000399312</v>
      </c>
      <c r="N53" s="3">
        <v>-0.000399358</v>
      </c>
      <c r="O53" s="3">
        <v>4.61393E-05</v>
      </c>
      <c r="P53" s="3">
        <v>-1.93129E-07</v>
      </c>
      <c r="Q53" s="3">
        <v>-9.311E-06</v>
      </c>
      <c r="R53" s="3">
        <v>9.31145E-06</v>
      </c>
      <c r="S53" s="3">
        <v>-1.93416E-07</v>
      </c>
      <c r="T53" s="3">
        <v>1.93306E-07</v>
      </c>
      <c r="U53" s="3">
        <v>9.31145E-06</v>
      </c>
      <c r="V53" s="3">
        <v>-9.3114E-06</v>
      </c>
      <c r="W53" s="3">
        <v>1.93205E-07</v>
      </c>
    </row>
    <row r="54" spans="2:23" s="3" customFormat="1" ht="12.75">
      <c r="B54" s="2"/>
      <c r="C54" s="2">
        <f t="shared" si="0"/>
        <v>-8.183474426409546E-06</v>
      </c>
      <c r="D54" s="2">
        <f t="shared" si="1"/>
        <v>-7.083840556444287E-05</v>
      </c>
      <c r="E54" s="9">
        <v>14</v>
      </c>
      <c r="F54" s="3" t="s">
        <v>48</v>
      </c>
      <c r="H54" s="3">
        <v>-2.55673E-05</v>
      </c>
      <c r="I54" s="3">
        <v>-0.00021738</v>
      </c>
      <c r="J54" s="3">
        <v>-2.5609E-05</v>
      </c>
      <c r="K54" s="3">
        <v>-0.000217291</v>
      </c>
      <c r="L54" s="3">
        <v>-2.55673E-05</v>
      </c>
      <c r="M54" s="3">
        <v>-0.000217393</v>
      </c>
      <c r="N54" s="3">
        <v>-2.55117E-05</v>
      </c>
      <c r="O54" s="3">
        <v>-0.000217394</v>
      </c>
      <c r="P54" s="3">
        <v>-6.95342E-08</v>
      </c>
      <c r="Q54" s="3">
        <v>-4.38358E-06</v>
      </c>
      <c r="R54" s="3">
        <v>-6.95342E-08</v>
      </c>
      <c r="S54" s="3">
        <v>-4.38368E-06</v>
      </c>
      <c r="T54" s="3">
        <v>-6.95342E-08</v>
      </c>
      <c r="U54" s="3">
        <v>-4.38369E-06</v>
      </c>
      <c r="V54" s="3">
        <v>-6.95342E-08</v>
      </c>
      <c r="W54" s="3">
        <v>-4.38376E-06</v>
      </c>
    </row>
    <row r="55" spans="2:23" s="3" customFormat="1" ht="12.75">
      <c r="B55" s="2"/>
      <c r="C55" s="2">
        <f t="shared" si="0"/>
        <v>1.0194133633985075E-05</v>
      </c>
      <c r="D55" s="2">
        <f t="shared" si="1"/>
        <v>-1.4388410625563918E-05</v>
      </c>
      <c r="E55" s="9">
        <v>15</v>
      </c>
      <c r="F55" s="3" t="s">
        <v>48</v>
      </c>
      <c r="H55" s="3">
        <v>-1.45413E-05</v>
      </c>
      <c r="I55" s="3">
        <v>-0.000123645</v>
      </c>
      <c r="J55" s="3">
        <v>-0.000123592</v>
      </c>
      <c r="K55" s="3">
        <v>1.45638E-05</v>
      </c>
      <c r="L55" s="3">
        <v>1.45359E-05</v>
      </c>
      <c r="M55" s="3">
        <v>0.000123653</v>
      </c>
      <c r="N55" s="3">
        <v>0.000123659</v>
      </c>
      <c r="O55" s="3">
        <v>-1.45053E-05</v>
      </c>
      <c r="P55" s="3">
        <v>-2.67973E-08</v>
      </c>
      <c r="Q55" s="3">
        <v>-1.89123E-06</v>
      </c>
      <c r="R55" s="3">
        <v>-1.89125E-06</v>
      </c>
      <c r="S55" s="3">
        <v>2.68704E-08</v>
      </c>
      <c r="T55" s="3">
        <v>2.68766E-08</v>
      </c>
      <c r="U55" s="3">
        <v>1.89126E-06</v>
      </c>
      <c r="V55" s="3">
        <v>1.89129E-06</v>
      </c>
      <c r="W55" s="3">
        <v>-2.68638E-08</v>
      </c>
    </row>
    <row r="56" spans="2:23" s="3" customFormat="1" ht="12.75">
      <c r="B56" s="2"/>
      <c r="V56" s="4"/>
      <c r="W56" s="4"/>
    </row>
    <row r="57" spans="2:23" s="3" customFormat="1" ht="12.75">
      <c r="B57" s="2"/>
      <c r="E57" s="3" t="s">
        <v>0</v>
      </c>
      <c r="H57" s="3" t="s">
        <v>1</v>
      </c>
      <c r="I57" s="3" t="s">
        <v>2</v>
      </c>
      <c r="J57" s="3" t="s">
        <v>1</v>
      </c>
      <c r="K57" s="3" t="s">
        <v>22</v>
      </c>
      <c r="L57" s="3" t="s">
        <v>1</v>
      </c>
      <c r="M57" s="3" t="s">
        <v>22</v>
      </c>
      <c r="N57" s="3" t="s">
        <v>1</v>
      </c>
      <c r="O57" s="3" t="s">
        <v>29</v>
      </c>
      <c r="P57" s="3" t="s">
        <v>1</v>
      </c>
      <c r="Q57" s="3" t="s">
        <v>1</v>
      </c>
      <c r="R57" s="3" t="s">
        <v>1</v>
      </c>
      <c r="S57" s="3" t="s">
        <v>1</v>
      </c>
      <c r="T57" s="3" t="s">
        <v>1</v>
      </c>
      <c r="U57" s="3" t="s">
        <v>1</v>
      </c>
      <c r="V57" s="4" t="s">
        <v>1</v>
      </c>
      <c r="W57" s="4" t="s">
        <v>1</v>
      </c>
    </row>
    <row r="58" spans="2:23" s="3" customFormat="1" ht="12.75">
      <c r="B58" s="2"/>
      <c r="E58" s="3" t="s">
        <v>8</v>
      </c>
      <c r="V58" s="4"/>
      <c r="W58" s="4"/>
    </row>
    <row r="59" spans="2:23" s="3" customFormat="1" ht="12.75">
      <c r="B59" s="2"/>
      <c r="E59" s="3" t="s">
        <v>4</v>
      </c>
      <c r="H59" s="3" t="s">
        <v>9</v>
      </c>
      <c r="I59" s="3" t="s">
        <v>6</v>
      </c>
      <c r="J59" s="3" t="s">
        <v>9</v>
      </c>
      <c r="K59" s="3" t="s">
        <v>6</v>
      </c>
      <c r="L59" s="3" t="s">
        <v>9</v>
      </c>
      <c r="M59" s="3" t="s">
        <v>6</v>
      </c>
      <c r="N59" s="3" t="s">
        <v>9</v>
      </c>
      <c r="O59" s="3" t="s">
        <v>6</v>
      </c>
      <c r="P59" s="3" t="s">
        <v>9</v>
      </c>
      <c r="Q59" s="3" t="s">
        <v>6</v>
      </c>
      <c r="R59" s="3" t="s">
        <v>9</v>
      </c>
      <c r="S59" s="3" t="s">
        <v>6</v>
      </c>
      <c r="T59" s="3" t="s">
        <v>9</v>
      </c>
      <c r="U59" s="3" t="s">
        <v>6</v>
      </c>
      <c r="V59" s="4" t="s">
        <v>9</v>
      </c>
      <c r="W59" s="4" t="s">
        <v>6</v>
      </c>
    </row>
    <row r="60" spans="2:23" s="3" customFormat="1" ht="12.75">
      <c r="B60" s="2"/>
      <c r="E60" s="3">
        <v>1</v>
      </c>
      <c r="H60" s="3">
        <v>-3.91218E-10</v>
      </c>
      <c r="I60" s="3">
        <v>-1.80545E-07</v>
      </c>
      <c r="J60" s="3">
        <v>1.80548E-07</v>
      </c>
      <c r="K60" s="3" t="s">
        <v>25</v>
      </c>
      <c r="L60" s="3">
        <v>2.114E-10</v>
      </c>
      <c r="M60" s="3" t="s">
        <v>27</v>
      </c>
      <c r="N60" s="3">
        <v>-1.80727E-07</v>
      </c>
      <c r="O60" s="3">
        <v>3.94193E-10</v>
      </c>
      <c r="P60" s="3">
        <v>-2.27757E-10</v>
      </c>
      <c r="Q60" s="3">
        <v>-1.38536E-07</v>
      </c>
      <c r="R60" s="3">
        <v>1.38539E-07</v>
      </c>
      <c r="S60" s="3">
        <v>-4.59163E-11</v>
      </c>
      <c r="T60" s="3">
        <v>4.89339E-11</v>
      </c>
      <c r="U60" s="3">
        <v>1.38721E-07</v>
      </c>
      <c r="V60" s="3">
        <v>-1.38718E-07</v>
      </c>
      <c r="W60" s="3">
        <v>2.31528E-10</v>
      </c>
    </row>
    <row r="61" spans="2:23" s="3" customFormat="1" ht="12.75">
      <c r="B61" s="2"/>
      <c r="E61" s="3">
        <v>2</v>
      </c>
      <c r="H61" s="3">
        <v>0.000319438</v>
      </c>
      <c r="I61" s="3">
        <v>-1.45093E-07</v>
      </c>
      <c r="J61" s="3">
        <v>0.000319438</v>
      </c>
      <c r="K61" s="3" t="s">
        <v>26</v>
      </c>
      <c r="L61" s="3">
        <v>0.000319438</v>
      </c>
      <c r="M61" s="3" t="s">
        <v>28</v>
      </c>
      <c r="N61" s="3">
        <v>0.000319438</v>
      </c>
      <c r="O61" s="3">
        <v>-1.45093E-07</v>
      </c>
      <c r="P61" s="3">
        <v>0.000319438</v>
      </c>
      <c r="Q61" s="3">
        <v>-7.24391E-08</v>
      </c>
      <c r="R61" s="3">
        <v>0.000319438</v>
      </c>
      <c r="S61" s="3">
        <v>-7.24392E-08</v>
      </c>
      <c r="T61" s="3">
        <v>0.000319438</v>
      </c>
      <c r="U61" s="3">
        <v>-7.24392E-08</v>
      </c>
      <c r="V61" s="3">
        <v>0.000319438</v>
      </c>
      <c r="W61" s="3">
        <v>-7.24392E-08</v>
      </c>
    </row>
    <row r="62" spans="2:23" s="3" customFormat="1" ht="12.75">
      <c r="B62" s="2"/>
      <c r="E62" s="3">
        <v>3</v>
      </c>
      <c r="H62" s="3">
        <v>-0.011403</v>
      </c>
      <c r="I62" s="3">
        <v>-2.89764</v>
      </c>
      <c r="J62" s="3">
        <v>-2.89736</v>
      </c>
      <c r="K62" s="3">
        <v>0.0128857</v>
      </c>
      <c r="L62" s="3">
        <v>0.0131617</v>
      </c>
      <c r="M62" s="3">
        <v>2.89884</v>
      </c>
      <c r="N62" s="3">
        <v>2.89911</v>
      </c>
      <c r="O62" s="3">
        <v>-0.0116923</v>
      </c>
      <c r="P62" s="3">
        <v>-0.00179958</v>
      </c>
      <c r="Q62" s="3">
        <v>-0.947348</v>
      </c>
      <c r="R62" s="3">
        <v>-0.947072</v>
      </c>
      <c r="S62" s="3">
        <v>0.00328323</v>
      </c>
      <c r="T62" s="3">
        <v>0.00356199</v>
      </c>
      <c r="U62" s="3">
        <v>0.948552</v>
      </c>
      <c r="V62" s="3">
        <v>0.948831</v>
      </c>
      <c r="W62" s="3">
        <v>-0.00207858</v>
      </c>
    </row>
    <row r="63" spans="2:23" s="3" customFormat="1" ht="12.75">
      <c r="B63" s="2"/>
      <c r="E63" s="3">
        <v>4</v>
      </c>
      <c r="H63" s="3">
        <v>-0.00917767</v>
      </c>
      <c r="I63" s="3">
        <v>-1.60206</v>
      </c>
      <c r="J63" s="3">
        <v>0.00937032</v>
      </c>
      <c r="K63" s="3">
        <v>1.60271</v>
      </c>
      <c r="L63" s="3">
        <v>-0.00917927</v>
      </c>
      <c r="M63" s="3">
        <v>-1.60206</v>
      </c>
      <c r="N63" s="3">
        <v>0.00937181</v>
      </c>
      <c r="O63" s="3">
        <v>1.60271</v>
      </c>
      <c r="P63" s="3">
        <v>-0.00127186</v>
      </c>
      <c r="Q63" s="3">
        <v>-0.352768</v>
      </c>
      <c r="R63" s="3">
        <v>0.00145785</v>
      </c>
      <c r="S63" s="3">
        <v>0.353421</v>
      </c>
      <c r="T63" s="3">
        <v>-0.00127293</v>
      </c>
      <c r="U63" s="3">
        <v>-0.352769</v>
      </c>
      <c r="V63" s="3">
        <v>0.00145766</v>
      </c>
      <c r="W63" s="3">
        <v>0.35342</v>
      </c>
    </row>
    <row r="64" spans="2:23" s="3" customFormat="1" ht="12.75">
      <c r="B64" s="2"/>
      <c r="E64" s="3">
        <v>5</v>
      </c>
      <c r="H64" s="3">
        <v>-0.00622924</v>
      </c>
      <c r="I64" s="3">
        <v>-0.791332</v>
      </c>
      <c r="J64" s="3">
        <v>0.791452</v>
      </c>
      <c r="K64" s="3">
        <v>-0.00603168</v>
      </c>
      <c r="L64" s="3">
        <v>0.00615134</v>
      </c>
      <c r="M64" s="3">
        <v>0.791655</v>
      </c>
      <c r="N64" s="3">
        <v>-0.791528</v>
      </c>
      <c r="O64" s="3">
        <v>0.00635333</v>
      </c>
      <c r="P64" s="3">
        <v>-0.000655436</v>
      </c>
      <c r="Q64" s="3">
        <v>-0.118861</v>
      </c>
      <c r="R64" s="3">
        <v>0.118984</v>
      </c>
      <c r="S64" s="3">
        <v>-0.000455118</v>
      </c>
      <c r="T64" s="3">
        <v>0.00057737</v>
      </c>
      <c r="U64" s="3">
        <v>0.119184</v>
      </c>
      <c r="V64" s="3">
        <v>-0.119061</v>
      </c>
      <c r="W64" s="3">
        <v>0.00077752</v>
      </c>
    </row>
    <row r="65" spans="2:23" s="3" customFormat="1" ht="12.75">
      <c r="B65" s="2"/>
      <c r="E65" s="3">
        <v>6</v>
      </c>
      <c r="H65" s="3">
        <v>3.9206</v>
      </c>
      <c r="I65" s="3">
        <v>-0.354214</v>
      </c>
      <c r="J65" s="3">
        <v>3.9206</v>
      </c>
      <c r="K65" s="3">
        <v>-0.354213</v>
      </c>
      <c r="L65" s="3">
        <v>3.9206</v>
      </c>
      <c r="M65" s="3">
        <v>-0.354213</v>
      </c>
      <c r="N65" s="3">
        <v>3.9206</v>
      </c>
      <c r="O65" s="3">
        <v>-0.354211</v>
      </c>
      <c r="P65" s="3">
        <v>3.92413</v>
      </c>
      <c r="Q65" s="3">
        <v>-0.0365762</v>
      </c>
      <c r="R65" s="3">
        <v>3.92413</v>
      </c>
      <c r="S65" s="3">
        <v>-0.0365764</v>
      </c>
      <c r="T65" s="3">
        <v>3.92413</v>
      </c>
      <c r="U65" s="3">
        <v>-0.0365764</v>
      </c>
      <c r="V65" s="3">
        <v>3.92413</v>
      </c>
      <c r="W65" s="3">
        <v>-0.0365761</v>
      </c>
    </row>
    <row r="66" spans="2:23" s="3" customFormat="1" ht="12.75">
      <c r="B66" s="2"/>
      <c r="E66" s="3">
        <v>7</v>
      </c>
      <c r="H66" s="3">
        <v>-0.00219096</v>
      </c>
      <c r="I66" s="3">
        <v>-0.14424</v>
      </c>
      <c r="J66" s="3">
        <v>-0.144224</v>
      </c>
      <c r="K66" s="3">
        <v>0.00213079</v>
      </c>
      <c r="L66" s="3">
        <v>0.00214534</v>
      </c>
      <c r="M66" s="3">
        <v>0.144162</v>
      </c>
      <c r="N66" s="3">
        <v>0.144176</v>
      </c>
      <c r="O66" s="3">
        <v>-0.00220722</v>
      </c>
      <c r="P66" s="3">
        <v>-0.00012212</v>
      </c>
      <c r="Q66" s="3">
        <v>-0.0102932</v>
      </c>
      <c r="R66" s="3">
        <v>-0.0102776</v>
      </c>
      <c r="S66" s="3">
        <v>5.98668E-05</v>
      </c>
      <c r="T66" s="3">
        <v>7.54898E-05</v>
      </c>
      <c r="U66" s="3">
        <v>0.0102154</v>
      </c>
      <c r="V66" s="3">
        <v>0.0102309</v>
      </c>
      <c r="W66" s="3">
        <v>-0.000137705</v>
      </c>
    </row>
    <row r="67" spans="2:23" s="3" customFormat="1" ht="12.75">
      <c r="B67" s="2"/>
      <c r="E67" s="3">
        <v>8</v>
      </c>
      <c r="H67" s="3">
        <v>-0.00117594</v>
      </c>
      <c r="I67" s="3">
        <v>-0.053453</v>
      </c>
      <c r="J67" s="3">
        <v>0.00118647</v>
      </c>
      <c r="K67" s="3">
        <v>0.0534462</v>
      </c>
      <c r="L67" s="3">
        <v>-0.00117641</v>
      </c>
      <c r="M67" s="3">
        <v>-0.0534521</v>
      </c>
      <c r="N67" s="3">
        <v>0.00118535</v>
      </c>
      <c r="O67" s="3">
        <v>0.0534457</v>
      </c>
      <c r="P67" s="3">
        <v>-3.16374E-05</v>
      </c>
      <c r="Q67" s="3">
        <v>-0.00263789</v>
      </c>
      <c r="R67" s="3">
        <v>4.10315E-05</v>
      </c>
      <c r="S67" s="3">
        <v>0.00263202</v>
      </c>
      <c r="T67" s="3">
        <v>-3.16177E-05</v>
      </c>
      <c r="U67" s="3">
        <v>-0.00263795</v>
      </c>
      <c r="V67" s="3">
        <v>4.09906E-05</v>
      </c>
      <c r="W67" s="3">
        <v>0.00263195</v>
      </c>
    </row>
    <row r="68" spans="2:23" s="3" customFormat="1" ht="12.75">
      <c r="B68" s="2"/>
      <c r="E68" s="3">
        <v>9</v>
      </c>
      <c r="H68" s="3">
        <v>-0.000624689</v>
      </c>
      <c r="I68" s="3">
        <v>-0.018155</v>
      </c>
      <c r="J68" s="3">
        <v>0.0181543</v>
      </c>
      <c r="K68" s="3">
        <v>-0.000618031</v>
      </c>
      <c r="L68" s="3">
        <v>0.000617433</v>
      </c>
      <c r="M68" s="3">
        <v>0.0181614</v>
      </c>
      <c r="N68" s="3">
        <v>-0.0181615</v>
      </c>
      <c r="O68" s="3">
        <v>0.000624315</v>
      </c>
      <c r="P68" s="3">
        <v>-1.65541E-05</v>
      </c>
      <c r="Q68" s="3">
        <v>-0.000630447</v>
      </c>
      <c r="R68" s="3">
        <v>0.000630277</v>
      </c>
      <c r="S68" s="3">
        <v>-9.38798E-06</v>
      </c>
      <c r="T68" s="3">
        <v>9.18397E-06</v>
      </c>
      <c r="U68" s="3">
        <v>0.000637445</v>
      </c>
      <c r="V68" s="3">
        <v>-0.000637612</v>
      </c>
      <c r="W68" s="3">
        <v>1.63418E-05</v>
      </c>
    </row>
    <row r="69" spans="2:23" s="3" customFormat="1" ht="12.75">
      <c r="B69" s="2"/>
      <c r="E69" s="3">
        <v>10</v>
      </c>
      <c r="H69" s="3">
        <v>-0.20128</v>
      </c>
      <c r="I69" s="3">
        <v>-0.00585594</v>
      </c>
      <c r="J69" s="3">
        <v>-0.20128</v>
      </c>
      <c r="K69" s="3">
        <v>-0.00585543</v>
      </c>
      <c r="L69" s="3">
        <v>-0.20128</v>
      </c>
      <c r="M69" s="3">
        <v>-0.00585557</v>
      </c>
      <c r="N69" s="3">
        <v>-0.201279</v>
      </c>
      <c r="O69" s="3">
        <v>-0.0058556</v>
      </c>
      <c r="P69" s="3">
        <v>-0.200964</v>
      </c>
      <c r="Q69" s="3">
        <v>-0.000160772</v>
      </c>
      <c r="R69" s="3">
        <v>-0.200964</v>
      </c>
      <c r="S69" s="3">
        <v>-0.000160782</v>
      </c>
      <c r="T69" s="3">
        <v>-0.200964</v>
      </c>
      <c r="U69" s="3">
        <v>-0.000160782</v>
      </c>
      <c r="V69" s="3">
        <v>-0.200964</v>
      </c>
      <c r="W69" s="3">
        <v>-0.000160772</v>
      </c>
    </row>
    <row r="70" spans="2:23" s="3" customFormat="1" ht="12.75">
      <c r="B70" s="2"/>
      <c r="E70" s="3">
        <v>11</v>
      </c>
      <c r="H70" s="3">
        <v>-0.000163346</v>
      </c>
      <c r="I70" s="3">
        <v>-0.00197166</v>
      </c>
      <c r="J70" s="3">
        <v>-0.00197094</v>
      </c>
      <c r="K70" s="3">
        <v>0.000166212</v>
      </c>
      <c r="L70" s="3">
        <v>0.000166592</v>
      </c>
      <c r="M70" s="3">
        <v>0.00197385</v>
      </c>
      <c r="N70" s="3">
        <v>0.00197435</v>
      </c>
      <c r="O70" s="3">
        <v>-0.000163698</v>
      </c>
      <c r="P70" s="3">
        <v>5.33693E-08</v>
      </c>
      <c r="Q70" s="3">
        <v>-4.59129E-05</v>
      </c>
      <c r="R70" s="3">
        <v>-4.55107E-05</v>
      </c>
      <c r="S70" s="3">
        <v>2.72804E-06</v>
      </c>
      <c r="T70" s="3">
        <v>3.13287E-06</v>
      </c>
      <c r="U70" s="3">
        <v>4.82915E-05</v>
      </c>
      <c r="V70" s="3">
        <v>4.8695E-05</v>
      </c>
      <c r="W70" s="3">
        <v>-3.50899E-07</v>
      </c>
    </row>
    <row r="71" spans="2:23" s="3" customFormat="1" ht="12.75">
      <c r="B71" s="2"/>
      <c r="E71" s="3">
        <v>12</v>
      </c>
      <c r="H71" s="3">
        <v>-8.61391E-05</v>
      </c>
      <c r="I71" s="3">
        <v>-0.000800223</v>
      </c>
      <c r="J71" s="3">
        <v>8.62453E-05</v>
      </c>
      <c r="K71" s="3">
        <v>0.000802649</v>
      </c>
      <c r="L71" s="3">
        <v>-8.61505E-05</v>
      </c>
      <c r="M71" s="3">
        <v>-0.000800125</v>
      </c>
      <c r="N71" s="3">
        <v>8.60821E-05</v>
      </c>
      <c r="O71" s="3">
        <v>0.000802883</v>
      </c>
      <c r="P71" s="3">
        <v>-5.16927E-07</v>
      </c>
      <c r="Q71" s="3">
        <v>-1.80765E-05</v>
      </c>
      <c r="R71" s="3">
        <v>5.60128E-07</v>
      </c>
      <c r="S71" s="3">
        <v>2.07509E-05</v>
      </c>
      <c r="T71" s="3">
        <v>-5.16829E-07</v>
      </c>
      <c r="U71" s="3">
        <v>-1.80778E-05</v>
      </c>
      <c r="V71" s="3">
        <v>5.59445E-07</v>
      </c>
      <c r="W71" s="3">
        <v>2.07501E-05</v>
      </c>
    </row>
    <row r="72" spans="2:23" s="3" customFormat="1" ht="12.75">
      <c r="B72" s="2"/>
      <c r="E72" s="3">
        <v>13</v>
      </c>
      <c r="H72" s="3">
        <v>-4.68159E-05</v>
      </c>
      <c r="I72" s="3">
        <v>-0.000398469</v>
      </c>
      <c r="J72" s="3">
        <v>0.000398591</v>
      </c>
      <c r="K72" s="3">
        <v>-4.53929E-05</v>
      </c>
      <c r="L72" s="3">
        <v>4.56192E-05</v>
      </c>
      <c r="M72" s="3">
        <v>0.000400188</v>
      </c>
      <c r="N72" s="3">
        <v>-0.000399962</v>
      </c>
      <c r="O72" s="3">
        <v>4.70152E-05</v>
      </c>
      <c r="P72" s="3">
        <v>-7.97397E-07</v>
      </c>
      <c r="Q72" s="3">
        <v>-8.43508E-06</v>
      </c>
      <c r="R72" s="3">
        <v>8.70718E-06</v>
      </c>
      <c r="S72" s="3">
        <v>6.82503E-07</v>
      </c>
      <c r="T72" s="3">
        <v>-4.10962E-07</v>
      </c>
      <c r="U72" s="3">
        <v>1.01874E-05</v>
      </c>
      <c r="V72" s="3">
        <v>-9.91567E-06</v>
      </c>
      <c r="W72" s="3">
        <v>1.06912E-06</v>
      </c>
    </row>
    <row r="73" spans="2:23" s="3" customFormat="1" ht="12.75">
      <c r="B73" s="2"/>
      <c r="E73" s="3">
        <v>14</v>
      </c>
      <c r="H73" s="3">
        <v>-0.150018</v>
      </c>
      <c r="I73" s="3">
        <v>-0.000216706</v>
      </c>
      <c r="J73" s="3">
        <v>-0.150018</v>
      </c>
      <c r="K73" s="3">
        <v>-0.000216617</v>
      </c>
      <c r="L73" s="3">
        <v>-0.150018</v>
      </c>
      <c r="M73" s="3">
        <v>-0.000216719</v>
      </c>
      <c r="N73" s="3">
        <v>-0.150018</v>
      </c>
      <c r="O73" s="3">
        <v>-0.00021672</v>
      </c>
      <c r="P73" s="3">
        <v>-0.149992</v>
      </c>
      <c r="Q73" s="3">
        <v>-3.70954E-06</v>
      </c>
      <c r="R73" s="3">
        <v>-0.149992</v>
      </c>
      <c r="S73" s="3">
        <v>-3.70964E-06</v>
      </c>
      <c r="T73" s="3">
        <v>-0.149992</v>
      </c>
      <c r="U73" s="3">
        <v>-3.70965E-06</v>
      </c>
      <c r="V73" s="3">
        <v>-0.149992</v>
      </c>
      <c r="W73" s="3">
        <v>-3.70972E-06</v>
      </c>
    </row>
    <row r="74" spans="2:23" s="3" customFormat="1" ht="12.75">
      <c r="B74" s="2"/>
      <c r="E74" s="3">
        <v>15</v>
      </c>
      <c r="H74" s="3">
        <v>-1.45617E-05</v>
      </c>
      <c r="I74" s="3">
        <v>-0.000124111</v>
      </c>
      <c r="J74" s="3">
        <v>-0.000123613</v>
      </c>
      <c r="K74" s="3">
        <v>1.40975E-05</v>
      </c>
      <c r="L74" s="3">
        <v>1.45155E-05</v>
      </c>
      <c r="M74" s="3">
        <v>0.000123186</v>
      </c>
      <c r="N74" s="3">
        <v>0.000123638</v>
      </c>
      <c r="O74" s="3">
        <v>-1.49716E-05</v>
      </c>
      <c r="P74" s="3">
        <v>-4.72185E-08</v>
      </c>
      <c r="Q74" s="3">
        <v>-2.35757E-06</v>
      </c>
      <c r="R74" s="3">
        <v>-1.91167E-06</v>
      </c>
      <c r="S74" s="3">
        <v>-4.39469E-07</v>
      </c>
      <c r="T74" s="3">
        <v>6.45537E-09</v>
      </c>
      <c r="U74" s="3">
        <v>1.42492E-06</v>
      </c>
      <c r="V74" s="3">
        <v>1.87087E-06</v>
      </c>
      <c r="W74" s="3">
        <v>-4.93203E-07</v>
      </c>
    </row>
    <row r="75" spans="2:23" s="3" customFormat="1" ht="12.75">
      <c r="B75" s="2"/>
      <c r="V75" s="4"/>
      <c r="W75" s="4"/>
    </row>
    <row r="76" spans="2:23" s="3" customFormat="1" ht="12.75">
      <c r="B76" s="2"/>
      <c r="E76" s="3" t="s">
        <v>10</v>
      </c>
      <c r="H76" s="3" t="s">
        <v>11</v>
      </c>
      <c r="I76" s="3">
        <v>4195300000</v>
      </c>
      <c r="V76" s="4"/>
      <c r="W76" s="4"/>
    </row>
    <row r="77" spans="2:23" s="3" customFormat="1" ht="12.75">
      <c r="B77" s="2"/>
      <c r="E77" s="3">
        <v>2</v>
      </c>
      <c r="H77" s="3">
        <v>543315</v>
      </c>
      <c r="I77" s="3" t="s">
        <v>12</v>
      </c>
      <c r="V77" s="4"/>
      <c r="W77" s="4"/>
    </row>
    <row r="78" spans="2:23" s="3" customFormat="1" ht="12.75">
      <c r="B78" s="2"/>
      <c r="E78" s="3">
        <v>3</v>
      </c>
      <c r="H78" s="3">
        <v>351526</v>
      </c>
      <c r="I78" s="3" t="s">
        <v>13</v>
      </c>
      <c r="V78" s="4"/>
      <c r="W78" s="4"/>
    </row>
    <row r="79" spans="2:23" s="3" customFormat="1" ht="12.75">
      <c r="B79" s="2"/>
      <c r="E79" s="3">
        <v>4</v>
      </c>
      <c r="H79" s="3">
        <v>389511</v>
      </c>
      <c r="I79" s="3" t="s">
        <v>14</v>
      </c>
      <c r="V79" s="4"/>
      <c r="W79" s="4"/>
    </row>
    <row r="80" spans="2:23" s="3" customFormat="1" ht="12.75">
      <c r="B80" s="2"/>
      <c r="E80" s="3">
        <v>5</v>
      </c>
      <c r="H80" s="3">
        <v>269083</v>
      </c>
      <c r="I80" s="3" t="s">
        <v>15</v>
      </c>
      <c r="V80" s="4"/>
      <c r="W80" s="4"/>
    </row>
    <row r="81" spans="2:23" s="3" customFormat="1" ht="12.75">
      <c r="B81" s="2"/>
      <c r="E81" s="3">
        <v>6</v>
      </c>
      <c r="H81" s="3">
        <v>184730</v>
      </c>
      <c r="I81" s="3" t="s">
        <v>16</v>
      </c>
      <c r="V81" s="4"/>
      <c r="W81" s="4"/>
    </row>
    <row r="82" spans="2:23" s="3" customFormat="1" ht="12.75">
      <c r="B82" s="2"/>
      <c r="E82" s="3">
        <v>7</v>
      </c>
      <c r="H82" s="3">
        <v>49612.3</v>
      </c>
      <c r="I82" s="3" t="s">
        <v>17</v>
      </c>
      <c r="V82" s="4"/>
      <c r="W82" s="4"/>
    </row>
    <row r="83" spans="2:23" s="3" customFormat="1" ht="12.75">
      <c r="B83" s="2"/>
      <c r="E83" s="3">
        <v>8</v>
      </c>
      <c r="H83" s="3">
        <v>543315</v>
      </c>
      <c r="I83" s="3" t="s">
        <v>12</v>
      </c>
      <c r="V83" s="4"/>
      <c r="W83" s="4"/>
    </row>
    <row r="84" spans="2:23" s="3" customFormat="1" ht="12.75">
      <c r="B84" s="2"/>
      <c r="E84" s="3">
        <v>9</v>
      </c>
      <c r="H84" s="3">
        <v>351526</v>
      </c>
      <c r="I84" s="3" t="s">
        <v>13</v>
      </c>
      <c r="V84" s="4"/>
      <c r="W84" s="4"/>
    </row>
    <row r="85" spans="2:23" s="3" customFormat="1" ht="12.75">
      <c r="B85" s="2"/>
      <c r="E85" s="3">
        <v>10</v>
      </c>
      <c r="H85" s="3">
        <v>389511</v>
      </c>
      <c r="I85" s="3" t="s">
        <v>14</v>
      </c>
      <c r="V85" s="4"/>
      <c r="W85" s="4"/>
    </row>
    <row r="86" spans="2:23" s="3" customFormat="1" ht="12.75">
      <c r="B86" s="2"/>
      <c r="E86" s="3">
        <v>11</v>
      </c>
      <c r="H86" s="3">
        <v>269083</v>
      </c>
      <c r="I86" s="3" t="s">
        <v>15</v>
      </c>
      <c r="V86" s="4"/>
      <c r="W86" s="4"/>
    </row>
    <row r="87" spans="2:23" s="3" customFormat="1" ht="12.75">
      <c r="B87" s="2"/>
      <c r="E87" s="3">
        <v>12</v>
      </c>
      <c r="H87" s="3">
        <v>184730</v>
      </c>
      <c r="I87" s="3" t="s">
        <v>18</v>
      </c>
      <c r="V87" s="4"/>
      <c r="W87" s="4"/>
    </row>
    <row r="88" spans="2:23" s="3" customFormat="1" ht="12.75">
      <c r="B88" s="2"/>
      <c r="E88" s="3">
        <v>13</v>
      </c>
      <c r="H88" s="3">
        <v>-49612.2</v>
      </c>
      <c r="I88" s="3" t="s">
        <v>17</v>
      </c>
      <c r="V88" s="4"/>
      <c r="W88" s="4"/>
    </row>
    <row r="89" spans="2:23" s="3" customFormat="1" ht="12.75">
      <c r="B89" s="2"/>
      <c r="E89" s="3">
        <v>14</v>
      </c>
      <c r="H89" s="3">
        <v>-543315</v>
      </c>
      <c r="I89" s="3" t="s">
        <v>19</v>
      </c>
      <c r="V89" s="4"/>
      <c r="W89" s="4"/>
    </row>
    <row r="90" spans="2:23" s="3" customFormat="1" ht="12.75">
      <c r="B90" s="2"/>
      <c r="E90" s="3">
        <v>15</v>
      </c>
      <c r="H90" s="3">
        <v>-351526</v>
      </c>
      <c r="I90" s="3" t="s">
        <v>13</v>
      </c>
      <c r="V90" s="4"/>
      <c r="W90" s="4"/>
    </row>
    <row r="91" spans="2:23" s="3" customFormat="1" ht="12.75">
      <c r="B91" s="2"/>
      <c r="E91" s="3">
        <v>16</v>
      </c>
      <c r="H91" s="3">
        <v>-389511</v>
      </c>
      <c r="I91" s="3" t="s">
        <v>14</v>
      </c>
      <c r="V91" s="4"/>
      <c r="W91" s="4"/>
    </row>
    <row r="92" spans="2:23" s="3" customFormat="1" ht="12.75">
      <c r="B92" s="2"/>
      <c r="E92" s="3">
        <v>17</v>
      </c>
      <c r="H92" s="3">
        <v>-269082</v>
      </c>
      <c r="I92" s="3" t="s">
        <v>15</v>
      </c>
      <c r="V92" s="4"/>
      <c r="W92" s="4"/>
    </row>
    <row r="93" spans="2:23" s="3" customFormat="1" ht="12.75">
      <c r="B93" s="2"/>
      <c r="E93" s="3">
        <v>18</v>
      </c>
      <c r="H93" s="3">
        <v>-184730</v>
      </c>
      <c r="I93" s="3" t="s">
        <v>16</v>
      </c>
      <c r="V93" s="4"/>
      <c r="W93" s="4"/>
    </row>
    <row r="94" spans="2:23" s="3" customFormat="1" ht="12.75">
      <c r="B94" s="2"/>
      <c r="E94" s="3">
        <v>19</v>
      </c>
      <c r="H94" s="3">
        <v>-49612.2</v>
      </c>
      <c r="I94" s="3" t="s">
        <v>17</v>
      </c>
      <c r="V94" s="4"/>
      <c r="W94" s="4"/>
    </row>
    <row r="95" spans="2:23" s="3" customFormat="1" ht="12.75">
      <c r="B95" s="2"/>
      <c r="E95" s="3">
        <v>20</v>
      </c>
      <c r="H95" s="3">
        <v>-543315</v>
      </c>
      <c r="I95" s="3" t="s">
        <v>19</v>
      </c>
      <c r="V95" s="4"/>
      <c r="W95" s="4"/>
    </row>
    <row r="96" spans="2:23" s="3" customFormat="1" ht="12.75">
      <c r="B96" s="2"/>
      <c r="E96" s="3">
        <v>21</v>
      </c>
      <c r="H96" s="3">
        <v>-351526</v>
      </c>
      <c r="I96" s="3" t="s">
        <v>13</v>
      </c>
      <c r="V96" s="4"/>
      <c r="W96" s="4"/>
    </row>
    <row r="97" spans="2:23" s="3" customFormat="1" ht="12.75">
      <c r="B97" s="2"/>
      <c r="E97" s="3">
        <v>22</v>
      </c>
      <c r="H97" s="3">
        <v>-389511</v>
      </c>
      <c r="I97" s="3" t="s">
        <v>20</v>
      </c>
      <c r="V97" s="4"/>
      <c r="W97" s="4"/>
    </row>
    <row r="98" spans="2:23" s="3" customFormat="1" ht="12.75">
      <c r="B98" s="2"/>
      <c r="E98" s="3">
        <v>23</v>
      </c>
      <c r="H98" s="3">
        <v>-269082</v>
      </c>
      <c r="I98" s="3" t="s">
        <v>21</v>
      </c>
      <c r="V98" s="4"/>
      <c r="W98" s="4"/>
    </row>
    <row r="99" spans="2:23" s="3" customFormat="1" ht="12.75">
      <c r="B99" s="2"/>
      <c r="E99" s="3">
        <v>24</v>
      </c>
      <c r="H99" s="3">
        <v>-184730</v>
      </c>
      <c r="I99" s="3" t="s">
        <v>16</v>
      </c>
      <c r="V99" s="4"/>
      <c r="W99" s="4"/>
    </row>
    <row r="100" spans="2:23" s="3" customFormat="1" ht="12.75">
      <c r="B100" s="2"/>
      <c r="V100" s="4"/>
      <c r="W100" s="4"/>
    </row>
    <row r="101" spans="2:23" s="3" customFormat="1" ht="12.75">
      <c r="B101" s="2"/>
      <c r="V101" s="4"/>
      <c r="W101" s="4"/>
    </row>
    <row r="102" spans="2:23" s="3" customFormat="1" ht="12.75">
      <c r="B102" s="2"/>
      <c r="V102" s="4"/>
      <c r="W102" s="4"/>
    </row>
    <row r="103" spans="2:23" s="3" customFormat="1" ht="12.75">
      <c r="B103" s="2"/>
      <c r="M103" s="6"/>
      <c r="O103" s="6"/>
      <c r="P103" s="6"/>
      <c r="Q103" s="5"/>
      <c r="V103" s="4"/>
      <c r="W103" s="4"/>
    </row>
    <row r="104" spans="2:17" ht="12.75">
      <c r="B104" s="2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11"/>
      <c r="N104" s="3"/>
      <c r="O104" s="12"/>
      <c r="P104" s="12"/>
      <c r="Q104" s="13"/>
    </row>
    <row r="105" spans="13:17" ht="12.75">
      <c r="M105" s="16"/>
      <c r="O105" s="12"/>
      <c r="P105" s="17"/>
      <c r="Q105" s="13"/>
    </row>
    <row r="106" spans="13:17" ht="12.75">
      <c r="M106" s="16"/>
      <c r="O106" s="18"/>
      <c r="P106" s="18"/>
      <c r="Q106" s="19"/>
    </row>
    <row r="107" spans="13:17" ht="12.75">
      <c r="M107" s="16"/>
      <c r="O107" s="18"/>
      <c r="P107" s="18"/>
      <c r="Q107" s="19"/>
    </row>
    <row r="108" spans="13:17" ht="12.75">
      <c r="M108" s="16"/>
      <c r="O108" s="18"/>
      <c r="P108" s="18"/>
      <c r="Q108" s="19"/>
    </row>
    <row r="109" spans="13:17" ht="12.75">
      <c r="M109" s="16"/>
      <c r="O109" s="12"/>
      <c r="P109" s="12"/>
      <c r="Q109" s="13"/>
    </row>
    <row r="110" spans="13:17" ht="12.75">
      <c r="M110" s="16"/>
      <c r="O110" s="18"/>
      <c r="P110" s="18"/>
      <c r="Q110" s="19"/>
    </row>
    <row r="111" spans="13:17" ht="12.75">
      <c r="M111" s="16"/>
      <c r="O111" s="18"/>
      <c r="P111" s="18"/>
      <c r="Q111" s="19"/>
    </row>
    <row r="112" spans="15:17" ht="12.75">
      <c r="O112" s="18"/>
      <c r="P112" s="18"/>
      <c r="Q112" s="19"/>
    </row>
    <row r="113" spans="15:17" ht="12.75">
      <c r="O113" s="12"/>
      <c r="P113" s="12"/>
      <c r="Q113" s="13"/>
    </row>
    <row r="114" spans="15:17" ht="12.75">
      <c r="O114" s="18"/>
      <c r="P114" s="18"/>
      <c r="Q114" s="19"/>
    </row>
    <row r="115" spans="15:17" ht="12.75">
      <c r="O115" s="18"/>
      <c r="P115" s="18"/>
      <c r="Q115" s="19"/>
    </row>
    <row r="116" spans="15:17" ht="12.75">
      <c r="O116" s="18"/>
      <c r="P116" s="18"/>
      <c r="Q116" s="19"/>
    </row>
    <row r="117" spans="15:17" ht="12.75">
      <c r="O117" s="12"/>
      <c r="P117" s="12"/>
      <c r="Q117" s="13"/>
    </row>
    <row r="118" spans="15:17" ht="12.75">
      <c r="O118" s="18"/>
      <c r="P118" s="18"/>
      <c r="Q118" s="19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/>
  <dimension ref="A30:V35"/>
  <sheetViews>
    <sheetView workbookViewId="0" topLeftCell="A1">
      <selection activeCell="E7" sqref="E7"/>
    </sheetView>
  </sheetViews>
  <sheetFormatPr defaultColWidth="11.421875" defaultRowHeight="12.75"/>
  <sheetData>
    <row r="30" s="28" customFormat="1" ht="12.75">
      <c r="J30" s="101" t="s">
        <v>161</v>
      </c>
    </row>
    <row r="31" s="28" customFormat="1" ht="12.75"/>
    <row r="32" spans="1:22" s="28" customFormat="1" ht="12.75">
      <c r="A32" s="112"/>
      <c r="B32" s="113"/>
      <c r="C32" s="113"/>
      <c r="D32" s="113"/>
      <c r="E32" s="113"/>
      <c r="F32" s="102"/>
      <c r="G32" s="103">
        <v>3</v>
      </c>
      <c r="H32" s="104">
        <v>4</v>
      </c>
      <c r="I32" s="103" t="s">
        <v>88</v>
      </c>
      <c r="J32" s="104" t="s">
        <v>83</v>
      </c>
      <c r="K32" s="102" t="s">
        <v>114</v>
      </c>
      <c r="L32" s="104"/>
      <c r="M32" s="101" t="s">
        <v>106</v>
      </c>
      <c r="N32" s="101">
        <f>MIN(N3:N31)</f>
        <v>0</v>
      </c>
      <c r="O32" s="101"/>
      <c r="P32" s="101"/>
      <c r="Q32" s="114"/>
      <c r="R32" s="114" t="s">
        <v>104</v>
      </c>
      <c r="S32" s="101" t="e">
        <f>AVERAGE(S30,S25,S20,S15,S10,S5)</f>
        <v>#DIV/0!</v>
      </c>
      <c r="T32" s="101" t="e">
        <f>AVERAGE(T30,T25,T20,T15,T10,T5)</f>
        <v>#DIV/0!</v>
      </c>
      <c r="U32" s="114" t="s">
        <v>108</v>
      </c>
      <c r="V32" s="101" t="e">
        <f>AVERAGE(S28,S23,S18,S13,S8,S3)</f>
        <v>#DIV/0!</v>
      </c>
    </row>
    <row r="33" spans="1:22" s="28" customFormat="1" ht="12.75">
      <c r="A33" s="112"/>
      <c r="B33" s="113"/>
      <c r="C33" s="113"/>
      <c r="D33" s="113"/>
      <c r="E33" s="113"/>
      <c r="F33" s="105" t="s">
        <v>109</v>
      </c>
      <c r="G33" s="106">
        <v>1.6</v>
      </c>
      <c r="H33" s="107">
        <v>0.36</v>
      </c>
      <c r="I33" s="106" t="s">
        <v>85</v>
      </c>
      <c r="J33" s="107">
        <v>-0.106</v>
      </c>
      <c r="K33" s="108">
        <v>45</v>
      </c>
      <c r="L33" s="107"/>
      <c r="M33" s="101" t="s">
        <v>107</v>
      </c>
      <c r="N33" s="101">
        <f>MAX(N3:N31)</f>
        <v>0</v>
      </c>
      <c r="O33" s="101"/>
      <c r="P33" s="101"/>
      <c r="Q33" s="114"/>
      <c r="R33" s="114" t="s">
        <v>105</v>
      </c>
      <c r="S33" s="101" t="e">
        <f>AVERAGE(S31,S26,S21,S16,S11,S6)</f>
        <v>#DIV/0!</v>
      </c>
      <c r="T33" s="101" t="e">
        <f>AVERAGE(T31,T26,T21,T16,T11,T6)</f>
        <v>#DIV/0!</v>
      </c>
      <c r="U33" s="101"/>
      <c r="V33" s="101"/>
    </row>
    <row r="34" spans="1:22" s="28" customFormat="1" ht="12.75">
      <c r="A34" s="112"/>
      <c r="B34" s="113"/>
      <c r="C34" s="113"/>
      <c r="D34" s="113"/>
      <c r="E34" s="113"/>
      <c r="F34" s="109" t="s">
        <v>110</v>
      </c>
      <c r="G34" s="110">
        <v>1.76</v>
      </c>
      <c r="H34" s="111">
        <v>1.6</v>
      </c>
      <c r="I34" s="106" t="s">
        <v>84</v>
      </c>
      <c r="J34" s="107">
        <v>0.82</v>
      </c>
      <c r="K34" s="105" t="s">
        <v>113</v>
      </c>
      <c r="L34" s="107"/>
      <c r="M34" s="101"/>
      <c r="N34" s="101"/>
      <c r="O34" s="101"/>
      <c r="P34" s="101"/>
      <c r="Q34" s="101"/>
      <c r="R34" s="114" t="s">
        <v>112</v>
      </c>
      <c r="S34" s="101" t="e">
        <f>ABS(S32/$G$33)</f>
        <v>#DIV/0!</v>
      </c>
      <c r="T34" s="101" t="e">
        <f>ABS(T32/$H$33)</f>
        <v>#DIV/0!</v>
      </c>
      <c r="U34" s="114" t="s">
        <v>111</v>
      </c>
      <c r="V34" s="101" t="e">
        <f>S34+T34+T35+S35</f>
        <v>#DIV/0!</v>
      </c>
    </row>
    <row r="35" spans="1:22" s="28" customFormat="1" ht="12.75">
      <c r="A35" s="112"/>
      <c r="B35" s="113"/>
      <c r="C35" s="113"/>
      <c r="D35" s="113"/>
      <c r="E35" s="113"/>
      <c r="F35" s="101"/>
      <c r="G35" s="101"/>
      <c r="H35" s="101"/>
      <c r="I35" s="109" t="s">
        <v>86</v>
      </c>
      <c r="J35" s="111">
        <v>333</v>
      </c>
      <c r="K35" s="109">
        <v>5</v>
      </c>
      <c r="L35" s="111"/>
      <c r="M35" s="101"/>
      <c r="N35" s="101"/>
      <c r="O35" s="101"/>
      <c r="P35" s="101"/>
      <c r="Q35" s="101"/>
      <c r="R35" s="101"/>
      <c r="S35" s="101" t="e">
        <f>ABS(S33/$G$34)</f>
        <v>#DIV/0!</v>
      </c>
      <c r="T35" s="101" t="e">
        <f>ABS(T33/$H$34)</f>
        <v>#DIV/0!</v>
      </c>
      <c r="U35" s="101"/>
      <c r="V35" s="101"/>
    </row>
  </sheetData>
  <sheetProtection password="AD47" sheet="1" objects="1" scenarios="1"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Y263"/>
  <sheetViews>
    <sheetView tabSelected="1" zoomScale="75" zoomScaleNormal="75" workbookViewId="0" topLeftCell="A1">
      <selection activeCell="E11" sqref="E11"/>
    </sheetView>
  </sheetViews>
  <sheetFormatPr defaultColWidth="11.421875" defaultRowHeight="12.75"/>
  <cols>
    <col min="1" max="1" width="8.7109375" style="39" customWidth="1"/>
    <col min="2" max="2" width="12.00390625" style="39" customWidth="1"/>
    <col min="3" max="4" width="12.57421875" style="39" bestFit="1" customWidth="1"/>
    <col min="5" max="5" width="11.140625" style="39" customWidth="1"/>
    <col min="6" max="6" width="13.140625" style="39" customWidth="1"/>
    <col min="7" max="7" width="9.8515625" style="39" customWidth="1"/>
    <col min="8" max="8" width="13.140625" style="39" customWidth="1"/>
    <col min="9" max="9" width="12.57421875" style="39" bestFit="1" customWidth="1"/>
    <col min="10" max="10" width="11.421875" style="39" customWidth="1"/>
    <col min="11" max="11" width="10.421875" style="39" customWidth="1"/>
    <col min="12" max="12" width="9.28125" style="39" customWidth="1"/>
    <col min="13" max="13" width="12.57421875" style="39" bestFit="1" customWidth="1"/>
    <col min="14" max="14" width="13.00390625" style="39" bestFit="1" customWidth="1"/>
    <col min="15" max="15" width="12.57421875" style="39" bestFit="1" customWidth="1"/>
    <col min="16" max="16" width="13.28125" style="39" bestFit="1" customWidth="1"/>
    <col min="17" max="17" width="13.140625" style="39" bestFit="1" customWidth="1"/>
    <col min="18" max="18" width="13.8515625" style="39" bestFit="1" customWidth="1"/>
    <col min="19" max="19" width="13.7109375" style="39" bestFit="1" customWidth="1"/>
    <col min="20" max="22" width="13.8515625" style="39" bestFit="1" customWidth="1"/>
    <col min="23" max="23" width="13.7109375" style="39" bestFit="1" customWidth="1"/>
    <col min="24" max="24" width="12.57421875" style="39" bestFit="1" customWidth="1"/>
    <col min="25" max="16384" width="11.421875" style="39" customWidth="1"/>
  </cols>
  <sheetData>
    <row r="1" spans="1:9" s="22" customFormat="1" ht="12.75">
      <c r="A1" s="20" t="s">
        <v>79</v>
      </c>
      <c r="B1" s="21"/>
      <c r="C1" s="21"/>
      <c r="D1" s="21"/>
      <c r="E1" s="21"/>
      <c r="F1" s="21"/>
      <c r="H1" s="23" t="s">
        <v>75</v>
      </c>
      <c r="I1" s="24"/>
    </row>
    <row r="2" spans="1:9" s="29" customFormat="1" ht="13.5" thickBot="1">
      <c r="A2" s="21" t="s">
        <v>52</v>
      </c>
      <c r="B2" s="25" t="s">
        <v>53</v>
      </c>
      <c r="C2" s="25" t="s">
        <v>54</v>
      </c>
      <c r="D2" s="25" t="s">
        <v>55</v>
      </c>
      <c r="E2" s="25" t="s">
        <v>78</v>
      </c>
      <c r="F2" s="26" t="s">
        <v>91</v>
      </c>
      <c r="G2" s="22"/>
      <c r="H2" s="27">
        <v>0.9325</v>
      </c>
      <c r="I2" s="28" t="s">
        <v>101</v>
      </c>
    </row>
    <row r="3" spans="1:9" s="33" customFormat="1" ht="13.5" thickBot="1">
      <c r="A3" s="30">
        <v>1931</v>
      </c>
      <c r="B3" s="31">
        <v>114.49</v>
      </c>
      <c r="C3" s="31">
        <v>123.47333333333331</v>
      </c>
      <c r="D3" s="31">
        <v>8.735734867098705</v>
      </c>
      <c r="E3" s="31">
        <v>9.252888865241758</v>
      </c>
      <c r="F3" s="32" t="s">
        <v>69</v>
      </c>
      <c r="H3" s="34">
        <v>0.0625</v>
      </c>
      <c r="I3" s="33" t="s">
        <v>162</v>
      </c>
    </row>
    <row r="4" spans="1:9" ht="16.5" customHeight="1">
      <c r="A4" s="35">
        <v>1929</v>
      </c>
      <c r="B4" s="36">
        <v>107.85333333333334</v>
      </c>
      <c r="C4" s="36">
        <v>118.12</v>
      </c>
      <c r="D4" s="36">
        <v>9.247394893776235</v>
      </c>
      <c r="E4" s="36">
        <v>9.896990349271688</v>
      </c>
      <c r="F4" s="37" t="s">
        <v>70</v>
      </c>
      <c r="G4" s="33"/>
      <c r="H4" s="33"/>
      <c r="I4" s="38" t="s">
        <v>89</v>
      </c>
    </row>
    <row r="5" spans="1:9" s="33" customFormat="1" ht="13.5" thickBot="1">
      <c r="A5" s="40">
        <v>1930</v>
      </c>
      <c r="B5" s="41">
        <v>104.86</v>
      </c>
      <c r="C5" s="41">
        <v>126.84333333333335</v>
      </c>
      <c r="D5" s="41">
        <v>9.003373310165815</v>
      </c>
      <c r="E5" s="41">
        <v>9.199933570777572</v>
      </c>
      <c r="F5" s="37" t="s">
        <v>71</v>
      </c>
      <c r="I5" s="121">
        <v>3138</v>
      </c>
    </row>
    <row r="6" spans="1:6" s="33" customFormat="1" ht="13.5" thickBot="1">
      <c r="A6" s="42">
        <v>1932</v>
      </c>
      <c r="B6" s="43">
        <v>135.09</v>
      </c>
      <c r="C6" s="43">
        <v>148.94</v>
      </c>
      <c r="D6" s="43">
        <v>8.765622819551831</v>
      </c>
      <c r="E6" s="43">
        <v>8.967053347186537</v>
      </c>
      <c r="F6" s="44" t="s">
        <v>72</v>
      </c>
    </row>
    <row r="7" spans="1:6" s="33" customFormat="1" ht="12.75">
      <c r="A7" s="45" t="s">
        <v>163</v>
      </c>
      <c r="B7" s="45"/>
      <c r="C7" s="45"/>
      <c r="D7" s="45"/>
      <c r="E7" s="45"/>
      <c r="F7" s="45"/>
    </row>
    <row r="8" ht="12.75"/>
    <row r="9" spans="1:3" ht="24" customHeight="1">
      <c r="A9" s="118" t="s">
        <v>115</v>
      </c>
      <c r="B9" s="119"/>
      <c r="C9" s="46" t="s">
        <v>160</v>
      </c>
    </row>
    <row r="10" spans="1:6" ht="15">
      <c r="A10" s="47"/>
      <c r="B10" s="47"/>
      <c r="C10" s="99"/>
      <c r="D10" s="47"/>
      <c r="E10" s="47"/>
      <c r="F10" s="47"/>
    </row>
    <row r="11" spans="1:5" s="33" customFormat="1" ht="12.75">
      <c r="A11" s="48"/>
      <c r="B11" s="49"/>
      <c r="C11" s="49"/>
      <c r="D11" s="50" t="s">
        <v>102</v>
      </c>
      <c r="E11" s="50" t="s">
        <v>165</v>
      </c>
    </row>
    <row r="12" spans="1:5" s="33" customFormat="1" ht="12.75">
      <c r="A12" s="51"/>
      <c r="B12" s="52"/>
      <c r="C12" s="52"/>
      <c r="D12" s="52"/>
      <c r="E12" s="52"/>
    </row>
    <row r="13" spans="1:5" s="33" customFormat="1" ht="27" thickBot="1">
      <c r="A13" s="120" t="s">
        <v>164</v>
      </c>
      <c r="B13" s="120"/>
      <c r="C13" s="52"/>
      <c r="D13" s="52"/>
      <c r="E13" s="52"/>
    </row>
    <row r="14" spans="1:11" s="33" customFormat="1" ht="12.75">
      <c r="A14" s="51"/>
      <c r="B14" s="52"/>
      <c r="C14" s="52"/>
      <c r="D14" s="52"/>
      <c r="E14" s="52"/>
      <c r="F14" s="38" t="s">
        <v>89</v>
      </c>
      <c r="K14" s="38" t="s">
        <v>89</v>
      </c>
    </row>
    <row r="15" spans="1:11" s="33" customFormat="1" ht="13.5" thickBot="1">
      <c r="A15" s="53" t="s">
        <v>100</v>
      </c>
      <c r="B15" s="54"/>
      <c r="C15" s="54"/>
      <c r="D15" s="54"/>
      <c r="E15" s="54"/>
      <c r="F15" s="121">
        <v>3142</v>
      </c>
      <c r="K15" s="121">
        <v>3107</v>
      </c>
    </row>
    <row r="16" ht="12.75">
      <c r="A16" s="55" t="s">
        <v>103</v>
      </c>
    </row>
    <row r="17" s="33" customFormat="1" ht="13.5" thickBot="1"/>
    <row r="18" spans="1:6" ht="51">
      <c r="A18" s="56"/>
      <c r="B18" s="57" t="s">
        <v>63</v>
      </c>
      <c r="C18" s="57" t="s">
        <v>76</v>
      </c>
      <c r="D18" s="58" t="s">
        <v>77</v>
      </c>
      <c r="E18" s="33"/>
      <c r="F18" s="59"/>
    </row>
    <row r="19" spans="1:11" ht="12.75">
      <c r="A19" s="60" t="s">
        <v>56</v>
      </c>
      <c r="B19" s="61">
        <v>7.808493846819054</v>
      </c>
      <c r="C19" s="61">
        <v>48.16182718015239</v>
      </c>
      <c r="D19" s="62">
        <v>18.724215124816826</v>
      </c>
      <c r="K19" s="63" t="s">
        <v>93</v>
      </c>
    </row>
    <row r="20" spans="1:11" ht="12.75">
      <c r="A20" s="60" t="s">
        <v>57</v>
      </c>
      <c r="B20" s="61">
        <v>8.697632933411228</v>
      </c>
      <c r="C20" s="61">
        <v>46.05763293341123</v>
      </c>
      <c r="D20" s="62">
        <v>17.435836694244877</v>
      </c>
      <c r="F20" s="64" t="s">
        <v>95</v>
      </c>
      <c r="K20" s="65" t="s">
        <v>92</v>
      </c>
    </row>
    <row r="21" spans="1:6" ht="13.5" thickBot="1">
      <c r="A21" s="60" t="s">
        <v>58</v>
      </c>
      <c r="B21" s="61">
        <v>-2.5780649473293096</v>
      </c>
      <c r="C21" s="61">
        <v>65.0119350526707</v>
      </c>
      <c r="D21" s="62">
        <v>23.93095988134727</v>
      </c>
      <c r="F21" s="39" t="s">
        <v>96</v>
      </c>
    </row>
    <row r="22" spans="1:11" ht="16.5" thickBot="1">
      <c r="A22" s="66" t="s">
        <v>59</v>
      </c>
      <c r="B22" s="67">
        <v>18.017634950943886</v>
      </c>
      <c r="C22" s="67">
        <v>65.00763495094388</v>
      </c>
      <c r="D22" s="68">
        <v>23.868433411912115</v>
      </c>
      <c r="F22" s="39" t="s">
        <v>94</v>
      </c>
      <c r="I22" s="38" t="s">
        <v>89</v>
      </c>
      <c r="K22" s="69" t="s">
        <v>98</v>
      </c>
    </row>
    <row r="23" spans="1:11" ht="16.5" thickBot="1">
      <c r="A23" s="70" t="s">
        <v>97</v>
      </c>
      <c r="B23" s="71"/>
      <c r="C23" s="71"/>
      <c r="D23" s="72">
        <v>16.237239008506844</v>
      </c>
      <c r="I23" s="121">
        <v>3144</v>
      </c>
      <c r="K23" s="69" t="s">
        <v>99</v>
      </c>
    </row>
    <row r="24" ht="12.75"/>
    <row r="25" ht="13.5" thickBot="1"/>
    <row r="26" spans="1:9" ht="12.75">
      <c r="A26" s="73" t="s">
        <v>51</v>
      </c>
      <c r="B26" s="74">
        <v>3</v>
      </c>
      <c r="C26" s="74">
        <v>4</v>
      </c>
      <c r="D26" s="74">
        <v>5</v>
      </c>
      <c r="E26" s="74">
        <v>6</v>
      </c>
      <c r="F26" s="74">
        <v>7</v>
      </c>
      <c r="G26" s="74">
        <v>8</v>
      </c>
      <c r="H26" s="74">
        <v>9</v>
      </c>
      <c r="I26" s="75">
        <v>10</v>
      </c>
    </row>
    <row r="27" spans="1:9" ht="12.75">
      <c r="A27" s="76" t="s">
        <v>60</v>
      </c>
      <c r="B27" s="77">
        <v>0.356910093936234</v>
      </c>
      <c r="C27" s="77">
        <v>0.0022874707219203653</v>
      </c>
      <c r="D27" s="77">
        <v>-0.08556634505979187</v>
      </c>
      <c r="E27" s="77">
        <v>-0.0012909301072608337</v>
      </c>
      <c r="F27" s="77">
        <v>0.014159512668715292</v>
      </c>
      <c r="G27" s="77">
        <v>0.0002615682263503824</v>
      </c>
      <c r="H27" s="77">
        <v>-0.001817210932225487</v>
      </c>
      <c r="I27" s="78">
        <v>-0.00010375856427249938</v>
      </c>
    </row>
    <row r="28" spans="1:9" ht="13.5" thickBot="1">
      <c r="A28" s="79" t="s">
        <v>61</v>
      </c>
      <c r="B28" s="80">
        <v>-0.4008829146445796</v>
      </c>
      <c r="C28" s="80">
        <v>0.4201308997682884</v>
      </c>
      <c r="D28" s="80">
        <v>-0.09393674723728906</v>
      </c>
      <c r="E28" s="80">
        <v>-0.12482903244512412</v>
      </c>
      <c r="F28" s="80">
        <v>-0.016253722824385534</v>
      </c>
      <c r="G28" s="80">
        <v>0.012049428755835138</v>
      </c>
      <c r="H28" s="80">
        <v>-0.0018928745701165262</v>
      </c>
      <c r="I28" s="81">
        <v>-0.001918749988376524</v>
      </c>
    </row>
    <row r="29" ht="12.75">
      <c r="A29" s="82" t="s">
        <v>90</v>
      </c>
    </row>
    <row r="30" spans="6:12" ht="12.75">
      <c r="F30" s="28"/>
      <c r="G30" s="28"/>
      <c r="H30" s="28"/>
      <c r="I30" s="28"/>
      <c r="J30" s="101" t="str">
        <f>param!J30</f>
        <v>Macro date :10/11/2004</v>
      </c>
      <c r="K30" s="28"/>
      <c r="L30" s="28"/>
    </row>
    <row r="31" spans="6:12" ht="12.75">
      <c r="F31" s="28"/>
      <c r="G31" s="28"/>
      <c r="H31" s="28"/>
      <c r="I31" s="28"/>
      <c r="J31" s="28"/>
      <c r="K31" s="28"/>
      <c r="L31" s="28"/>
    </row>
    <row r="32" spans="1:22" ht="12.75">
      <c r="A32" s="83"/>
      <c r="B32" s="84"/>
      <c r="C32" s="84"/>
      <c r="D32" s="84"/>
      <c r="E32" s="84"/>
      <c r="F32" s="102"/>
      <c r="G32" s="103">
        <v>3</v>
      </c>
      <c r="H32" s="104">
        <v>4</v>
      </c>
      <c r="I32" s="103" t="s">
        <v>88</v>
      </c>
      <c r="J32" s="104" t="s">
        <v>83</v>
      </c>
      <c r="K32" s="102" t="s">
        <v>114</v>
      </c>
      <c r="L32" s="104"/>
      <c r="M32" s="98" t="s">
        <v>106</v>
      </c>
      <c r="N32" s="101">
        <f>MIN(N3:N31)</f>
        <v>0</v>
      </c>
      <c r="O32" s="101"/>
      <c r="P32" s="101"/>
      <c r="Q32" s="114"/>
      <c r="R32" s="114" t="s">
        <v>158</v>
      </c>
      <c r="S32" s="101" t="e">
        <f>AVERAGE(S30,S25,S20,S15,S10,S5)</f>
        <v>#DIV/0!</v>
      </c>
      <c r="T32" s="101" t="e">
        <f>AVERAGE(T30,T25,T20,T15,T10,T5)</f>
        <v>#DIV/0!</v>
      </c>
      <c r="U32" s="114" t="s">
        <v>108</v>
      </c>
      <c r="V32" s="101" t="e">
        <f>Mittelwert(S28,S23,S18,S13,S8,S3)</f>
        <v>#NAME?</v>
      </c>
    </row>
    <row r="33" spans="1:22" ht="12.75">
      <c r="A33" s="83"/>
      <c r="B33" s="84"/>
      <c r="C33" s="84"/>
      <c r="D33" s="84"/>
      <c r="E33" s="84"/>
      <c r="F33" s="105" t="s">
        <v>109</v>
      </c>
      <c r="G33" s="106">
        <f>param!G33</f>
        <v>1.6</v>
      </c>
      <c r="H33" s="107">
        <f>param!H33</f>
        <v>0.36</v>
      </c>
      <c r="I33" s="106" t="s">
        <v>85</v>
      </c>
      <c r="J33" s="107">
        <f>param!J33</f>
        <v>-0.106</v>
      </c>
      <c r="K33" s="106">
        <f>param!K33</f>
        <v>45</v>
      </c>
      <c r="L33" s="107"/>
      <c r="M33" s="98" t="s">
        <v>107</v>
      </c>
      <c r="N33" s="101">
        <f>MAX(N3:N31)</f>
        <v>0</v>
      </c>
      <c r="O33" s="101"/>
      <c r="P33" s="101"/>
      <c r="Q33" s="114"/>
      <c r="R33" s="114" t="s">
        <v>159</v>
      </c>
      <c r="S33" s="101" t="e">
        <f>AVERAGE(S31,S26,S21,S16,S11,S6)</f>
        <v>#DIV/0!</v>
      </c>
      <c r="T33" s="101" t="e">
        <f>AVERAGE(T31,T26,T21,T16,T11,T6)</f>
        <v>#DIV/0!</v>
      </c>
      <c r="U33" s="101"/>
      <c r="V33" s="101"/>
    </row>
    <row r="34" spans="1:22" ht="12.75">
      <c r="A34" s="83"/>
      <c r="B34" s="84"/>
      <c r="C34" s="84"/>
      <c r="D34" s="84"/>
      <c r="E34" s="84"/>
      <c r="F34" s="109" t="s">
        <v>110</v>
      </c>
      <c r="G34" s="110">
        <f>param!G34</f>
        <v>1.76</v>
      </c>
      <c r="H34" s="111">
        <f>param!H34</f>
        <v>1.6</v>
      </c>
      <c r="I34" s="106" t="s">
        <v>84</v>
      </c>
      <c r="J34" s="107">
        <f>param!J34</f>
        <v>0.82</v>
      </c>
      <c r="K34" s="106" t="s">
        <v>113</v>
      </c>
      <c r="L34" s="107"/>
      <c r="M34" s="98"/>
      <c r="N34" s="101"/>
      <c r="O34" s="101"/>
      <c r="P34" s="101"/>
      <c r="Q34" s="101"/>
      <c r="R34" s="114" t="s">
        <v>112</v>
      </c>
      <c r="S34" s="101" t="e">
        <f>ABS(S32/$G$33)</f>
        <v>#DIV/0!</v>
      </c>
      <c r="T34" s="101" t="e">
        <f>ABS(T32/$H$33)</f>
        <v>#DIV/0!</v>
      </c>
      <c r="U34" s="114" t="s">
        <v>111</v>
      </c>
      <c r="V34" s="101" t="e">
        <f>S34+T34+T35+S35</f>
        <v>#DIV/0!</v>
      </c>
    </row>
    <row r="35" spans="1:22" ht="12.75">
      <c r="A35" s="83"/>
      <c r="B35" s="84"/>
      <c r="C35" s="84"/>
      <c r="D35" s="84"/>
      <c r="E35" s="84"/>
      <c r="F35" s="101"/>
      <c r="G35" s="101"/>
      <c r="H35" s="101"/>
      <c r="I35" s="109" t="s">
        <v>86</v>
      </c>
      <c r="J35" s="111">
        <f>param!J35</f>
        <v>333</v>
      </c>
      <c r="K35" s="110">
        <f>param!K35</f>
        <v>5</v>
      </c>
      <c r="L35" s="111"/>
      <c r="M35" s="98"/>
      <c r="N35" s="101"/>
      <c r="O35" s="101"/>
      <c r="P35" s="101"/>
      <c r="Q35" s="101"/>
      <c r="R35" s="101"/>
      <c r="S35" s="101" t="e">
        <f>ABS(S33/$G$34)</f>
        <v>#DIV/0!</v>
      </c>
      <c r="T35" s="101" t="e">
        <f>ABS(T33/$H$34)</f>
        <v>#DIV/0!</v>
      </c>
      <c r="U35" s="101"/>
      <c r="V35" s="101"/>
    </row>
    <row r="36" ht="12.75"/>
    <row r="37" ht="12.75">
      <c r="A37" s="39" t="s">
        <v>74</v>
      </c>
    </row>
    <row r="38" spans="1:24" ht="51">
      <c r="A38" s="85" t="s">
        <v>52</v>
      </c>
      <c r="B38" s="85" t="s">
        <v>53</v>
      </c>
      <c r="C38" s="85" t="s">
        <v>54</v>
      </c>
      <c r="D38" s="85"/>
      <c r="E38" s="85"/>
      <c r="F38" s="86" t="s">
        <v>81</v>
      </c>
      <c r="H38" s="87" t="s">
        <v>63</v>
      </c>
      <c r="I38" s="87" t="s">
        <v>82</v>
      </c>
      <c r="J38" s="39" t="s">
        <v>51</v>
      </c>
      <c r="K38" s="39">
        <v>3</v>
      </c>
      <c r="L38" s="39">
        <v>4</v>
      </c>
      <c r="M38" s="39">
        <v>5</v>
      </c>
      <c r="N38" s="39">
        <v>6</v>
      </c>
      <c r="O38" s="39">
        <v>7</v>
      </c>
      <c r="P38" s="39">
        <v>8</v>
      </c>
      <c r="Q38" s="39">
        <v>9</v>
      </c>
      <c r="R38" s="39">
        <v>10</v>
      </c>
      <c r="S38" s="39">
        <v>11</v>
      </c>
      <c r="T38" s="39">
        <v>12</v>
      </c>
      <c r="U38" s="39">
        <v>13</v>
      </c>
      <c r="V38" s="39">
        <v>14</v>
      </c>
      <c r="W38" s="39">
        <v>15</v>
      </c>
      <c r="X38" s="28" t="s">
        <v>80</v>
      </c>
    </row>
    <row r="39" spans="1:24" ht="12.75">
      <c r="A39" s="85">
        <v>1931</v>
      </c>
      <c r="B39" s="88">
        <v>114.49</v>
      </c>
      <c r="C39" s="88">
        <v>123.47333333333331</v>
      </c>
      <c r="D39" s="88">
        <v>8.735734867098705</v>
      </c>
      <c r="E39" s="88">
        <v>9.252888865241758</v>
      </c>
      <c r="F39" s="89">
        <f>I39*D39/(23678+B39)*1000</f>
        <v>23.868433411912115</v>
      </c>
      <c r="G39" s="90" t="s">
        <v>59</v>
      </c>
      <c r="H39" s="91">
        <f>I39-B39+X39</f>
        <v>18.017634950943886</v>
      </c>
      <c r="I39" s="91">
        <f>(B39+C42-2*X39)*(23678+B39)*E42/((23678+C42)*D39+E42*(23678+B39))</f>
        <v>65.00763495094388</v>
      </c>
      <c r="J39" s="39" t="s">
        <v>73</v>
      </c>
      <c r="K39" s="39">
        <f>(K40*K40+L40*L40+M40*M40+N40*N40+O40*O40+P40*P40+Q40*Q40+R40*R40+S40*S40+T40*T40+U40*U40+V40*V40+W40*W40)</f>
        <v>0.4969574277867976</v>
      </c>
      <c r="M39" s="39" t="s">
        <v>68</v>
      </c>
      <c r="N39" s="39">
        <f>(K44*K44+L44*L44+M44*M44+N44*N44+O44*O44+P44*P44+Q44*Q44+R44*R44+S44*S44+T44*T44+U44*U44+V44*V44+W44*W44)</f>
        <v>0.3517633814701168</v>
      </c>
      <c r="X39" s="28">
        <f>(1-$H$2)*1000</f>
        <v>67.5</v>
      </c>
    </row>
    <row r="40" spans="1:24" ht="12.75">
      <c r="A40" s="85">
        <v>1929</v>
      </c>
      <c r="B40" s="88">
        <v>107.85333333333334</v>
      </c>
      <c r="C40" s="88">
        <v>118.12</v>
      </c>
      <c r="D40" s="88">
        <v>9.247394893776235</v>
      </c>
      <c r="E40" s="88">
        <v>9.896990349271688</v>
      </c>
      <c r="F40" s="89">
        <f>I40*D40/(23678+B40)*1000</f>
        <v>18.724215124816826</v>
      </c>
      <c r="G40" s="90" t="s">
        <v>56</v>
      </c>
      <c r="H40" s="91">
        <f>I40-B40+X40</f>
        <v>7.808493846819054</v>
      </c>
      <c r="I40" s="91">
        <f>(B40+C39-2*X40)*(23678+B40)*E39/((23678+C39)*D40+E39*(23678+B40))</f>
        <v>48.16182718015239</v>
      </c>
      <c r="J40" s="39" t="s">
        <v>62</v>
      </c>
      <c r="K40" s="72">
        <f aca="true" t="shared" si="0" ref="K40:W40">SQRT(K41*K41+K42*K42)</f>
        <v>0.5367419551399952</v>
      </c>
      <c r="L40" s="72">
        <f t="shared" si="0"/>
        <v>0.4201371269745334</v>
      </c>
      <c r="M40" s="72">
        <f t="shared" si="0"/>
        <v>0.12706577780194675</v>
      </c>
      <c r="N40" s="72">
        <f t="shared" si="0"/>
        <v>0.12483570739867533</v>
      </c>
      <c r="O40" s="72">
        <f t="shared" si="0"/>
        <v>0.02155632864537605</v>
      </c>
      <c r="P40" s="72">
        <f t="shared" si="0"/>
        <v>0.012052267474586799</v>
      </c>
      <c r="Q40" s="72">
        <f t="shared" si="0"/>
        <v>0.002623972124545847</v>
      </c>
      <c r="R40" s="72">
        <f t="shared" si="0"/>
        <v>0.0019215533709878582</v>
      </c>
      <c r="S40" s="72">
        <f t="shared" si="0"/>
        <v>0.00028282879496992105</v>
      </c>
      <c r="T40" s="72">
        <f t="shared" si="0"/>
        <v>0.00017733811525380824</v>
      </c>
      <c r="U40" s="72">
        <f t="shared" si="0"/>
        <v>5.7417697026007235E-05</v>
      </c>
      <c r="V40" s="72">
        <f t="shared" si="0"/>
        <v>7.130952921314366E-05</v>
      </c>
      <c r="W40" s="72">
        <f t="shared" si="0"/>
        <v>1.7633681432910897E-05</v>
      </c>
      <c r="X40" s="28">
        <f>(1-$H$2)*1000</f>
        <v>67.5</v>
      </c>
    </row>
    <row r="41" spans="1:24" ht="12.75">
      <c r="A41" s="85">
        <v>1930</v>
      </c>
      <c r="B41" s="88">
        <v>104.86</v>
      </c>
      <c r="C41" s="88">
        <v>126.84333333333335</v>
      </c>
      <c r="D41" s="88">
        <v>9.003373310165815</v>
      </c>
      <c r="E41" s="88">
        <v>9.199933570777572</v>
      </c>
      <c r="F41" s="89">
        <f>I41*D41/(23678+B41)*1000</f>
        <v>17.435836694244877</v>
      </c>
      <c r="G41" s="90" t="s">
        <v>57</v>
      </c>
      <c r="H41" s="91">
        <f>I41-B41+X41</f>
        <v>8.697632933411228</v>
      </c>
      <c r="I41" s="91">
        <f>(B41+C40-2*X41)*(23678+B41)*E40/((23678+C40)*D41+E40*(23678+B41))</f>
        <v>46.05763293341123</v>
      </c>
      <c r="J41" s="39" t="s">
        <v>60</v>
      </c>
      <c r="K41" s="72">
        <f>'calcul config'!C43</f>
        <v>0.356910093936234</v>
      </c>
      <c r="L41" s="72">
        <f>'calcul config'!C44</f>
        <v>0.0022874707219203653</v>
      </c>
      <c r="M41" s="72">
        <f>'calcul config'!C45</f>
        <v>-0.08556634505979187</v>
      </c>
      <c r="N41" s="72">
        <f>'calcul config'!C46</f>
        <v>-0.0012909301072608337</v>
      </c>
      <c r="O41" s="72">
        <f>'calcul config'!C47</f>
        <v>0.014159512668715292</v>
      </c>
      <c r="P41" s="72">
        <f>'calcul config'!C48</f>
        <v>0.0002615682263503824</v>
      </c>
      <c r="Q41" s="72">
        <f>'calcul config'!C49</f>
        <v>-0.001817210932225487</v>
      </c>
      <c r="R41" s="72">
        <f>'calcul config'!C50</f>
        <v>-0.00010375856427249938</v>
      </c>
      <c r="S41" s="72">
        <f>'calcul config'!C51</f>
        <v>0.0001709779029954051</v>
      </c>
      <c r="T41" s="72">
        <f>'calcul config'!C52</f>
        <v>1.8614872940995268E-05</v>
      </c>
      <c r="U41" s="72">
        <f>'calcul config'!C53</f>
        <v>-4.292224795532817E-05</v>
      </c>
      <c r="V41" s="72">
        <f>'calcul config'!C54</f>
        <v>-8.183474426409546E-06</v>
      </c>
      <c r="W41" s="72">
        <f>'calcul config'!C55</f>
        <v>1.0194133633985075E-05</v>
      </c>
      <c r="X41" s="28">
        <f>(1-$H$2)*1000</f>
        <v>67.5</v>
      </c>
    </row>
    <row r="42" spans="1:24" ht="12.75">
      <c r="A42" s="85">
        <v>1932</v>
      </c>
      <c r="B42" s="88">
        <v>135.09</v>
      </c>
      <c r="C42" s="88">
        <v>148.94</v>
      </c>
      <c r="D42" s="88">
        <v>8.765622819551831</v>
      </c>
      <c r="E42" s="88">
        <v>8.967053347186537</v>
      </c>
      <c r="F42" s="89">
        <f>I42*D42/(23678+B42)*1000</f>
        <v>23.93095988134727</v>
      </c>
      <c r="G42" s="90" t="s">
        <v>58</v>
      </c>
      <c r="H42" s="91">
        <f>I42-B42+X42</f>
        <v>-2.5780649473293096</v>
      </c>
      <c r="I42" s="91">
        <f>(B42+C41-2*X42)*(23678+B42)*E41/((23678+C41)*D42+E41*(23678+B42))</f>
        <v>65.0119350526707</v>
      </c>
      <c r="J42" s="39" t="s">
        <v>61</v>
      </c>
      <c r="K42" s="72">
        <f>'calcul config'!D43</f>
        <v>-0.4008829146445796</v>
      </c>
      <c r="L42" s="72">
        <f>'calcul config'!D44</f>
        <v>0.4201308997682884</v>
      </c>
      <c r="M42" s="72">
        <f>'calcul config'!D45</f>
        <v>-0.09393674723728906</v>
      </c>
      <c r="N42" s="72">
        <f>'calcul config'!D46</f>
        <v>-0.12482903244512412</v>
      </c>
      <c r="O42" s="72">
        <f>'calcul config'!D47</f>
        <v>-0.016253722824385534</v>
      </c>
      <c r="P42" s="72">
        <f>'calcul config'!D48</f>
        <v>0.012049428755835138</v>
      </c>
      <c r="Q42" s="72">
        <f>'calcul config'!D49</f>
        <v>-0.0018928745701165262</v>
      </c>
      <c r="R42" s="72">
        <f>'calcul config'!D50</f>
        <v>-0.001918749988376524</v>
      </c>
      <c r="S42" s="72">
        <f>'calcul config'!D51</f>
        <v>-0.0002252968795865391</v>
      </c>
      <c r="T42" s="72">
        <f>'calcul config'!D52</f>
        <v>0.00017635842374880646</v>
      </c>
      <c r="U42" s="72">
        <f>'calcul config'!D53</f>
        <v>-3.813754793155542E-05</v>
      </c>
      <c r="V42" s="72">
        <f>'calcul config'!D54</f>
        <v>-7.083840556444287E-05</v>
      </c>
      <c r="W42" s="72">
        <f>'calcul config'!D55</f>
        <v>-1.4388410625563918E-05</v>
      </c>
      <c r="X42" s="28">
        <f>(1-$H$2)*1000</f>
        <v>67.5</v>
      </c>
    </row>
    <row r="43" spans="1:23" ht="12.75">
      <c r="A43" s="83"/>
      <c r="B43" s="84"/>
      <c r="C43" s="84"/>
      <c r="D43" s="84"/>
      <c r="E43" s="84"/>
      <c r="F43" s="92"/>
      <c r="J43" s="39" t="s">
        <v>66</v>
      </c>
      <c r="K43" s="39">
        <v>1</v>
      </c>
      <c r="L43" s="39">
        <v>0.7</v>
      </c>
      <c r="M43" s="39">
        <v>0.6</v>
      </c>
      <c r="N43" s="39">
        <v>0.5</v>
      </c>
      <c r="O43" s="39">
        <v>0.15</v>
      </c>
      <c r="P43" s="39">
        <v>0.1</v>
      </c>
      <c r="Q43" s="39">
        <v>0.1</v>
      </c>
      <c r="R43" s="39">
        <v>0.3</v>
      </c>
      <c r="S43" s="39">
        <v>0.05</v>
      </c>
      <c r="T43" s="39">
        <v>0.05</v>
      </c>
      <c r="U43" s="39">
        <v>0.05</v>
      </c>
      <c r="V43" s="39">
        <v>0.05</v>
      </c>
      <c r="W43" s="39">
        <v>0.05</v>
      </c>
    </row>
    <row r="44" spans="1:25" ht="15" customHeight="1">
      <c r="A44" s="93" t="s">
        <v>87</v>
      </c>
      <c r="B44" s="94"/>
      <c r="C44" s="94"/>
      <c r="D44" s="94"/>
      <c r="E44" s="94"/>
      <c r="F44" s="95"/>
      <c r="G44" s="96"/>
      <c r="H44" s="96"/>
      <c r="I44" s="97">
        <v>0</v>
      </c>
      <c r="J44" s="39" t="s">
        <v>67</v>
      </c>
      <c r="K44" s="72">
        <f>K40/(K43*1.5)</f>
        <v>0.35782797009333017</v>
      </c>
      <c r="L44" s="72">
        <f>L40/(L43*1.5)</f>
        <v>0.4001305971186033</v>
      </c>
      <c r="M44" s="72">
        <f aca="true" t="shared" si="1" ref="M44:W44">M40/(M43*1.5)</f>
        <v>0.14118419755771863</v>
      </c>
      <c r="N44" s="72">
        <f t="shared" si="1"/>
        <v>0.16644760986490045</v>
      </c>
      <c r="O44" s="72">
        <f t="shared" si="1"/>
        <v>0.09580590509056024</v>
      </c>
      <c r="P44" s="72">
        <f t="shared" si="1"/>
        <v>0.08034844983057865</v>
      </c>
      <c r="Q44" s="72">
        <f t="shared" si="1"/>
        <v>0.01749314749697231</v>
      </c>
      <c r="R44" s="72">
        <f t="shared" si="1"/>
        <v>0.0042701186021952406</v>
      </c>
      <c r="S44" s="72">
        <f t="shared" si="1"/>
        <v>0.0037710505995989466</v>
      </c>
      <c r="T44" s="72">
        <f t="shared" si="1"/>
        <v>0.0023645082033841094</v>
      </c>
      <c r="U44" s="72">
        <f t="shared" si="1"/>
        <v>0.0007655692936800963</v>
      </c>
      <c r="V44" s="72">
        <f t="shared" si="1"/>
        <v>0.0009507937228419154</v>
      </c>
      <c r="W44" s="72">
        <f t="shared" si="1"/>
        <v>0.00023511575243881193</v>
      </c>
      <c r="X44" s="72"/>
      <c r="Y44" s="72"/>
    </row>
    <row r="45" s="100" customFormat="1" ht="12.75"/>
    <row r="46" spans="1:24" s="100" customFormat="1" ht="12.75">
      <c r="A46" s="100">
        <v>1931</v>
      </c>
      <c r="B46" s="100">
        <v>117.36</v>
      </c>
      <c r="C46" s="100">
        <v>113.66</v>
      </c>
      <c r="D46" s="100">
        <v>8.621438052089987</v>
      </c>
      <c r="E46" s="100">
        <v>9.320065609851792</v>
      </c>
      <c r="F46" s="100">
        <v>23.184036847081966</v>
      </c>
      <c r="G46" s="100" t="s">
        <v>59</v>
      </c>
      <c r="H46" s="100">
        <v>14.128455254961239</v>
      </c>
      <c r="I46" s="100">
        <v>63.98845525496124</v>
      </c>
      <c r="J46" s="100" t="s">
        <v>73</v>
      </c>
      <c r="K46" s="100">
        <v>0.451661649145433</v>
      </c>
      <c r="M46" s="100" t="s">
        <v>68</v>
      </c>
      <c r="N46" s="100">
        <v>0.3158304022902616</v>
      </c>
      <c r="X46" s="100">
        <v>67.5</v>
      </c>
    </row>
    <row r="47" spans="1:24" s="100" customFormat="1" ht="12.75">
      <c r="A47" s="100">
        <v>1929</v>
      </c>
      <c r="B47" s="100">
        <v>108.5199966430664</v>
      </c>
      <c r="C47" s="100">
        <v>113.62000274658203</v>
      </c>
      <c r="D47" s="100">
        <v>9.130633354187012</v>
      </c>
      <c r="E47" s="100">
        <v>9.823766708374023</v>
      </c>
      <c r="F47" s="100">
        <v>16.9023289909605</v>
      </c>
      <c r="G47" s="100" t="s">
        <v>56</v>
      </c>
      <c r="H47" s="100">
        <v>3.01282900412221</v>
      </c>
      <c r="I47" s="100">
        <v>44.032825647188616</v>
      </c>
      <c r="J47" s="100" t="s">
        <v>62</v>
      </c>
      <c r="K47" s="100">
        <v>0.5012709227749343</v>
      </c>
      <c r="L47" s="100">
        <v>0.4265039178246602</v>
      </c>
      <c r="M47" s="100">
        <v>0.1186686306622355</v>
      </c>
      <c r="N47" s="100">
        <v>0.06196184534528175</v>
      </c>
      <c r="O47" s="100">
        <v>0.02013180045300911</v>
      </c>
      <c r="P47" s="100">
        <v>0.012234961621233106</v>
      </c>
      <c r="Q47" s="100">
        <v>0.0024505348885154213</v>
      </c>
      <c r="R47" s="100">
        <v>0.0009537567496815665</v>
      </c>
      <c r="S47" s="100">
        <v>0.0002641309669712392</v>
      </c>
      <c r="T47" s="100">
        <v>0.0001800328870158219</v>
      </c>
      <c r="U47" s="100">
        <v>5.361594373100605E-05</v>
      </c>
      <c r="V47" s="100">
        <v>3.5393817073338145E-05</v>
      </c>
      <c r="W47" s="100">
        <v>1.6469414887297753E-05</v>
      </c>
      <c r="X47" s="100">
        <v>67.5</v>
      </c>
    </row>
    <row r="48" spans="1:24" s="100" customFormat="1" ht="12.75">
      <c r="A48" s="100">
        <v>1930</v>
      </c>
      <c r="B48" s="100">
        <v>106.73999786376953</v>
      </c>
      <c r="C48" s="100">
        <v>128.63999938964844</v>
      </c>
      <c r="D48" s="100">
        <v>9.255586624145508</v>
      </c>
      <c r="E48" s="100">
        <v>9.376243591308594</v>
      </c>
      <c r="F48" s="100">
        <v>17.100680901399038</v>
      </c>
      <c r="G48" s="100" t="s">
        <v>57</v>
      </c>
      <c r="H48" s="100">
        <v>4.704839513165645</v>
      </c>
      <c r="I48" s="100">
        <v>43.944837376935176</v>
      </c>
      <c r="J48" s="100" t="s">
        <v>60</v>
      </c>
      <c r="K48" s="100">
        <v>0.3611021725483117</v>
      </c>
      <c r="L48" s="100">
        <v>0.0023214282840268766</v>
      </c>
      <c r="M48" s="100">
        <v>-0.08641571806693842</v>
      </c>
      <c r="N48" s="100">
        <v>-0.0006407247777886903</v>
      </c>
      <c r="O48" s="100">
        <v>0.014350921102949546</v>
      </c>
      <c r="P48" s="100">
        <v>0.00026550224079262497</v>
      </c>
      <c r="Q48" s="100">
        <v>-0.0018279225212055163</v>
      </c>
      <c r="R48" s="100">
        <v>-5.148891959230518E-05</v>
      </c>
      <c r="S48" s="100">
        <v>0.00017536345303826987</v>
      </c>
      <c r="T48" s="100">
        <v>1.8898881927308087E-05</v>
      </c>
      <c r="U48" s="100">
        <v>-4.269748524797693E-05</v>
      </c>
      <c r="V48" s="100">
        <v>-4.059131208599662E-06</v>
      </c>
      <c r="W48" s="100">
        <v>1.052331823843369E-05</v>
      </c>
      <c r="X48" s="100">
        <v>67.5</v>
      </c>
    </row>
    <row r="49" spans="1:24" s="100" customFormat="1" ht="12.75">
      <c r="A49" s="100">
        <v>1932</v>
      </c>
      <c r="B49" s="100">
        <v>144.8800048828125</v>
      </c>
      <c r="C49" s="100">
        <v>141.3800048828125</v>
      </c>
      <c r="D49" s="100">
        <v>8.822739601135254</v>
      </c>
      <c r="E49" s="100">
        <v>9.242093086242676</v>
      </c>
      <c r="F49" s="100">
        <v>26.439120401018194</v>
      </c>
      <c r="G49" s="100" t="s">
        <v>58</v>
      </c>
      <c r="H49" s="100">
        <v>-5.989935445983633</v>
      </c>
      <c r="I49" s="100">
        <v>71.39006943682887</v>
      </c>
      <c r="J49" s="100" t="s">
        <v>61</v>
      </c>
      <c r="K49" s="100">
        <v>-0.347674789135657</v>
      </c>
      <c r="L49" s="100">
        <v>0.4264976000993518</v>
      </c>
      <c r="M49" s="100">
        <v>-0.08132999184941232</v>
      </c>
      <c r="N49" s="100">
        <v>-0.06195853250644129</v>
      </c>
      <c r="O49" s="100">
        <v>-0.014118797858765995</v>
      </c>
      <c r="P49" s="100">
        <v>0.012232080543929602</v>
      </c>
      <c r="Q49" s="100">
        <v>-0.0016321214710618072</v>
      </c>
      <c r="R49" s="100">
        <v>-0.0009523659111509417</v>
      </c>
      <c r="S49" s="100">
        <v>-0.0001975166500618527</v>
      </c>
      <c r="T49" s="100">
        <v>0.000179038187739793</v>
      </c>
      <c r="U49" s="100">
        <v>-3.242829282686955E-05</v>
      </c>
      <c r="V49" s="100">
        <v>-3.5160286415959345E-05</v>
      </c>
      <c r="W49" s="100">
        <v>-1.2668914712105127E-05</v>
      </c>
      <c r="X49" s="100">
        <v>67.5</v>
      </c>
    </row>
    <row r="50" s="100" customFormat="1" ht="12.75"/>
    <row r="51" s="100" customFormat="1" ht="12.75"/>
    <row r="52" s="100" customFormat="1" ht="12.75"/>
    <row r="53" s="100" customFormat="1" ht="12.75"/>
    <row r="54" s="100" customFormat="1" ht="12.75"/>
    <row r="55" s="100" customFormat="1" ht="12.75" hidden="1">
      <c r="A55" s="100" t="s">
        <v>116</v>
      </c>
    </row>
    <row r="56" spans="1:24" s="100" customFormat="1" ht="12.75" hidden="1">
      <c r="A56" s="100">
        <v>1931</v>
      </c>
      <c r="B56" s="100">
        <v>114.76</v>
      </c>
      <c r="C56" s="100">
        <v>127.56</v>
      </c>
      <c r="D56" s="100">
        <v>9.063349929275896</v>
      </c>
      <c r="E56" s="100">
        <v>9.534546095564272</v>
      </c>
      <c r="F56" s="100">
        <v>19.807970949105023</v>
      </c>
      <c r="G56" s="100" t="s">
        <v>59</v>
      </c>
      <c r="H56" s="100">
        <v>4.739128639699409</v>
      </c>
      <c r="I56" s="100">
        <v>51.999128639699414</v>
      </c>
      <c r="J56" s="100" t="s">
        <v>73</v>
      </c>
      <c r="K56" s="100">
        <v>0.8191435227363597</v>
      </c>
      <c r="M56" s="100" t="s">
        <v>68</v>
      </c>
      <c r="N56" s="100">
        <v>0.5261968467458377</v>
      </c>
      <c r="X56" s="100">
        <v>67.5</v>
      </c>
    </row>
    <row r="57" spans="1:24" s="100" customFormat="1" ht="12.75" hidden="1">
      <c r="A57" s="100">
        <v>1932</v>
      </c>
      <c r="B57" s="100">
        <v>131.17999267578125</v>
      </c>
      <c r="C57" s="100">
        <v>158.8800048828125</v>
      </c>
      <c r="D57" s="100">
        <v>8.991559982299805</v>
      </c>
      <c r="E57" s="100">
        <v>9.008857727050781</v>
      </c>
      <c r="F57" s="100">
        <v>24.051857318703366</v>
      </c>
      <c r="G57" s="100" t="s">
        <v>56</v>
      </c>
      <c r="H57" s="100">
        <v>0.008066035549802564</v>
      </c>
      <c r="I57" s="100">
        <v>63.68805871133105</v>
      </c>
      <c r="J57" s="100" t="s">
        <v>62</v>
      </c>
      <c r="K57" s="100">
        <v>0.7614685717122629</v>
      </c>
      <c r="L57" s="100">
        <v>0.43310198426547186</v>
      </c>
      <c r="M57" s="100">
        <v>0.18026759459256064</v>
      </c>
      <c r="N57" s="100">
        <v>0.13463807893597385</v>
      </c>
      <c r="O57" s="100">
        <v>0.030582150741124515</v>
      </c>
      <c r="P57" s="100">
        <v>0.012424290398251985</v>
      </c>
      <c r="Q57" s="100">
        <v>0.0037225053879674495</v>
      </c>
      <c r="R57" s="100">
        <v>0.002072384931651395</v>
      </c>
      <c r="S57" s="100">
        <v>0.0004011997669960387</v>
      </c>
      <c r="T57" s="100">
        <v>0.00018278677076899395</v>
      </c>
      <c r="U57" s="100">
        <v>8.13872226385895E-05</v>
      </c>
      <c r="V57" s="100">
        <v>7.689701841279508E-05</v>
      </c>
      <c r="W57" s="100">
        <v>2.501180328446372E-05</v>
      </c>
      <c r="X57" s="100">
        <v>67.5</v>
      </c>
    </row>
    <row r="58" spans="1:24" s="100" customFormat="1" ht="12.75" hidden="1">
      <c r="A58" s="100">
        <v>1930</v>
      </c>
      <c r="B58" s="100">
        <v>113.5199966430664</v>
      </c>
      <c r="C58" s="100">
        <v>123.12000274658203</v>
      </c>
      <c r="D58" s="100">
        <v>8.763813018798828</v>
      </c>
      <c r="E58" s="100">
        <v>9.252503395080566</v>
      </c>
      <c r="F58" s="100">
        <v>25.631060738158254</v>
      </c>
      <c r="G58" s="100" t="s">
        <v>57</v>
      </c>
      <c r="H58" s="100">
        <v>23.56180442674291</v>
      </c>
      <c r="I58" s="100">
        <v>69.58180106980932</v>
      </c>
      <c r="J58" s="100" t="s">
        <v>60</v>
      </c>
      <c r="K58" s="100">
        <v>-0.7230357759607839</v>
      </c>
      <c r="L58" s="100">
        <v>0.002357703130079172</v>
      </c>
      <c r="M58" s="100">
        <v>0.17180099220801245</v>
      </c>
      <c r="N58" s="100">
        <v>-0.0013928542697489445</v>
      </c>
      <c r="O58" s="100">
        <v>-0.0289333301140812</v>
      </c>
      <c r="P58" s="100">
        <v>0.00026976847544469456</v>
      </c>
      <c r="Q58" s="100">
        <v>0.0035760676447807466</v>
      </c>
      <c r="R58" s="100">
        <v>-0.00011196879205394261</v>
      </c>
      <c r="S58" s="100">
        <v>-0.00036991791542440234</v>
      </c>
      <c r="T58" s="100">
        <v>1.9211414206623776E-05</v>
      </c>
      <c r="U58" s="100">
        <v>7.973297811594173E-05</v>
      </c>
      <c r="V58" s="100">
        <v>-8.840132860863626E-06</v>
      </c>
      <c r="W58" s="100">
        <v>-2.2722404789461828E-05</v>
      </c>
      <c r="X58" s="100">
        <v>67.5</v>
      </c>
    </row>
    <row r="59" spans="1:24" s="100" customFormat="1" ht="12.75" hidden="1">
      <c r="A59" s="100">
        <v>1929</v>
      </c>
      <c r="B59" s="100">
        <v>110.44000244140625</v>
      </c>
      <c r="C59" s="100">
        <v>119.94000244140625</v>
      </c>
      <c r="D59" s="100">
        <v>9.321008682250977</v>
      </c>
      <c r="E59" s="100">
        <v>9.882185935974121</v>
      </c>
      <c r="F59" s="100">
        <v>19.23298665021437</v>
      </c>
      <c r="G59" s="100" t="s">
        <v>58</v>
      </c>
      <c r="H59" s="100">
        <v>6.145108901488854</v>
      </c>
      <c r="I59" s="100">
        <v>49.085111342895104</v>
      </c>
      <c r="J59" s="100" t="s">
        <v>61</v>
      </c>
      <c r="K59" s="100">
        <v>0.23885906385628483</v>
      </c>
      <c r="L59" s="100">
        <v>0.4330955668332792</v>
      </c>
      <c r="M59" s="100">
        <v>0.05459692973538204</v>
      </c>
      <c r="N59" s="100">
        <v>-0.13463087408374338</v>
      </c>
      <c r="O59" s="100">
        <v>0.00990607654232819</v>
      </c>
      <c r="P59" s="100">
        <v>0.012421361313066806</v>
      </c>
      <c r="Q59" s="100">
        <v>0.0010338213401739084</v>
      </c>
      <c r="R59" s="100">
        <v>-0.002069357942585511</v>
      </c>
      <c r="S59" s="100">
        <v>0.00015531255224784772</v>
      </c>
      <c r="T59" s="100">
        <v>0.00018177437974681215</v>
      </c>
      <c r="U59" s="100">
        <v>1.6325814208978763E-05</v>
      </c>
      <c r="V59" s="100">
        <v>-7.638719455366865E-05</v>
      </c>
      <c r="W59" s="100">
        <v>1.0453832987213465E-05</v>
      </c>
      <c r="X59" s="100">
        <v>67.5</v>
      </c>
    </row>
    <row r="60" s="100" customFormat="1" ht="12.75" hidden="1">
      <c r="A60" s="100" t="s">
        <v>122</v>
      </c>
    </row>
    <row r="61" spans="1:24" s="100" customFormat="1" ht="12.75" hidden="1">
      <c r="A61" s="100">
        <v>1931</v>
      </c>
      <c r="B61" s="100">
        <v>113.8</v>
      </c>
      <c r="C61" s="100">
        <v>129.2</v>
      </c>
      <c r="D61" s="100">
        <v>8.763895371098439</v>
      </c>
      <c r="E61" s="100">
        <v>9.245158360622314</v>
      </c>
      <c r="F61" s="100">
        <v>18.331145604675708</v>
      </c>
      <c r="G61" s="100" t="s">
        <v>59</v>
      </c>
      <c r="H61" s="100">
        <v>3.4645089916974143</v>
      </c>
      <c r="I61" s="100">
        <v>49.764508991697404</v>
      </c>
      <c r="J61" s="100" t="s">
        <v>73</v>
      </c>
      <c r="K61" s="100">
        <v>0.4493885821997899</v>
      </c>
      <c r="M61" s="100" t="s">
        <v>68</v>
      </c>
      <c r="N61" s="100">
        <v>0.2624538914276604</v>
      </c>
      <c r="X61" s="100">
        <v>67.5</v>
      </c>
    </row>
    <row r="62" spans="1:24" s="100" customFormat="1" ht="12.75" hidden="1">
      <c r="A62" s="100">
        <v>1932</v>
      </c>
      <c r="B62" s="100">
        <v>126.37999725341797</v>
      </c>
      <c r="C62" s="100">
        <v>138.0800018310547</v>
      </c>
      <c r="D62" s="100">
        <v>8.722870826721191</v>
      </c>
      <c r="E62" s="100">
        <v>8.808523178100586</v>
      </c>
      <c r="F62" s="100">
        <v>22.733524430959886</v>
      </c>
      <c r="G62" s="100" t="s">
        <v>56</v>
      </c>
      <c r="H62" s="100">
        <v>3.1589191746070497</v>
      </c>
      <c r="I62" s="100">
        <v>62.03891642802502</v>
      </c>
      <c r="J62" s="100" t="s">
        <v>62</v>
      </c>
      <c r="K62" s="100">
        <v>0.6276801903092437</v>
      </c>
      <c r="L62" s="100">
        <v>0.11481644408035317</v>
      </c>
      <c r="M62" s="100">
        <v>0.14859488902185802</v>
      </c>
      <c r="N62" s="100">
        <v>0.139579402900503</v>
      </c>
      <c r="O62" s="100">
        <v>0.025208961937153516</v>
      </c>
      <c r="P62" s="100">
        <v>0.0032936785775736026</v>
      </c>
      <c r="Q62" s="100">
        <v>0.0030684422093039945</v>
      </c>
      <c r="R62" s="100">
        <v>0.0021484615175695588</v>
      </c>
      <c r="S62" s="100">
        <v>0.00033071216802865267</v>
      </c>
      <c r="T62" s="100">
        <v>4.844011804693702E-05</v>
      </c>
      <c r="U62" s="100">
        <v>6.708958476577592E-05</v>
      </c>
      <c r="V62" s="100">
        <v>7.972564438984172E-05</v>
      </c>
      <c r="W62" s="100">
        <v>2.062100755965564E-05</v>
      </c>
      <c r="X62" s="100">
        <v>67.5</v>
      </c>
    </row>
    <row r="63" spans="1:24" s="100" customFormat="1" ht="12.75" hidden="1">
      <c r="A63" s="100">
        <v>1930</v>
      </c>
      <c r="B63" s="100">
        <v>100.31999969482422</v>
      </c>
      <c r="C63" s="100">
        <v>128.72000122070312</v>
      </c>
      <c r="D63" s="100">
        <v>9.338010787963867</v>
      </c>
      <c r="E63" s="100">
        <v>9.296707153320312</v>
      </c>
      <c r="F63" s="100">
        <v>19.69465683231385</v>
      </c>
      <c r="G63" s="100" t="s">
        <v>57</v>
      </c>
      <c r="H63" s="100">
        <v>17.33049413910375</v>
      </c>
      <c r="I63" s="100">
        <v>50.15049383392797</v>
      </c>
      <c r="J63" s="100" t="s">
        <v>60</v>
      </c>
      <c r="K63" s="100">
        <v>-0.5320229298088206</v>
      </c>
      <c r="L63" s="100">
        <v>0.0006259804860998061</v>
      </c>
      <c r="M63" s="100">
        <v>0.12683765904376043</v>
      </c>
      <c r="N63" s="100">
        <v>-0.001443784551765613</v>
      </c>
      <c r="O63" s="100">
        <v>-0.02122148734991787</v>
      </c>
      <c r="P63" s="100">
        <v>7.15944427162518E-05</v>
      </c>
      <c r="Q63" s="100">
        <v>0.0026602595336713076</v>
      </c>
      <c r="R63" s="100">
        <v>-0.00011606983577853415</v>
      </c>
      <c r="S63" s="100">
        <v>-0.0002657007052653677</v>
      </c>
      <c r="T63" s="100">
        <v>5.096692280730701E-06</v>
      </c>
      <c r="U63" s="100">
        <v>6.0632856631342194E-05</v>
      </c>
      <c r="V63" s="100">
        <v>-9.162410702080734E-06</v>
      </c>
      <c r="W63" s="100">
        <v>-1.6144101494681044E-05</v>
      </c>
      <c r="X63" s="100">
        <v>67.5</v>
      </c>
    </row>
    <row r="64" spans="1:24" s="100" customFormat="1" ht="12.75" hidden="1">
      <c r="A64" s="100">
        <v>1929</v>
      </c>
      <c r="B64" s="100">
        <v>105.4800033569336</v>
      </c>
      <c r="C64" s="100">
        <v>115.27999877929688</v>
      </c>
      <c r="D64" s="100">
        <v>9.23361873626709</v>
      </c>
      <c r="E64" s="100">
        <v>9.842113494873047</v>
      </c>
      <c r="F64" s="100">
        <v>19.312696330099516</v>
      </c>
      <c r="G64" s="100" t="s">
        <v>58</v>
      </c>
      <c r="H64" s="100">
        <v>11.764646070027588</v>
      </c>
      <c r="I64" s="100">
        <v>49.74464942696118</v>
      </c>
      <c r="J64" s="100" t="s">
        <v>61</v>
      </c>
      <c r="K64" s="100">
        <v>0.33306759593855284</v>
      </c>
      <c r="L64" s="100">
        <v>0.11481473764150615</v>
      </c>
      <c r="M64" s="100">
        <v>0.0774122037647623</v>
      </c>
      <c r="N64" s="100">
        <v>-0.1395719355752761</v>
      </c>
      <c r="O64" s="100">
        <v>0.013606624732318101</v>
      </c>
      <c r="P64" s="100">
        <v>0.0032929003641378857</v>
      </c>
      <c r="Q64" s="100">
        <v>0.0015291686647813888</v>
      </c>
      <c r="R64" s="100">
        <v>-0.0021453239116039414</v>
      </c>
      <c r="S64" s="100">
        <v>0.00019691031792086973</v>
      </c>
      <c r="T64" s="100">
        <v>4.8171244162848173E-05</v>
      </c>
      <c r="U64" s="100">
        <v>2.8717052090479895E-05</v>
      </c>
      <c r="V64" s="100">
        <v>-7.919740275729942E-05</v>
      </c>
      <c r="W64" s="100">
        <v>1.2829416966675158E-05</v>
      </c>
      <c r="X64" s="100">
        <v>67.5</v>
      </c>
    </row>
    <row r="65" s="100" customFormat="1" ht="12.75" hidden="1">
      <c r="A65" s="100" t="s">
        <v>128</v>
      </c>
    </row>
    <row r="66" spans="1:24" s="100" customFormat="1" ht="12.75" hidden="1">
      <c r="A66" s="100">
        <v>1931</v>
      </c>
      <c r="B66" s="100">
        <v>112.82</v>
      </c>
      <c r="C66" s="100">
        <v>123.32</v>
      </c>
      <c r="D66" s="100">
        <v>8.623238301466854</v>
      </c>
      <c r="E66" s="100">
        <v>9.195157332616292</v>
      </c>
      <c r="F66" s="100">
        <v>19.381567809939167</v>
      </c>
      <c r="G66" s="100" t="s">
        <v>59</v>
      </c>
      <c r="H66" s="100">
        <v>8.152184690248106</v>
      </c>
      <c r="I66" s="100">
        <v>53.4721846902481</v>
      </c>
      <c r="J66" s="100" t="s">
        <v>73</v>
      </c>
      <c r="K66" s="100">
        <v>0.7803674982917931</v>
      </c>
      <c r="M66" s="100" t="s">
        <v>68</v>
      </c>
      <c r="N66" s="100">
        <v>0.5451851999456682</v>
      </c>
      <c r="X66" s="100">
        <v>67.5</v>
      </c>
    </row>
    <row r="67" spans="1:24" s="100" customFormat="1" ht="12.75" hidden="1">
      <c r="A67" s="100">
        <v>1932</v>
      </c>
      <c r="B67" s="100">
        <v>128.5800018310547</v>
      </c>
      <c r="C67" s="100">
        <v>150.8800048828125</v>
      </c>
      <c r="D67" s="100">
        <v>8.821724891662598</v>
      </c>
      <c r="E67" s="100">
        <v>9.05041217803955</v>
      </c>
      <c r="F67" s="100">
        <v>22.110447326520173</v>
      </c>
      <c r="G67" s="100" t="s">
        <v>56</v>
      </c>
      <c r="H67" s="100">
        <v>-1.4120639142251008</v>
      </c>
      <c r="I67" s="100">
        <v>59.66793791682959</v>
      </c>
      <c r="J67" s="100" t="s">
        <v>62</v>
      </c>
      <c r="K67" s="100">
        <v>0.6800519712399024</v>
      </c>
      <c r="L67" s="100">
        <v>0.5193109018509575</v>
      </c>
      <c r="M67" s="100">
        <v>0.16099330236124013</v>
      </c>
      <c r="N67" s="100">
        <v>0.14597934469706636</v>
      </c>
      <c r="O67" s="100">
        <v>0.027312420700752297</v>
      </c>
      <c r="P67" s="100">
        <v>0.014897349954184055</v>
      </c>
      <c r="Q67" s="100">
        <v>0.0033244748546386355</v>
      </c>
      <c r="R67" s="100">
        <v>0.0022469514613756925</v>
      </c>
      <c r="S67" s="100">
        <v>0.00035830594970525666</v>
      </c>
      <c r="T67" s="100">
        <v>0.00021918005711486454</v>
      </c>
      <c r="U67" s="100">
        <v>7.267807472931449E-05</v>
      </c>
      <c r="V67" s="100">
        <v>8.337619727302441E-05</v>
      </c>
      <c r="W67" s="100">
        <v>2.233906277815002E-05</v>
      </c>
      <c r="X67" s="100">
        <v>67.5</v>
      </c>
    </row>
    <row r="68" spans="1:24" s="100" customFormat="1" ht="12.75" hidden="1">
      <c r="A68" s="100">
        <v>1930</v>
      </c>
      <c r="B68" s="100">
        <v>104.26000213623047</v>
      </c>
      <c r="C68" s="100">
        <v>123.66000366210938</v>
      </c>
      <c r="D68" s="100">
        <v>8.885310173034668</v>
      </c>
      <c r="E68" s="100">
        <v>9.074190139770508</v>
      </c>
      <c r="F68" s="100">
        <v>22.627421242959525</v>
      </c>
      <c r="G68" s="100" t="s">
        <v>57</v>
      </c>
      <c r="H68" s="100">
        <v>23.804143031268154</v>
      </c>
      <c r="I68" s="100">
        <v>60.56414516749862</v>
      </c>
      <c r="J68" s="100" t="s">
        <v>60</v>
      </c>
      <c r="K68" s="100">
        <v>-0.6007719588692916</v>
      </c>
      <c r="L68" s="100">
        <v>0.0028268762306338036</v>
      </c>
      <c r="M68" s="100">
        <v>0.14307333020814839</v>
      </c>
      <c r="N68" s="100">
        <v>-0.0015101355076082492</v>
      </c>
      <c r="O68" s="100">
        <v>-0.023988747602101932</v>
      </c>
      <c r="P68" s="100">
        <v>0.0003234176687442326</v>
      </c>
      <c r="Q68" s="100">
        <v>0.0029934660806639007</v>
      </c>
      <c r="R68" s="100">
        <v>-0.00012139286617746891</v>
      </c>
      <c r="S68" s="100">
        <v>-0.0003023982218440132</v>
      </c>
      <c r="T68" s="100">
        <v>2.3030212346018612E-05</v>
      </c>
      <c r="U68" s="100">
        <v>6.774344139926401E-05</v>
      </c>
      <c r="V68" s="100">
        <v>-9.582385137131592E-06</v>
      </c>
      <c r="W68" s="100">
        <v>-1.8437377693358285E-05</v>
      </c>
      <c r="X68" s="100">
        <v>67.5</v>
      </c>
    </row>
    <row r="69" spans="1:24" s="100" customFormat="1" ht="12.75" hidden="1">
      <c r="A69" s="100">
        <v>1929</v>
      </c>
      <c r="B69" s="100">
        <v>109.27999877929688</v>
      </c>
      <c r="C69" s="100">
        <v>121.68000030517578</v>
      </c>
      <c r="D69" s="100">
        <v>9.209759712219238</v>
      </c>
      <c r="E69" s="100">
        <v>10.021659851074219</v>
      </c>
      <c r="F69" s="100">
        <v>18.813485143965657</v>
      </c>
      <c r="G69" s="100" t="s">
        <v>58</v>
      </c>
      <c r="H69" s="100">
        <v>6.812109251342314</v>
      </c>
      <c r="I69" s="100">
        <v>48.59210803063919</v>
      </c>
      <c r="J69" s="100" t="s">
        <v>61</v>
      </c>
      <c r="K69" s="100">
        <v>0.31865928046054337</v>
      </c>
      <c r="L69" s="100">
        <v>0.5193032077236106</v>
      </c>
      <c r="M69" s="100">
        <v>0.07381643169598366</v>
      </c>
      <c r="N69" s="100">
        <v>-0.14597153341981983</v>
      </c>
      <c r="O69" s="100">
        <v>0.013057883175213794</v>
      </c>
      <c r="P69" s="100">
        <v>0.014893838882872735</v>
      </c>
      <c r="Q69" s="100">
        <v>0.0014461306590482352</v>
      </c>
      <c r="R69" s="100">
        <v>-0.0022436699048254804</v>
      </c>
      <c r="S69" s="100">
        <v>0.0001921938318983335</v>
      </c>
      <c r="T69" s="100">
        <v>0.00021796675608030822</v>
      </c>
      <c r="U69" s="100">
        <v>2.6323538777001534E-05</v>
      </c>
      <c r="V69" s="100">
        <v>-8.28237174171382E-05</v>
      </c>
      <c r="W69" s="100">
        <v>1.2613359171869402E-05</v>
      </c>
      <c r="X69" s="100">
        <v>67.5</v>
      </c>
    </row>
    <row r="70" s="100" customFormat="1" ht="12.75" hidden="1">
      <c r="A70" s="100" t="s">
        <v>134</v>
      </c>
    </row>
    <row r="71" spans="1:24" s="100" customFormat="1" ht="12.75" hidden="1">
      <c r="A71" s="100">
        <v>1931</v>
      </c>
      <c r="B71" s="100">
        <v>109.52</v>
      </c>
      <c r="C71" s="100">
        <v>129.62</v>
      </c>
      <c r="D71" s="100">
        <v>8.710127123348704</v>
      </c>
      <c r="E71" s="100">
        <v>9.043900807699444</v>
      </c>
      <c r="F71" s="100">
        <v>18.769102641311182</v>
      </c>
      <c r="G71" s="100" t="s">
        <v>59</v>
      </c>
      <c r="H71" s="100">
        <v>9.238770180910073</v>
      </c>
      <c r="I71" s="100">
        <v>51.25877018091007</v>
      </c>
      <c r="J71" s="100" t="s">
        <v>73</v>
      </c>
      <c r="K71" s="100">
        <v>1.0253026897160842</v>
      </c>
      <c r="M71" s="100" t="s">
        <v>68</v>
      </c>
      <c r="N71" s="100">
        <v>0.6945729203158288</v>
      </c>
      <c r="X71" s="100">
        <v>67.5</v>
      </c>
    </row>
    <row r="72" spans="1:24" s="100" customFormat="1" ht="12.75" hidden="1">
      <c r="A72" s="100">
        <v>1932</v>
      </c>
      <c r="B72" s="100">
        <v>138.9199981689453</v>
      </c>
      <c r="C72" s="100">
        <v>155.22000122070312</v>
      </c>
      <c r="D72" s="100">
        <v>8.478680610656738</v>
      </c>
      <c r="E72" s="100">
        <v>8.76887321472168</v>
      </c>
      <c r="F72" s="100">
        <v>24.54108794371461</v>
      </c>
      <c r="G72" s="100" t="s">
        <v>56</v>
      </c>
      <c r="H72" s="100">
        <v>-2.4831959630881926</v>
      </c>
      <c r="I72" s="100">
        <v>68.93680220585712</v>
      </c>
      <c r="J72" s="100" t="s">
        <v>62</v>
      </c>
      <c r="K72" s="100">
        <v>0.8099958846290042</v>
      </c>
      <c r="L72" s="100">
        <v>0.550434933799336</v>
      </c>
      <c r="M72" s="100">
        <v>0.19175569985321747</v>
      </c>
      <c r="N72" s="100">
        <v>0.16772083460671663</v>
      </c>
      <c r="O72" s="100">
        <v>0.032531300972909453</v>
      </c>
      <c r="P72" s="100">
        <v>0.01579020467619968</v>
      </c>
      <c r="Q72" s="100">
        <v>0.003959698026254954</v>
      </c>
      <c r="R72" s="100">
        <v>0.0025816002972527913</v>
      </c>
      <c r="S72" s="100">
        <v>0.0004267800867314565</v>
      </c>
      <c r="T72" s="100">
        <v>0.00023231613014245269</v>
      </c>
      <c r="U72" s="100">
        <v>8.656794556301488E-05</v>
      </c>
      <c r="V72" s="100">
        <v>9.579499627726876E-05</v>
      </c>
      <c r="W72" s="100">
        <v>2.661077432521689E-05</v>
      </c>
      <c r="X72" s="100">
        <v>67.5</v>
      </c>
    </row>
    <row r="73" spans="1:24" s="100" customFormat="1" ht="12.75" hidden="1">
      <c r="A73" s="100">
        <v>1930</v>
      </c>
      <c r="B73" s="100">
        <v>100.77999877929688</v>
      </c>
      <c r="C73" s="100">
        <v>123.68000030517578</v>
      </c>
      <c r="D73" s="100">
        <v>9.020462989807129</v>
      </c>
      <c r="E73" s="100">
        <v>9.242976188659668</v>
      </c>
      <c r="F73" s="100">
        <v>22.59981036379392</v>
      </c>
      <c r="G73" s="100" t="s">
        <v>57</v>
      </c>
      <c r="H73" s="100">
        <v>26.295204762032462</v>
      </c>
      <c r="I73" s="100">
        <v>59.57520354132934</v>
      </c>
      <c r="J73" s="100" t="s">
        <v>60</v>
      </c>
      <c r="K73" s="100">
        <v>-0.6541728996376729</v>
      </c>
      <c r="L73" s="100">
        <v>0.002996386730777653</v>
      </c>
      <c r="M73" s="100">
        <v>0.15614232353578583</v>
      </c>
      <c r="N73" s="100">
        <v>-0.001735037129161822</v>
      </c>
      <c r="O73" s="100">
        <v>-0.026064437040570612</v>
      </c>
      <c r="P73" s="100">
        <v>0.00034280101118564063</v>
      </c>
      <c r="Q73" s="100">
        <v>0.003283568641311905</v>
      </c>
      <c r="R73" s="100">
        <v>-0.0001394727788160861</v>
      </c>
      <c r="S73" s="100">
        <v>-0.00032388647771512685</v>
      </c>
      <c r="T73" s="100">
        <v>2.441027038365709E-05</v>
      </c>
      <c r="U73" s="100">
        <v>7.539516786517279E-05</v>
      </c>
      <c r="V73" s="100">
        <v>-1.1009172248711565E-05</v>
      </c>
      <c r="W73" s="100">
        <v>-1.959777943077234E-05</v>
      </c>
      <c r="X73" s="100">
        <v>67.5</v>
      </c>
    </row>
    <row r="74" spans="1:24" s="100" customFormat="1" ht="12.75" hidden="1">
      <c r="A74" s="100">
        <v>1929</v>
      </c>
      <c r="B74" s="100">
        <v>103.58000183105469</v>
      </c>
      <c r="C74" s="100">
        <v>120.68000030517578</v>
      </c>
      <c r="D74" s="100">
        <v>9.307815551757812</v>
      </c>
      <c r="E74" s="100">
        <v>10.165392875671387</v>
      </c>
      <c r="F74" s="100">
        <v>17.98397850265414</v>
      </c>
      <c r="G74" s="100" t="s">
        <v>58</v>
      </c>
      <c r="H74" s="100">
        <v>9.869278226531868</v>
      </c>
      <c r="I74" s="100">
        <v>45.949280057586556</v>
      </c>
      <c r="J74" s="100" t="s">
        <v>61</v>
      </c>
      <c r="K74" s="100">
        <v>0.4776517041690129</v>
      </c>
      <c r="L74" s="100">
        <v>0.5504267780670187</v>
      </c>
      <c r="M74" s="100">
        <v>0.11130958281766762</v>
      </c>
      <c r="N74" s="100">
        <v>-0.16771186006759936</v>
      </c>
      <c r="O74" s="100">
        <v>0.019466141496150443</v>
      </c>
      <c r="P74" s="100">
        <v>0.015786483179701816</v>
      </c>
      <c r="Q74" s="100">
        <v>0.002213003713715923</v>
      </c>
      <c r="R74" s="100">
        <v>-0.0025778299863926284</v>
      </c>
      <c r="S74" s="100">
        <v>0.0002779186787241876</v>
      </c>
      <c r="T74" s="100">
        <v>0.0002310301344503824</v>
      </c>
      <c r="U74" s="100">
        <v>4.253913329610188E-05</v>
      </c>
      <c r="V74" s="100">
        <v>-9.516028288188373E-05</v>
      </c>
      <c r="W74" s="100">
        <v>1.8001676354451516E-05</v>
      </c>
      <c r="X74" s="100">
        <v>67.5</v>
      </c>
    </row>
    <row r="75" s="100" customFormat="1" ht="12.75" hidden="1">
      <c r="A75" s="100" t="s">
        <v>140</v>
      </c>
    </row>
    <row r="76" spans="1:24" s="100" customFormat="1" ht="12.75" hidden="1">
      <c r="A76" s="100">
        <v>1931</v>
      </c>
      <c r="B76" s="100">
        <v>118.68</v>
      </c>
      <c r="C76" s="100">
        <v>117.48</v>
      </c>
      <c r="D76" s="100">
        <v>8.632360425312338</v>
      </c>
      <c r="E76" s="100">
        <v>9.178504985096438</v>
      </c>
      <c r="F76" s="100">
        <v>19.374531440563903</v>
      </c>
      <c r="G76" s="100" t="s">
        <v>59</v>
      </c>
      <c r="H76" s="100">
        <v>2.229438684826036</v>
      </c>
      <c r="I76" s="100">
        <v>53.40943868482604</v>
      </c>
      <c r="J76" s="100" t="s">
        <v>73</v>
      </c>
      <c r="K76" s="100">
        <v>1.6217172353521272</v>
      </c>
      <c r="M76" s="100" t="s">
        <v>68</v>
      </c>
      <c r="N76" s="100">
        <v>0.9525639830513787</v>
      </c>
      <c r="X76" s="100">
        <v>67.5</v>
      </c>
    </row>
    <row r="77" spans="1:24" s="100" customFormat="1" ht="12.75" hidden="1">
      <c r="A77" s="100">
        <v>1932</v>
      </c>
      <c r="B77" s="100">
        <v>140.60000610351562</v>
      </c>
      <c r="C77" s="100">
        <v>149.1999969482422</v>
      </c>
      <c r="D77" s="100">
        <v>8.756160736083984</v>
      </c>
      <c r="E77" s="100">
        <v>8.923561096191406</v>
      </c>
      <c r="F77" s="100">
        <v>23.16698558331646</v>
      </c>
      <c r="G77" s="100" t="s">
        <v>56</v>
      </c>
      <c r="H77" s="100">
        <v>-10.080929639763411</v>
      </c>
      <c r="I77" s="100">
        <v>63.019076463752214</v>
      </c>
      <c r="J77" s="100" t="s">
        <v>62</v>
      </c>
      <c r="K77" s="100">
        <v>1.1396146260412356</v>
      </c>
      <c r="L77" s="100">
        <v>0.4872422034411288</v>
      </c>
      <c r="M77" s="100">
        <v>0.269788089908892</v>
      </c>
      <c r="N77" s="100">
        <v>0.10237680596940178</v>
      </c>
      <c r="O77" s="100">
        <v>0.045769399710996354</v>
      </c>
      <c r="P77" s="100">
        <v>0.013977492412045761</v>
      </c>
      <c r="Q77" s="100">
        <v>0.005571083475878232</v>
      </c>
      <c r="R77" s="100">
        <v>0.0015757693966712378</v>
      </c>
      <c r="S77" s="100">
        <v>0.0006004806258678038</v>
      </c>
      <c r="T77" s="100">
        <v>0.00020564793974720314</v>
      </c>
      <c r="U77" s="100">
        <v>0.0001218229935707422</v>
      </c>
      <c r="V77" s="100">
        <v>5.8467576387492525E-05</v>
      </c>
      <c r="W77" s="100">
        <v>3.744320131923137E-05</v>
      </c>
      <c r="X77" s="100">
        <v>67.5</v>
      </c>
    </row>
    <row r="78" spans="1:24" s="100" customFormat="1" ht="12.75" hidden="1">
      <c r="A78" s="100">
        <v>1930</v>
      </c>
      <c r="B78" s="100">
        <v>103.54000091552734</v>
      </c>
      <c r="C78" s="100">
        <v>133.24000549316406</v>
      </c>
      <c r="D78" s="100">
        <v>8.75705623626709</v>
      </c>
      <c r="E78" s="100">
        <v>8.956979751586914</v>
      </c>
      <c r="F78" s="100">
        <v>21.86100731362547</v>
      </c>
      <c r="G78" s="100" t="s">
        <v>57</v>
      </c>
      <c r="H78" s="100">
        <v>23.3279425877002</v>
      </c>
      <c r="I78" s="100">
        <v>59.36794350322754</v>
      </c>
      <c r="J78" s="100" t="s">
        <v>60</v>
      </c>
      <c r="K78" s="100">
        <v>-0.8083738822741589</v>
      </c>
      <c r="L78" s="100">
        <v>0.002651726014849119</v>
      </c>
      <c r="M78" s="100">
        <v>0.19352089054594043</v>
      </c>
      <c r="N78" s="100">
        <v>-0.0010593739191663784</v>
      </c>
      <c r="O78" s="100">
        <v>-0.03211597552175701</v>
      </c>
      <c r="P78" s="100">
        <v>0.0003034392393372474</v>
      </c>
      <c r="Q78" s="100">
        <v>0.004096703189507919</v>
      </c>
      <c r="R78" s="100">
        <v>-8.516155002176997E-05</v>
      </c>
      <c r="S78" s="100">
        <v>-0.00039146867714378344</v>
      </c>
      <c r="T78" s="100">
        <v>2.1613601343311505E-05</v>
      </c>
      <c r="U78" s="100">
        <v>9.584017321664631E-05</v>
      </c>
      <c r="V78" s="100">
        <v>-6.724933778894148E-06</v>
      </c>
      <c r="W78" s="100">
        <v>-2.3443577789184237E-05</v>
      </c>
      <c r="X78" s="100">
        <v>67.5</v>
      </c>
    </row>
    <row r="79" spans="1:24" s="100" customFormat="1" ht="12.75" hidden="1">
      <c r="A79" s="100">
        <v>1929</v>
      </c>
      <c r="B79" s="100">
        <v>109.81999969482422</v>
      </c>
      <c r="C79" s="100">
        <v>117.5199966430664</v>
      </c>
      <c r="D79" s="100">
        <v>9.281532287597656</v>
      </c>
      <c r="E79" s="100">
        <v>9.646822929382324</v>
      </c>
      <c r="F79" s="100">
        <v>20.69591676157687</v>
      </c>
      <c r="G79" s="100" t="s">
        <v>58</v>
      </c>
      <c r="H79" s="100">
        <v>10.721968742962979</v>
      </c>
      <c r="I79" s="100">
        <v>53.0419684377872</v>
      </c>
      <c r="J79" s="100" t="s">
        <v>61</v>
      </c>
      <c r="K79" s="100">
        <v>0.8032765167388562</v>
      </c>
      <c r="L79" s="100">
        <v>0.4872349876223058</v>
      </c>
      <c r="M79" s="100">
        <v>0.18797680276830583</v>
      </c>
      <c r="N79" s="100">
        <v>-0.10237132473205536</v>
      </c>
      <c r="O79" s="100">
        <v>0.032609846154050735</v>
      </c>
      <c r="P79" s="100">
        <v>0.013974198322509498</v>
      </c>
      <c r="Q79" s="100">
        <v>0.003775446208367844</v>
      </c>
      <c r="R79" s="100">
        <v>-0.0015734664603618109</v>
      </c>
      <c r="S79" s="100">
        <v>0.0004553342254409233</v>
      </c>
      <c r="T79" s="100">
        <v>0.00020450899090074668</v>
      </c>
      <c r="U79" s="100">
        <v>7.520307813075423E-05</v>
      </c>
      <c r="V79" s="100">
        <v>-5.807953817220624E-05</v>
      </c>
      <c r="W79" s="100">
        <v>2.9195752867068825E-05</v>
      </c>
      <c r="X79" s="100">
        <v>67.5</v>
      </c>
    </row>
    <row r="80" s="100" customFormat="1" ht="12.75" hidden="1">
      <c r="A80" s="100" t="s">
        <v>146</v>
      </c>
    </row>
    <row r="81" spans="1:24" s="100" customFormat="1" ht="12.75" hidden="1">
      <c r="A81" s="100">
        <v>1931</v>
      </c>
      <c r="B81" s="100">
        <v>117.36</v>
      </c>
      <c r="C81" s="100">
        <v>113.66</v>
      </c>
      <c r="D81" s="100">
        <v>8.621438052089987</v>
      </c>
      <c r="E81" s="100">
        <v>9.320065609851792</v>
      </c>
      <c r="F81" s="100">
        <v>18.522289009525824</v>
      </c>
      <c r="G81" s="100" t="s">
        <v>59</v>
      </c>
      <c r="H81" s="100">
        <v>1.2619279594390065</v>
      </c>
      <c r="I81" s="100">
        <v>51.121927959439006</v>
      </c>
      <c r="J81" s="100" t="s">
        <v>73</v>
      </c>
      <c r="K81" s="100">
        <v>1.5287846326695609</v>
      </c>
      <c r="M81" s="100" t="s">
        <v>68</v>
      </c>
      <c r="N81" s="100">
        <v>0.8711087849188219</v>
      </c>
      <c r="X81" s="100">
        <v>67.5</v>
      </c>
    </row>
    <row r="82" spans="1:24" s="100" customFormat="1" ht="12.75" hidden="1">
      <c r="A82" s="100">
        <v>1932</v>
      </c>
      <c r="B82" s="100">
        <v>144.8800048828125</v>
      </c>
      <c r="C82" s="100">
        <v>141.3800048828125</v>
      </c>
      <c r="D82" s="100">
        <v>8.822739601135254</v>
      </c>
      <c r="E82" s="100">
        <v>9.242093086242676</v>
      </c>
      <c r="F82" s="100">
        <v>23.518423382910992</v>
      </c>
      <c r="G82" s="100" t="s">
        <v>56</v>
      </c>
      <c r="H82" s="100">
        <v>-13.876308357186161</v>
      </c>
      <c r="I82" s="100">
        <v>63.50369652562633</v>
      </c>
      <c r="J82" s="100" t="s">
        <v>62</v>
      </c>
      <c r="K82" s="100">
        <v>1.1279446160350317</v>
      </c>
      <c r="L82" s="100">
        <v>0.4235545651304027</v>
      </c>
      <c r="M82" s="100">
        <v>0.267025302402972</v>
      </c>
      <c r="N82" s="100">
        <v>0.05994285550749326</v>
      </c>
      <c r="O82" s="100">
        <v>0.04530071029075989</v>
      </c>
      <c r="P82" s="100">
        <v>0.012150533973913124</v>
      </c>
      <c r="Q82" s="100">
        <v>0.0055140562729523454</v>
      </c>
      <c r="R82" s="100">
        <v>0.0009226005678143154</v>
      </c>
      <c r="S82" s="100">
        <v>0.000594348399529238</v>
      </c>
      <c r="T82" s="100">
        <v>0.000178776304817533</v>
      </c>
      <c r="U82" s="100">
        <v>0.00012058633262401957</v>
      </c>
      <c r="V82" s="100">
        <v>3.4231112792062194E-05</v>
      </c>
      <c r="W82" s="100">
        <v>3.7062687082240365E-05</v>
      </c>
      <c r="X82" s="100">
        <v>67.5</v>
      </c>
    </row>
    <row r="83" spans="1:24" s="100" customFormat="1" ht="12.75" hidden="1">
      <c r="A83" s="100">
        <v>1930</v>
      </c>
      <c r="B83" s="100">
        <v>106.73999786376953</v>
      </c>
      <c r="C83" s="100">
        <v>128.63999938964844</v>
      </c>
      <c r="D83" s="100">
        <v>9.255586624145508</v>
      </c>
      <c r="E83" s="100">
        <v>9.376243591308594</v>
      </c>
      <c r="F83" s="100">
        <v>21.977670791542412</v>
      </c>
      <c r="G83" s="100" t="s">
        <v>57</v>
      </c>
      <c r="H83" s="100">
        <v>17.23758770296279</v>
      </c>
      <c r="I83" s="100">
        <v>56.47758556673232</v>
      </c>
      <c r="J83" s="100" t="s">
        <v>60</v>
      </c>
      <c r="K83" s="100">
        <v>-0.6107730348518665</v>
      </c>
      <c r="L83" s="100">
        <v>0.0023047401576967268</v>
      </c>
      <c r="M83" s="100">
        <v>0.1471345891250599</v>
      </c>
      <c r="N83" s="100">
        <v>-0.0006204634603000332</v>
      </c>
      <c r="O83" s="100">
        <v>-0.024117619184463708</v>
      </c>
      <c r="P83" s="100">
        <v>0.00026373636613407394</v>
      </c>
      <c r="Q83" s="100">
        <v>0.003158040583241058</v>
      </c>
      <c r="R83" s="100">
        <v>-4.9877244042784716E-05</v>
      </c>
      <c r="S83" s="100">
        <v>-0.0002816990498366593</v>
      </c>
      <c r="T83" s="100">
        <v>1.8787063839099807E-05</v>
      </c>
      <c r="U83" s="100">
        <v>7.667314807888984E-05</v>
      </c>
      <c r="V83" s="100">
        <v>-3.9390527408753884E-06</v>
      </c>
      <c r="W83" s="100">
        <v>-1.6463824852124102E-05</v>
      </c>
      <c r="X83" s="100">
        <v>67.5</v>
      </c>
    </row>
    <row r="84" spans="1:24" s="100" customFormat="1" ht="12.75" hidden="1">
      <c r="A84" s="100">
        <v>1929</v>
      </c>
      <c r="B84" s="100">
        <v>108.5199966430664</v>
      </c>
      <c r="C84" s="100">
        <v>113.62000274658203</v>
      </c>
      <c r="D84" s="100">
        <v>9.130633354187012</v>
      </c>
      <c r="E84" s="100">
        <v>9.823766708374023</v>
      </c>
      <c r="F84" s="100">
        <v>19.859367226985775</v>
      </c>
      <c r="G84" s="100" t="s">
        <v>58</v>
      </c>
      <c r="H84" s="100">
        <v>10.716308752304059</v>
      </c>
      <c r="I84" s="100">
        <v>51.736305395370465</v>
      </c>
      <c r="J84" s="100" t="s">
        <v>61</v>
      </c>
      <c r="K84" s="100">
        <v>0.9482696645681838</v>
      </c>
      <c r="L84" s="100">
        <v>0.42354829454928755</v>
      </c>
      <c r="M84" s="100">
        <v>0.22283160639011343</v>
      </c>
      <c r="N84" s="100">
        <v>-0.05993964423890625</v>
      </c>
      <c r="O84" s="100">
        <v>0.03834703114610761</v>
      </c>
      <c r="P84" s="100">
        <v>0.012147671339824577</v>
      </c>
      <c r="Q84" s="100">
        <v>0.004520132327254103</v>
      </c>
      <c r="R84" s="100">
        <v>-0.0009212513599761976</v>
      </c>
      <c r="S84" s="100">
        <v>0.000523350423085804</v>
      </c>
      <c r="T84" s="100">
        <v>0.000177786426356224</v>
      </c>
      <c r="U84" s="100">
        <v>9.307143481962291E-05</v>
      </c>
      <c r="V84" s="100">
        <v>-3.400371959782467E-05</v>
      </c>
      <c r="W84" s="100">
        <v>3.3205199065728356E-05</v>
      </c>
      <c r="X84" s="100">
        <v>67.5</v>
      </c>
    </row>
    <row r="85" spans="1:14" s="100" customFormat="1" ht="12.75">
      <c r="A85" s="100" t="s">
        <v>152</v>
      </c>
      <c r="E85" s="98" t="s">
        <v>106</v>
      </c>
      <c r="F85" s="101">
        <f>MIN(F56:F84)</f>
        <v>17.98397850265414</v>
      </c>
      <c r="G85" s="101"/>
      <c r="H85" s="101"/>
      <c r="I85" s="114"/>
      <c r="J85" s="114" t="s">
        <v>158</v>
      </c>
      <c r="K85" s="101">
        <f>AVERAGE(K83,K78,K73,K68,K63,K58)</f>
        <v>-0.6548584135670991</v>
      </c>
      <c r="L85" s="101">
        <f>AVERAGE(L83,L78,L73,L68,L63,L58)</f>
        <v>0.0022939021250227135</v>
      </c>
      <c r="M85" s="114" t="s">
        <v>108</v>
      </c>
      <c r="N85" s="101" t="e">
        <f>Mittelwert(K81,K76,K71,K66,K61,K56)</f>
        <v>#NAME?</v>
      </c>
    </row>
    <row r="86" spans="5:14" s="100" customFormat="1" ht="12.75">
      <c r="E86" s="98" t="s">
        <v>107</v>
      </c>
      <c r="F86" s="101">
        <f>MAX(F56:F84)</f>
        <v>25.631060738158254</v>
      </c>
      <c r="G86" s="101"/>
      <c r="H86" s="101"/>
      <c r="I86" s="114"/>
      <c r="J86" s="114" t="s">
        <v>159</v>
      </c>
      <c r="K86" s="101">
        <f>AVERAGE(K84,K79,K74,K69,K64,K59)</f>
        <v>0.519963970955239</v>
      </c>
      <c r="L86" s="101">
        <f>AVERAGE(L84,L79,L74,L69,L64,L59)</f>
        <v>0.42140392873950133</v>
      </c>
      <c r="M86" s="101"/>
      <c r="N86" s="101"/>
    </row>
    <row r="87" spans="5:14" s="100" customFormat="1" ht="12.75">
      <c r="E87" s="98"/>
      <c r="F87" s="101"/>
      <c r="G87" s="101"/>
      <c r="H87" s="101"/>
      <c r="I87" s="101"/>
      <c r="J87" s="114" t="s">
        <v>112</v>
      </c>
      <c r="K87" s="101">
        <f>ABS(K85/$G$33)</f>
        <v>0.4092865084794369</v>
      </c>
      <c r="L87" s="101">
        <f>ABS(L85/$H$33)</f>
        <v>0.0063719503472853154</v>
      </c>
      <c r="M87" s="114" t="s">
        <v>111</v>
      </c>
      <c r="N87" s="101">
        <f>K87+L87+L88+K88</f>
        <v>0.9744699886952963</v>
      </c>
    </row>
    <row r="88" spans="5:14" s="100" customFormat="1" ht="29.25" customHeight="1">
      <c r="E88" s="98"/>
      <c r="F88" s="101"/>
      <c r="G88" s="101"/>
      <c r="H88" s="101"/>
      <c r="I88" s="101"/>
      <c r="J88" s="101"/>
      <c r="K88" s="101">
        <f>ABS(K86/$G$34)</f>
        <v>0.2954340744063858</v>
      </c>
      <c r="L88" s="101">
        <f>ABS(L86/$H$34)</f>
        <v>0.2633774554621883</v>
      </c>
      <c r="M88" s="101"/>
      <c r="N88" s="101"/>
    </row>
    <row r="89" s="100" customFormat="1" ht="12.75"/>
    <row r="90" s="100" customFormat="1" ht="12.75" hidden="1">
      <c r="A90" s="100" t="s">
        <v>117</v>
      </c>
    </row>
    <row r="91" spans="1:24" s="100" customFormat="1" ht="12.75" hidden="1">
      <c r="A91" s="100">
        <v>1931</v>
      </c>
      <c r="B91" s="100">
        <v>114.76</v>
      </c>
      <c r="C91" s="100">
        <v>127.56</v>
      </c>
      <c r="D91" s="100">
        <v>9.063349929275896</v>
      </c>
      <c r="E91" s="100">
        <v>9.534546095564272</v>
      </c>
      <c r="F91" s="100">
        <v>19.793905093735486</v>
      </c>
      <c r="G91" s="100" t="s">
        <v>59</v>
      </c>
      <c r="H91" s="100">
        <v>4.7022034935212815</v>
      </c>
      <c r="I91" s="100">
        <v>51.96220349352129</v>
      </c>
      <c r="J91" s="100" t="s">
        <v>73</v>
      </c>
      <c r="K91" s="100">
        <v>0.778660639901513</v>
      </c>
      <c r="M91" s="100" t="s">
        <v>68</v>
      </c>
      <c r="N91" s="100">
        <v>0.5002244035757666</v>
      </c>
      <c r="X91" s="100">
        <v>67.5</v>
      </c>
    </row>
    <row r="92" spans="1:24" s="100" customFormat="1" ht="12.75" hidden="1">
      <c r="A92" s="100">
        <v>1932</v>
      </c>
      <c r="B92" s="100">
        <v>131.17999267578125</v>
      </c>
      <c r="C92" s="100">
        <v>158.8800048828125</v>
      </c>
      <c r="D92" s="100">
        <v>8.991559982299805</v>
      </c>
      <c r="E92" s="100">
        <v>9.008857727050781</v>
      </c>
      <c r="F92" s="100">
        <v>24.051857318703366</v>
      </c>
      <c r="G92" s="100" t="s">
        <v>56</v>
      </c>
      <c r="H92" s="100">
        <v>0.008066035549802564</v>
      </c>
      <c r="I92" s="100">
        <v>63.68805871133105</v>
      </c>
      <c r="J92" s="100" t="s">
        <v>62</v>
      </c>
      <c r="K92" s="100">
        <v>0.7427285215006278</v>
      </c>
      <c r="L92" s="100">
        <v>0.4213340711305011</v>
      </c>
      <c r="M92" s="100">
        <v>0.1758311333817571</v>
      </c>
      <c r="N92" s="100">
        <v>0.13237286569258086</v>
      </c>
      <c r="O92" s="100">
        <v>0.02982951569149568</v>
      </c>
      <c r="P92" s="100">
        <v>0.012086706917254027</v>
      </c>
      <c r="Q92" s="100">
        <v>0.003630892020057633</v>
      </c>
      <c r="R92" s="100">
        <v>0.0020375183793172142</v>
      </c>
      <c r="S92" s="100">
        <v>0.0003913262242915571</v>
      </c>
      <c r="T92" s="100">
        <v>0.00017782017663872378</v>
      </c>
      <c r="U92" s="100">
        <v>7.938409557403454E-05</v>
      </c>
      <c r="V92" s="100">
        <v>7.560341677613578E-05</v>
      </c>
      <c r="W92" s="100">
        <v>2.4396363304335954E-05</v>
      </c>
      <c r="X92" s="100">
        <v>67.5</v>
      </c>
    </row>
    <row r="93" spans="1:24" s="100" customFormat="1" ht="12.75" hidden="1">
      <c r="A93" s="100">
        <v>1929</v>
      </c>
      <c r="B93" s="100">
        <v>110.44000244140625</v>
      </c>
      <c r="C93" s="100">
        <v>119.94000244140625</v>
      </c>
      <c r="D93" s="100">
        <v>9.321008682250977</v>
      </c>
      <c r="E93" s="100">
        <v>9.882185935974121</v>
      </c>
      <c r="F93" s="100">
        <v>25.84036324721276</v>
      </c>
      <c r="G93" s="100" t="s">
        <v>57</v>
      </c>
      <c r="H93" s="100">
        <v>23.008002941114782</v>
      </c>
      <c r="I93" s="100">
        <v>65.94800538252103</v>
      </c>
      <c r="J93" s="100" t="s">
        <v>60</v>
      </c>
      <c r="K93" s="100">
        <v>-0.7031541220783302</v>
      </c>
      <c r="L93" s="100">
        <v>0.0022936538873805355</v>
      </c>
      <c r="M93" s="100">
        <v>0.16709551216344662</v>
      </c>
      <c r="N93" s="100">
        <v>-0.00136941634779839</v>
      </c>
      <c r="O93" s="100">
        <v>-0.028134741317616035</v>
      </c>
      <c r="P93" s="100">
        <v>0.00026243867453954356</v>
      </c>
      <c r="Q93" s="100">
        <v>0.00347900646054039</v>
      </c>
      <c r="R93" s="100">
        <v>-0.00011008469501962783</v>
      </c>
      <c r="S93" s="100">
        <v>-0.0003594605784693766</v>
      </c>
      <c r="T93" s="100">
        <v>1.868935956473631E-05</v>
      </c>
      <c r="U93" s="100">
        <v>7.762669078238316E-05</v>
      </c>
      <c r="V93" s="100">
        <v>-8.691312913721473E-06</v>
      </c>
      <c r="W93" s="100">
        <v>-2.2072226449410467E-05</v>
      </c>
      <c r="X93" s="100">
        <v>67.5</v>
      </c>
    </row>
    <row r="94" spans="1:24" s="100" customFormat="1" ht="12.75" hidden="1">
      <c r="A94" s="100">
        <v>1930</v>
      </c>
      <c r="B94" s="100">
        <v>113.5199966430664</v>
      </c>
      <c r="C94" s="100">
        <v>123.12000274658203</v>
      </c>
      <c r="D94" s="100">
        <v>8.763813018798828</v>
      </c>
      <c r="E94" s="100">
        <v>9.252503395080566</v>
      </c>
      <c r="F94" s="100">
        <v>19.21954175843077</v>
      </c>
      <c r="G94" s="100" t="s">
        <v>58</v>
      </c>
      <c r="H94" s="100">
        <v>6.156163561535337</v>
      </c>
      <c r="I94" s="100">
        <v>52.17616020460174</v>
      </c>
      <c r="J94" s="100" t="s">
        <v>61</v>
      </c>
      <c r="K94" s="100">
        <v>0.2392068921556427</v>
      </c>
      <c r="L94" s="100">
        <v>0.4213278280000587</v>
      </c>
      <c r="M94" s="100">
        <v>0.05473278068167848</v>
      </c>
      <c r="N94" s="100">
        <v>-0.13236578209844277</v>
      </c>
      <c r="O94" s="100">
        <v>0.00991142458882759</v>
      </c>
      <c r="P94" s="100">
        <v>0.012083857415813143</v>
      </c>
      <c r="Q94" s="100">
        <v>0.0010391779967052922</v>
      </c>
      <c r="R94" s="100">
        <v>-0.002034542333297069</v>
      </c>
      <c r="S94" s="100">
        <v>0.00015467484069733905</v>
      </c>
      <c r="T94" s="100">
        <v>0.00017683529924448604</v>
      </c>
      <c r="U94" s="100">
        <v>1.661118623951098E-05</v>
      </c>
      <c r="V94" s="100">
        <v>-7.510218177963852E-05</v>
      </c>
      <c r="W94" s="100">
        <v>1.0392274151652028E-05</v>
      </c>
      <c r="X94" s="100">
        <v>67.5</v>
      </c>
    </row>
    <row r="95" s="100" customFormat="1" ht="12.75" hidden="1">
      <c r="A95" s="100" t="s">
        <v>123</v>
      </c>
    </row>
    <row r="96" spans="1:24" s="100" customFormat="1" ht="12.75" hidden="1">
      <c r="A96" s="100">
        <v>1931</v>
      </c>
      <c r="B96" s="100">
        <v>113.8</v>
      </c>
      <c r="C96" s="100">
        <v>129.2</v>
      </c>
      <c r="D96" s="100">
        <v>8.763895371098439</v>
      </c>
      <c r="E96" s="100">
        <v>9.245158360622314</v>
      </c>
      <c r="F96" s="100">
        <v>20.380926521030347</v>
      </c>
      <c r="G96" s="100" t="s">
        <v>59</v>
      </c>
      <c r="H96" s="100">
        <v>9.029155252372007</v>
      </c>
      <c r="I96" s="100">
        <v>55.329155252372004</v>
      </c>
      <c r="J96" s="100" t="s">
        <v>73</v>
      </c>
      <c r="K96" s="100">
        <v>0.1781886092201583</v>
      </c>
      <c r="M96" s="100" t="s">
        <v>68</v>
      </c>
      <c r="N96" s="100">
        <v>0.14142912184537504</v>
      </c>
      <c r="X96" s="100">
        <v>67.5</v>
      </c>
    </row>
    <row r="97" spans="1:24" s="100" customFormat="1" ht="12.75" hidden="1">
      <c r="A97" s="100">
        <v>1932</v>
      </c>
      <c r="B97" s="100">
        <v>126.37999725341797</v>
      </c>
      <c r="C97" s="100">
        <v>138.0800018310547</v>
      </c>
      <c r="D97" s="100">
        <v>8.722870826721191</v>
      </c>
      <c r="E97" s="100">
        <v>8.808523178100586</v>
      </c>
      <c r="F97" s="100">
        <v>22.733524430959886</v>
      </c>
      <c r="G97" s="100" t="s">
        <v>56</v>
      </c>
      <c r="H97" s="100">
        <v>3.1589191746070497</v>
      </c>
      <c r="I97" s="100">
        <v>62.03891642802502</v>
      </c>
      <c r="J97" s="100" t="s">
        <v>62</v>
      </c>
      <c r="K97" s="100">
        <v>0.3083465339416789</v>
      </c>
      <c r="L97" s="100">
        <v>0.24106804234110124</v>
      </c>
      <c r="M97" s="100">
        <v>0.07299709338642128</v>
      </c>
      <c r="N97" s="100">
        <v>0.13950101715666915</v>
      </c>
      <c r="O97" s="100">
        <v>0.012384010484244774</v>
      </c>
      <c r="P97" s="100">
        <v>0.006915415765322236</v>
      </c>
      <c r="Q97" s="100">
        <v>0.00150733469739328</v>
      </c>
      <c r="R97" s="100">
        <v>0.0021472605931114417</v>
      </c>
      <c r="S97" s="100">
        <v>0.00016245749687066627</v>
      </c>
      <c r="T97" s="100">
        <v>0.00010173981317736169</v>
      </c>
      <c r="U97" s="100">
        <v>3.294340390568966E-05</v>
      </c>
      <c r="V97" s="100">
        <v>7.968289139227361E-05</v>
      </c>
      <c r="W97" s="100">
        <v>1.0131360120057015E-05</v>
      </c>
      <c r="X97" s="100">
        <v>67.5</v>
      </c>
    </row>
    <row r="98" spans="1:24" s="100" customFormat="1" ht="12.75" hidden="1">
      <c r="A98" s="100">
        <v>1929</v>
      </c>
      <c r="B98" s="100">
        <v>105.4800033569336</v>
      </c>
      <c r="C98" s="100">
        <v>115.27999877929688</v>
      </c>
      <c r="D98" s="100">
        <v>9.23361873626709</v>
      </c>
      <c r="E98" s="100">
        <v>9.842113494873047</v>
      </c>
      <c r="F98" s="100">
        <v>20.56254425219182</v>
      </c>
      <c r="G98" s="100" t="s">
        <v>57</v>
      </c>
      <c r="H98" s="100">
        <v>14.983940033895202</v>
      </c>
      <c r="I98" s="100">
        <v>52.963943390828796</v>
      </c>
      <c r="J98" s="100" t="s">
        <v>60</v>
      </c>
      <c r="K98" s="100">
        <v>-0.228228427150092</v>
      </c>
      <c r="L98" s="100">
        <v>0.0013130060227535545</v>
      </c>
      <c r="M98" s="100">
        <v>0.054584818257885186</v>
      </c>
      <c r="N98" s="100">
        <v>-0.001442873159225723</v>
      </c>
      <c r="O98" s="100">
        <v>-0.00907578209478282</v>
      </c>
      <c r="P98" s="100">
        <v>0.00015015129503206226</v>
      </c>
      <c r="Q98" s="100">
        <v>0.0011530736948534921</v>
      </c>
      <c r="R98" s="100">
        <v>-0.00011598822798111051</v>
      </c>
      <c r="S98" s="100">
        <v>-0.00011130343603832546</v>
      </c>
      <c r="T98" s="100">
        <v>1.0687453391853537E-05</v>
      </c>
      <c r="U98" s="100">
        <v>2.6802968011445102E-05</v>
      </c>
      <c r="V98" s="100">
        <v>-9.153202681181697E-06</v>
      </c>
      <c r="W98" s="100">
        <v>-6.68470040602585E-06</v>
      </c>
      <c r="X98" s="100">
        <v>67.5</v>
      </c>
    </row>
    <row r="99" spans="1:24" s="100" customFormat="1" ht="12.75" hidden="1">
      <c r="A99" s="100">
        <v>1930</v>
      </c>
      <c r="B99" s="100">
        <v>100.31999969482422</v>
      </c>
      <c r="C99" s="100">
        <v>128.72000122070312</v>
      </c>
      <c r="D99" s="100">
        <v>9.338010787963867</v>
      </c>
      <c r="E99" s="100">
        <v>9.296707153320312</v>
      </c>
      <c r="F99" s="100">
        <v>16.237239008506844</v>
      </c>
      <c r="G99" s="100" t="s">
        <v>58</v>
      </c>
      <c r="H99" s="100">
        <v>8.52652193839723</v>
      </c>
      <c r="I99" s="100">
        <v>41.34652163322145</v>
      </c>
      <c r="J99" s="100" t="s">
        <v>61</v>
      </c>
      <c r="K99" s="100">
        <v>0.20733878082607238</v>
      </c>
      <c r="L99" s="100">
        <v>0.2410644665921446</v>
      </c>
      <c r="M99" s="100">
        <v>0.04846723902410322</v>
      </c>
      <c r="N99" s="100">
        <v>-0.13949355506542835</v>
      </c>
      <c r="O99" s="100">
        <v>0.00842578750277409</v>
      </c>
      <c r="P99" s="100">
        <v>0.006913785489575702</v>
      </c>
      <c r="Q99" s="100">
        <v>0.0009708135475994384</v>
      </c>
      <c r="R99" s="100">
        <v>-0.0021441256459683285</v>
      </c>
      <c r="S99" s="100">
        <v>0.00011833842746777116</v>
      </c>
      <c r="T99" s="100">
        <v>0.00010117691399406002</v>
      </c>
      <c r="U99" s="100">
        <v>1.9153818592407612E-05</v>
      </c>
      <c r="V99" s="100">
        <v>-7.915542976517833E-05</v>
      </c>
      <c r="W99" s="100">
        <v>7.613096502997944E-06</v>
      </c>
      <c r="X99" s="100">
        <v>67.5</v>
      </c>
    </row>
    <row r="100" s="100" customFormat="1" ht="12.75" hidden="1">
      <c r="A100" s="100" t="s">
        <v>129</v>
      </c>
    </row>
    <row r="101" spans="1:24" s="100" customFormat="1" ht="12.75" hidden="1">
      <c r="A101" s="100">
        <v>1931</v>
      </c>
      <c r="B101" s="100">
        <v>112.82</v>
      </c>
      <c r="C101" s="100">
        <v>123.32</v>
      </c>
      <c r="D101" s="100">
        <v>8.623238301466854</v>
      </c>
      <c r="E101" s="100">
        <v>9.195157332616292</v>
      </c>
      <c r="F101" s="100">
        <v>18.855704023610958</v>
      </c>
      <c r="G101" s="100" t="s">
        <v>59</v>
      </c>
      <c r="H101" s="100">
        <v>6.7013688542848655</v>
      </c>
      <c r="I101" s="100">
        <v>52.02136885428486</v>
      </c>
      <c r="J101" s="100" t="s">
        <v>73</v>
      </c>
      <c r="K101" s="100">
        <v>0.6729081333593407</v>
      </c>
      <c r="M101" s="100" t="s">
        <v>68</v>
      </c>
      <c r="N101" s="100">
        <v>0.42051886351285955</v>
      </c>
      <c r="X101" s="100">
        <v>67.5</v>
      </c>
    </row>
    <row r="102" spans="1:24" s="100" customFormat="1" ht="12.75" hidden="1">
      <c r="A102" s="100">
        <v>1932</v>
      </c>
      <c r="B102" s="100">
        <v>128.5800018310547</v>
      </c>
      <c r="C102" s="100">
        <v>150.8800048828125</v>
      </c>
      <c r="D102" s="100">
        <v>8.821724891662598</v>
      </c>
      <c r="E102" s="100">
        <v>9.05041217803955</v>
      </c>
      <c r="F102" s="100">
        <v>22.110447326520173</v>
      </c>
      <c r="G102" s="100" t="s">
        <v>56</v>
      </c>
      <c r="H102" s="100">
        <v>-1.4120639142251008</v>
      </c>
      <c r="I102" s="100">
        <v>59.66793791682959</v>
      </c>
      <c r="J102" s="100" t="s">
        <v>62</v>
      </c>
      <c r="K102" s="100">
        <v>0.7164854124684313</v>
      </c>
      <c r="L102" s="100">
        <v>0.330215262576075</v>
      </c>
      <c r="M102" s="100">
        <v>0.1696182630891617</v>
      </c>
      <c r="N102" s="100">
        <v>0.1442538189000681</v>
      </c>
      <c r="O102" s="100">
        <v>0.02877569609693355</v>
      </c>
      <c r="P102" s="100">
        <v>0.00947280829551268</v>
      </c>
      <c r="Q102" s="100">
        <v>0.003502558480757247</v>
      </c>
      <c r="R102" s="100">
        <v>0.0022203949259401333</v>
      </c>
      <c r="S102" s="100">
        <v>0.0003775157508015913</v>
      </c>
      <c r="T102" s="100">
        <v>0.0001393648972239353</v>
      </c>
      <c r="U102" s="100">
        <v>7.65793131627833E-05</v>
      </c>
      <c r="V102" s="100">
        <v>8.239390868419799E-05</v>
      </c>
      <c r="W102" s="100">
        <v>2.3541236339241326E-05</v>
      </c>
      <c r="X102" s="100">
        <v>67.5</v>
      </c>
    </row>
    <row r="103" spans="1:24" s="100" customFormat="1" ht="12.75" hidden="1">
      <c r="A103" s="100">
        <v>1929</v>
      </c>
      <c r="B103" s="100">
        <v>109.27999877929688</v>
      </c>
      <c r="C103" s="100">
        <v>121.68000030517578</v>
      </c>
      <c r="D103" s="100">
        <v>9.209759712219238</v>
      </c>
      <c r="E103" s="100">
        <v>10.021659851074219</v>
      </c>
      <c r="F103" s="100">
        <v>23.996598181416115</v>
      </c>
      <c r="G103" s="100" t="s">
        <v>57</v>
      </c>
      <c r="H103" s="100">
        <v>20.1992295389191</v>
      </c>
      <c r="I103" s="100">
        <v>61.979228318215974</v>
      </c>
      <c r="J103" s="100" t="s">
        <v>60</v>
      </c>
      <c r="K103" s="100">
        <v>-0.5172309605400068</v>
      </c>
      <c r="L103" s="100">
        <v>0.0017979513726363754</v>
      </c>
      <c r="M103" s="100">
        <v>0.12377401344439441</v>
      </c>
      <c r="N103" s="100">
        <v>-0.001492222693103084</v>
      </c>
      <c r="O103" s="100">
        <v>-0.020557011924492753</v>
      </c>
      <c r="P103" s="100">
        <v>0.00020567667893229443</v>
      </c>
      <c r="Q103" s="100">
        <v>0.0026179183801862695</v>
      </c>
      <c r="R103" s="100">
        <v>-0.00011995762594376846</v>
      </c>
      <c r="S103" s="100">
        <v>-0.00025121234546992324</v>
      </c>
      <c r="T103" s="100">
        <v>1.4645169774178141E-05</v>
      </c>
      <c r="U103" s="100">
        <v>6.10878816868412E-05</v>
      </c>
      <c r="V103" s="100">
        <v>-9.468481053474317E-06</v>
      </c>
      <c r="W103" s="100">
        <v>-1.506337051636731E-05</v>
      </c>
      <c r="X103" s="100">
        <v>67.5</v>
      </c>
    </row>
    <row r="104" spans="1:24" s="100" customFormat="1" ht="12.75" hidden="1">
      <c r="A104" s="100">
        <v>1930</v>
      </c>
      <c r="B104" s="100">
        <v>104.26000213623047</v>
      </c>
      <c r="C104" s="100">
        <v>123.66000366210938</v>
      </c>
      <c r="D104" s="100">
        <v>8.885310173034668</v>
      </c>
      <c r="E104" s="100">
        <v>9.074190139770508</v>
      </c>
      <c r="F104" s="100">
        <v>18.002908897927817</v>
      </c>
      <c r="G104" s="100" t="s">
        <v>58</v>
      </c>
      <c r="H104" s="100">
        <v>11.42625719151362</v>
      </c>
      <c r="I104" s="100">
        <v>48.18625932774409</v>
      </c>
      <c r="J104" s="100" t="s">
        <v>61</v>
      </c>
      <c r="K104" s="100">
        <v>0.4958058891732934</v>
      </c>
      <c r="L104" s="100">
        <v>0.33021036780974605</v>
      </c>
      <c r="M104" s="100">
        <v>0.11597563868869594</v>
      </c>
      <c r="N104" s="100">
        <v>-0.1442461006013259</v>
      </c>
      <c r="O104" s="100">
        <v>0.020135787707446152</v>
      </c>
      <c r="P104" s="100">
        <v>0.009470575172991196</v>
      </c>
      <c r="Q104" s="100">
        <v>0.0023268904713817998</v>
      </c>
      <c r="R104" s="100">
        <v>-0.0022171521813169758</v>
      </c>
      <c r="S104" s="100">
        <v>0.0002817986862758397</v>
      </c>
      <c r="T104" s="100">
        <v>0.00013859326672145203</v>
      </c>
      <c r="U104" s="100">
        <v>4.618075265192336E-05</v>
      </c>
      <c r="V104" s="100">
        <v>-8.184805467938719E-05</v>
      </c>
      <c r="W104" s="100">
        <v>1.809101094650745E-05</v>
      </c>
      <c r="X104" s="100">
        <v>67.5</v>
      </c>
    </row>
    <row r="105" s="100" customFormat="1" ht="12.75" hidden="1">
      <c r="A105" s="100" t="s">
        <v>135</v>
      </c>
    </row>
    <row r="106" spans="1:24" s="100" customFormat="1" ht="12.75" hidden="1">
      <c r="A106" s="100">
        <v>1931</v>
      </c>
      <c r="B106" s="100">
        <v>109.52</v>
      </c>
      <c r="C106" s="100">
        <v>129.62</v>
      </c>
      <c r="D106" s="100">
        <v>8.710127123348704</v>
      </c>
      <c r="E106" s="100">
        <v>9.043900807699444</v>
      </c>
      <c r="F106" s="100">
        <v>18.506901509001725</v>
      </c>
      <c r="G106" s="100" t="s">
        <v>59</v>
      </c>
      <c r="H106" s="100">
        <v>8.522693987014542</v>
      </c>
      <c r="I106" s="100">
        <v>50.54269398701454</v>
      </c>
      <c r="J106" s="100" t="s">
        <v>73</v>
      </c>
      <c r="K106" s="100">
        <v>0.9417480589912786</v>
      </c>
      <c r="M106" s="100" t="s">
        <v>68</v>
      </c>
      <c r="N106" s="100">
        <v>0.6032678953345094</v>
      </c>
      <c r="X106" s="100">
        <v>67.5</v>
      </c>
    </row>
    <row r="107" spans="1:24" s="100" customFormat="1" ht="12.75" hidden="1">
      <c r="A107" s="100">
        <v>1932</v>
      </c>
      <c r="B107" s="100">
        <v>138.9199981689453</v>
      </c>
      <c r="C107" s="100">
        <v>155.22000122070312</v>
      </c>
      <c r="D107" s="100">
        <v>8.478680610656738</v>
      </c>
      <c r="E107" s="100">
        <v>8.76887321472168</v>
      </c>
      <c r="F107" s="100">
        <v>24.54108794371461</v>
      </c>
      <c r="G107" s="100" t="s">
        <v>56</v>
      </c>
      <c r="H107" s="100">
        <v>-2.4831959630881926</v>
      </c>
      <c r="I107" s="100">
        <v>68.93680220585712</v>
      </c>
      <c r="J107" s="100" t="s">
        <v>62</v>
      </c>
      <c r="K107" s="100">
        <v>0.8262996234862812</v>
      </c>
      <c r="L107" s="100">
        <v>0.4380645543660638</v>
      </c>
      <c r="M107" s="100">
        <v>0.19561530292003207</v>
      </c>
      <c r="N107" s="100">
        <v>0.165917966890378</v>
      </c>
      <c r="O107" s="100">
        <v>0.03318610993146469</v>
      </c>
      <c r="P107" s="100">
        <v>0.012566661912537205</v>
      </c>
      <c r="Q107" s="100">
        <v>0.004039387595639021</v>
      </c>
      <c r="R107" s="100">
        <v>0.002553852209034991</v>
      </c>
      <c r="S107" s="100">
        <v>0.00043537858756771046</v>
      </c>
      <c r="T107" s="100">
        <v>0.00018488630873681082</v>
      </c>
      <c r="U107" s="100">
        <v>8.831518944860966E-05</v>
      </c>
      <c r="V107" s="100">
        <v>9.476732392679378E-05</v>
      </c>
      <c r="W107" s="100">
        <v>2.714953262768948E-05</v>
      </c>
      <c r="X107" s="100">
        <v>67.5</v>
      </c>
    </row>
    <row r="108" spans="1:24" s="100" customFormat="1" ht="12.75" hidden="1">
      <c r="A108" s="100">
        <v>1929</v>
      </c>
      <c r="B108" s="100">
        <v>103.58000183105469</v>
      </c>
      <c r="C108" s="100">
        <v>120.68000030517578</v>
      </c>
      <c r="D108" s="100">
        <v>9.307815551757812</v>
      </c>
      <c r="E108" s="100">
        <v>10.165392875671387</v>
      </c>
      <c r="F108" s="100">
        <v>23.478336496435347</v>
      </c>
      <c r="G108" s="100" t="s">
        <v>57</v>
      </c>
      <c r="H108" s="100">
        <v>23.907428581061758</v>
      </c>
      <c r="I108" s="100">
        <v>59.987430412116446</v>
      </c>
      <c r="J108" s="100" t="s">
        <v>60</v>
      </c>
      <c r="K108" s="100">
        <v>-0.5894808463677629</v>
      </c>
      <c r="L108" s="100">
        <v>0.002384942302879935</v>
      </c>
      <c r="M108" s="100">
        <v>0.14110111508943085</v>
      </c>
      <c r="N108" s="100">
        <v>-0.0017163453800389942</v>
      </c>
      <c r="O108" s="100">
        <v>-0.023422499725326066</v>
      </c>
      <c r="P108" s="100">
        <v>0.0002728308888807556</v>
      </c>
      <c r="Q108" s="100">
        <v>0.0029861746605344157</v>
      </c>
      <c r="R108" s="100">
        <v>-0.00013797276542077574</v>
      </c>
      <c r="S108" s="100">
        <v>-0.0002857251531170514</v>
      </c>
      <c r="T108" s="100">
        <v>1.9427154867352353E-05</v>
      </c>
      <c r="U108" s="100">
        <v>6.979386639178643E-05</v>
      </c>
      <c r="V108" s="100">
        <v>-1.0890295078791085E-05</v>
      </c>
      <c r="W108" s="100">
        <v>-1.71157366092352E-05</v>
      </c>
      <c r="X108" s="100">
        <v>67.5</v>
      </c>
    </row>
    <row r="109" spans="1:24" s="100" customFormat="1" ht="12.75" hidden="1">
      <c r="A109" s="100">
        <v>1930</v>
      </c>
      <c r="B109" s="100">
        <v>100.77999877929688</v>
      </c>
      <c r="C109" s="100">
        <v>123.68000030517578</v>
      </c>
      <c r="D109" s="100">
        <v>9.020462989807129</v>
      </c>
      <c r="E109" s="100">
        <v>9.242976188659668</v>
      </c>
      <c r="F109" s="100">
        <v>17.371072356131712</v>
      </c>
      <c r="G109" s="100" t="s">
        <v>58</v>
      </c>
      <c r="H109" s="100">
        <v>12.511764721765353</v>
      </c>
      <c r="I109" s="100">
        <v>45.79176350106223</v>
      </c>
      <c r="J109" s="100" t="s">
        <v>61</v>
      </c>
      <c r="K109" s="100">
        <v>0.5790366132975668</v>
      </c>
      <c r="L109" s="100">
        <v>0.43805806218143045</v>
      </c>
      <c r="M109" s="100">
        <v>0.1354836597417382</v>
      </c>
      <c r="N109" s="100">
        <v>-0.16590908924942294</v>
      </c>
      <c r="O109" s="100">
        <v>0.02350966607590077</v>
      </c>
      <c r="P109" s="100">
        <v>0.01256369989016316</v>
      </c>
      <c r="Q109" s="100">
        <v>0.0027201862150567115</v>
      </c>
      <c r="R109" s="100">
        <v>-0.0025501224718815067</v>
      </c>
      <c r="S109" s="100">
        <v>0.0003285051771109431</v>
      </c>
      <c r="T109" s="100">
        <v>0.00018386280975793672</v>
      </c>
      <c r="U109" s="100">
        <v>5.411459046716774E-05</v>
      </c>
      <c r="V109" s="100">
        <v>-9.413950901371177E-05</v>
      </c>
      <c r="W109" s="100">
        <v>2.10748352834669E-05</v>
      </c>
      <c r="X109" s="100">
        <v>67.5</v>
      </c>
    </row>
    <row r="110" s="100" customFormat="1" ht="12.75" hidden="1">
      <c r="A110" s="100" t="s">
        <v>141</v>
      </c>
    </row>
    <row r="111" spans="1:24" s="100" customFormat="1" ht="12.75" hidden="1">
      <c r="A111" s="100">
        <v>1931</v>
      </c>
      <c r="B111" s="100">
        <v>118.68</v>
      </c>
      <c r="C111" s="100">
        <v>117.48</v>
      </c>
      <c r="D111" s="100">
        <v>8.632360425312338</v>
      </c>
      <c r="E111" s="100">
        <v>9.178504985096438</v>
      </c>
      <c r="F111" s="100">
        <v>21.591542815861143</v>
      </c>
      <c r="G111" s="100" t="s">
        <v>59</v>
      </c>
      <c r="H111" s="100">
        <v>8.34103593690665</v>
      </c>
      <c r="I111" s="100">
        <v>59.52103593690666</v>
      </c>
      <c r="J111" s="100" t="s">
        <v>73</v>
      </c>
      <c r="K111" s="100">
        <v>1.0375979635444623</v>
      </c>
      <c r="M111" s="100" t="s">
        <v>68</v>
      </c>
      <c r="N111" s="100">
        <v>0.6748687348838942</v>
      </c>
      <c r="X111" s="100">
        <v>67.5</v>
      </c>
    </row>
    <row r="112" spans="1:24" s="100" customFormat="1" ht="12.75" hidden="1">
      <c r="A112" s="100">
        <v>1932</v>
      </c>
      <c r="B112" s="100">
        <v>140.60000610351562</v>
      </c>
      <c r="C112" s="100">
        <v>149.1999969482422</v>
      </c>
      <c r="D112" s="100">
        <v>8.756160736083984</v>
      </c>
      <c r="E112" s="100">
        <v>8.923561096191406</v>
      </c>
      <c r="F112" s="100">
        <v>23.16698558331646</v>
      </c>
      <c r="G112" s="100" t="s">
        <v>56</v>
      </c>
      <c r="H112" s="100">
        <v>-10.080929639763411</v>
      </c>
      <c r="I112" s="100">
        <v>63.019076463752214</v>
      </c>
      <c r="J112" s="100" t="s">
        <v>62</v>
      </c>
      <c r="K112" s="100">
        <v>0.8319415169325717</v>
      </c>
      <c r="L112" s="100">
        <v>0.543311946432378</v>
      </c>
      <c r="M112" s="100">
        <v>0.19695081593075808</v>
      </c>
      <c r="N112" s="100">
        <v>0.10057462384753649</v>
      </c>
      <c r="O112" s="100">
        <v>0.033412737092638034</v>
      </c>
      <c r="P112" s="100">
        <v>0.015585936467486959</v>
      </c>
      <c r="Q112" s="100">
        <v>0.0040669880815451505</v>
      </c>
      <c r="R112" s="100">
        <v>0.0015480383365660375</v>
      </c>
      <c r="S112" s="100">
        <v>0.0004383806218344943</v>
      </c>
      <c r="T112" s="100">
        <v>0.00022932723531108706</v>
      </c>
      <c r="U112" s="100">
        <v>8.89293095437282E-05</v>
      </c>
      <c r="V112" s="100">
        <v>5.744244132666998E-05</v>
      </c>
      <c r="W112" s="100">
        <v>2.733945840157409E-05</v>
      </c>
      <c r="X112" s="100">
        <v>67.5</v>
      </c>
    </row>
    <row r="113" spans="1:24" s="100" customFormat="1" ht="12.75" hidden="1">
      <c r="A113" s="100">
        <v>1929</v>
      </c>
      <c r="B113" s="100">
        <v>109.81999969482422</v>
      </c>
      <c r="C113" s="100">
        <v>117.5199966430664</v>
      </c>
      <c r="D113" s="100">
        <v>9.281532287597656</v>
      </c>
      <c r="E113" s="100">
        <v>9.646822929382324</v>
      </c>
      <c r="F113" s="100">
        <v>23.69930703271123</v>
      </c>
      <c r="G113" s="100" t="s">
        <v>57</v>
      </c>
      <c r="H113" s="100">
        <v>18.419416205818337</v>
      </c>
      <c r="I113" s="100">
        <v>60.739415900642555</v>
      </c>
      <c r="J113" s="100" t="s">
        <v>60</v>
      </c>
      <c r="K113" s="100">
        <v>-0.3847690311666181</v>
      </c>
      <c r="L113" s="100">
        <v>0.0029568777697581215</v>
      </c>
      <c r="M113" s="100">
        <v>0.09306802055753018</v>
      </c>
      <c r="N113" s="100">
        <v>-0.0010405736568984947</v>
      </c>
      <c r="O113" s="100">
        <v>-0.015132723367540735</v>
      </c>
      <c r="P113" s="100">
        <v>0.0003382836817738838</v>
      </c>
      <c r="Q113" s="100">
        <v>0.002015269209964064</v>
      </c>
      <c r="R113" s="100">
        <v>-8.364235011449689E-05</v>
      </c>
      <c r="S113" s="100">
        <v>-0.00017166016079703375</v>
      </c>
      <c r="T113" s="100">
        <v>2.4090450758122202E-05</v>
      </c>
      <c r="U113" s="100">
        <v>5.003976830117083E-05</v>
      </c>
      <c r="V113" s="100">
        <v>-6.601262975654399E-06</v>
      </c>
      <c r="W113" s="100">
        <v>-9.853428982809E-06</v>
      </c>
      <c r="X113" s="100">
        <v>67.5</v>
      </c>
    </row>
    <row r="114" spans="1:24" s="100" customFormat="1" ht="12.75" hidden="1">
      <c r="A114" s="100">
        <v>1930</v>
      </c>
      <c r="B114" s="100">
        <v>103.54000091552734</v>
      </c>
      <c r="C114" s="100">
        <v>133.24000549316406</v>
      </c>
      <c r="D114" s="100">
        <v>8.75705623626709</v>
      </c>
      <c r="E114" s="100">
        <v>8.956979751586914</v>
      </c>
      <c r="F114" s="100">
        <v>16.606303304000342</v>
      </c>
      <c r="G114" s="100" t="s">
        <v>58</v>
      </c>
      <c r="H114" s="100">
        <v>9.057741480582429</v>
      </c>
      <c r="I114" s="100">
        <v>45.09774239610977</v>
      </c>
      <c r="J114" s="100" t="s">
        <v>61</v>
      </c>
      <c r="K114" s="100">
        <v>0.737617434888283</v>
      </c>
      <c r="L114" s="100">
        <v>0.5433039002344764</v>
      </c>
      <c r="M114" s="100">
        <v>0.1735740978524575</v>
      </c>
      <c r="N114" s="100">
        <v>-0.1005692406679996</v>
      </c>
      <c r="O114" s="100">
        <v>0.02978945591150057</v>
      </c>
      <c r="P114" s="100">
        <v>0.01558226490980003</v>
      </c>
      <c r="Q114" s="100">
        <v>0.0035325744248070868</v>
      </c>
      <c r="R114" s="100">
        <v>-0.0015457770372034475</v>
      </c>
      <c r="S114" s="100">
        <v>0.0004033737210021674</v>
      </c>
      <c r="T114" s="100">
        <v>0.00022805839392071756</v>
      </c>
      <c r="U114" s="100">
        <v>7.351492150774132E-05</v>
      </c>
      <c r="V114" s="100">
        <v>-5.706187337175478E-05</v>
      </c>
      <c r="W114" s="100">
        <v>2.5502076836448822E-05</v>
      </c>
      <c r="X114" s="100">
        <v>67.5</v>
      </c>
    </row>
    <row r="115" s="100" customFormat="1" ht="12.75" hidden="1">
      <c r="A115" s="100" t="s">
        <v>147</v>
      </c>
    </row>
    <row r="116" spans="1:24" s="100" customFormat="1" ht="12.75" hidden="1">
      <c r="A116" s="100">
        <v>1931</v>
      </c>
      <c r="B116" s="100">
        <v>117.36</v>
      </c>
      <c r="C116" s="100">
        <v>113.66</v>
      </c>
      <c r="D116" s="100">
        <v>8.621438052089987</v>
      </c>
      <c r="E116" s="100">
        <v>9.320065609851792</v>
      </c>
      <c r="F116" s="100">
        <v>20.94711014517458</v>
      </c>
      <c r="G116" s="100" t="s">
        <v>59</v>
      </c>
      <c r="H116" s="100">
        <v>7.954488006818053</v>
      </c>
      <c r="I116" s="100">
        <v>57.81448800681805</v>
      </c>
      <c r="J116" s="100" t="s">
        <v>73</v>
      </c>
      <c r="K116" s="100">
        <v>1.1035444860207293</v>
      </c>
      <c r="M116" s="100" t="s">
        <v>68</v>
      </c>
      <c r="N116" s="100">
        <v>0.7619577413137053</v>
      </c>
      <c r="X116" s="100">
        <v>67.5</v>
      </c>
    </row>
    <row r="117" spans="1:24" s="100" customFormat="1" ht="12.75" hidden="1">
      <c r="A117" s="100">
        <v>1932</v>
      </c>
      <c r="B117" s="100">
        <v>144.8800048828125</v>
      </c>
      <c r="C117" s="100">
        <v>141.3800048828125</v>
      </c>
      <c r="D117" s="100">
        <v>8.822739601135254</v>
      </c>
      <c r="E117" s="100">
        <v>9.242093086242676</v>
      </c>
      <c r="F117" s="100">
        <v>23.518423382910992</v>
      </c>
      <c r="G117" s="100" t="s">
        <v>56</v>
      </c>
      <c r="H117" s="100">
        <v>-13.876308357186161</v>
      </c>
      <c r="I117" s="100">
        <v>63.50369652562633</v>
      </c>
      <c r="J117" s="100" t="s">
        <v>62</v>
      </c>
      <c r="K117" s="100">
        <v>0.7905117039317299</v>
      </c>
      <c r="L117" s="100">
        <v>0.6622305151784226</v>
      </c>
      <c r="M117" s="100">
        <v>0.1871428472820653</v>
      </c>
      <c r="N117" s="100">
        <v>0.06065539939829608</v>
      </c>
      <c r="O117" s="100">
        <v>0.03174882403595688</v>
      </c>
      <c r="P117" s="100">
        <v>0.018997361104482236</v>
      </c>
      <c r="Q117" s="100">
        <v>0.0038644767987459326</v>
      </c>
      <c r="R117" s="100">
        <v>0.0009335723716595981</v>
      </c>
      <c r="S117" s="100">
        <v>0.0004165597330171973</v>
      </c>
      <c r="T117" s="100">
        <v>0.00027952969010673157</v>
      </c>
      <c r="U117" s="100">
        <v>8.450299884578385E-05</v>
      </c>
      <c r="V117" s="100">
        <v>3.463840499029267E-05</v>
      </c>
      <c r="W117" s="100">
        <v>2.5978102289627527E-05</v>
      </c>
      <c r="X117" s="100">
        <v>67.5</v>
      </c>
    </row>
    <row r="118" spans="1:24" s="100" customFormat="1" ht="12.75" hidden="1">
      <c r="A118" s="100">
        <v>1929</v>
      </c>
      <c r="B118" s="100">
        <v>108.5199966430664</v>
      </c>
      <c r="C118" s="100">
        <v>113.62000274658203</v>
      </c>
      <c r="D118" s="100">
        <v>9.130633354187012</v>
      </c>
      <c r="E118" s="100">
        <v>9.823766708374023</v>
      </c>
      <c r="F118" s="100">
        <v>22.171174606936148</v>
      </c>
      <c r="G118" s="100" t="s">
        <v>57</v>
      </c>
      <c r="H118" s="100">
        <v>16.738875899451642</v>
      </c>
      <c r="I118" s="100">
        <v>57.75887254251805</v>
      </c>
      <c r="J118" s="100" t="s">
        <v>60</v>
      </c>
      <c r="K118" s="100">
        <v>-0.33508331482704123</v>
      </c>
      <c r="L118" s="100">
        <v>0.0036035013565686174</v>
      </c>
      <c r="M118" s="100">
        <v>0.08124804902426012</v>
      </c>
      <c r="N118" s="100">
        <v>-0.0006277631375903828</v>
      </c>
      <c r="O118" s="100">
        <v>-0.013146770956912643</v>
      </c>
      <c r="P118" s="100">
        <v>0.0004122913273645869</v>
      </c>
      <c r="Q118" s="100">
        <v>0.0017685635489225983</v>
      </c>
      <c r="R118" s="100">
        <v>-5.0452577799428065E-05</v>
      </c>
      <c r="S118" s="100">
        <v>-0.00014645779572125517</v>
      </c>
      <c r="T118" s="100">
        <v>2.936259334504851E-05</v>
      </c>
      <c r="U118" s="100">
        <v>4.44950962027732E-05</v>
      </c>
      <c r="V118" s="100">
        <v>-3.98187991772509E-06</v>
      </c>
      <c r="W118" s="100">
        <v>-8.310933360709616E-06</v>
      </c>
      <c r="X118" s="100">
        <v>67.5</v>
      </c>
    </row>
    <row r="119" spans="1:24" s="100" customFormat="1" ht="12.75" hidden="1">
      <c r="A119" s="100">
        <v>1930</v>
      </c>
      <c r="B119" s="100">
        <v>106.73999786376953</v>
      </c>
      <c r="C119" s="100">
        <v>128.63999938964844</v>
      </c>
      <c r="D119" s="100">
        <v>9.255586624145508</v>
      </c>
      <c r="E119" s="100">
        <v>9.376243591308594</v>
      </c>
      <c r="F119" s="100">
        <v>17.100680901399038</v>
      </c>
      <c r="G119" s="100" t="s">
        <v>58</v>
      </c>
      <c r="H119" s="100">
        <v>4.704839513165645</v>
      </c>
      <c r="I119" s="100">
        <v>43.944837376935176</v>
      </c>
      <c r="J119" s="100" t="s">
        <v>61</v>
      </c>
      <c r="K119" s="100">
        <v>0.7159803951069952</v>
      </c>
      <c r="L119" s="100">
        <v>0.6622207109502483</v>
      </c>
      <c r="M119" s="100">
        <v>0.1685858826194822</v>
      </c>
      <c r="N119" s="100">
        <v>-0.060652150741831896</v>
      </c>
      <c r="O119" s="100">
        <v>0.028898966090028747</v>
      </c>
      <c r="P119" s="100">
        <v>0.01899288668937596</v>
      </c>
      <c r="Q119" s="100">
        <v>0.0034360389842765047</v>
      </c>
      <c r="R119" s="100">
        <v>-0.0009322080832729994</v>
      </c>
      <c r="S119" s="100">
        <v>0.00038996426149562704</v>
      </c>
      <c r="T119" s="100">
        <v>0.0002779832472707999</v>
      </c>
      <c r="U119" s="100">
        <v>7.183970509291156E-05</v>
      </c>
      <c r="V119" s="100">
        <v>-3.4408774064071934E-05</v>
      </c>
      <c r="W119" s="100">
        <v>2.461280531032972E-05</v>
      </c>
      <c r="X119" s="100">
        <v>67.5</v>
      </c>
    </row>
    <row r="120" spans="1:14" s="100" customFormat="1" ht="12.75">
      <c r="A120" s="100" t="s">
        <v>153</v>
      </c>
      <c r="E120" s="98" t="s">
        <v>106</v>
      </c>
      <c r="F120" s="101">
        <f>MIN(F91:F119)</f>
        <v>16.237239008506844</v>
      </c>
      <c r="G120" s="101"/>
      <c r="H120" s="101"/>
      <c r="I120" s="114"/>
      <c r="J120" s="114" t="s">
        <v>158</v>
      </c>
      <c r="K120" s="101">
        <f>AVERAGE(K118,K113,K108,K103,K98,K93)</f>
        <v>-0.4596577836883085</v>
      </c>
      <c r="L120" s="101">
        <f>AVERAGE(L118,L113,L108,L103,L98,L93)</f>
        <v>0.0023916554519961895</v>
      </c>
      <c r="M120" s="114" t="s">
        <v>108</v>
      </c>
      <c r="N120" s="101" t="e">
        <f>Mittelwert(K116,K111,K106,K101,K96,K91)</f>
        <v>#NAME?</v>
      </c>
    </row>
    <row r="121" spans="5:14" s="100" customFormat="1" ht="12.75">
      <c r="E121" s="98" t="s">
        <v>107</v>
      </c>
      <c r="F121" s="101">
        <f>MAX(F91:F119)</f>
        <v>25.84036324721276</v>
      </c>
      <c r="G121" s="101"/>
      <c r="H121" s="101"/>
      <c r="I121" s="114"/>
      <c r="J121" s="114" t="s">
        <v>159</v>
      </c>
      <c r="K121" s="101">
        <f>AVERAGE(K119,K114,K109,K104,K99,K94)</f>
        <v>0.49583100090797555</v>
      </c>
      <c r="L121" s="101">
        <f>AVERAGE(L119,L114,L109,L104,L99,L94)</f>
        <v>0.4393642226280174</v>
      </c>
      <c r="M121" s="101"/>
      <c r="N121" s="101"/>
    </row>
    <row r="122" spans="5:14" s="100" customFormat="1" ht="12.75">
      <c r="E122" s="98"/>
      <c r="F122" s="101"/>
      <c r="G122" s="101"/>
      <c r="H122" s="101"/>
      <c r="I122" s="101"/>
      <c r="J122" s="114" t="s">
        <v>112</v>
      </c>
      <c r="K122" s="101">
        <f>ABS(K120/$G$33)</f>
        <v>0.2872861148051928</v>
      </c>
      <c r="L122" s="101">
        <f>ABS(L120/$H$33)</f>
        <v>0.006643487366656082</v>
      </c>
      <c r="M122" s="114" t="s">
        <v>111</v>
      </c>
      <c r="N122" s="101">
        <f>K122+L122+L123+K123</f>
        <v>0.8502544009211641</v>
      </c>
    </row>
    <row r="123" spans="5:14" s="100" customFormat="1" ht="12.75">
      <c r="E123" s="98"/>
      <c r="F123" s="101"/>
      <c r="G123" s="101"/>
      <c r="H123" s="101"/>
      <c r="I123" s="101"/>
      <c r="J123" s="101"/>
      <c r="K123" s="101">
        <f>ABS(K121/$G$34)</f>
        <v>0.2817221596068043</v>
      </c>
      <c r="L123" s="101">
        <f>ABS(L121/$H$34)</f>
        <v>0.2746026391425109</v>
      </c>
      <c r="M123" s="101"/>
      <c r="N123" s="101"/>
    </row>
    <row r="124" s="100" customFormat="1" ht="12.75"/>
    <row r="125" s="100" customFormat="1" ht="12.75" hidden="1">
      <c r="A125" s="100" t="s">
        <v>118</v>
      </c>
    </row>
    <row r="126" spans="1:24" s="100" customFormat="1" ht="12.75" hidden="1">
      <c r="A126" s="100">
        <v>1931</v>
      </c>
      <c r="B126" s="100">
        <v>114.76</v>
      </c>
      <c r="C126" s="100">
        <v>127.56</v>
      </c>
      <c r="D126" s="100">
        <v>9.063349929275896</v>
      </c>
      <c r="E126" s="100">
        <v>9.534546095564272</v>
      </c>
      <c r="F126" s="100">
        <v>19.807970949105023</v>
      </c>
      <c r="G126" s="100" t="s">
        <v>59</v>
      </c>
      <c r="H126" s="100">
        <v>4.739128639699409</v>
      </c>
      <c r="I126" s="100">
        <v>51.999128639699414</v>
      </c>
      <c r="J126" s="100" t="s">
        <v>73</v>
      </c>
      <c r="K126" s="100">
        <v>0.7720262902825231</v>
      </c>
      <c r="M126" s="100" t="s">
        <v>68</v>
      </c>
      <c r="N126" s="100">
        <v>0.5744497208213493</v>
      </c>
      <c r="X126" s="100">
        <v>67.5</v>
      </c>
    </row>
    <row r="127" spans="1:24" s="100" customFormat="1" ht="12.75" hidden="1">
      <c r="A127" s="100">
        <v>1930</v>
      </c>
      <c r="B127" s="100">
        <v>113.5199966430664</v>
      </c>
      <c r="C127" s="100">
        <v>123.12000274658203</v>
      </c>
      <c r="D127" s="100">
        <v>8.763813018798828</v>
      </c>
      <c r="E127" s="100">
        <v>9.252503395080566</v>
      </c>
      <c r="F127" s="100">
        <v>20.354927404569057</v>
      </c>
      <c r="G127" s="100" t="s">
        <v>56</v>
      </c>
      <c r="H127" s="100">
        <v>9.238446381360141</v>
      </c>
      <c r="I127" s="100">
        <v>55.25844302442655</v>
      </c>
      <c r="J127" s="100" t="s">
        <v>62</v>
      </c>
      <c r="K127" s="100">
        <v>0.6106928917566111</v>
      </c>
      <c r="L127" s="100">
        <v>0.5998357529523665</v>
      </c>
      <c r="M127" s="100">
        <v>0.14457340486166495</v>
      </c>
      <c r="N127" s="100">
        <v>0.1321559697882512</v>
      </c>
      <c r="O127" s="100">
        <v>0.024526660231111844</v>
      </c>
      <c r="P127" s="100">
        <v>0.017207449600311325</v>
      </c>
      <c r="Q127" s="100">
        <v>0.0029853704344367</v>
      </c>
      <c r="R127" s="100">
        <v>0.002034242364330702</v>
      </c>
      <c r="S127" s="100">
        <v>0.0003217743974180232</v>
      </c>
      <c r="T127" s="100">
        <v>0.00025319741727771464</v>
      </c>
      <c r="U127" s="100">
        <v>6.529135558704342E-05</v>
      </c>
      <c r="V127" s="100">
        <v>7.550338160428368E-05</v>
      </c>
      <c r="W127" s="100">
        <v>2.0067057711011384E-05</v>
      </c>
      <c r="X127" s="100">
        <v>67.5</v>
      </c>
    </row>
    <row r="128" spans="1:24" s="100" customFormat="1" ht="12.75" hidden="1">
      <c r="A128" s="100">
        <v>1932</v>
      </c>
      <c r="B128" s="100">
        <v>131.17999267578125</v>
      </c>
      <c r="C128" s="100">
        <v>158.8800048828125</v>
      </c>
      <c r="D128" s="100">
        <v>8.991559982299805</v>
      </c>
      <c r="E128" s="100">
        <v>9.008857727050781</v>
      </c>
      <c r="F128" s="100">
        <v>22.852892659720844</v>
      </c>
      <c r="G128" s="100" t="s">
        <v>57</v>
      </c>
      <c r="H128" s="100">
        <v>-3.1667295979961665</v>
      </c>
      <c r="I128" s="100">
        <v>60.51326307778508</v>
      </c>
      <c r="J128" s="100" t="s">
        <v>60</v>
      </c>
      <c r="K128" s="100">
        <v>0.30613456052353094</v>
      </c>
      <c r="L128" s="100">
        <v>-0.003262405033238731</v>
      </c>
      <c r="M128" s="100">
        <v>-0.07104643646319535</v>
      </c>
      <c r="N128" s="100">
        <v>-0.001366463130849811</v>
      </c>
      <c r="O128" s="100">
        <v>0.012523193468159078</v>
      </c>
      <c r="P128" s="100">
        <v>-0.00037343739792786704</v>
      </c>
      <c r="Q128" s="100">
        <v>-0.001398349724817205</v>
      </c>
      <c r="R128" s="100">
        <v>-0.00010986338531193319</v>
      </c>
      <c r="S128" s="100">
        <v>0.00018261697452154</v>
      </c>
      <c r="T128" s="100">
        <v>-2.6603458789812838E-05</v>
      </c>
      <c r="U128" s="100">
        <v>-2.5911190823686062E-05</v>
      </c>
      <c r="V128" s="100">
        <v>-8.666126601707733E-06</v>
      </c>
      <c r="W128" s="100">
        <v>1.1928443179484286E-05</v>
      </c>
      <c r="X128" s="100">
        <v>67.5</v>
      </c>
    </row>
    <row r="129" spans="1:24" s="100" customFormat="1" ht="12.75" hidden="1">
      <c r="A129" s="100">
        <v>1929</v>
      </c>
      <c r="B129" s="100">
        <v>110.44000244140625</v>
      </c>
      <c r="C129" s="100">
        <v>119.94000244140625</v>
      </c>
      <c r="D129" s="100">
        <v>9.321008682250977</v>
      </c>
      <c r="E129" s="100">
        <v>9.882185935974121</v>
      </c>
      <c r="F129" s="100">
        <v>25.84036324721276</v>
      </c>
      <c r="G129" s="100" t="s">
        <v>58</v>
      </c>
      <c r="H129" s="100">
        <v>23.008002941114782</v>
      </c>
      <c r="I129" s="100">
        <v>65.94800538252103</v>
      </c>
      <c r="J129" s="100" t="s">
        <v>61</v>
      </c>
      <c r="K129" s="100">
        <v>0.5284197563444392</v>
      </c>
      <c r="L129" s="100">
        <v>-0.5998268810526347</v>
      </c>
      <c r="M129" s="100">
        <v>0.12591216485779297</v>
      </c>
      <c r="N129" s="100">
        <v>-0.13214890513804944</v>
      </c>
      <c r="O129" s="100">
        <v>0.02108854398604752</v>
      </c>
      <c r="P129" s="100">
        <v>-0.017203396939473415</v>
      </c>
      <c r="Q129" s="100">
        <v>0.0026376229218583193</v>
      </c>
      <c r="R129" s="100">
        <v>-0.0020312735003946577</v>
      </c>
      <c r="S129" s="100">
        <v>0.0002649335830926898</v>
      </c>
      <c r="T129" s="100">
        <v>-0.00025179592549627144</v>
      </c>
      <c r="U129" s="100">
        <v>5.9929719709775665E-05</v>
      </c>
      <c r="V129" s="100">
        <v>-7.500439242741225E-05</v>
      </c>
      <c r="W129" s="100">
        <v>1.6136884720753143E-05</v>
      </c>
      <c r="X129" s="100">
        <v>67.5</v>
      </c>
    </row>
    <row r="130" s="100" customFormat="1" ht="12.75" hidden="1">
      <c r="A130" s="100" t="s">
        <v>124</v>
      </c>
    </row>
    <row r="131" spans="1:24" s="100" customFormat="1" ht="12.75" hidden="1">
      <c r="A131" s="100">
        <v>1931</v>
      </c>
      <c r="B131" s="100">
        <v>113.8</v>
      </c>
      <c r="C131" s="100">
        <v>129.2</v>
      </c>
      <c r="D131" s="100">
        <v>8.763895371098439</v>
      </c>
      <c r="E131" s="100">
        <v>9.245158360622314</v>
      </c>
      <c r="F131" s="100">
        <v>18.331145604675708</v>
      </c>
      <c r="G131" s="100" t="s">
        <v>59</v>
      </c>
      <c r="H131" s="100">
        <v>3.4645089916974143</v>
      </c>
      <c r="I131" s="100">
        <v>49.764508991697404</v>
      </c>
      <c r="J131" s="100" t="s">
        <v>73</v>
      </c>
      <c r="K131" s="100">
        <v>0.21646700733489596</v>
      </c>
      <c r="M131" s="100" t="s">
        <v>68</v>
      </c>
      <c r="N131" s="100">
        <v>0.21983487808188806</v>
      </c>
      <c r="X131" s="100">
        <v>67.5</v>
      </c>
    </row>
    <row r="132" spans="1:24" s="100" customFormat="1" ht="12.75" hidden="1">
      <c r="A132" s="100">
        <v>1930</v>
      </c>
      <c r="B132" s="100">
        <v>100.31999969482422</v>
      </c>
      <c r="C132" s="100">
        <v>128.72000122070312</v>
      </c>
      <c r="D132" s="100">
        <v>9.338010787963867</v>
      </c>
      <c r="E132" s="100">
        <v>9.296707153320312</v>
      </c>
      <c r="F132" s="100">
        <v>18.455529789727887</v>
      </c>
      <c r="G132" s="100" t="s">
        <v>56</v>
      </c>
      <c r="H132" s="100">
        <v>14.175179799901834</v>
      </c>
      <c r="I132" s="100">
        <v>46.99517949472605</v>
      </c>
      <c r="J132" s="100" t="s">
        <v>62</v>
      </c>
      <c r="K132" s="100">
        <v>0.03445396201158134</v>
      </c>
      <c r="L132" s="100">
        <v>0.4422447055017964</v>
      </c>
      <c r="M132" s="100">
        <v>0.008156396662152076</v>
      </c>
      <c r="N132" s="100">
        <v>0.13951872956940317</v>
      </c>
      <c r="O132" s="100">
        <v>0.0013838436083788812</v>
      </c>
      <c r="P132" s="100">
        <v>0.012686708365599236</v>
      </c>
      <c r="Q132" s="100">
        <v>0.00016832674117385263</v>
      </c>
      <c r="R132" s="100">
        <v>0.002147582054851562</v>
      </c>
      <c r="S132" s="100">
        <v>1.8143306108782635E-05</v>
      </c>
      <c r="T132" s="100">
        <v>0.00018669123235297514</v>
      </c>
      <c r="U132" s="100">
        <v>3.676621634276214E-06</v>
      </c>
      <c r="V132" s="100">
        <v>7.970317618995124E-05</v>
      </c>
      <c r="W132" s="100">
        <v>1.1354504971452681E-06</v>
      </c>
      <c r="X132" s="100">
        <v>67.5</v>
      </c>
    </row>
    <row r="133" spans="1:24" s="100" customFormat="1" ht="12.75" hidden="1">
      <c r="A133" s="100">
        <v>1932</v>
      </c>
      <c r="B133" s="100">
        <v>126.37999725341797</v>
      </c>
      <c r="C133" s="100">
        <v>138.0800018310547</v>
      </c>
      <c r="D133" s="100">
        <v>8.722870826721191</v>
      </c>
      <c r="E133" s="100">
        <v>8.808523178100586</v>
      </c>
      <c r="F133" s="100">
        <v>22.704369099671865</v>
      </c>
      <c r="G133" s="100" t="s">
        <v>57</v>
      </c>
      <c r="H133" s="100">
        <v>3.079355393517943</v>
      </c>
      <c r="I133" s="100">
        <v>61.959352646935905</v>
      </c>
      <c r="J133" s="100" t="s">
        <v>60</v>
      </c>
      <c r="K133" s="100">
        <v>0.01493525648262072</v>
      </c>
      <c r="L133" s="100">
        <v>-0.002404762094087472</v>
      </c>
      <c r="M133" s="100">
        <v>-0.0034516188403444694</v>
      </c>
      <c r="N133" s="100">
        <v>-0.0014426904428772743</v>
      </c>
      <c r="O133" s="100">
        <v>0.0006133252229590568</v>
      </c>
      <c r="P133" s="100">
        <v>-0.0002752568738476718</v>
      </c>
      <c r="Q133" s="100">
        <v>-6.722884874331065E-05</v>
      </c>
      <c r="R133" s="100">
        <v>-0.00011598960783942902</v>
      </c>
      <c r="S133" s="100">
        <v>9.141612051325342E-06</v>
      </c>
      <c r="T133" s="100">
        <v>-1.9610407133292236E-05</v>
      </c>
      <c r="U133" s="100">
        <v>-1.2018793095359763E-06</v>
      </c>
      <c r="V133" s="100">
        <v>-9.152472692880084E-06</v>
      </c>
      <c r="W133" s="100">
        <v>6.026495866300529E-07</v>
      </c>
      <c r="X133" s="100">
        <v>67.5</v>
      </c>
    </row>
    <row r="134" spans="1:24" s="100" customFormat="1" ht="12.75" hidden="1">
      <c r="A134" s="100">
        <v>1929</v>
      </c>
      <c r="B134" s="100">
        <v>105.4800033569336</v>
      </c>
      <c r="C134" s="100">
        <v>115.27999877929688</v>
      </c>
      <c r="D134" s="100">
        <v>9.23361873626709</v>
      </c>
      <c r="E134" s="100">
        <v>9.842113494873047</v>
      </c>
      <c r="F134" s="100">
        <v>20.56254425219182</v>
      </c>
      <c r="G134" s="100" t="s">
        <v>58</v>
      </c>
      <c r="H134" s="100">
        <v>14.983940033895202</v>
      </c>
      <c r="I134" s="100">
        <v>52.963943390828796</v>
      </c>
      <c r="J134" s="100" t="s">
        <v>61</v>
      </c>
      <c r="K134" s="100">
        <v>0.03104856859975715</v>
      </c>
      <c r="L134" s="100">
        <v>-0.4422381673528885</v>
      </c>
      <c r="M134" s="100">
        <v>0.0073900699517220145</v>
      </c>
      <c r="N134" s="100">
        <v>-0.13951127031514796</v>
      </c>
      <c r="O134" s="100">
        <v>0.0012405060674310728</v>
      </c>
      <c r="P134" s="100">
        <v>-0.012683721961915015</v>
      </c>
      <c r="Q134" s="100">
        <v>0.00015431841656412314</v>
      </c>
      <c r="R134" s="100">
        <v>-0.0021444475030165024</v>
      </c>
      <c r="S134" s="100">
        <v>1.5671964958487257E-05</v>
      </c>
      <c r="T134" s="100">
        <v>-0.00018565841798727864</v>
      </c>
      <c r="U134" s="100">
        <v>3.474626996806596E-06</v>
      </c>
      <c r="V134" s="100">
        <v>-7.917593408588556E-05</v>
      </c>
      <c r="W134" s="100">
        <v>9.623207922528035E-07</v>
      </c>
      <c r="X134" s="100">
        <v>67.5</v>
      </c>
    </row>
    <row r="135" s="100" customFormat="1" ht="12.75" hidden="1">
      <c r="A135" s="100" t="s">
        <v>130</v>
      </c>
    </row>
    <row r="136" spans="1:24" s="100" customFormat="1" ht="12.75" hidden="1">
      <c r="A136" s="100">
        <v>1931</v>
      </c>
      <c r="B136" s="100">
        <v>112.82</v>
      </c>
      <c r="C136" s="100">
        <v>123.32</v>
      </c>
      <c r="D136" s="100">
        <v>8.623238301466854</v>
      </c>
      <c r="E136" s="100">
        <v>9.195157332616292</v>
      </c>
      <c r="F136" s="100">
        <v>19.381567809939167</v>
      </c>
      <c r="G136" s="100" t="s">
        <v>59</v>
      </c>
      <c r="H136" s="100">
        <v>8.152184690248106</v>
      </c>
      <c r="I136" s="100">
        <v>53.4721846902481</v>
      </c>
      <c r="J136" s="100" t="s">
        <v>73</v>
      </c>
      <c r="K136" s="100">
        <v>0.5438135568175291</v>
      </c>
      <c r="M136" s="100" t="s">
        <v>68</v>
      </c>
      <c r="N136" s="100">
        <v>0.40122618087039175</v>
      </c>
      <c r="X136" s="100">
        <v>67.5</v>
      </c>
    </row>
    <row r="137" spans="1:24" s="100" customFormat="1" ht="12.75" hidden="1">
      <c r="A137" s="100">
        <v>1930</v>
      </c>
      <c r="B137" s="100">
        <v>104.26000213623047</v>
      </c>
      <c r="C137" s="100">
        <v>123.66000366210938</v>
      </c>
      <c r="D137" s="100">
        <v>8.885310173034668</v>
      </c>
      <c r="E137" s="100">
        <v>9.074190139770508</v>
      </c>
      <c r="F137" s="100">
        <v>17.58389782499183</v>
      </c>
      <c r="G137" s="100" t="s">
        <v>56</v>
      </c>
      <c r="H137" s="100">
        <v>10.304739755850001</v>
      </c>
      <c r="I137" s="100">
        <v>47.06474189208047</v>
      </c>
      <c r="J137" s="100" t="s">
        <v>62</v>
      </c>
      <c r="K137" s="100">
        <v>0.5350698768348985</v>
      </c>
      <c r="L137" s="100">
        <v>0.4689085805153887</v>
      </c>
      <c r="M137" s="100">
        <v>0.12667057877584978</v>
      </c>
      <c r="N137" s="100">
        <v>0.14470112763756024</v>
      </c>
      <c r="O137" s="100">
        <v>0.02148948280205259</v>
      </c>
      <c r="P137" s="100">
        <v>0.01345158852844354</v>
      </c>
      <c r="Q137" s="100">
        <v>0.0026156669787769284</v>
      </c>
      <c r="R137" s="100">
        <v>0.0022273466764874813</v>
      </c>
      <c r="S137" s="100">
        <v>0.0002819372315483495</v>
      </c>
      <c r="T137" s="100">
        <v>0.00019793232420583628</v>
      </c>
      <c r="U137" s="100">
        <v>5.720457265822282E-05</v>
      </c>
      <c r="V137" s="100">
        <v>8.266877369676437E-05</v>
      </c>
      <c r="W137" s="100">
        <v>1.7583302972964927E-05</v>
      </c>
      <c r="X137" s="100">
        <v>67.5</v>
      </c>
    </row>
    <row r="138" spans="1:24" s="100" customFormat="1" ht="12.75" hidden="1">
      <c r="A138" s="100">
        <v>1932</v>
      </c>
      <c r="B138" s="100">
        <v>128.5800018310547</v>
      </c>
      <c r="C138" s="100">
        <v>150.8800048828125</v>
      </c>
      <c r="D138" s="100">
        <v>8.821724891662598</v>
      </c>
      <c r="E138" s="100">
        <v>9.05041217803955</v>
      </c>
      <c r="F138" s="100">
        <v>22.03081391050978</v>
      </c>
      <c r="G138" s="100" t="s">
        <v>57</v>
      </c>
      <c r="H138" s="100">
        <v>-1.626965116920985</v>
      </c>
      <c r="I138" s="100">
        <v>59.45303671413371</v>
      </c>
      <c r="J138" s="100" t="s">
        <v>60</v>
      </c>
      <c r="K138" s="100">
        <v>0.3776048835397417</v>
      </c>
      <c r="L138" s="100">
        <v>-0.0025498393836609836</v>
      </c>
      <c r="M138" s="100">
        <v>-0.08836668625501493</v>
      </c>
      <c r="N138" s="100">
        <v>-0.001496190281657116</v>
      </c>
      <c r="O138" s="100">
        <v>0.015328680745475904</v>
      </c>
      <c r="P138" s="100">
        <v>-0.0002919284161071448</v>
      </c>
      <c r="Q138" s="100">
        <v>-0.001774936204346964</v>
      </c>
      <c r="R138" s="100">
        <v>-0.00012028684581235208</v>
      </c>
      <c r="S138" s="100">
        <v>0.0002140055485132829</v>
      </c>
      <c r="T138" s="100">
        <v>-2.0800830974339043E-05</v>
      </c>
      <c r="U138" s="100">
        <v>-3.5367807341334914E-05</v>
      </c>
      <c r="V138" s="100">
        <v>-9.487900696577152E-06</v>
      </c>
      <c r="W138" s="100">
        <v>1.3717024383550838E-05</v>
      </c>
      <c r="X138" s="100">
        <v>67.5</v>
      </c>
    </row>
    <row r="139" spans="1:24" s="100" customFormat="1" ht="12.75" hidden="1">
      <c r="A139" s="100">
        <v>1929</v>
      </c>
      <c r="B139" s="100">
        <v>109.27999877929688</v>
      </c>
      <c r="C139" s="100">
        <v>121.68000030517578</v>
      </c>
      <c r="D139" s="100">
        <v>9.209759712219238</v>
      </c>
      <c r="E139" s="100">
        <v>10.021659851074219</v>
      </c>
      <c r="F139" s="100">
        <v>23.996598181416115</v>
      </c>
      <c r="G139" s="100" t="s">
        <v>58</v>
      </c>
      <c r="H139" s="100">
        <v>20.1992295389191</v>
      </c>
      <c r="I139" s="100">
        <v>61.979228318215974</v>
      </c>
      <c r="J139" s="100" t="s">
        <v>61</v>
      </c>
      <c r="K139" s="100">
        <v>0.3790967225168948</v>
      </c>
      <c r="L139" s="100">
        <v>-0.46890164768325804</v>
      </c>
      <c r="M139" s="100">
        <v>0.090756621178383</v>
      </c>
      <c r="N139" s="100">
        <v>-0.14469339222722843</v>
      </c>
      <c r="O139" s="100">
        <v>0.015060857137061966</v>
      </c>
      <c r="P139" s="100">
        <v>-0.013448420417968163</v>
      </c>
      <c r="Q139" s="100">
        <v>0.0019212795773552627</v>
      </c>
      <c r="R139" s="100">
        <v>-0.0022240962865812137</v>
      </c>
      <c r="S139" s="100">
        <v>0.00018354897912730694</v>
      </c>
      <c r="T139" s="100">
        <v>-0.0001968363035527269</v>
      </c>
      <c r="U139" s="100">
        <v>4.496088674477084E-05</v>
      </c>
      <c r="V139" s="100">
        <v>-8.212250534962223E-05</v>
      </c>
      <c r="W139" s="100">
        <v>1.1000717499333806E-05</v>
      </c>
      <c r="X139" s="100">
        <v>67.5</v>
      </c>
    </row>
    <row r="140" s="100" customFormat="1" ht="12.75" hidden="1">
      <c r="A140" s="100" t="s">
        <v>136</v>
      </c>
    </row>
    <row r="141" spans="1:24" s="100" customFormat="1" ht="12.75" hidden="1">
      <c r="A141" s="100">
        <v>1931</v>
      </c>
      <c r="B141" s="100">
        <v>109.52</v>
      </c>
      <c r="C141" s="100">
        <v>129.62</v>
      </c>
      <c r="D141" s="100">
        <v>8.710127123348704</v>
      </c>
      <c r="E141" s="100">
        <v>9.043900807699444</v>
      </c>
      <c r="F141" s="100">
        <v>18.769102641311182</v>
      </c>
      <c r="G141" s="100" t="s">
        <v>59</v>
      </c>
      <c r="H141" s="100">
        <v>9.238770180910073</v>
      </c>
      <c r="I141" s="100">
        <v>51.25877018091007</v>
      </c>
      <c r="J141" s="100" t="s">
        <v>73</v>
      </c>
      <c r="K141" s="100">
        <v>0.9199020461326611</v>
      </c>
      <c r="M141" s="100" t="s">
        <v>68</v>
      </c>
      <c r="N141" s="100">
        <v>0.6987927514309501</v>
      </c>
      <c r="X141" s="100">
        <v>67.5</v>
      </c>
    </row>
    <row r="142" spans="1:24" s="100" customFormat="1" ht="12.75" hidden="1">
      <c r="A142" s="100">
        <v>1930</v>
      </c>
      <c r="B142" s="100">
        <v>100.77999877929688</v>
      </c>
      <c r="C142" s="100">
        <v>123.68000030517578</v>
      </c>
      <c r="D142" s="100">
        <v>9.020462989807129</v>
      </c>
      <c r="E142" s="100">
        <v>9.242976188659668</v>
      </c>
      <c r="F142" s="100">
        <v>18.10747123455714</v>
      </c>
      <c r="G142" s="100" t="s">
        <v>56</v>
      </c>
      <c r="H142" s="100">
        <v>14.452980703828864</v>
      </c>
      <c r="I142" s="100">
        <v>47.73297948312574</v>
      </c>
      <c r="J142" s="100" t="s">
        <v>62</v>
      </c>
      <c r="K142" s="100">
        <v>0.6525262335166527</v>
      </c>
      <c r="L142" s="100">
        <v>0.6642831949331829</v>
      </c>
      <c r="M142" s="100">
        <v>0.1544767272622495</v>
      </c>
      <c r="N142" s="100">
        <v>0.16706107783086666</v>
      </c>
      <c r="O142" s="100">
        <v>0.026206734008152772</v>
      </c>
      <c r="P142" s="100">
        <v>0.019056296155202705</v>
      </c>
      <c r="Q142" s="100">
        <v>0.003189861989573788</v>
      </c>
      <c r="R142" s="100">
        <v>0.0025715396962914887</v>
      </c>
      <c r="S142" s="100">
        <v>0.0003438252883376883</v>
      </c>
      <c r="T142" s="100">
        <v>0.0002804004613243231</v>
      </c>
      <c r="U142" s="100">
        <v>6.97614788673883E-05</v>
      </c>
      <c r="V142" s="100">
        <v>9.544568403358426E-05</v>
      </c>
      <c r="W142" s="100">
        <v>2.1440318228207333E-05</v>
      </c>
      <c r="X142" s="100">
        <v>67.5</v>
      </c>
    </row>
    <row r="143" spans="1:24" s="100" customFormat="1" ht="12.75" hidden="1">
      <c r="A143" s="100">
        <v>1932</v>
      </c>
      <c r="B143" s="100">
        <v>138.9199981689453</v>
      </c>
      <c r="C143" s="100">
        <v>155.22000122070312</v>
      </c>
      <c r="D143" s="100">
        <v>8.478680610656738</v>
      </c>
      <c r="E143" s="100">
        <v>8.76887321472168</v>
      </c>
      <c r="F143" s="100">
        <v>23.69920818126397</v>
      </c>
      <c r="G143" s="100" t="s">
        <v>57</v>
      </c>
      <c r="H143" s="100">
        <v>-4.848066615859651</v>
      </c>
      <c r="I143" s="100">
        <v>66.57193155308566</v>
      </c>
      <c r="J143" s="100" t="s">
        <v>60</v>
      </c>
      <c r="K143" s="100">
        <v>0.5432206228093253</v>
      </c>
      <c r="L143" s="100">
        <v>-0.0036125909324331218</v>
      </c>
      <c r="M143" s="100">
        <v>-0.1276186708338426</v>
      </c>
      <c r="N143" s="100">
        <v>-0.0017272899462866817</v>
      </c>
      <c r="O143" s="100">
        <v>0.02197213950328258</v>
      </c>
      <c r="P143" s="100">
        <v>-0.00041356943125511134</v>
      </c>
      <c r="Q143" s="100">
        <v>-0.002587218195514309</v>
      </c>
      <c r="R143" s="100">
        <v>-0.00013886807511728834</v>
      </c>
      <c r="S143" s="100">
        <v>0.0003002770855224811</v>
      </c>
      <c r="T143" s="100">
        <v>-2.9466445992699266E-05</v>
      </c>
      <c r="U143" s="100">
        <v>-5.317054175642775E-05</v>
      </c>
      <c r="V143" s="100">
        <v>-1.095287351999488E-05</v>
      </c>
      <c r="W143" s="100">
        <v>1.905887542969239E-05</v>
      </c>
      <c r="X143" s="100">
        <v>67.5</v>
      </c>
    </row>
    <row r="144" spans="1:24" s="100" customFormat="1" ht="12.75" hidden="1">
      <c r="A144" s="100">
        <v>1929</v>
      </c>
      <c r="B144" s="100">
        <v>103.58000183105469</v>
      </c>
      <c r="C144" s="100">
        <v>120.68000030517578</v>
      </c>
      <c r="D144" s="100">
        <v>9.307815551757812</v>
      </c>
      <c r="E144" s="100">
        <v>10.165392875671387</v>
      </c>
      <c r="F144" s="100">
        <v>23.478336496435347</v>
      </c>
      <c r="G144" s="100" t="s">
        <v>58</v>
      </c>
      <c r="H144" s="100">
        <v>23.907428581061758</v>
      </c>
      <c r="I144" s="100">
        <v>59.987430412116446</v>
      </c>
      <c r="J144" s="100" t="s">
        <v>61</v>
      </c>
      <c r="K144" s="100">
        <v>0.3615270949487438</v>
      </c>
      <c r="L144" s="100">
        <v>-0.6642733716305298</v>
      </c>
      <c r="M144" s="100">
        <v>0.0870432887720745</v>
      </c>
      <c r="N144" s="100">
        <v>-0.16705214813181046</v>
      </c>
      <c r="O144" s="100">
        <v>0.014283486724968812</v>
      </c>
      <c r="P144" s="100">
        <v>-0.019051807879577328</v>
      </c>
      <c r="Q144" s="100">
        <v>0.0018658835765736643</v>
      </c>
      <c r="R144" s="100">
        <v>-0.0025677873874828776</v>
      </c>
      <c r="S144" s="100">
        <v>0.00016747985195425465</v>
      </c>
      <c r="T144" s="100">
        <v>-0.0002788478927147425</v>
      </c>
      <c r="U144" s="100">
        <v>4.516145948807498E-05</v>
      </c>
      <c r="V144" s="100">
        <v>-9.481515259858941E-05</v>
      </c>
      <c r="W144" s="100">
        <v>9.820718562420336E-06</v>
      </c>
      <c r="X144" s="100">
        <v>67.5</v>
      </c>
    </row>
    <row r="145" s="100" customFormat="1" ht="12.75" hidden="1">
      <c r="A145" s="100" t="s">
        <v>142</v>
      </c>
    </row>
    <row r="146" spans="1:24" s="100" customFormat="1" ht="12.75" hidden="1">
      <c r="A146" s="100">
        <v>1931</v>
      </c>
      <c r="B146" s="100">
        <v>118.68</v>
      </c>
      <c r="C146" s="100">
        <v>117.48</v>
      </c>
      <c r="D146" s="100">
        <v>8.632360425312338</v>
      </c>
      <c r="E146" s="100">
        <v>9.178504985096438</v>
      </c>
      <c r="F146" s="100">
        <v>19.374531440563903</v>
      </c>
      <c r="G146" s="100" t="s">
        <v>59</v>
      </c>
      <c r="H146" s="100">
        <v>2.229438684826036</v>
      </c>
      <c r="I146" s="100">
        <v>53.40943868482604</v>
      </c>
      <c r="J146" s="100" t="s">
        <v>73</v>
      </c>
      <c r="K146" s="100">
        <v>0.5017443210236713</v>
      </c>
      <c r="M146" s="100" t="s">
        <v>68</v>
      </c>
      <c r="N146" s="100">
        <v>0.3912917413854224</v>
      </c>
      <c r="X146" s="100">
        <v>67.5</v>
      </c>
    </row>
    <row r="147" spans="1:24" s="100" customFormat="1" ht="12.75" hidden="1">
      <c r="A147" s="100">
        <v>1930</v>
      </c>
      <c r="B147" s="100">
        <v>103.54000091552734</v>
      </c>
      <c r="C147" s="100">
        <v>133.24000549316406</v>
      </c>
      <c r="D147" s="100">
        <v>8.75705623626709</v>
      </c>
      <c r="E147" s="100">
        <v>8.956979751586914</v>
      </c>
      <c r="F147" s="100">
        <v>16.20504749561089</v>
      </c>
      <c r="G147" s="100" t="s">
        <v>56</v>
      </c>
      <c r="H147" s="100">
        <v>7.968050972681667</v>
      </c>
      <c r="I147" s="100">
        <v>44.00805188820901</v>
      </c>
      <c r="J147" s="100" t="s">
        <v>62</v>
      </c>
      <c r="K147" s="100">
        <v>0.4474859376416641</v>
      </c>
      <c r="L147" s="100">
        <v>0.5287763781491241</v>
      </c>
      <c r="M147" s="100">
        <v>0.10593632934674299</v>
      </c>
      <c r="N147" s="100">
        <v>0.10056496283355153</v>
      </c>
      <c r="O147" s="100">
        <v>0.017971939883259486</v>
      </c>
      <c r="P147" s="100">
        <v>0.015168967200625159</v>
      </c>
      <c r="Q147" s="100">
        <v>0.0021875319712113114</v>
      </c>
      <c r="R147" s="100">
        <v>0.0015479732901714928</v>
      </c>
      <c r="S147" s="100">
        <v>0.00023577600728193765</v>
      </c>
      <c r="T147" s="100">
        <v>0.0002232036536835799</v>
      </c>
      <c r="U147" s="100">
        <v>4.784272390554608E-05</v>
      </c>
      <c r="V147" s="100">
        <v>5.745518188933714E-05</v>
      </c>
      <c r="W147" s="100">
        <v>1.4703646097540999E-05</v>
      </c>
      <c r="X147" s="100">
        <v>67.5</v>
      </c>
    </row>
    <row r="148" spans="1:24" s="100" customFormat="1" ht="12.75" hidden="1">
      <c r="A148" s="100">
        <v>1932</v>
      </c>
      <c r="B148" s="100">
        <v>140.60000610351562</v>
      </c>
      <c r="C148" s="100">
        <v>149.1999969482422</v>
      </c>
      <c r="D148" s="100">
        <v>8.756160736083984</v>
      </c>
      <c r="E148" s="100">
        <v>8.923561096191406</v>
      </c>
      <c r="F148" s="100">
        <v>25.81335796186414</v>
      </c>
      <c r="G148" s="100" t="s">
        <v>57</v>
      </c>
      <c r="H148" s="100">
        <v>-2.882239819912286</v>
      </c>
      <c r="I148" s="100">
        <v>70.21776628360334</v>
      </c>
      <c r="J148" s="100" t="s">
        <v>60</v>
      </c>
      <c r="K148" s="100">
        <v>0.19816873910065194</v>
      </c>
      <c r="L148" s="100">
        <v>-0.0028760845053132492</v>
      </c>
      <c r="M148" s="100">
        <v>-0.04583099427654285</v>
      </c>
      <c r="N148" s="100">
        <v>-0.0010398079829026757</v>
      </c>
      <c r="O148" s="100">
        <v>0.008132239723936917</v>
      </c>
      <c r="P148" s="100">
        <v>-0.0003291902636908787</v>
      </c>
      <c r="Q148" s="100">
        <v>-0.0008943122081412836</v>
      </c>
      <c r="R148" s="100">
        <v>-8.360298134845297E-05</v>
      </c>
      <c r="S148" s="100">
        <v>0.0001206522955027708</v>
      </c>
      <c r="T148" s="100">
        <v>-2.344978834214916E-05</v>
      </c>
      <c r="U148" s="100">
        <v>-1.6033045861722257E-05</v>
      </c>
      <c r="V148" s="100">
        <v>-6.595112203560018E-06</v>
      </c>
      <c r="W148" s="100">
        <v>7.937379947455017E-06</v>
      </c>
      <c r="X148" s="100">
        <v>67.5</v>
      </c>
    </row>
    <row r="149" spans="1:24" s="100" customFormat="1" ht="12.75" hidden="1">
      <c r="A149" s="100">
        <v>1929</v>
      </c>
      <c r="B149" s="100">
        <v>109.81999969482422</v>
      </c>
      <c r="C149" s="100">
        <v>117.5199966430664</v>
      </c>
      <c r="D149" s="100">
        <v>9.281532287597656</v>
      </c>
      <c r="E149" s="100">
        <v>9.646822929382324</v>
      </c>
      <c r="F149" s="100">
        <v>23.69930703271123</v>
      </c>
      <c r="G149" s="100" t="s">
        <v>58</v>
      </c>
      <c r="H149" s="100">
        <v>18.419416205818337</v>
      </c>
      <c r="I149" s="100">
        <v>60.739415900642555</v>
      </c>
      <c r="J149" s="100" t="s">
        <v>61</v>
      </c>
      <c r="K149" s="100">
        <v>0.40121417625788974</v>
      </c>
      <c r="L149" s="100">
        <v>-0.5287685563896778</v>
      </c>
      <c r="M149" s="100">
        <v>0.09550929713428477</v>
      </c>
      <c r="N149" s="100">
        <v>-0.10055958705698971</v>
      </c>
      <c r="O149" s="100">
        <v>0.016026768240662726</v>
      </c>
      <c r="P149" s="100">
        <v>-0.015165394808706201</v>
      </c>
      <c r="Q149" s="100">
        <v>0.0019963721595537007</v>
      </c>
      <c r="R149" s="100">
        <v>-0.0015457140254891936</v>
      </c>
      <c r="S149" s="100">
        <v>0.0002025669005531861</v>
      </c>
      <c r="T149" s="100">
        <v>-0.00022196841767334352</v>
      </c>
      <c r="U149" s="100">
        <v>4.507624286803661E-05</v>
      </c>
      <c r="V149" s="100">
        <v>-5.707540994998869E-05</v>
      </c>
      <c r="W149" s="100">
        <v>1.2377205182571373E-05</v>
      </c>
      <c r="X149" s="100">
        <v>67.5</v>
      </c>
    </row>
    <row r="150" s="100" customFormat="1" ht="12.75" hidden="1">
      <c r="A150" s="100" t="s">
        <v>148</v>
      </c>
    </row>
    <row r="151" spans="1:24" s="100" customFormat="1" ht="12.75" hidden="1">
      <c r="A151" s="100">
        <v>1931</v>
      </c>
      <c r="B151" s="100">
        <v>117.36</v>
      </c>
      <c r="C151" s="100">
        <v>113.66</v>
      </c>
      <c r="D151" s="100">
        <v>8.621438052089987</v>
      </c>
      <c r="E151" s="100">
        <v>9.320065609851792</v>
      </c>
      <c r="F151" s="100">
        <v>18.522289009525824</v>
      </c>
      <c r="G151" s="100" t="s">
        <v>59</v>
      </c>
      <c r="H151" s="100">
        <v>1.2619279594390065</v>
      </c>
      <c r="I151" s="100">
        <v>51.121927959439006</v>
      </c>
      <c r="J151" s="100" t="s">
        <v>73</v>
      </c>
      <c r="K151" s="100">
        <v>0.5965537852156223</v>
      </c>
      <c r="M151" s="100" t="s">
        <v>68</v>
      </c>
      <c r="N151" s="100">
        <v>0.4154726189208061</v>
      </c>
      <c r="X151" s="100">
        <v>67.5</v>
      </c>
    </row>
    <row r="152" spans="1:24" s="100" customFormat="1" ht="12.75" hidden="1">
      <c r="A152" s="100">
        <v>1930</v>
      </c>
      <c r="B152" s="100">
        <v>106.73999786376953</v>
      </c>
      <c r="C152" s="100">
        <v>128.63999938964844</v>
      </c>
      <c r="D152" s="100">
        <v>9.255586624145508</v>
      </c>
      <c r="E152" s="100">
        <v>9.376243591308594</v>
      </c>
      <c r="F152" s="100">
        <v>16.671525673947176</v>
      </c>
      <c r="G152" s="100" t="s">
        <v>56</v>
      </c>
      <c r="H152" s="100">
        <v>3.6020087669179404</v>
      </c>
      <c r="I152" s="100">
        <v>42.84200663068747</v>
      </c>
      <c r="J152" s="100" t="s">
        <v>62</v>
      </c>
      <c r="K152" s="100">
        <v>0.5771462571639616</v>
      </c>
      <c r="L152" s="100">
        <v>0.4902257820311881</v>
      </c>
      <c r="M152" s="100">
        <v>0.13663175555542129</v>
      </c>
      <c r="N152" s="100">
        <v>0.06101144975052827</v>
      </c>
      <c r="O152" s="100">
        <v>0.023179301306889947</v>
      </c>
      <c r="P152" s="100">
        <v>0.014063034680517133</v>
      </c>
      <c r="Q152" s="100">
        <v>0.002821428254010492</v>
      </c>
      <c r="R152" s="100">
        <v>0.0009391359754768321</v>
      </c>
      <c r="S152" s="100">
        <v>0.0003040971045759458</v>
      </c>
      <c r="T152" s="100">
        <v>0.00020692320153257781</v>
      </c>
      <c r="U152" s="100">
        <v>6.170841148293953E-05</v>
      </c>
      <c r="V152" s="100">
        <v>3.4861549564782025E-05</v>
      </c>
      <c r="W152" s="100">
        <v>1.8961934446559238E-05</v>
      </c>
      <c r="X152" s="100">
        <v>67.5</v>
      </c>
    </row>
    <row r="153" spans="1:24" s="100" customFormat="1" ht="12.75" hidden="1">
      <c r="A153" s="100">
        <v>1932</v>
      </c>
      <c r="B153" s="100">
        <v>144.8800048828125</v>
      </c>
      <c r="C153" s="100">
        <v>141.3800048828125</v>
      </c>
      <c r="D153" s="100">
        <v>8.822739601135254</v>
      </c>
      <c r="E153" s="100">
        <v>9.242093086242676</v>
      </c>
      <c r="F153" s="100">
        <v>26.439120401018194</v>
      </c>
      <c r="G153" s="100" t="s">
        <v>57</v>
      </c>
      <c r="H153" s="100">
        <v>-5.989935445983633</v>
      </c>
      <c r="I153" s="100">
        <v>71.39006943682887</v>
      </c>
      <c r="J153" s="100" t="s">
        <v>60</v>
      </c>
      <c r="K153" s="100">
        <v>0.2808858466561311</v>
      </c>
      <c r="L153" s="100">
        <v>-0.0026667724212503644</v>
      </c>
      <c r="M153" s="100">
        <v>-0.06513493430271694</v>
      </c>
      <c r="N153" s="100">
        <v>-0.0006307601875334427</v>
      </c>
      <c r="O153" s="100">
        <v>0.01149870748408643</v>
      </c>
      <c r="P153" s="100">
        <v>-0.0003052260191466138</v>
      </c>
      <c r="Q153" s="100">
        <v>-0.001279475796224945</v>
      </c>
      <c r="R153" s="100">
        <v>-5.0717867813952774E-05</v>
      </c>
      <c r="S153" s="100">
        <v>0.0001683438563292404</v>
      </c>
      <c r="T153" s="100">
        <v>-2.1741440964673753E-05</v>
      </c>
      <c r="U153" s="100">
        <v>-2.3528296821320787E-05</v>
      </c>
      <c r="V153" s="100">
        <v>-3.999448001414937E-06</v>
      </c>
      <c r="W153" s="100">
        <v>1.1013620843858263E-05</v>
      </c>
      <c r="X153" s="100">
        <v>67.5</v>
      </c>
    </row>
    <row r="154" spans="1:24" s="100" customFormat="1" ht="12.75" hidden="1">
      <c r="A154" s="100">
        <v>1929</v>
      </c>
      <c r="B154" s="100">
        <v>108.5199966430664</v>
      </c>
      <c r="C154" s="100">
        <v>113.62000274658203</v>
      </c>
      <c r="D154" s="100">
        <v>9.130633354187012</v>
      </c>
      <c r="E154" s="100">
        <v>9.823766708374023</v>
      </c>
      <c r="F154" s="100">
        <v>22.171174606936148</v>
      </c>
      <c r="G154" s="100" t="s">
        <v>58</v>
      </c>
      <c r="H154" s="100">
        <v>16.738875899451642</v>
      </c>
      <c r="I154" s="100">
        <v>57.75887254251805</v>
      </c>
      <c r="J154" s="100" t="s">
        <v>61</v>
      </c>
      <c r="K154" s="100">
        <v>0.5041834421186778</v>
      </c>
      <c r="L154" s="100">
        <v>-0.49021852850840225</v>
      </c>
      <c r="M154" s="100">
        <v>0.12010693968100737</v>
      </c>
      <c r="N154" s="100">
        <v>-0.061008189140860904</v>
      </c>
      <c r="O154" s="100">
        <v>0.020126095877516948</v>
      </c>
      <c r="P154" s="100">
        <v>-0.01405972195680496</v>
      </c>
      <c r="Q154" s="100">
        <v>0.002514636967715864</v>
      </c>
      <c r="R154" s="100">
        <v>-0.0009377654708503761</v>
      </c>
      <c r="S154" s="100">
        <v>0.0002532496693930197</v>
      </c>
      <c r="T154" s="100">
        <v>-0.00020577784399023968</v>
      </c>
      <c r="U154" s="100">
        <v>5.704688682509861E-05</v>
      </c>
      <c r="V154" s="100">
        <v>-3.463137383560941E-05</v>
      </c>
      <c r="W154" s="100">
        <v>1.543551469382672E-05</v>
      </c>
      <c r="X154" s="100">
        <v>67.5</v>
      </c>
    </row>
    <row r="155" spans="1:14" s="100" customFormat="1" ht="12.75">
      <c r="A155" s="100" t="s">
        <v>154</v>
      </c>
      <c r="E155" s="98" t="s">
        <v>106</v>
      </c>
      <c r="F155" s="101">
        <f>MIN(F126:F154)</f>
        <v>16.20504749561089</v>
      </c>
      <c r="G155" s="101"/>
      <c r="H155" s="101"/>
      <c r="I155" s="114"/>
      <c r="J155" s="114" t="s">
        <v>158</v>
      </c>
      <c r="K155" s="101">
        <f>AVERAGE(K153,K148,K143,K138,K133,K128)</f>
        <v>0.2868249848520003</v>
      </c>
      <c r="L155" s="101">
        <f>AVERAGE(L153,L148,L143,L138,L133,L128)</f>
        <v>-0.0028954090616639867</v>
      </c>
      <c r="M155" s="114" t="s">
        <v>108</v>
      </c>
      <c r="N155" s="101" t="e">
        <f>Mittelwert(K151,K146,K141,K136,K131,K126)</f>
        <v>#NAME?</v>
      </c>
    </row>
    <row r="156" spans="5:14" s="100" customFormat="1" ht="12.75">
      <c r="E156" s="98" t="s">
        <v>107</v>
      </c>
      <c r="F156" s="101">
        <f>MAX(F126:F154)</f>
        <v>26.439120401018194</v>
      </c>
      <c r="G156" s="101"/>
      <c r="H156" s="101"/>
      <c r="I156" s="114"/>
      <c r="J156" s="114" t="s">
        <v>159</v>
      </c>
      <c r="K156" s="101">
        <f>AVERAGE(K154,K149,K144,K139,K134,K129)</f>
        <v>0.3675816267977337</v>
      </c>
      <c r="L156" s="101">
        <f>AVERAGE(L154,L149,L144,L139,L134,L129)</f>
        <v>-0.5323711921028985</v>
      </c>
      <c r="M156" s="101"/>
      <c r="N156" s="101"/>
    </row>
    <row r="157" spans="5:14" s="100" customFormat="1" ht="12.75">
      <c r="E157" s="98"/>
      <c r="F157" s="101"/>
      <c r="G157" s="101"/>
      <c r="H157" s="101"/>
      <c r="I157" s="101"/>
      <c r="J157" s="114" t="s">
        <v>112</v>
      </c>
      <c r="K157" s="101">
        <f>ABS(K155/$G$33)</f>
        <v>0.17926561553250017</v>
      </c>
      <c r="L157" s="101">
        <f>ABS(L155/$H$33)</f>
        <v>0.00804280294906663</v>
      </c>
      <c r="M157" s="114" t="s">
        <v>111</v>
      </c>
      <c r="N157" s="101">
        <f>K157+L157+L158+K158</f>
        <v>0.7288936105900452</v>
      </c>
    </row>
    <row r="158" spans="5:14" s="100" customFormat="1" ht="12.75">
      <c r="E158" s="98"/>
      <c r="F158" s="101"/>
      <c r="G158" s="101"/>
      <c r="H158" s="101"/>
      <c r="I158" s="101"/>
      <c r="J158" s="101"/>
      <c r="K158" s="101">
        <f>ABS(K156/$G$34)</f>
        <v>0.20885319704416688</v>
      </c>
      <c r="L158" s="101">
        <f>ABS(L156/$H$34)</f>
        <v>0.33273199506431156</v>
      </c>
      <c r="M158" s="101"/>
      <c r="N158" s="101"/>
    </row>
    <row r="159" s="100" customFormat="1" ht="12.75"/>
    <row r="160" s="100" customFormat="1" ht="12.75" hidden="1">
      <c r="A160" s="100" t="s">
        <v>119</v>
      </c>
    </row>
    <row r="161" spans="1:24" s="100" customFormat="1" ht="12.75" hidden="1">
      <c r="A161" s="100">
        <v>1931</v>
      </c>
      <c r="B161" s="100">
        <v>114.76</v>
      </c>
      <c r="C161" s="100">
        <v>127.56</v>
      </c>
      <c r="D161" s="100">
        <v>9.063349929275896</v>
      </c>
      <c r="E161" s="100">
        <v>9.534546095564272</v>
      </c>
      <c r="F161" s="100">
        <v>26.3019117909239</v>
      </c>
      <c r="G161" s="100" t="s">
        <v>59</v>
      </c>
      <c r="H161" s="100">
        <v>21.78677405880758</v>
      </c>
      <c r="I161" s="100">
        <v>69.04677405880759</v>
      </c>
      <c r="J161" s="100" t="s">
        <v>73</v>
      </c>
      <c r="K161" s="100">
        <v>0.8079593824262765</v>
      </c>
      <c r="M161" s="100" t="s">
        <v>68</v>
      </c>
      <c r="N161" s="100">
        <v>0.5160270760679381</v>
      </c>
      <c r="X161" s="100">
        <v>67.5</v>
      </c>
    </row>
    <row r="162" spans="1:24" s="100" customFormat="1" ht="12.75" hidden="1">
      <c r="A162" s="100">
        <v>1930</v>
      </c>
      <c r="B162" s="100">
        <v>113.5199966430664</v>
      </c>
      <c r="C162" s="100">
        <v>123.12000274658203</v>
      </c>
      <c r="D162" s="100">
        <v>8.763813018798828</v>
      </c>
      <c r="E162" s="100">
        <v>9.252503395080566</v>
      </c>
      <c r="F162" s="100">
        <v>20.354927404569057</v>
      </c>
      <c r="G162" s="100" t="s">
        <v>56</v>
      </c>
      <c r="H162" s="100">
        <v>9.238446381360141</v>
      </c>
      <c r="I162" s="100">
        <v>55.25844302442655</v>
      </c>
      <c r="J162" s="100" t="s">
        <v>62</v>
      </c>
      <c r="K162" s="100">
        <v>0.7607280771791983</v>
      </c>
      <c r="L162" s="100">
        <v>0.421606189498144</v>
      </c>
      <c r="M162" s="100">
        <v>0.1800912777261834</v>
      </c>
      <c r="N162" s="100">
        <v>0.13405049146258113</v>
      </c>
      <c r="O162" s="100">
        <v>0.03055201616923413</v>
      </c>
      <c r="P162" s="100">
        <v>0.012094387743906101</v>
      </c>
      <c r="Q162" s="100">
        <v>0.0037189276271248992</v>
      </c>
      <c r="R162" s="100">
        <v>0.0020634013376434846</v>
      </c>
      <c r="S162" s="100">
        <v>0.0004008556870597924</v>
      </c>
      <c r="T162" s="100">
        <v>0.00017796338952765766</v>
      </c>
      <c r="U162" s="100">
        <v>8.136594067475308E-05</v>
      </c>
      <c r="V162" s="100">
        <v>7.657611691240552E-05</v>
      </c>
      <c r="W162" s="100">
        <v>2.4994269244086083E-05</v>
      </c>
      <c r="X162" s="100">
        <v>67.5</v>
      </c>
    </row>
    <row r="163" spans="1:24" s="100" customFormat="1" ht="12.75" hidden="1">
      <c r="A163" s="100">
        <v>1929</v>
      </c>
      <c r="B163" s="100">
        <v>110.44000244140625</v>
      </c>
      <c r="C163" s="100">
        <v>119.94000244140625</v>
      </c>
      <c r="D163" s="100">
        <v>9.321008682250977</v>
      </c>
      <c r="E163" s="100">
        <v>9.882185935974121</v>
      </c>
      <c r="F163" s="100">
        <v>19.23298665021437</v>
      </c>
      <c r="G163" s="100" t="s">
        <v>57</v>
      </c>
      <c r="H163" s="100">
        <v>6.145108901488854</v>
      </c>
      <c r="I163" s="100">
        <v>49.085111342895104</v>
      </c>
      <c r="J163" s="100" t="s">
        <v>60</v>
      </c>
      <c r="K163" s="100">
        <v>0.5997955907719333</v>
      </c>
      <c r="L163" s="100">
        <v>0.002295627804750876</v>
      </c>
      <c r="M163" s="100">
        <v>-0.14324282437423475</v>
      </c>
      <c r="N163" s="100">
        <v>-0.001386116379799142</v>
      </c>
      <c r="O163" s="100">
        <v>0.023884601209322582</v>
      </c>
      <c r="P163" s="100">
        <v>0.00026245392597578824</v>
      </c>
      <c r="Q163" s="100">
        <v>-0.003016059774832654</v>
      </c>
      <c r="R163" s="100">
        <v>-0.00011140683738231483</v>
      </c>
      <c r="S163" s="100">
        <v>0.00029579992644447736</v>
      </c>
      <c r="T163" s="100">
        <v>1.8674648171075194E-05</v>
      </c>
      <c r="U163" s="100">
        <v>-6.955028669376474E-05</v>
      </c>
      <c r="V163" s="100">
        <v>-8.784852881375407E-06</v>
      </c>
      <c r="W163" s="100">
        <v>1.7878960961259775E-05</v>
      </c>
      <c r="X163" s="100">
        <v>67.5</v>
      </c>
    </row>
    <row r="164" spans="1:24" s="100" customFormat="1" ht="12.75" hidden="1">
      <c r="A164" s="100">
        <v>1932</v>
      </c>
      <c r="B164" s="100">
        <v>131.17999267578125</v>
      </c>
      <c r="C164" s="100">
        <v>158.8800048828125</v>
      </c>
      <c r="D164" s="100">
        <v>8.991559982299805</v>
      </c>
      <c r="E164" s="100">
        <v>9.008857727050781</v>
      </c>
      <c r="F164" s="100">
        <v>22.966256930569696</v>
      </c>
      <c r="G164" s="100" t="s">
        <v>58</v>
      </c>
      <c r="H164" s="100">
        <v>-2.866546945075868</v>
      </c>
      <c r="I164" s="100">
        <v>60.81344573070538</v>
      </c>
      <c r="J164" s="100" t="s">
        <v>61</v>
      </c>
      <c r="K164" s="100">
        <v>-0.46792355860686036</v>
      </c>
      <c r="L164" s="100">
        <v>0.42159993965384646</v>
      </c>
      <c r="M164" s="100">
        <v>-0.10915292748406459</v>
      </c>
      <c r="N164" s="100">
        <v>-0.13404332487200243</v>
      </c>
      <c r="O164" s="100">
        <v>-0.01905128649400796</v>
      </c>
      <c r="P164" s="100">
        <v>0.012091539721503048</v>
      </c>
      <c r="Q164" s="100">
        <v>-0.0021757311714523083</v>
      </c>
      <c r="R164" s="100">
        <v>-0.002060391612478898</v>
      </c>
      <c r="S164" s="100">
        <v>-0.0002705322261092382</v>
      </c>
      <c r="T164" s="100">
        <v>0.00017698086203841185</v>
      </c>
      <c r="U164" s="100">
        <v>-4.222764405815896E-05</v>
      </c>
      <c r="V164" s="100">
        <v>-7.60705464765108E-05</v>
      </c>
      <c r="W164" s="100">
        <v>-1.7465859554903575E-05</v>
      </c>
      <c r="X164" s="100">
        <v>67.5</v>
      </c>
    </row>
    <row r="165" s="100" customFormat="1" ht="12.75" hidden="1">
      <c r="A165" s="100" t="s">
        <v>125</v>
      </c>
    </row>
    <row r="166" spans="1:24" s="100" customFormat="1" ht="12.75" hidden="1">
      <c r="A166" s="100">
        <v>1931</v>
      </c>
      <c r="B166" s="100">
        <v>113.8</v>
      </c>
      <c r="C166" s="100">
        <v>129.2</v>
      </c>
      <c r="D166" s="100">
        <v>8.763895371098439</v>
      </c>
      <c r="E166" s="100">
        <v>9.245158360622314</v>
      </c>
      <c r="F166" s="100">
        <v>21.570522834182203</v>
      </c>
      <c r="G166" s="100" t="s">
        <v>59</v>
      </c>
      <c r="H166" s="100">
        <v>12.25861388518301</v>
      </c>
      <c r="I166" s="100">
        <v>58.55861388518301</v>
      </c>
      <c r="J166" s="100" t="s">
        <v>73</v>
      </c>
      <c r="K166" s="100">
        <v>0.5025900641026237</v>
      </c>
      <c r="M166" s="100" t="s">
        <v>68</v>
      </c>
      <c r="N166" s="100">
        <v>0.3086966084197988</v>
      </c>
      <c r="X166" s="100">
        <v>67.5</v>
      </c>
    </row>
    <row r="167" spans="1:24" s="100" customFormat="1" ht="12.75" hidden="1">
      <c r="A167" s="100">
        <v>1930</v>
      </c>
      <c r="B167" s="100">
        <v>100.31999969482422</v>
      </c>
      <c r="C167" s="100">
        <v>128.72000122070312</v>
      </c>
      <c r="D167" s="100">
        <v>9.338010787963867</v>
      </c>
      <c r="E167" s="100">
        <v>9.296707153320312</v>
      </c>
      <c r="F167" s="100">
        <v>18.455529789727887</v>
      </c>
      <c r="G167" s="100" t="s">
        <v>56</v>
      </c>
      <c r="H167" s="100">
        <v>14.175179799901834</v>
      </c>
      <c r="I167" s="100">
        <v>46.99517949472605</v>
      </c>
      <c r="J167" s="100" t="s">
        <v>62</v>
      </c>
      <c r="K167" s="100">
        <v>0.6348205397551396</v>
      </c>
      <c r="L167" s="100">
        <v>0.23799536978707195</v>
      </c>
      <c r="M167" s="100">
        <v>0.15028509527612444</v>
      </c>
      <c r="N167" s="100">
        <v>0.14019447541728752</v>
      </c>
      <c r="O167" s="100">
        <v>0.025495433938241756</v>
      </c>
      <c r="P167" s="100">
        <v>0.006827167323798587</v>
      </c>
      <c r="Q167" s="100">
        <v>0.003103529906526476</v>
      </c>
      <c r="R167" s="100">
        <v>0.0021579776117303896</v>
      </c>
      <c r="S167" s="100">
        <v>0.0003345012964669685</v>
      </c>
      <c r="T167" s="100">
        <v>0.00010043936531127826</v>
      </c>
      <c r="U167" s="100">
        <v>6.789974646522983E-05</v>
      </c>
      <c r="V167" s="100">
        <v>8.008054639092768E-05</v>
      </c>
      <c r="W167" s="100">
        <v>2.0851304472637255E-05</v>
      </c>
      <c r="X167" s="100">
        <v>67.5</v>
      </c>
    </row>
    <row r="168" spans="1:24" s="100" customFormat="1" ht="12.75" hidden="1">
      <c r="A168" s="100">
        <v>1929</v>
      </c>
      <c r="B168" s="100">
        <v>105.4800033569336</v>
      </c>
      <c r="C168" s="100">
        <v>115.27999877929688</v>
      </c>
      <c r="D168" s="100">
        <v>9.23361873626709</v>
      </c>
      <c r="E168" s="100">
        <v>9.842113494873047</v>
      </c>
      <c r="F168" s="100">
        <v>19.312696330099516</v>
      </c>
      <c r="G168" s="100" t="s">
        <v>57</v>
      </c>
      <c r="H168" s="100">
        <v>11.764646070027588</v>
      </c>
      <c r="I168" s="100">
        <v>49.74464942696118</v>
      </c>
      <c r="J168" s="100" t="s">
        <v>60</v>
      </c>
      <c r="K168" s="100">
        <v>0.01653055962881709</v>
      </c>
      <c r="L168" s="100">
        <v>0.0012966287061020709</v>
      </c>
      <c r="M168" s="100">
        <v>-0.005620179370474746</v>
      </c>
      <c r="N168" s="100">
        <v>-0.0014497971001952708</v>
      </c>
      <c r="O168" s="100">
        <v>0.0003888836896188684</v>
      </c>
      <c r="P168" s="100">
        <v>0.0001482507127000044</v>
      </c>
      <c r="Q168" s="100">
        <v>-0.00019737610146023402</v>
      </c>
      <c r="R168" s="100">
        <v>-0.00011653939863110412</v>
      </c>
      <c r="S168" s="100">
        <v>-1.746237290933047E-05</v>
      </c>
      <c r="T168" s="100">
        <v>1.0547172104998688E-05</v>
      </c>
      <c r="U168" s="100">
        <v>-9.693712658859677E-06</v>
      </c>
      <c r="V168" s="100">
        <v>-9.195556076620366E-06</v>
      </c>
      <c r="W168" s="100">
        <v>-1.7752032852446628E-06</v>
      </c>
      <c r="X168" s="100">
        <v>67.5</v>
      </c>
    </row>
    <row r="169" spans="1:24" s="100" customFormat="1" ht="12.75" hidden="1">
      <c r="A169" s="100">
        <v>1932</v>
      </c>
      <c r="B169" s="100">
        <v>126.37999725341797</v>
      </c>
      <c r="C169" s="100">
        <v>138.0800018310547</v>
      </c>
      <c r="D169" s="100">
        <v>8.722870826721191</v>
      </c>
      <c r="E169" s="100">
        <v>8.808523178100586</v>
      </c>
      <c r="F169" s="100">
        <v>20.724930071136516</v>
      </c>
      <c r="G169" s="100" t="s">
        <v>58</v>
      </c>
      <c r="H169" s="100">
        <v>-2.322457811408455</v>
      </c>
      <c r="I169" s="100">
        <v>56.557539442009514</v>
      </c>
      <c r="J169" s="100" t="s">
        <v>61</v>
      </c>
      <c r="K169" s="100">
        <v>-0.6346052775492534</v>
      </c>
      <c r="L169" s="100">
        <v>0.23799183766273085</v>
      </c>
      <c r="M169" s="100">
        <v>-0.15017997018909507</v>
      </c>
      <c r="N169" s="100">
        <v>-0.14018697880294267</v>
      </c>
      <c r="O169" s="100">
        <v>-0.02549246793025732</v>
      </c>
      <c r="P169" s="100">
        <v>0.006825557515201751</v>
      </c>
      <c r="Q169" s="100">
        <v>-0.003097247254462678</v>
      </c>
      <c r="R169" s="100">
        <v>-0.0021548285178399455</v>
      </c>
      <c r="S169" s="100">
        <v>-0.0003340451808819553</v>
      </c>
      <c r="T169" s="100">
        <v>9.988404910054429E-05</v>
      </c>
      <c r="U169" s="100">
        <v>-6.72042223742672E-05</v>
      </c>
      <c r="V169" s="100">
        <v>-7.955083694538513E-05</v>
      </c>
      <c r="W169" s="100">
        <v>-2.0775599907263304E-05</v>
      </c>
      <c r="X169" s="100">
        <v>67.5</v>
      </c>
    </row>
    <row r="170" s="100" customFormat="1" ht="12.75" hidden="1">
      <c r="A170" s="100" t="s">
        <v>131</v>
      </c>
    </row>
    <row r="171" spans="1:24" s="100" customFormat="1" ht="12.75" hidden="1">
      <c r="A171" s="100">
        <v>1931</v>
      </c>
      <c r="B171" s="100">
        <v>112.82</v>
      </c>
      <c r="C171" s="100">
        <v>123.32</v>
      </c>
      <c r="D171" s="100">
        <v>8.623238301466854</v>
      </c>
      <c r="E171" s="100">
        <v>9.195157332616292</v>
      </c>
      <c r="F171" s="100">
        <v>23.869470116520706</v>
      </c>
      <c r="G171" s="100" t="s">
        <v>59</v>
      </c>
      <c r="H171" s="100">
        <v>20.533945720243537</v>
      </c>
      <c r="I171" s="100">
        <v>65.85394572024353</v>
      </c>
      <c r="J171" s="100" t="s">
        <v>73</v>
      </c>
      <c r="K171" s="100">
        <v>0.583584457120122</v>
      </c>
      <c r="M171" s="100" t="s">
        <v>68</v>
      </c>
      <c r="N171" s="100">
        <v>0.3753424297114958</v>
      </c>
      <c r="X171" s="100">
        <v>67.5</v>
      </c>
    </row>
    <row r="172" spans="1:24" s="100" customFormat="1" ht="12.75" hidden="1">
      <c r="A172" s="100">
        <v>1930</v>
      </c>
      <c r="B172" s="100">
        <v>104.26000213623047</v>
      </c>
      <c r="C172" s="100">
        <v>123.66000366210938</v>
      </c>
      <c r="D172" s="100">
        <v>8.885310173034668</v>
      </c>
      <c r="E172" s="100">
        <v>9.074190139770508</v>
      </c>
      <c r="F172" s="100">
        <v>17.58389782499183</v>
      </c>
      <c r="G172" s="100" t="s">
        <v>56</v>
      </c>
      <c r="H172" s="100">
        <v>10.304739755850001</v>
      </c>
      <c r="I172" s="100">
        <v>47.06474189208047</v>
      </c>
      <c r="J172" s="100" t="s">
        <v>62</v>
      </c>
      <c r="K172" s="100">
        <v>0.654791550278387</v>
      </c>
      <c r="L172" s="100">
        <v>0.32878143809597205</v>
      </c>
      <c r="M172" s="100">
        <v>0.15501227033594833</v>
      </c>
      <c r="N172" s="100">
        <v>0.14802144333266337</v>
      </c>
      <c r="O172" s="100">
        <v>0.02629742069145114</v>
      </c>
      <c r="P172" s="100">
        <v>0.009431538529481273</v>
      </c>
      <c r="Q172" s="100">
        <v>0.0032010474739720385</v>
      </c>
      <c r="R172" s="100">
        <v>0.0022784507759396853</v>
      </c>
      <c r="S172" s="100">
        <v>0.00034503952602200704</v>
      </c>
      <c r="T172" s="100">
        <v>0.00013877819083134068</v>
      </c>
      <c r="U172" s="100">
        <v>7.00383670472481E-05</v>
      </c>
      <c r="V172" s="100">
        <v>8.455710099058418E-05</v>
      </c>
      <c r="W172" s="100">
        <v>2.1513736404488565E-05</v>
      </c>
      <c r="X172" s="100">
        <v>67.5</v>
      </c>
    </row>
    <row r="173" spans="1:24" s="100" customFormat="1" ht="12.75" hidden="1">
      <c r="A173" s="100">
        <v>1929</v>
      </c>
      <c r="B173" s="100">
        <v>109.27999877929688</v>
      </c>
      <c r="C173" s="100">
        <v>121.68000030517578</v>
      </c>
      <c r="D173" s="100">
        <v>9.209759712219238</v>
      </c>
      <c r="E173" s="100">
        <v>10.021659851074219</v>
      </c>
      <c r="F173" s="100">
        <v>18.813485143965657</v>
      </c>
      <c r="G173" s="100" t="s">
        <v>57</v>
      </c>
      <c r="H173" s="100">
        <v>6.812109251342314</v>
      </c>
      <c r="I173" s="100">
        <v>48.59210803063919</v>
      </c>
      <c r="J173" s="100" t="s">
        <v>60</v>
      </c>
      <c r="K173" s="100">
        <v>0.5262590943167469</v>
      </c>
      <c r="L173" s="100">
        <v>0.0017906807074899189</v>
      </c>
      <c r="M173" s="100">
        <v>-0.12562447008355407</v>
      </c>
      <c r="N173" s="100">
        <v>-0.0015306093247391126</v>
      </c>
      <c r="O173" s="100">
        <v>0.020965360645603438</v>
      </c>
      <c r="P173" s="100">
        <v>0.000204680093804217</v>
      </c>
      <c r="Q173" s="100">
        <v>-0.0026424284627632093</v>
      </c>
      <c r="R173" s="100">
        <v>-0.0001230264729549529</v>
      </c>
      <c r="S173" s="100">
        <v>0.00026040224428989687</v>
      </c>
      <c r="T173" s="100">
        <v>1.4560528244369783E-05</v>
      </c>
      <c r="U173" s="100">
        <v>-6.076396069144034E-05</v>
      </c>
      <c r="V173" s="100">
        <v>-9.70238873907493E-06</v>
      </c>
      <c r="W173" s="100">
        <v>1.576439431634736E-05</v>
      </c>
      <c r="X173" s="100">
        <v>67.5</v>
      </c>
    </row>
    <row r="174" spans="1:24" s="100" customFormat="1" ht="12.75" hidden="1">
      <c r="A174" s="100">
        <v>1932</v>
      </c>
      <c r="B174" s="100">
        <v>128.5800018310547</v>
      </c>
      <c r="C174" s="100">
        <v>150.8800048828125</v>
      </c>
      <c r="D174" s="100">
        <v>8.821724891662598</v>
      </c>
      <c r="E174" s="100">
        <v>9.05041217803955</v>
      </c>
      <c r="F174" s="100">
        <v>22.718246055169914</v>
      </c>
      <c r="G174" s="100" t="s">
        <v>58</v>
      </c>
      <c r="H174" s="100">
        <v>0.22816055846124073</v>
      </c>
      <c r="I174" s="100">
        <v>61.30816238951593</v>
      </c>
      <c r="J174" s="100" t="s">
        <v>61</v>
      </c>
      <c r="K174" s="100">
        <v>-0.3896194809873997</v>
      </c>
      <c r="L174" s="100">
        <v>0.3287765616631747</v>
      </c>
      <c r="M174" s="100">
        <v>-0.09081462696576668</v>
      </c>
      <c r="N174" s="100">
        <v>-0.1480135295213917</v>
      </c>
      <c r="O174" s="100">
        <v>-0.015874759463467322</v>
      </c>
      <c r="P174" s="100">
        <v>0.009429317318464261</v>
      </c>
      <c r="Q174" s="100">
        <v>-0.0018067309566733034</v>
      </c>
      <c r="R174" s="100">
        <v>-0.0022751269031270364</v>
      </c>
      <c r="S174" s="100">
        <v>-0.00022636904754465913</v>
      </c>
      <c r="T174" s="100">
        <v>0.00013801223593458995</v>
      </c>
      <c r="U174" s="100">
        <v>-3.482978523812832E-05</v>
      </c>
      <c r="V174" s="100">
        <v>-8.399861296883254E-05</v>
      </c>
      <c r="W174" s="100">
        <v>-1.4639833534590877E-05</v>
      </c>
      <c r="X174" s="100">
        <v>67.5</v>
      </c>
    </row>
    <row r="175" s="100" customFormat="1" ht="12.75" hidden="1">
      <c r="A175" s="100" t="s">
        <v>137</v>
      </c>
    </row>
    <row r="176" spans="1:24" s="100" customFormat="1" ht="12.75" hidden="1">
      <c r="A176" s="100">
        <v>1931</v>
      </c>
      <c r="B176" s="100">
        <v>109.52</v>
      </c>
      <c r="C176" s="100">
        <v>129.62</v>
      </c>
      <c r="D176" s="100">
        <v>8.710127123348704</v>
      </c>
      <c r="E176" s="100">
        <v>9.043900807699444</v>
      </c>
      <c r="F176" s="100">
        <v>23.81007963285571</v>
      </c>
      <c r="G176" s="100" t="s">
        <v>59</v>
      </c>
      <c r="H176" s="100">
        <v>23.00577258027387</v>
      </c>
      <c r="I176" s="100">
        <v>65.02577258027387</v>
      </c>
      <c r="J176" s="100" t="s">
        <v>73</v>
      </c>
      <c r="K176" s="100">
        <v>0.9847304665341421</v>
      </c>
      <c r="M176" s="100" t="s">
        <v>68</v>
      </c>
      <c r="N176" s="100">
        <v>0.6240736985656659</v>
      </c>
      <c r="X176" s="100">
        <v>67.5</v>
      </c>
    </row>
    <row r="177" spans="1:24" s="100" customFormat="1" ht="12.75" hidden="1">
      <c r="A177" s="100">
        <v>1930</v>
      </c>
      <c r="B177" s="100">
        <v>100.77999877929688</v>
      </c>
      <c r="C177" s="100">
        <v>123.68000030517578</v>
      </c>
      <c r="D177" s="100">
        <v>9.020462989807129</v>
      </c>
      <c r="E177" s="100">
        <v>9.242976188659668</v>
      </c>
      <c r="F177" s="100">
        <v>18.10747123455714</v>
      </c>
      <c r="G177" s="100" t="s">
        <v>56</v>
      </c>
      <c r="H177" s="100">
        <v>14.452980703828864</v>
      </c>
      <c r="I177" s="100">
        <v>47.73297948312574</v>
      </c>
      <c r="J177" s="100" t="s">
        <v>62</v>
      </c>
      <c r="K177" s="100">
        <v>0.854386653450627</v>
      </c>
      <c r="L177" s="100">
        <v>0.4279066318233101</v>
      </c>
      <c r="M177" s="100">
        <v>0.20226366248410316</v>
      </c>
      <c r="N177" s="100">
        <v>0.17142485289765355</v>
      </c>
      <c r="O177" s="100">
        <v>0.03431351943997145</v>
      </c>
      <c r="P177" s="100">
        <v>0.012275079251313622</v>
      </c>
      <c r="Q177" s="100">
        <v>0.004176849995761416</v>
      </c>
      <c r="R177" s="100">
        <v>0.002638698446482557</v>
      </c>
      <c r="S177" s="100">
        <v>0.0004502069247563878</v>
      </c>
      <c r="T177" s="100">
        <v>0.00018061351969558915</v>
      </c>
      <c r="U177" s="100">
        <v>9.138867013715733E-05</v>
      </c>
      <c r="V177" s="100">
        <v>9.792406605459622E-05</v>
      </c>
      <c r="W177" s="100">
        <v>2.806871692694228E-05</v>
      </c>
      <c r="X177" s="100">
        <v>67.5</v>
      </c>
    </row>
    <row r="178" spans="1:24" s="100" customFormat="1" ht="12.75" hidden="1">
      <c r="A178" s="100">
        <v>1929</v>
      </c>
      <c r="B178" s="100">
        <v>103.58000183105469</v>
      </c>
      <c r="C178" s="100">
        <v>120.68000030517578</v>
      </c>
      <c r="D178" s="100">
        <v>9.307815551757812</v>
      </c>
      <c r="E178" s="100">
        <v>10.165392875671387</v>
      </c>
      <c r="F178" s="100">
        <v>17.98397850265414</v>
      </c>
      <c r="G178" s="100" t="s">
        <v>57</v>
      </c>
      <c r="H178" s="100">
        <v>9.869278226531868</v>
      </c>
      <c r="I178" s="100">
        <v>45.949280057586556</v>
      </c>
      <c r="J178" s="100" t="s">
        <v>60</v>
      </c>
      <c r="K178" s="100">
        <v>0.5025732026671565</v>
      </c>
      <c r="L178" s="100">
        <v>0.0023303637761278155</v>
      </c>
      <c r="M178" s="100">
        <v>-0.12082817941918637</v>
      </c>
      <c r="N178" s="100">
        <v>-0.001772628627697643</v>
      </c>
      <c r="O178" s="100">
        <v>0.01988359953002859</v>
      </c>
      <c r="P178" s="100">
        <v>0.000266418977819363</v>
      </c>
      <c r="Q178" s="100">
        <v>-0.002582103359312086</v>
      </c>
      <c r="R178" s="100">
        <v>-0.0001424789426485796</v>
      </c>
      <c r="S178" s="100">
        <v>0.00023553776015743878</v>
      </c>
      <c r="T178" s="100">
        <v>1.895519811346869E-05</v>
      </c>
      <c r="U178" s="100">
        <v>-6.201375319318506E-05</v>
      </c>
      <c r="V178" s="100">
        <v>-1.1237671596805406E-05</v>
      </c>
      <c r="W178" s="100">
        <v>1.3890111315220892E-05</v>
      </c>
      <c r="X178" s="100">
        <v>67.5</v>
      </c>
    </row>
    <row r="179" spans="1:24" s="100" customFormat="1" ht="12.75" hidden="1">
      <c r="A179" s="100">
        <v>1932</v>
      </c>
      <c r="B179" s="100">
        <v>138.9199981689453</v>
      </c>
      <c r="C179" s="100">
        <v>155.22000122070312</v>
      </c>
      <c r="D179" s="100">
        <v>8.478680610656738</v>
      </c>
      <c r="E179" s="100">
        <v>8.76887321472168</v>
      </c>
      <c r="F179" s="100">
        <v>24.193313814552422</v>
      </c>
      <c r="G179" s="100" t="s">
        <v>58</v>
      </c>
      <c r="H179" s="100">
        <v>-3.460106049933316</v>
      </c>
      <c r="I179" s="100">
        <v>67.959892119012</v>
      </c>
      <c r="J179" s="100" t="s">
        <v>61</v>
      </c>
      <c r="K179" s="100">
        <v>-0.6909390201424719</v>
      </c>
      <c r="L179" s="100">
        <v>0.4279002862385591</v>
      </c>
      <c r="M179" s="100">
        <v>-0.16220709053468688</v>
      </c>
      <c r="N179" s="100">
        <v>-0.17141568766810822</v>
      </c>
      <c r="O179" s="100">
        <v>-0.02796533722462051</v>
      </c>
      <c r="P179" s="100">
        <v>0.012272187724863399</v>
      </c>
      <c r="Q179" s="100">
        <v>-0.003283111044256862</v>
      </c>
      <c r="R179" s="100">
        <v>-0.002634848998020798</v>
      </c>
      <c r="S179" s="100">
        <v>-0.00038367725843294477</v>
      </c>
      <c r="T179" s="100">
        <v>0.00017961610162039516</v>
      </c>
      <c r="U179" s="100">
        <v>-6.712811217614332E-05</v>
      </c>
      <c r="V179" s="100">
        <v>-9.727711678368801E-05</v>
      </c>
      <c r="W179" s="100">
        <v>-2.439093433174688E-05</v>
      </c>
      <c r="X179" s="100">
        <v>67.5</v>
      </c>
    </row>
    <row r="180" s="100" customFormat="1" ht="12.75" hidden="1">
      <c r="A180" s="100" t="s">
        <v>143</v>
      </c>
    </row>
    <row r="181" spans="1:24" s="100" customFormat="1" ht="12.75" hidden="1">
      <c r="A181" s="100">
        <v>1931</v>
      </c>
      <c r="B181" s="100">
        <v>118.68</v>
      </c>
      <c r="C181" s="100">
        <v>117.48</v>
      </c>
      <c r="D181" s="100">
        <v>8.632360425312338</v>
      </c>
      <c r="E181" s="100">
        <v>9.178504985096438</v>
      </c>
      <c r="F181" s="100">
        <v>24.48575964895283</v>
      </c>
      <c r="G181" s="100" t="s">
        <v>59</v>
      </c>
      <c r="H181" s="100">
        <v>16.3194738651636</v>
      </c>
      <c r="I181" s="100">
        <v>67.49947386516361</v>
      </c>
      <c r="J181" s="100" t="s">
        <v>73</v>
      </c>
      <c r="K181" s="100">
        <v>0.7772883380355305</v>
      </c>
      <c r="M181" s="100" t="s">
        <v>68</v>
      </c>
      <c r="N181" s="100">
        <v>0.5394654211579736</v>
      </c>
      <c r="X181" s="100">
        <v>67.5</v>
      </c>
    </row>
    <row r="182" spans="1:24" s="100" customFormat="1" ht="12.75" hidden="1">
      <c r="A182" s="100">
        <v>1930</v>
      </c>
      <c r="B182" s="100">
        <v>103.54000091552734</v>
      </c>
      <c r="C182" s="100">
        <v>133.24000549316406</v>
      </c>
      <c r="D182" s="100">
        <v>8.75705623626709</v>
      </c>
      <c r="E182" s="100">
        <v>8.956979751586914</v>
      </c>
      <c r="F182" s="100">
        <v>16.20504749561089</v>
      </c>
      <c r="G182" s="100" t="s">
        <v>56</v>
      </c>
      <c r="H182" s="100">
        <v>7.968050972681667</v>
      </c>
      <c r="I182" s="100">
        <v>44.00805188820901</v>
      </c>
      <c r="J182" s="100" t="s">
        <v>62</v>
      </c>
      <c r="K182" s="100">
        <v>0.670111967289582</v>
      </c>
      <c r="L182" s="100">
        <v>0.5398035261356527</v>
      </c>
      <c r="M182" s="100">
        <v>0.1586395569535017</v>
      </c>
      <c r="N182" s="100">
        <v>0.10347170314689146</v>
      </c>
      <c r="O182" s="100">
        <v>0.02691276118066277</v>
      </c>
      <c r="P182" s="100">
        <v>0.015485114606206843</v>
      </c>
      <c r="Q182" s="100">
        <v>0.0032760060279366063</v>
      </c>
      <c r="R182" s="100">
        <v>0.0015927061862930528</v>
      </c>
      <c r="S182" s="100">
        <v>0.0003530911377891874</v>
      </c>
      <c r="T182" s="100">
        <v>0.0002278461739113091</v>
      </c>
      <c r="U182" s="100">
        <v>7.167790067572953E-05</v>
      </c>
      <c r="V182" s="100">
        <v>5.910220375512214E-05</v>
      </c>
      <c r="W182" s="100">
        <v>2.2012780142095187E-05</v>
      </c>
      <c r="X182" s="100">
        <v>67.5</v>
      </c>
    </row>
    <row r="183" spans="1:24" s="100" customFormat="1" ht="12.75" hidden="1">
      <c r="A183" s="100">
        <v>1929</v>
      </c>
      <c r="B183" s="100">
        <v>109.81999969482422</v>
      </c>
      <c r="C183" s="100">
        <v>117.5199966430664</v>
      </c>
      <c r="D183" s="100">
        <v>9.281532287597656</v>
      </c>
      <c r="E183" s="100">
        <v>9.646822929382324</v>
      </c>
      <c r="F183" s="100">
        <v>20.69591676157687</v>
      </c>
      <c r="G183" s="100" t="s">
        <v>57</v>
      </c>
      <c r="H183" s="100">
        <v>10.721968742962979</v>
      </c>
      <c r="I183" s="100">
        <v>53.0419684377872</v>
      </c>
      <c r="J183" s="100" t="s">
        <v>60</v>
      </c>
      <c r="K183" s="100">
        <v>0.2128214210138009</v>
      </c>
      <c r="L183" s="100">
        <v>0.00293839868383126</v>
      </c>
      <c r="M183" s="100">
        <v>-0.05208861137726222</v>
      </c>
      <c r="N183" s="100">
        <v>-0.0010700509204274174</v>
      </c>
      <c r="O183" s="100">
        <v>0.008271381888570566</v>
      </c>
      <c r="P183" s="100">
        <v>0.0003360904663829228</v>
      </c>
      <c r="Q183" s="100">
        <v>-0.0011564356744334279</v>
      </c>
      <c r="R183" s="100">
        <v>-8.600024978632093E-05</v>
      </c>
      <c r="S183" s="100">
        <v>8.561393605166316E-05</v>
      </c>
      <c r="T183" s="100">
        <v>2.3924016744696206E-05</v>
      </c>
      <c r="U183" s="100">
        <v>-3.054996581283168E-05</v>
      </c>
      <c r="V183" s="100">
        <v>-6.783677625224037E-06</v>
      </c>
      <c r="W183" s="100">
        <v>4.631746602572706E-06</v>
      </c>
      <c r="X183" s="100">
        <v>67.5</v>
      </c>
    </row>
    <row r="184" spans="1:24" s="100" customFormat="1" ht="12.75" hidden="1">
      <c r="A184" s="100">
        <v>1932</v>
      </c>
      <c r="B184" s="100">
        <v>140.60000610351562</v>
      </c>
      <c r="C184" s="100">
        <v>149.1999969482422</v>
      </c>
      <c r="D184" s="100">
        <v>8.756160736083984</v>
      </c>
      <c r="E184" s="100">
        <v>8.923561096191406</v>
      </c>
      <c r="F184" s="100">
        <v>23.73681545133801</v>
      </c>
      <c r="G184" s="100" t="s">
        <v>58</v>
      </c>
      <c r="H184" s="100">
        <v>-8.530872473498306</v>
      </c>
      <c r="I184" s="100">
        <v>64.56913363001732</v>
      </c>
      <c r="J184" s="100" t="s">
        <v>61</v>
      </c>
      <c r="K184" s="100">
        <v>-0.6354188315295513</v>
      </c>
      <c r="L184" s="100">
        <v>0.5397955285491528</v>
      </c>
      <c r="M184" s="100">
        <v>-0.14984420440975307</v>
      </c>
      <c r="N184" s="100">
        <v>-0.10346617004193263</v>
      </c>
      <c r="O184" s="100">
        <v>-0.025610172901033207</v>
      </c>
      <c r="P184" s="100">
        <v>0.015481466906135445</v>
      </c>
      <c r="Q184" s="100">
        <v>-0.0030651055489125793</v>
      </c>
      <c r="R184" s="100">
        <v>-0.0015903826435461532</v>
      </c>
      <c r="S184" s="100">
        <v>-0.00034255452929278957</v>
      </c>
      <c r="T184" s="100">
        <v>0.00022658667301679946</v>
      </c>
      <c r="U184" s="100">
        <v>-6.484150703148842E-05</v>
      </c>
      <c r="V184" s="100">
        <v>-5.8711601976006485E-05</v>
      </c>
      <c r="W184" s="100">
        <v>-2.1519977067687048E-05</v>
      </c>
      <c r="X184" s="100">
        <v>67.5</v>
      </c>
    </row>
    <row r="185" s="100" customFormat="1" ht="12.75" hidden="1">
      <c r="A185" s="100" t="s">
        <v>149</v>
      </c>
    </row>
    <row r="186" spans="1:24" s="100" customFormat="1" ht="12.75" hidden="1">
      <c r="A186" s="100">
        <v>1931</v>
      </c>
      <c r="B186" s="100">
        <v>117.36</v>
      </c>
      <c r="C186" s="100">
        <v>113.66</v>
      </c>
      <c r="D186" s="100">
        <v>8.621438052089987</v>
      </c>
      <c r="E186" s="100">
        <v>9.320065609851792</v>
      </c>
      <c r="F186" s="100">
        <v>23.184036847081966</v>
      </c>
      <c r="G186" s="100" t="s">
        <v>59</v>
      </c>
      <c r="H186" s="100">
        <v>14.128455254961239</v>
      </c>
      <c r="I186" s="100">
        <v>63.98845525496124</v>
      </c>
      <c r="J186" s="100" t="s">
        <v>73</v>
      </c>
      <c r="K186" s="100">
        <v>0.8465604432544266</v>
      </c>
      <c r="M186" s="100" t="s">
        <v>68</v>
      </c>
      <c r="N186" s="100">
        <v>0.625726169098122</v>
      </c>
      <c r="X186" s="100">
        <v>67.5</v>
      </c>
    </row>
    <row r="187" spans="1:24" s="100" customFormat="1" ht="12.75" hidden="1">
      <c r="A187" s="100">
        <v>1930</v>
      </c>
      <c r="B187" s="100">
        <v>106.73999786376953</v>
      </c>
      <c r="C187" s="100">
        <v>128.63999938964844</v>
      </c>
      <c r="D187" s="100">
        <v>9.255586624145508</v>
      </c>
      <c r="E187" s="100">
        <v>9.376243591308594</v>
      </c>
      <c r="F187" s="100">
        <v>16.671525673947176</v>
      </c>
      <c r="G187" s="100" t="s">
        <v>56</v>
      </c>
      <c r="H187" s="100">
        <v>3.6020087669179404</v>
      </c>
      <c r="I187" s="100">
        <v>42.84200663068747</v>
      </c>
      <c r="J187" s="100" t="s">
        <v>62</v>
      </c>
      <c r="K187" s="100">
        <v>0.6245923195097515</v>
      </c>
      <c r="L187" s="100">
        <v>0.6554343611232804</v>
      </c>
      <c r="M187" s="100">
        <v>0.14786354167095075</v>
      </c>
      <c r="N187" s="100">
        <v>0.06319671915344584</v>
      </c>
      <c r="O187" s="100">
        <v>0.025084631194837993</v>
      </c>
      <c r="P187" s="100">
        <v>0.018802234506524337</v>
      </c>
      <c r="Q187" s="100">
        <v>0.0030534602803654566</v>
      </c>
      <c r="R187" s="100">
        <v>0.000972759355552688</v>
      </c>
      <c r="S187" s="100">
        <v>0.0003290961058891439</v>
      </c>
      <c r="T187" s="100">
        <v>0.00027665761443864735</v>
      </c>
      <c r="U187" s="100">
        <v>6.680642058567895E-05</v>
      </c>
      <c r="V187" s="100">
        <v>3.60934604504693E-05</v>
      </c>
      <c r="W187" s="100">
        <v>2.0517082020035512E-05</v>
      </c>
      <c r="X187" s="100">
        <v>67.5</v>
      </c>
    </row>
    <row r="188" spans="1:24" s="100" customFormat="1" ht="12.75" hidden="1">
      <c r="A188" s="100">
        <v>1929</v>
      </c>
      <c r="B188" s="100">
        <v>108.5199966430664</v>
      </c>
      <c r="C188" s="100">
        <v>113.62000274658203</v>
      </c>
      <c r="D188" s="100">
        <v>9.130633354187012</v>
      </c>
      <c r="E188" s="100">
        <v>9.823766708374023</v>
      </c>
      <c r="F188" s="100">
        <v>19.859367226985775</v>
      </c>
      <c r="G188" s="100" t="s">
        <v>57</v>
      </c>
      <c r="H188" s="100">
        <v>10.716308752304059</v>
      </c>
      <c r="I188" s="100">
        <v>51.736305395370465</v>
      </c>
      <c r="J188" s="100" t="s">
        <v>60</v>
      </c>
      <c r="K188" s="100">
        <v>0.1288615464467729</v>
      </c>
      <c r="L188" s="100">
        <v>0.0035670904917596024</v>
      </c>
      <c r="M188" s="100">
        <v>-0.03214834865580589</v>
      </c>
      <c r="N188" s="100">
        <v>-0.0006536220770170457</v>
      </c>
      <c r="O188" s="100">
        <v>0.004910094298883115</v>
      </c>
      <c r="P188" s="100">
        <v>0.00040806868069901965</v>
      </c>
      <c r="Q188" s="100">
        <v>-0.0007418276668875877</v>
      </c>
      <c r="R188" s="100">
        <v>-5.252172271731916E-05</v>
      </c>
      <c r="S188" s="100">
        <v>4.250663929067408E-05</v>
      </c>
      <c r="T188" s="100">
        <v>2.90531947394422E-05</v>
      </c>
      <c r="U188" s="100">
        <v>-2.133071719864821E-05</v>
      </c>
      <c r="V188" s="100">
        <v>-4.1426553362494E-06</v>
      </c>
      <c r="W188" s="100">
        <v>1.9788824002324084E-06</v>
      </c>
      <c r="X188" s="100">
        <v>67.5</v>
      </c>
    </row>
    <row r="189" spans="1:24" s="100" customFormat="1" ht="12.75" hidden="1">
      <c r="A189" s="100">
        <v>1932</v>
      </c>
      <c r="B189" s="100">
        <v>144.8800048828125</v>
      </c>
      <c r="C189" s="100">
        <v>141.3800048828125</v>
      </c>
      <c r="D189" s="100">
        <v>8.822739601135254</v>
      </c>
      <c r="E189" s="100">
        <v>9.242093086242676</v>
      </c>
      <c r="F189" s="100">
        <v>24.111624678247342</v>
      </c>
      <c r="G189" s="100" t="s">
        <v>58</v>
      </c>
      <c r="H189" s="100">
        <v>-12.274565144032678</v>
      </c>
      <c r="I189" s="100">
        <v>65.10543973877982</v>
      </c>
      <c r="J189" s="100" t="s">
        <v>61</v>
      </c>
      <c r="K189" s="100">
        <v>-0.6111548637112509</v>
      </c>
      <c r="L189" s="100">
        <v>0.6554246544085035</v>
      </c>
      <c r="M189" s="100">
        <v>-0.14432640310830772</v>
      </c>
      <c r="N189" s="100">
        <v>-0.06319333896812182</v>
      </c>
      <c r="O189" s="100">
        <v>-0.024599384060523036</v>
      </c>
      <c r="P189" s="100">
        <v>0.01879780578658496</v>
      </c>
      <c r="Q189" s="100">
        <v>-0.002961977615784699</v>
      </c>
      <c r="R189" s="100">
        <v>-0.0009713404307749605</v>
      </c>
      <c r="S189" s="100">
        <v>-0.0003263394437202024</v>
      </c>
      <c r="T189" s="100">
        <v>0.00027512787481881094</v>
      </c>
      <c r="U189" s="100">
        <v>-6.330954379287472E-05</v>
      </c>
      <c r="V189" s="100">
        <v>-3.585493402663901E-05</v>
      </c>
      <c r="W189" s="100">
        <v>-2.0421426959517664E-05</v>
      </c>
      <c r="X189" s="100">
        <v>67.5</v>
      </c>
    </row>
    <row r="190" spans="1:14" s="100" customFormat="1" ht="12.75">
      <c r="A190" s="100" t="s">
        <v>155</v>
      </c>
      <c r="E190" s="98" t="s">
        <v>106</v>
      </c>
      <c r="F190" s="101">
        <f>MIN(F161:F189)</f>
        <v>16.20504749561089</v>
      </c>
      <c r="G190" s="101"/>
      <c r="H190" s="101"/>
      <c r="I190" s="114"/>
      <c r="J190" s="114" t="s">
        <v>158</v>
      </c>
      <c r="K190" s="101">
        <f>AVERAGE(K188,K183,K178,K173,K168,K163)</f>
        <v>0.33114023580753793</v>
      </c>
      <c r="L190" s="101">
        <f>AVERAGE(L188,L183,L178,L173,L168,L163)</f>
        <v>0.002369798361676924</v>
      </c>
      <c r="M190" s="114" t="s">
        <v>108</v>
      </c>
      <c r="N190" s="101" t="e">
        <f>Mittelwert(K186,K181,K176,K171,K166,K161)</f>
        <v>#NAME?</v>
      </c>
    </row>
    <row r="191" spans="5:14" s="100" customFormat="1" ht="12.75">
      <c r="E191" s="98" t="s">
        <v>107</v>
      </c>
      <c r="F191" s="101">
        <f>MAX(F161:F189)</f>
        <v>26.3019117909239</v>
      </c>
      <c r="G191" s="101"/>
      <c r="H191" s="101"/>
      <c r="I191" s="114"/>
      <c r="J191" s="114" t="s">
        <v>159</v>
      </c>
      <c r="K191" s="101">
        <f>AVERAGE(K189,K184,K179,K174,K169,K164)</f>
        <v>-0.5716101720877979</v>
      </c>
      <c r="L191" s="101">
        <f>AVERAGE(L189,L184,L179,L174,L169,L164)</f>
        <v>0.4352481346959945</v>
      </c>
      <c r="M191" s="101"/>
      <c r="N191" s="101"/>
    </row>
    <row r="192" spans="5:14" s="100" customFormat="1" ht="12.75">
      <c r="E192" s="98"/>
      <c r="F192" s="101"/>
      <c r="G192" s="101"/>
      <c r="H192" s="101"/>
      <c r="I192" s="101"/>
      <c r="J192" s="114" t="s">
        <v>112</v>
      </c>
      <c r="K192" s="101">
        <f>ABS(K190/$G$33)</f>
        <v>0.2069626473797112</v>
      </c>
      <c r="L192" s="101">
        <f>ABS(L190/$H$33)</f>
        <v>0.0065827732268803445</v>
      </c>
      <c r="M192" s="114" t="s">
        <v>111</v>
      </c>
      <c r="N192" s="101">
        <f>K192+L192+L193+K193</f>
        <v>0.810354011659655</v>
      </c>
    </row>
    <row r="193" spans="5:14" s="100" customFormat="1" ht="12.75">
      <c r="E193" s="98"/>
      <c r="F193" s="101"/>
      <c r="G193" s="101"/>
      <c r="H193" s="101"/>
      <c r="I193" s="101"/>
      <c r="J193" s="101"/>
      <c r="K193" s="101">
        <f>ABS(K191/$G$34)</f>
        <v>0.324778506868067</v>
      </c>
      <c r="L193" s="101">
        <f>ABS(L191/$H$34)</f>
        <v>0.2720300841849965</v>
      </c>
      <c r="M193" s="101"/>
      <c r="N193" s="101"/>
    </row>
    <row r="194" s="100" customFormat="1" ht="12.75"/>
    <row r="195" s="100" customFormat="1" ht="12.75" hidden="1">
      <c r="A195" s="100" t="s">
        <v>120</v>
      </c>
    </row>
    <row r="196" spans="1:24" s="100" customFormat="1" ht="12.75" hidden="1">
      <c r="A196" s="100">
        <v>1931</v>
      </c>
      <c r="B196" s="100">
        <v>114.76</v>
      </c>
      <c r="C196" s="100">
        <v>127.56</v>
      </c>
      <c r="D196" s="100">
        <v>9.063349929275896</v>
      </c>
      <c r="E196" s="100">
        <v>9.534546095564272</v>
      </c>
      <c r="F196" s="100">
        <v>19.793905093735486</v>
      </c>
      <c r="G196" s="100" t="s">
        <v>59</v>
      </c>
      <c r="H196" s="100">
        <v>4.7022034935212815</v>
      </c>
      <c r="I196" s="100">
        <v>51.96220349352129</v>
      </c>
      <c r="J196" s="100" t="s">
        <v>73</v>
      </c>
      <c r="K196" s="100">
        <v>0.798222643972316</v>
      </c>
      <c r="M196" s="100" t="s">
        <v>68</v>
      </c>
      <c r="N196" s="100">
        <v>0.5906881389166824</v>
      </c>
      <c r="X196" s="100">
        <v>67.5</v>
      </c>
    </row>
    <row r="197" spans="1:24" s="100" customFormat="1" ht="12.75" hidden="1">
      <c r="A197" s="100">
        <v>1929</v>
      </c>
      <c r="B197" s="100">
        <v>110.44000244140625</v>
      </c>
      <c r="C197" s="100">
        <v>119.94000244140625</v>
      </c>
      <c r="D197" s="100">
        <v>9.321008682250977</v>
      </c>
      <c r="E197" s="100">
        <v>9.882185935974121</v>
      </c>
      <c r="F197" s="100">
        <v>20.400481306597058</v>
      </c>
      <c r="G197" s="100" t="s">
        <v>56</v>
      </c>
      <c r="H197" s="100">
        <v>9.124708806745403</v>
      </c>
      <c r="I197" s="100">
        <v>52.06471124815165</v>
      </c>
      <c r="J197" s="100" t="s">
        <v>62</v>
      </c>
      <c r="K197" s="100">
        <v>0.6269635026238759</v>
      </c>
      <c r="L197" s="100">
        <v>0.603293223822586</v>
      </c>
      <c r="M197" s="100">
        <v>0.14842525472109325</v>
      </c>
      <c r="N197" s="100">
        <v>0.13490437879910164</v>
      </c>
      <c r="O197" s="100">
        <v>0.025180125294498167</v>
      </c>
      <c r="P197" s="100">
        <v>0.01730663222729391</v>
      </c>
      <c r="Q197" s="100">
        <v>0.003064909482533826</v>
      </c>
      <c r="R197" s="100">
        <v>0.0020765463615243685</v>
      </c>
      <c r="S197" s="100">
        <v>0.00033034747491521435</v>
      </c>
      <c r="T197" s="100">
        <v>0.00025465719866213046</v>
      </c>
      <c r="U197" s="100">
        <v>6.703113710446949E-05</v>
      </c>
      <c r="V197" s="100">
        <v>7.70732985852179E-05</v>
      </c>
      <c r="W197" s="100">
        <v>2.0601959727742954E-05</v>
      </c>
      <c r="X197" s="100">
        <v>67.5</v>
      </c>
    </row>
    <row r="198" spans="1:24" s="100" customFormat="1" ht="12.75" hidden="1">
      <c r="A198" s="100">
        <v>1932</v>
      </c>
      <c r="B198" s="100">
        <v>131.17999267578125</v>
      </c>
      <c r="C198" s="100">
        <v>158.8800048828125</v>
      </c>
      <c r="D198" s="100">
        <v>8.991559982299805</v>
      </c>
      <c r="E198" s="100">
        <v>9.008857727050781</v>
      </c>
      <c r="F198" s="100">
        <v>22.966256930569696</v>
      </c>
      <c r="G198" s="100" t="s">
        <v>57</v>
      </c>
      <c r="H198" s="100">
        <v>-2.866546945075868</v>
      </c>
      <c r="I198" s="100">
        <v>60.81344573070538</v>
      </c>
      <c r="J198" s="100" t="s">
        <v>60</v>
      </c>
      <c r="K198" s="100">
        <v>0.29326867690588043</v>
      </c>
      <c r="L198" s="100">
        <v>-0.003281198996395606</v>
      </c>
      <c r="M198" s="100">
        <v>-0.06793158494521341</v>
      </c>
      <c r="N198" s="100">
        <v>-0.0013948945305301346</v>
      </c>
      <c r="O198" s="100">
        <v>0.012017651349310245</v>
      </c>
      <c r="P198" s="100">
        <v>-0.00037558820180644346</v>
      </c>
      <c r="Q198" s="100">
        <v>-0.0013307687073864627</v>
      </c>
      <c r="R198" s="100">
        <v>-0.0001121493116886025</v>
      </c>
      <c r="S198" s="100">
        <v>0.00017692018387182126</v>
      </c>
      <c r="T198" s="100">
        <v>-2.6756582724794632E-05</v>
      </c>
      <c r="U198" s="100">
        <v>-2.4224183975083456E-05</v>
      </c>
      <c r="V198" s="100">
        <v>-8.846581654018358E-06</v>
      </c>
      <c r="W198" s="100">
        <v>1.1602622876250156E-05</v>
      </c>
      <c r="X198" s="100">
        <v>67.5</v>
      </c>
    </row>
    <row r="199" spans="1:24" s="100" customFormat="1" ht="12.75" hidden="1">
      <c r="A199" s="100">
        <v>1930</v>
      </c>
      <c r="B199" s="100">
        <v>113.5199966430664</v>
      </c>
      <c r="C199" s="100">
        <v>123.12000274658203</v>
      </c>
      <c r="D199" s="100">
        <v>8.763813018798828</v>
      </c>
      <c r="E199" s="100">
        <v>9.252503395080566</v>
      </c>
      <c r="F199" s="100">
        <v>25.631060738158254</v>
      </c>
      <c r="G199" s="100" t="s">
        <v>58</v>
      </c>
      <c r="H199" s="100">
        <v>23.56180442674291</v>
      </c>
      <c r="I199" s="100">
        <v>69.58180106980932</v>
      </c>
      <c r="J199" s="100" t="s">
        <v>61</v>
      </c>
      <c r="K199" s="100">
        <v>0.5541450322508298</v>
      </c>
      <c r="L199" s="100">
        <v>-0.6032843008428074</v>
      </c>
      <c r="M199" s="100">
        <v>0.1319672535360673</v>
      </c>
      <c r="N199" s="100">
        <v>-0.13489716708819427</v>
      </c>
      <c r="O199" s="100">
        <v>0.022127240358730864</v>
      </c>
      <c r="P199" s="100">
        <v>-0.01730255624332636</v>
      </c>
      <c r="Q199" s="100">
        <v>0.0027609282467254974</v>
      </c>
      <c r="R199" s="100">
        <v>-0.0020735156916329004</v>
      </c>
      <c r="S199" s="100">
        <v>0.00027897796099623915</v>
      </c>
      <c r="T199" s="100">
        <v>-0.00025324765371338584</v>
      </c>
      <c r="U199" s="100">
        <v>6.250089801162458E-05</v>
      </c>
      <c r="V199" s="100">
        <v>-7.656390368734432E-05</v>
      </c>
      <c r="W199" s="100">
        <v>1.7024097245230336E-05</v>
      </c>
      <c r="X199" s="100">
        <v>67.5</v>
      </c>
    </row>
    <row r="200" s="100" customFormat="1" ht="12.75" hidden="1">
      <c r="A200" s="100" t="s">
        <v>126</v>
      </c>
    </row>
    <row r="201" spans="1:24" s="100" customFormat="1" ht="12.75" hidden="1">
      <c r="A201" s="100">
        <v>1931</v>
      </c>
      <c r="B201" s="100">
        <v>113.8</v>
      </c>
      <c r="C201" s="100">
        <v>129.2</v>
      </c>
      <c r="D201" s="100">
        <v>8.763895371098439</v>
      </c>
      <c r="E201" s="100">
        <v>9.245158360622314</v>
      </c>
      <c r="F201" s="100">
        <v>20.380926521030347</v>
      </c>
      <c r="G201" s="100" t="s">
        <v>59</v>
      </c>
      <c r="H201" s="100">
        <v>9.029155252372007</v>
      </c>
      <c r="I201" s="100">
        <v>55.329155252372004</v>
      </c>
      <c r="J201" s="100" t="s">
        <v>73</v>
      </c>
      <c r="K201" s="100">
        <v>0.46160885313918226</v>
      </c>
      <c r="M201" s="100" t="s">
        <v>68</v>
      </c>
      <c r="N201" s="100">
        <v>0.3458803944163234</v>
      </c>
      <c r="X201" s="100">
        <v>67.5</v>
      </c>
    </row>
    <row r="202" spans="1:24" s="100" customFormat="1" ht="12.75" hidden="1">
      <c r="A202" s="100">
        <v>1929</v>
      </c>
      <c r="B202" s="100">
        <v>105.4800033569336</v>
      </c>
      <c r="C202" s="100">
        <v>115.27999877929688</v>
      </c>
      <c r="D202" s="100">
        <v>9.23361873626709</v>
      </c>
      <c r="E202" s="100">
        <v>9.842113494873047</v>
      </c>
      <c r="F202" s="100">
        <v>19.352154853781236</v>
      </c>
      <c r="G202" s="100" t="s">
        <v>56</v>
      </c>
      <c r="H202" s="100">
        <v>11.866281304896027</v>
      </c>
      <c r="I202" s="100">
        <v>49.84628466182962</v>
      </c>
      <c r="J202" s="100" t="s">
        <v>62</v>
      </c>
      <c r="K202" s="100">
        <v>0.48455670798047507</v>
      </c>
      <c r="L202" s="100">
        <v>0.4397974781849479</v>
      </c>
      <c r="M202" s="100">
        <v>0.11471211423356584</v>
      </c>
      <c r="N202" s="100">
        <v>0.1403020974778036</v>
      </c>
      <c r="O202" s="100">
        <v>0.019460736886443907</v>
      </c>
      <c r="P202" s="100">
        <v>0.012616500455335564</v>
      </c>
      <c r="Q202" s="100">
        <v>0.002368740476089814</v>
      </c>
      <c r="R202" s="100">
        <v>0.002159641398242978</v>
      </c>
      <c r="S202" s="100">
        <v>0.00025532639732214795</v>
      </c>
      <c r="T202" s="100">
        <v>0.00018564405790744807</v>
      </c>
      <c r="U202" s="100">
        <v>5.180507468803906E-05</v>
      </c>
      <c r="V202" s="100">
        <v>8.015599430812144E-05</v>
      </c>
      <c r="W202" s="100">
        <v>1.592205644814824E-05</v>
      </c>
      <c r="X202" s="100">
        <v>67.5</v>
      </c>
    </row>
    <row r="203" spans="1:24" s="100" customFormat="1" ht="12.75" hidden="1">
      <c r="A203" s="100">
        <v>1932</v>
      </c>
      <c r="B203" s="100">
        <v>126.37999725341797</v>
      </c>
      <c r="C203" s="100">
        <v>138.0800018310547</v>
      </c>
      <c r="D203" s="100">
        <v>8.722870826721191</v>
      </c>
      <c r="E203" s="100">
        <v>8.808523178100586</v>
      </c>
      <c r="F203" s="100">
        <v>20.724930071136516</v>
      </c>
      <c r="G203" s="100" t="s">
        <v>57</v>
      </c>
      <c r="H203" s="100">
        <v>-2.322457811408455</v>
      </c>
      <c r="I203" s="100">
        <v>56.557539442009514</v>
      </c>
      <c r="J203" s="100" t="s">
        <v>60</v>
      </c>
      <c r="K203" s="100">
        <v>0.43742173661106293</v>
      </c>
      <c r="L203" s="100">
        <v>-0.0023914244419807047</v>
      </c>
      <c r="M203" s="100">
        <v>-0.10298571811467254</v>
      </c>
      <c r="N203" s="100">
        <v>-0.0014506533815756232</v>
      </c>
      <c r="O203" s="100">
        <v>0.01765696942112266</v>
      </c>
      <c r="P203" s="100">
        <v>-0.00027380683207968003</v>
      </c>
      <c r="Q203" s="100">
        <v>-0.002098516342505686</v>
      </c>
      <c r="R203" s="100">
        <v>-0.00011662405023570404</v>
      </c>
      <c r="S203" s="100">
        <v>0.00023838837330520556</v>
      </c>
      <c r="T203" s="100">
        <v>-1.9511166282530646E-05</v>
      </c>
      <c r="U203" s="100">
        <v>-4.384906161617315E-05</v>
      </c>
      <c r="V203" s="100">
        <v>-9.19852514033233E-06</v>
      </c>
      <c r="W203" s="100">
        <v>1.5045535884302298E-05</v>
      </c>
      <c r="X203" s="100">
        <v>67.5</v>
      </c>
    </row>
    <row r="204" spans="1:24" s="100" customFormat="1" ht="12.75" hidden="1">
      <c r="A204" s="100">
        <v>1930</v>
      </c>
      <c r="B204" s="100">
        <v>100.31999969482422</v>
      </c>
      <c r="C204" s="100">
        <v>128.72000122070312</v>
      </c>
      <c r="D204" s="100">
        <v>9.338010787963867</v>
      </c>
      <c r="E204" s="100">
        <v>9.296707153320312</v>
      </c>
      <c r="F204" s="100">
        <v>19.69465683231385</v>
      </c>
      <c r="G204" s="100" t="s">
        <v>58</v>
      </c>
      <c r="H204" s="100">
        <v>17.33049413910375</v>
      </c>
      <c r="I204" s="100">
        <v>50.15049383392797</v>
      </c>
      <c r="J204" s="100" t="s">
        <v>61</v>
      </c>
      <c r="K204" s="100">
        <v>0.20846445161954416</v>
      </c>
      <c r="L204" s="100">
        <v>-0.43979097638193765</v>
      </c>
      <c r="M204" s="100">
        <v>0.05052535023470759</v>
      </c>
      <c r="N204" s="100">
        <v>-0.14029459776284198</v>
      </c>
      <c r="O204" s="100">
        <v>0.0081824025215665</v>
      </c>
      <c r="P204" s="100">
        <v>-0.012613528989073159</v>
      </c>
      <c r="Q204" s="100">
        <v>0.0010987086070941455</v>
      </c>
      <c r="R204" s="100">
        <v>-0.002156490157619901</v>
      </c>
      <c r="S204" s="100">
        <v>9.144699362147075E-05</v>
      </c>
      <c r="T204" s="100">
        <v>-0.0001846159002541205</v>
      </c>
      <c r="U204" s="100">
        <v>2.7586691697526113E-05</v>
      </c>
      <c r="V204" s="100">
        <v>-7.962644384101472E-05</v>
      </c>
      <c r="W204" s="100">
        <v>5.209964634447225E-06</v>
      </c>
      <c r="X204" s="100">
        <v>67.5</v>
      </c>
    </row>
    <row r="205" s="100" customFormat="1" ht="12.75" hidden="1">
      <c r="A205" s="100" t="s">
        <v>132</v>
      </c>
    </row>
    <row r="206" spans="1:24" s="100" customFormat="1" ht="12.75" hidden="1">
      <c r="A206" s="100">
        <v>1931</v>
      </c>
      <c r="B206" s="100">
        <v>112.82</v>
      </c>
      <c r="C206" s="100">
        <v>123.32</v>
      </c>
      <c r="D206" s="100">
        <v>8.623238301466854</v>
      </c>
      <c r="E206" s="100">
        <v>9.195157332616292</v>
      </c>
      <c r="F206" s="100">
        <v>18.855704023610958</v>
      </c>
      <c r="G206" s="100" t="s">
        <v>59</v>
      </c>
      <c r="H206" s="100">
        <v>6.7013688542848655</v>
      </c>
      <c r="I206" s="100">
        <v>52.02136885428486</v>
      </c>
      <c r="J206" s="100" t="s">
        <v>73</v>
      </c>
      <c r="K206" s="100">
        <v>0.7483899962762964</v>
      </c>
      <c r="M206" s="100" t="s">
        <v>68</v>
      </c>
      <c r="N206" s="100">
        <v>0.5068480219377505</v>
      </c>
      <c r="X206" s="100">
        <v>67.5</v>
      </c>
    </row>
    <row r="207" spans="1:24" s="100" customFormat="1" ht="12.75" hidden="1">
      <c r="A207" s="100">
        <v>1929</v>
      </c>
      <c r="B207" s="100">
        <v>109.27999877929688</v>
      </c>
      <c r="C207" s="100">
        <v>121.68000030517578</v>
      </c>
      <c r="D207" s="100">
        <v>9.209759712219238</v>
      </c>
      <c r="E207" s="100">
        <v>10.021659851074219</v>
      </c>
      <c r="F207" s="100">
        <v>18.873410122820225</v>
      </c>
      <c r="G207" s="100" t="s">
        <v>56</v>
      </c>
      <c r="H207" s="100">
        <v>6.966885520808205</v>
      </c>
      <c r="I207" s="100">
        <v>48.74688430010508</v>
      </c>
      <c r="J207" s="100" t="s">
        <v>62</v>
      </c>
      <c r="K207" s="100">
        <v>0.693808316611433</v>
      </c>
      <c r="L207" s="100">
        <v>0.46622450050064645</v>
      </c>
      <c r="M207" s="100">
        <v>0.16424986239522266</v>
      </c>
      <c r="N207" s="100">
        <v>0.14732466672508945</v>
      </c>
      <c r="O207" s="100">
        <v>0.027864783948681533</v>
      </c>
      <c r="P207" s="100">
        <v>0.013374558305903962</v>
      </c>
      <c r="Q207" s="100">
        <v>0.0033916779500215662</v>
      </c>
      <c r="R207" s="100">
        <v>0.0022677150692694877</v>
      </c>
      <c r="S207" s="100">
        <v>0.00036557603625566026</v>
      </c>
      <c r="T207" s="100">
        <v>0.0001967999207291841</v>
      </c>
      <c r="U207" s="100">
        <v>7.417736662172803E-05</v>
      </c>
      <c r="V207" s="100">
        <v>8.416634978993427E-05</v>
      </c>
      <c r="W207" s="100">
        <v>2.280088510957679E-05</v>
      </c>
      <c r="X207" s="100">
        <v>67.5</v>
      </c>
    </row>
    <row r="208" spans="1:24" s="100" customFormat="1" ht="12.75" hidden="1">
      <c r="A208" s="100">
        <v>1932</v>
      </c>
      <c r="B208" s="100">
        <v>128.5800018310547</v>
      </c>
      <c r="C208" s="100">
        <v>150.8800048828125</v>
      </c>
      <c r="D208" s="100">
        <v>8.821724891662598</v>
      </c>
      <c r="E208" s="100">
        <v>9.05041217803955</v>
      </c>
      <c r="F208" s="100">
        <v>22.718246055169914</v>
      </c>
      <c r="G208" s="100" t="s">
        <v>57</v>
      </c>
      <c r="H208" s="100">
        <v>0.22816055846124073</v>
      </c>
      <c r="I208" s="100">
        <v>61.30816238951593</v>
      </c>
      <c r="J208" s="100" t="s">
        <v>60</v>
      </c>
      <c r="K208" s="100">
        <v>0.2514912460624135</v>
      </c>
      <c r="L208" s="100">
        <v>-0.002535322238020858</v>
      </c>
      <c r="M208" s="100">
        <v>-0.0577930956071795</v>
      </c>
      <c r="N208" s="100">
        <v>-0.0015234205528843372</v>
      </c>
      <c r="O208" s="100">
        <v>0.01037991862316338</v>
      </c>
      <c r="P208" s="100">
        <v>-0.0002902529600607471</v>
      </c>
      <c r="Q208" s="100">
        <v>-0.0011096759362652854</v>
      </c>
      <c r="R208" s="100">
        <v>-0.0001224782378090296</v>
      </c>
      <c r="S208" s="100">
        <v>0.00015879471832918018</v>
      </c>
      <c r="T208" s="100">
        <v>-2.0679607301183893E-05</v>
      </c>
      <c r="U208" s="100">
        <v>-1.8638232464202087E-05</v>
      </c>
      <c r="V208" s="100">
        <v>-9.661598719786327E-06</v>
      </c>
      <c r="W208" s="100">
        <v>1.0578886256286111E-05</v>
      </c>
      <c r="X208" s="100">
        <v>67.5</v>
      </c>
    </row>
    <row r="209" spans="1:24" s="100" customFormat="1" ht="12.75" hidden="1">
      <c r="A209" s="100">
        <v>1930</v>
      </c>
      <c r="B209" s="100">
        <v>104.26000213623047</v>
      </c>
      <c r="C209" s="100">
        <v>123.66000366210938</v>
      </c>
      <c r="D209" s="100">
        <v>8.885310173034668</v>
      </c>
      <c r="E209" s="100">
        <v>9.074190139770508</v>
      </c>
      <c r="F209" s="100">
        <v>22.627421242959525</v>
      </c>
      <c r="G209" s="100" t="s">
        <v>58</v>
      </c>
      <c r="H209" s="100">
        <v>23.804143031268154</v>
      </c>
      <c r="I209" s="100">
        <v>60.56414516749862</v>
      </c>
      <c r="J209" s="100" t="s">
        <v>61</v>
      </c>
      <c r="K209" s="100">
        <v>0.6466236411956843</v>
      </c>
      <c r="L209" s="100">
        <v>-0.4662176069264509</v>
      </c>
      <c r="M209" s="100">
        <v>0.1537464646650094</v>
      </c>
      <c r="N209" s="100">
        <v>-0.14731678999855288</v>
      </c>
      <c r="O209" s="100">
        <v>0.025859301496428823</v>
      </c>
      <c r="P209" s="100">
        <v>-0.013371408418607242</v>
      </c>
      <c r="Q209" s="100">
        <v>0.003205011487208159</v>
      </c>
      <c r="R209" s="100">
        <v>-0.002264405157354821</v>
      </c>
      <c r="S209" s="100">
        <v>0.0003292872237350793</v>
      </c>
      <c r="T209" s="100">
        <v>-0.00019571040503990063</v>
      </c>
      <c r="U209" s="100">
        <v>7.179761841136944E-05</v>
      </c>
      <c r="V209" s="100">
        <v>-8.360997516528391E-05</v>
      </c>
      <c r="W209" s="100">
        <v>2.01982060430297E-05</v>
      </c>
      <c r="X209" s="100">
        <v>67.5</v>
      </c>
    </row>
    <row r="210" s="100" customFormat="1" ht="12.75" hidden="1">
      <c r="A210" s="100" t="s">
        <v>138</v>
      </c>
    </row>
    <row r="211" spans="1:24" s="100" customFormat="1" ht="12.75" hidden="1">
      <c r="A211" s="100">
        <v>1931</v>
      </c>
      <c r="B211" s="100">
        <v>109.52</v>
      </c>
      <c r="C211" s="100">
        <v>129.62</v>
      </c>
      <c r="D211" s="100">
        <v>8.710127123348704</v>
      </c>
      <c r="E211" s="100">
        <v>9.043900807699444</v>
      </c>
      <c r="F211" s="100">
        <v>18.506901509001725</v>
      </c>
      <c r="G211" s="100" t="s">
        <v>59</v>
      </c>
      <c r="H211" s="100">
        <v>8.522693987014542</v>
      </c>
      <c r="I211" s="100">
        <v>50.54269398701454</v>
      </c>
      <c r="J211" s="100" t="s">
        <v>73</v>
      </c>
      <c r="K211" s="100">
        <v>0.9908051652380957</v>
      </c>
      <c r="M211" s="100" t="s">
        <v>68</v>
      </c>
      <c r="N211" s="100">
        <v>0.7319707964621256</v>
      </c>
      <c r="X211" s="100">
        <v>67.5</v>
      </c>
    </row>
    <row r="212" spans="1:24" s="100" customFormat="1" ht="12.75" hidden="1">
      <c r="A212" s="100">
        <v>1929</v>
      </c>
      <c r="B212" s="100">
        <v>103.58000183105469</v>
      </c>
      <c r="C212" s="100">
        <v>120.68000030517578</v>
      </c>
      <c r="D212" s="100">
        <v>9.307815551757812</v>
      </c>
      <c r="E212" s="100">
        <v>10.165392875671387</v>
      </c>
      <c r="F212" s="100">
        <v>18.93025833291473</v>
      </c>
      <c r="G212" s="100" t="s">
        <v>56</v>
      </c>
      <c r="H212" s="100">
        <v>12.287034504825478</v>
      </c>
      <c r="I212" s="100">
        <v>48.367036335880165</v>
      </c>
      <c r="J212" s="100" t="s">
        <v>62</v>
      </c>
      <c r="K212" s="100">
        <v>0.7090151859535757</v>
      </c>
      <c r="L212" s="100">
        <v>0.6554822616676611</v>
      </c>
      <c r="M212" s="100">
        <v>0.16784984832871447</v>
      </c>
      <c r="N212" s="100">
        <v>0.17055348584787677</v>
      </c>
      <c r="O212" s="100">
        <v>0.02847547225591299</v>
      </c>
      <c r="P212" s="100">
        <v>0.018803805136895706</v>
      </c>
      <c r="Q212" s="100">
        <v>0.0034660063890285075</v>
      </c>
      <c r="R212" s="100">
        <v>0.002625287035597347</v>
      </c>
      <c r="S212" s="100">
        <v>0.0003735867165408252</v>
      </c>
      <c r="T212" s="100">
        <v>0.00027668596025068125</v>
      </c>
      <c r="U212" s="100">
        <v>7.58016615198008E-05</v>
      </c>
      <c r="V212" s="100">
        <v>9.743991312528063E-05</v>
      </c>
      <c r="W212" s="100">
        <v>2.3298280605614306E-05</v>
      </c>
      <c r="X212" s="100">
        <v>67.5</v>
      </c>
    </row>
    <row r="213" spans="1:24" s="100" customFormat="1" ht="12.75" hidden="1">
      <c r="A213" s="100">
        <v>1932</v>
      </c>
      <c r="B213" s="100">
        <v>138.9199981689453</v>
      </c>
      <c r="C213" s="100">
        <v>155.22000122070312</v>
      </c>
      <c r="D213" s="100">
        <v>8.478680610656738</v>
      </c>
      <c r="E213" s="100">
        <v>8.76887321472168</v>
      </c>
      <c r="F213" s="100">
        <v>24.193313814552422</v>
      </c>
      <c r="G213" s="100" t="s">
        <v>57</v>
      </c>
      <c r="H213" s="100">
        <v>-3.460106049933316</v>
      </c>
      <c r="I213" s="100">
        <v>67.959892119012</v>
      </c>
      <c r="J213" s="100" t="s">
        <v>60</v>
      </c>
      <c r="K213" s="100">
        <v>0.4629769419244061</v>
      </c>
      <c r="L213" s="100">
        <v>-0.0035647431895702198</v>
      </c>
      <c r="M213" s="100">
        <v>-0.10815118433007939</v>
      </c>
      <c r="N213" s="100">
        <v>-0.0017634731663065265</v>
      </c>
      <c r="O213" s="100">
        <v>0.018825604061417027</v>
      </c>
      <c r="P213" s="100">
        <v>-0.0004080872644720608</v>
      </c>
      <c r="Q213" s="100">
        <v>-0.0021629625940946355</v>
      </c>
      <c r="R213" s="100">
        <v>-0.00014177813110308727</v>
      </c>
      <c r="S213" s="100">
        <v>0.00026536402253854436</v>
      </c>
      <c r="T213" s="100">
        <v>-2.9074921720755835E-05</v>
      </c>
      <c r="U213" s="100">
        <v>-4.2460804254852105E-05</v>
      </c>
      <c r="V213" s="100">
        <v>-1.1182970505070778E-05</v>
      </c>
      <c r="W213" s="100">
        <v>1.7081445325472066E-05</v>
      </c>
      <c r="X213" s="100">
        <v>67.5</v>
      </c>
    </row>
    <row r="214" spans="1:24" s="100" customFormat="1" ht="12.75" hidden="1">
      <c r="A214" s="100">
        <v>1930</v>
      </c>
      <c r="B214" s="100">
        <v>100.77999877929688</v>
      </c>
      <c r="C214" s="100">
        <v>123.68000030517578</v>
      </c>
      <c r="D214" s="100">
        <v>9.020462989807129</v>
      </c>
      <c r="E214" s="100">
        <v>9.242976188659668</v>
      </c>
      <c r="F214" s="100">
        <v>22.59981036379392</v>
      </c>
      <c r="G214" s="100" t="s">
        <v>58</v>
      </c>
      <c r="H214" s="100">
        <v>26.295204762032462</v>
      </c>
      <c r="I214" s="100">
        <v>59.57520354132934</v>
      </c>
      <c r="J214" s="100" t="s">
        <v>61</v>
      </c>
      <c r="K214" s="100">
        <v>0.5369868575292217</v>
      </c>
      <c r="L214" s="100">
        <v>-0.6554725684320776</v>
      </c>
      <c r="M214" s="100">
        <v>0.12836235005629043</v>
      </c>
      <c r="N214" s="100">
        <v>-0.1705443687057817</v>
      </c>
      <c r="O214" s="100">
        <v>0.021364670648526957</v>
      </c>
      <c r="P214" s="100">
        <v>-0.018799376383564458</v>
      </c>
      <c r="Q214" s="100">
        <v>0.002708282316401641</v>
      </c>
      <c r="R214" s="100">
        <v>-0.0026214558895423785</v>
      </c>
      <c r="S214" s="100">
        <v>0.0002629619179993898</v>
      </c>
      <c r="T214" s="100">
        <v>-0.00027515408324568525</v>
      </c>
      <c r="U214" s="100">
        <v>6.279308872155902E-05</v>
      </c>
      <c r="V214" s="100">
        <v>-9.679606314589945E-05</v>
      </c>
      <c r="W214" s="100">
        <v>1.5844055818219407E-05</v>
      </c>
      <c r="X214" s="100">
        <v>67.5</v>
      </c>
    </row>
    <row r="215" s="100" customFormat="1" ht="12.75" hidden="1">
      <c r="A215" s="100" t="s">
        <v>144</v>
      </c>
    </row>
    <row r="216" spans="1:24" s="100" customFormat="1" ht="12.75" hidden="1">
      <c r="A216" s="100">
        <v>1931</v>
      </c>
      <c r="B216" s="100">
        <v>118.68</v>
      </c>
      <c r="C216" s="100">
        <v>117.48</v>
      </c>
      <c r="D216" s="100">
        <v>8.632360425312338</v>
      </c>
      <c r="E216" s="100">
        <v>9.178504985096438</v>
      </c>
      <c r="F216" s="100">
        <v>21.591542815861143</v>
      </c>
      <c r="G216" s="100" t="s">
        <v>59</v>
      </c>
      <c r="H216" s="100">
        <v>8.34103593690665</v>
      </c>
      <c r="I216" s="100">
        <v>59.52103593690666</v>
      </c>
      <c r="J216" s="100" t="s">
        <v>73</v>
      </c>
      <c r="K216" s="100">
        <v>1.3481246146124397</v>
      </c>
      <c r="M216" s="100" t="s">
        <v>68</v>
      </c>
      <c r="N216" s="100">
        <v>0.8300553923851369</v>
      </c>
      <c r="X216" s="100">
        <v>67.5</v>
      </c>
    </row>
    <row r="217" spans="1:24" s="100" customFormat="1" ht="12.75" hidden="1">
      <c r="A217" s="100">
        <v>1929</v>
      </c>
      <c r="B217" s="100">
        <v>109.81999969482422</v>
      </c>
      <c r="C217" s="100">
        <v>117.5199966430664</v>
      </c>
      <c r="D217" s="100">
        <v>9.281532287597656</v>
      </c>
      <c r="E217" s="100">
        <v>9.646822929382324</v>
      </c>
      <c r="F217" s="100">
        <v>17.90341181510708</v>
      </c>
      <c r="G217" s="100" t="s">
        <v>56</v>
      </c>
      <c r="H217" s="100">
        <v>3.5650033889078045</v>
      </c>
      <c r="I217" s="100">
        <v>45.88500308373202</v>
      </c>
      <c r="J217" s="100" t="s">
        <v>62</v>
      </c>
      <c r="K217" s="100">
        <v>0.9994494834216229</v>
      </c>
      <c r="L217" s="100">
        <v>0.5296084655784887</v>
      </c>
      <c r="M217" s="100">
        <v>0.23660647700286352</v>
      </c>
      <c r="N217" s="100">
        <v>0.10434928758166731</v>
      </c>
      <c r="O217" s="100">
        <v>0.04013978450164892</v>
      </c>
      <c r="P217" s="100">
        <v>0.015192815751079317</v>
      </c>
      <c r="Q217" s="100">
        <v>0.004885884846153211</v>
      </c>
      <c r="R217" s="100">
        <v>0.0016062181633741612</v>
      </c>
      <c r="S217" s="100">
        <v>0.0005266222084291016</v>
      </c>
      <c r="T217" s="100">
        <v>0.00022353794191744264</v>
      </c>
      <c r="U217" s="100">
        <v>0.00010685761654218478</v>
      </c>
      <c r="V217" s="100">
        <v>5.962296852413593E-05</v>
      </c>
      <c r="W217" s="100">
        <v>3.283850791107262E-05</v>
      </c>
      <c r="X217" s="100">
        <v>67.5</v>
      </c>
    </row>
    <row r="218" spans="1:24" s="100" customFormat="1" ht="12.75" hidden="1">
      <c r="A218" s="100">
        <v>1932</v>
      </c>
      <c r="B218" s="100">
        <v>140.60000610351562</v>
      </c>
      <c r="C218" s="100">
        <v>149.1999969482422</v>
      </c>
      <c r="D218" s="100">
        <v>8.756160736083984</v>
      </c>
      <c r="E218" s="100">
        <v>8.923561096191406</v>
      </c>
      <c r="F218" s="100">
        <v>23.73681545133801</v>
      </c>
      <c r="G218" s="100" t="s">
        <v>57</v>
      </c>
      <c r="H218" s="100">
        <v>-8.530872473498306</v>
      </c>
      <c r="I218" s="100">
        <v>64.56913363001732</v>
      </c>
      <c r="J218" s="100" t="s">
        <v>60</v>
      </c>
      <c r="K218" s="100">
        <v>0.65188177485127</v>
      </c>
      <c r="L218" s="100">
        <v>-0.002880613737528724</v>
      </c>
      <c r="M218" s="100">
        <v>-0.15227553853484255</v>
      </c>
      <c r="N218" s="100">
        <v>-0.0010788232495260804</v>
      </c>
      <c r="O218" s="100">
        <v>0.026507444956698104</v>
      </c>
      <c r="P218" s="100">
        <v>-0.0003297955100844534</v>
      </c>
      <c r="Q218" s="100">
        <v>-0.003045246687474652</v>
      </c>
      <c r="R218" s="100">
        <v>-8.673377698029823E-05</v>
      </c>
      <c r="S218" s="100">
        <v>0.0003736845434899058</v>
      </c>
      <c r="T218" s="100">
        <v>-2.349692999098413E-05</v>
      </c>
      <c r="U218" s="100">
        <v>-5.976275542811993E-05</v>
      </c>
      <c r="V218" s="100">
        <v>-6.837636903579171E-06</v>
      </c>
      <c r="W218" s="100">
        <v>2.4054853842870235E-05</v>
      </c>
      <c r="X218" s="100">
        <v>67.5</v>
      </c>
    </row>
    <row r="219" spans="1:24" s="100" customFormat="1" ht="12.75" hidden="1">
      <c r="A219" s="100">
        <v>1930</v>
      </c>
      <c r="B219" s="100">
        <v>103.54000091552734</v>
      </c>
      <c r="C219" s="100">
        <v>133.24000549316406</v>
      </c>
      <c r="D219" s="100">
        <v>8.75705623626709</v>
      </c>
      <c r="E219" s="100">
        <v>8.956979751586914</v>
      </c>
      <c r="F219" s="100">
        <v>21.86100731362547</v>
      </c>
      <c r="G219" s="100" t="s">
        <v>58</v>
      </c>
      <c r="H219" s="100">
        <v>23.3279425877002</v>
      </c>
      <c r="I219" s="100">
        <v>59.36794350322754</v>
      </c>
      <c r="J219" s="100" t="s">
        <v>61</v>
      </c>
      <c r="K219" s="100">
        <v>0.7575944967649296</v>
      </c>
      <c r="L219" s="100">
        <v>-0.5296006314921616</v>
      </c>
      <c r="M219" s="100">
        <v>0.18109330557375738</v>
      </c>
      <c r="N219" s="100">
        <v>-0.10434371068348006</v>
      </c>
      <c r="O219" s="100">
        <v>0.030142290253171458</v>
      </c>
      <c r="P219" s="100">
        <v>-0.015189235838835736</v>
      </c>
      <c r="Q219" s="100">
        <v>0.003820777845189935</v>
      </c>
      <c r="R219" s="100">
        <v>-0.0016038746959422345</v>
      </c>
      <c r="S219" s="100">
        <v>0.00037106712649800276</v>
      </c>
      <c r="T219" s="100">
        <v>-0.0002222995855994445</v>
      </c>
      <c r="U219" s="100">
        <v>8.858308685474516E-05</v>
      </c>
      <c r="V219" s="100">
        <v>-5.922959646329625E-05</v>
      </c>
      <c r="W219" s="100">
        <v>2.2354677551325365E-05</v>
      </c>
      <c r="X219" s="100">
        <v>67.5</v>
      </c>
    </row>
    <row r="220" s="100" customFormat="1" ht="12.75" hidden="1">
      <c r="A220" s="100" t="s">
        <v>150</v>
      </c>
    </row>
    <row r="221" spans="1:24" s="100" customFormat="1" ht="12.75" hidden="1">
      <c r="A221" s="100">
        <v>1931</v>
      </c>
      <c r="B221" s="100">
        <v>117.36</v>
      </c>
      <c r="C221" s="100">
        <v>113.66</v>
      </c>
      <c r="D221" s="100">
        <v>8.621438052089987</v>
      </c>
      <c r="E221" s="100">
        <v>9.320065609851792</v>
      </c>
      <c r="F221" s="100">
        <v>20.94711014517458</v>
      </c>
      <c r="G221" s="100" t="s">
        <v>59</v>
      </c>
      <c r="H221" s="100">
        <v>7.954488006818053</v>
      </c>
      <c r="I221" s="100">
        <v>57.81448800681805</v>
      </c>
      <c r="J221" s="100" t="s">
        <v>73</v>
      </c>
      <c r="K221" s="100">
        <v>1.191811158853913</v>
      </c>
      <c r="M221" s="100" t="s">
        <v>68</v>
      </c>
      <c r="N221" s="100">
        <v>0.7192607580698703</v>
      </c>
      <c r="X221" s="100">
        <v>67.5</v>
      </c>
    </row>
    <row r="222" spans="1:24" s="100" customFormat="1" ht="12.75" hidden="1">
      <c r="A222" s="100">
        <v>1929</v>
      </c>
      <c r="B222" s="100">
        <v>108.5199966430664</v>
      </c>
      <c r="C222" s="100">
        <v>113.62000274658203</v>
      </c>
      <c r="D222" s="100">
        <v>9.130633354187012</v>
      </c>
      <c r="E222" s="100">
        <v>9.823766708374023</v>
      </c>
      <c r="F222" s="100">
        <v>16.9023289909605</v>
      </c>
      <c r="G222" s="100" t="s">
        <v>56</v>
      </c>
      <c r="H222" s="100">
        <v>3.01282900412221</v>
      </c>
      <c r="I222" s="100">
        <v>44.032825647188616</v>
      </c>
      <c r="J222" s="100" t="s">
        <v>62</v>
      </c>
      <c r="K222" s="100">
        <v>0.9511567856886595</v>
      </c>
      <c r="L222" s="100">
        <v>0.48048027520519637</v>
      </c>
      <c r="M222" s="100">
        <v>0.22517381998097058</v>
      </c>
      <c r="N222" s="100">
        <v>0.06225191911313004</v>
      </c>
      <c r="O222" s="100">
        <v>0.038200184914111146</v>
      </c>
      <c r="P222" s="100">
        <v>0.013783480425165605</v>
      </c>
      <c r="Q222" s="100">
        <v>0.004649820410908919</v>
      </c>
      <c r="R222" s="100">
        <v>0.0009582387138110935</v>
      </c>
      <c r="S222" s="100">
        <v>0.0005011711577223673</v>
      </c>
      <c r="T222" s="100">
        <v>0.0002027948661274851</v>
      </c>
      <c r="U222" s="100">
        <v>0.00010169165116614235</v>
      </c>
      <c r="V222" s="100">
        <v>3.5576085240451795E-05</v>
      </c>
      <c r="W222" s="100">
        <v>3.124824350623153E-05</v>
      </c>
      <c r="X222" s="100">
        <v>67.5</v>
      </c>
    </row>
    <row r="223" spans="1:24" s="100" customFormat="1" ht="12.75" hidden="1">
      <c r="A223" s="100">
        <v>1932</v>
      </c>
      <c r="B223" s="100">
        <v>144.8800048828125</v>
      </c>
      <c r="C223" s="100">
        <v>141.3800048828125</v>
      </c>
      <c r="D223" s="100">
        <v>8.822739601135254</v>
      </c>
      <c r="E223" s="100">
        <v>9.242093086242676</v>
      </c>
      <c r="F223" s="100">
        <v>24.111624678247342</v>
      </c>
      <c r="G223" s="100" t="s">
        <v>57</v>
      </c>
      <c r="H223" s="100">
        <v>-12.274565144032678</v>
      </c>
      <c r="I223" s="100">
        <v>65.10543973877982</v>
      </c>
      <c r="J223" s="100" t="s">
        <v>60</v>
      </c>
      <c r="K223" s="100">
        <v>0.7801748333995042</v>
      </c>
      <c r="L223" s="100">
        <v>-0.0026136592880418937</v>
      </c>
      <c r="M223" s="100">
        <v>-0.18321981384530406</v>
      </c>
      <c r="N223" s="100">
        <v>-0.000643397710641328</v>
      </c>
      <c r="O223" s="100">
        <v>0.03156712301772062</v>
      </c>
      <c r="P223" s="100">
        <v>-0.0002992359805386003</v>
      </c>
      <c r="Q223" s="100">
        <v>-0.0037112322232076868</v>
      </c>
      <c r="R223" s="100">
        <v>-5.172645295403125E-05</v>
      </c>
      <c r="S223" s="100">
        <v>0.00043226223987163865</v>
      </c>
      <c r="T223" s="100">
        <v>-2.1320106300739406E-05</v>
      </c>
      <c r="U223" s="100">
        <v>-7.604702897044422E-05</v>
      </c>
      <c r="V223" s="100">
        <v>-4.074493554027809E-06</v>
      </c>
      <c r="W223" s="100">
        <v>2.746076555428307E-05</v>
      </c>
      <c r="X223" s="100">
        <v>67.5</v>
      </c>
    </row>
    <row r="224" spans="1:24" s="100" customFormat="1" ht="12.75" hidden="1">
      <c r="A224" s="100">
        <v>1930</v>
      </c>
      <c r="B224" s="100">
        <v>106.73999786376953</v>
      </c>
      <c r="C224" s="100">
        <v>128.63999938964844</v>
      </c>
      <c r="D224" s="100">
        <v>9.255586624145508</v>
      </c>
      <c r="E224" s="100">
        <v>9.376243591308594</v>
      </c>
      <c r="F224" s="100">
        <v>21.977670791542412</v>
      </c>
      <c r="G224" s="100" t="s">
        <v>58</v>
      </c>
      <c r="H224" s="100">
        <v>17.23758770296279</v>
      </c>
      <c r="I224" s="100">
        <v>56.47758556673232</v>
      </c>
      <c r="J224" s="100" t="s">
        <v>61</v>
      </c>
      <c r="K224" s="100">
        <v>0.5440831372976361</v>
      </c>
      <c r="L224" s="100">
        <v>-0.4804731664165932</v>
      </c>
      <c r="M224" s="100">
        <v>0.13089594729904616</v>
      </c>
      <c r="N224" s="100">
        <v>-0.06224859414198546</v>
      </c>
      <c r="O224" s="100">
        <v>0.02151210988853436</v>
      </c>
      <c r="P224" s="100">
        <v>-0.013780231872464067</v>
      </c>
      <c r="Q224" s="100">
        <v>0.0028013541795228456</v>
      </c>
      <c r="R224" s="100">
        <v>-0.0009568415786906071</v>
      </c>
      <c r="S224" s="100">
        <v>0.0002536175966172928</v>
      </c>
      <c r="T224" s="100">
        <v>-0.00020167104600063386</v>
      </c>
      <c r="U224" s="100">
        <v>6.75132675973012E-05</v>
      </c>
      <c r="V224" s="100">
        <v>-3.5341991218861425E-05</v>
      </c>
      <c r="W224" s="100">
        <v>1.4911709405612819E-05</v>
      </c>
      <c r="X224" s="100">
        <v>67.5</v>
      </c>
    </row>
    <row r="225" spans="1:14" s="100" customFormat="1" ht="12.75">
      <c r="A225" s="100" t="s">
        <v>156</v>
      </c>
      <c r="E225" s="98" t="s">
        <v>106</v>
      </c>
      <c r="F225" s="101">
        <f>MIN(F196:F224)</f>
        <v>16.9023289909605</v>
      </c>
      <c r="G225" s="101"/>
      <c r="H225" s="101"/>
      <c r="I225" s="114"/>
      <c r="J225" s="114" t="s">
        <v>158</v>
      </c>
      <c r="K225" s="101">
        <f>AVERAGE(K223,K218,K213,K208,K203,K198)</f>
        <v>0.4795358682924229</v>
      </c>
      <c r="L225" s="101">
        <f>AVERAGE(L223,L218,L213,L208,L203,L198)</f>
        <v>-0.0028778269819230012</v>
      </c>
      <c r="M225" s="114" t="s">
        <v>108</v>
      </c>
      <c r="N225" s="101" t="e">
        <f>Mittelwert(K221,K216,K211,K206,K201,K196)</f>
        <v>#NAME?</v>
      </c>
    </row>
    <row r="226" spans="5:14" s="100" customFormat="1" ht="12.75">
      <c r="E226" s="98" t="s">
        <v>107</v>
      </c>
      <c r="F226" s="101">
        <f>MAX(F196:F224)</f>
        <v>25.631060738158254</v>
      </c>
      <c r="G226" s="101"/>
      <c r="H226" s="101"/>
      <c r="I226" s="114"/>
      <c r="J226" s="114" t="s">
        <v>159</v>
      </c>
      <c r="K226" s="101">
        <f>AVERAGE(K224,K219,K214,K209,K204,K199)</f>
        <v>0.5413162694429742</v>
      </c>
      <c r="L226" s="101">
        <f>AVERAGE(L224,L219,L214,L209,L204,L199)</f>
        <v>-0.5291398750820047</v>
      </c>
      <c r="M226" s="101"/>
      <c r="N226" s="101"/>
    </row>
    <row r="227" spans="5:14" s="100" customFormat="1" ht="12.75">
      <c r="E227" s="98"/>
      <c r="F227" s="101"/>
      <c r="G227" s="101"/>
      <c r="H227" s="101"/>
      <c r="I227" s="101"/>
      <c r="J227" s="114" t="s">
        <v>112</v>
      </c>
      <c r="K227" s="101">
        <f>ABS(K225/$G$33)</f>
        <v>0.2997099176827643</v>
      </c>
      <c r="L227" s="101">
        <f>ABS(L225/$H$33)</f>
        <v>0.007993963838675004</v>
      </c>
      <c r="M227" s="114" t="s">
        <v>111</v>
      </c>
      <c r="N227" s="101">
        <f>K227+L227+L228+K228</f>
        <v>0.9459823656312003</v>
      </c>
    </row>
    <row r="228" spans="5:14" s="100" customFormat="1" ht="12.75">
      <c r="E228" s="98"/>
      <c r="F228" s="101"/>
      <c r="G228" s="101"/>
      <c r="H228" s="101"/>
      <c r="I228" s="101"/>
      <c r="J228" s="101"/>
      <c r="K228" s="101">
        <f>ABS(K226/$G$34)</f>
        <v>0.30756606218350807</v>
      </c>
      <c r="L228" s="101">
        <f>ABS(L226/$H$34)</f>
        <v>0.3307124219262529</v>
      </c>
      <c r="M228" s="101"/>
      <c r="N228" s="101"/>
    </row>
    <row r="229" s="100" customFormat="1" ht="12.75"/>
    <row r="230" s="115" customFormat="1" ht="12.75">
      <c r="A230" s="115" t="s">
        <v>121</v>
      </c>
    </row>
    <row r="231" spans="1:24" s="115" customFormat="1" ht="12.75">
      <c r="A231" s="115">
        <v>1931</v>
      </c>
      <c r="B231" s="115">
        <v>114.76</v>
      </c>
      <c r="C231" s="115">
        <v>127.56</v>
      </c>
      <c r="D231" s="115">
        <v>9.063349929275896</v>
      </c>
      <c r="E231" s="115">
        <v>9.534546095564272</v>
      </c>
      <c r="F231" s="115">
        <v>26.3019117909239</v>
      </c>
      <c r="G231" s="115" t="s">
        <v>59</v>
      </c>
      <c r="H231" s="115">
        <v>21.78677405880758</v>
      </c>
      <c r="I231" s="115">
        <v>69.04677405880759</v>
      </c>
      <c r="J231" s="115" t="s">
        <v>73</v>
      </c>
      <c r="K231" s="115">
        <v>0.8211982051176376</v>
      </c>
      <c r="M231" s="115" t="s">
        <v>68</v>
      </c>
      <c r="N231" s="115">
        <v>0.5253568403942459</v>
      </c>
      <c r="X231" s="115">
        <v>67.5</v>
      </c>
    </row>
    <row r="232" spans="1:24" s="115" customFormat="1" ht="12.75">
      <c r="A232" s="115">
        <v>1929</v>
      </c>
      <c r="B232" s="115">
        <v>110.44000244140625</v>
      </c>
      <c r="C232" s="115">
        <v>119.94000244140625</v>
      </c>
      <c r="D232" s="115">
        <v>9.321008682250977</v>
      </c>
      <c r="E232" s="115">
        <v>9.882185935974121</v>
      </c>
      <c r="F232" s="115">
        <v>20.400481306597058</v>
      </c>
      <c r="G232" s="115" t="s">
        <v>56</v>
      </c>
      <c r="H232" s="115">
        <v>9.124708806745403</v>
      </c>
      <c r="I232" s="115">
        <v>52.06471124815165</v>
      </c>
      <c r="J232" s="115" t="s">
        <v>62</v>
      </c>
      <c r="K232" s="115">
        <v>0.7648037224115151</v>
      </c>
      <c r="L232" s="115">
        <v>0.42991663147522974</v>
      </c>
      <c r="M232" s="115">
        <v>0.18105613289989114</v>
      </c>
      <c r="N232" s="115">
        <v>0.13247618812004186</v>
      </c>
      <c r="O232" s="115">
        <v>0.030715701386424345</v>
      </c>
      <c r="P232" s="115">
        <v>0.012332788559117406</v>
      </c>
      <c r="Q232" s="115">
        <v>0.0037388524917520128</v>
      </c>
      <c r="R232" s="115">
        <v>0.002039168544934996</v>
      </c>
      <c r="S232" s="115">
        <v>0.000403002766783196</v>
      </c>
      <c r="T232" s="115">
        <v>0.00018147140410238613</v>
      </c>
      <c r="U232" s="115">
        <v>8.180182230353009E-05</v>
      </c>
      <c r="V232" s="115">
        <v>7.567670937688418E-05</v>
      </c>
      <c r="W232" s="115">
        <v>2.512813179738943E-05</v>
      </c>
      <c r="X232" s="115">
        <v>67.5</v>
      </c>
    </row>
    <row r="233" spans="1:24" s="115" customFormat="1" ht="12.75">
      <c r="A233" s="115">
        <v>1930</v>
      </c>
      <c r="B233" s="115">
        <v>113.5199966430664</v>
      </c>
      <c r="C233" s="115">
        <v>123.12000274658203</v>
      </c>
      <c r="D233" s="115">
        <v>8.763813018798828</v>
      </c>
      <c r="E233" s="115">
        <v>9.252503395080566</v>
      </c>
      <c r="F233" s="115">
        <v>19.21954175843077</v>
      </c>
      <c r="G233" s="115" t="s">
        <v>57</v>
      </c>
      <c r="H233" s="115">
        <v>6.156163561535337</v>
      </c>
      <c r="I233" s="115">
        <v>52.17616020460174</v>
      </c>
      <c r="J233" s="115" t="s">
        <v>60</v>
      </c>
      <c r="K233" s="115">
        <v>0.5993425029952557</v>
      </c>
      <c r="L233" s="115">
        <v>0.0023408302326143353</v>
      </c>
      <c r="M233" s="115">
        <v>-0.14315486237992842</v>
      </c>
      <c r="N233" s="115">
        <v>-0.001369837398740163</v>
      </c>
      <c r="O233" s="115">
        <v>0.023863298158051518</v>
      </c>
      <c r="P233" s="115">
        <v>0.0002676272526157609</v>
      </c>
      <c r="Q233" s="115">
        <v>-0.0030151645209239115</v>
      </c>
      <c r="R233" s="115">
        <v>-0.00011009792842669667</v>
      </c>
      <c r="S233" s="115">
        <v>0.00029526609643054305</v>
      </c>
      <c r="T233" s="115">
        <v>1.9043138000575733E-05</v>
      </c>
      <c r="U233" s="115">
        <v>-6.95916831702832E-05</v>
      </c>
      <c r="V233" s="115">
        <v>-8.681575513582717E-06</v>
      </c>
      <c r="W233" s="115">
        <v>1.7837943685956796E-05</v>
      </c>
      <c r="X233" s="115">
        <v>67.5</v>
      </c>
    </row>
    <row r="234" spans="1:24" s="115" customFormat="1" ht="12.75">
      <c r="A234" s="115">
        <v>1932</v>
      </c>
      <c r="B234" s="115">
        <v>131.17999267578125</v>
      </c>
      <c r="C234" s="115">
        <v>158.8800048828125</v>
      </c>
      <c r="D234" s="115">
        <v>8.991559982299805</v>
      </c>
      <c r="E234" s="115">
        <v>9.008857727050781</v>
      </c>
      <c r="F234" s="115">
        <v>22.852892659720844</v>
      </c>
      <c r="G234" s="115" t="s">
        <v>58</v>
      </c>
      <c r="H234" s="115">
        <v>-3.1667295979961665</v>
      </c>
      <c r="I234" s="115">
        <v>60.51326307778508</v>
      </c>
      <c r="J234" s="115" t="s">
        <v>61</v>
      </c>
      <c r="K234" s="115">
        <v>-0.4750929360850271</v>
      </c>
      <c r="L234" s="115">
        <v>0.42991025869689425</v>
      </c>
      <c r="M234" s="115">
        <v>-0.11085129064493024</v>
      </c>
      <c r="N234" s="115">
        <v>-0.1324691056975842</v>
      </c>
      <c r="O234" s="115">
        <v>-0.01933901012668243</v>
      </c>
      <c r="P234" s="115">
        <v>0.012329884399196713</v>
      </c>
      <c r="Q234" s="115">
        <v>-0.0022108371416370578</v>
      </c>
      <c r="R234" s="115">
        <v>-0.002036194195259494</v>
      </c>
      <c r="S234" s="115">
        <v>-0.00027427935090629826</v>
      </c>
      <c r="T234" s="115">
        <v>0.0001804694694456172</v>
      </c>
      <c r="U234" s="115">
        <v>-4.299460158793469E-05</v>
      </c>
      <c r="V234" s="115">
        <v>-7.517708818992227E-05</v>
      </c>
      <c r="W234" s="115">
        <v>-1.7698326832884733E-05</v>
      </c>
      <c r="X234" s="115">
        <v>67.5</v>
      </c>
    </row>
    <row r="235" s="115" customFormat="1" ht="12.75">
      <c r="A235" s="115" t="s">
        <v>127</v>
      </c>
    </row>
    <row r="236" spans="1:24" s="115" customFormat="1" ht="12.75">
      <c r="A236" s="115">
        <v>1931</v>
      </c>
      <c r="B236" s="115">
        <v>113.8</v>
      </c>
      <c r="C236" s="115">
        <v>129.2</v>
      </c>
      <c r="D236" s="115">
        <v>8.763895371098439</v>
      </c>
      <c r="E236" s="115">
        <v>9.245158360622314</v>
      </c>
      <c r="F236" s="115">
        <v>21.570522834182203</v>
      </c>
      <c r="G236" s="115" t="s">
        <v>59</v>
      </c>
      <c r="H236" s="115">
        <v>12.25861388518301</v>
      </c>
      <c r="I236" s="115">
        <v>58.55861388518301</v>
      </c>
      <c r="J236" s="115" t="s">
        <v>73</v>
      </c>
      <c r="K236" s="115">
        <v>0.1751531121612057</v>
      </c>
      <c r="M236" s="115" t="s">
        <v>68</v>
      </c>
      <c r="N236" s="115">
        <v>0.12068440653688836</v>
      </c>
      <c r="X236" s="115">
        <v>67.5</v>
      </c>
    </row>
    <row r="237" spans="1:24" s="115" customFormat="1" ht="12.75">
      <c r="A237" s="115">
        <v>1929</v>
      </c>
      <c r="B237" s="115">
        <v>105.4800033569336</v>
      </c>
      <c r="C237" s="115">
        <v>115.27999877929688</v>
      </c>
      <c r="D237" s="115">
        <v>9.23361873626709</v>
      </c>
      <c r="E237" s="115">
        <v>9.842113494873047</v>
      </c>
      <c r="F237" s="115">
        <v>19.352154853781236</v>
      </c>
      <c r="G237" s="115" t="s">
        <v>56</v>
      </c>
      <c r="H237" s="115">
        <v>11.866281304896027</v>
      </c>
      <c r="I237" s="115">
        <v>49.84628466182962</v>
      </c>
      <c r="J237" s="115" t="s">
        <v>62</v>
      </c>
      <c r="K237" s="115">
        <v>0.3671860614003771</v>
      </c>
      <c r="L237" s="115">
        <v>0.11419099878311925</v>
      </c>
      <c r="M237" s="115">
        <v>0.08692598789561068</v>
      </c>
      <c r="N237" s="115">
        <v>0.13962704518694788</v>
      </c>
      <c r="O237" s="115">
        <v>0.014746722722283695</v>
      </c>
      <c r="P237" s="115">
        <v>0.003275638035978459</v>
      </c>
      <c r="Q237" s="115">
        <v>0.0017951256361912597</v>
      </c>
      <c r="R237" s="115">
        <v>0.002149239448988197</v>
      </c>
      <c r="S237" s="115">
        <v>0.00019348908053787788</v>
      </c>
      <c r="T237" s="115">
        <v>4.81871052718269E-05</v>
      </c>
      <c r="U237" s="115">
        <v>3.92833988842203E-05</v>
      </c>
      <c r="V237" s="115">
        <v>7.975978822354938E-05</v>
      </c>
      <c r="W237" s="115">
        <v>1.2060343047671058E-05</v>
      </c>
      <c r="X237" s="115">
        <v>67.5</v>
      </c>
    </row>
    <row r="238" spans="1:24" s="115" customFormat="1" ht="12.75">
      <c r="A238" s="115">
        <v>1930</v>
      </c>
      <c r="B238" s="115">
        <v>100.31999969482422</v>
      </c>
      <c r="C238" s="115">
        <v>128.72000122070312</v>
      </c>
      <c r="D238" s="115">
        <v>9.338010787963867</v>
      </c>
      <c r="E238" s="115">
        <v>9.296707153320312</v>
      </c>
      <c r="F238" s="115">
        <v>16.237239008506844</v>
      </c>
      <c r="G238" s="115" t="s">
        <v>57</v>
      </c>
      <c r="H238" s="115">
        <v>8.52652193839723</v>
      </c>
      <c r="I238" s="115">
        <v>41.34652163322145</v>
      </c>
      <c r="J238" s="115" t="s">
        <v>60</v>
      </c>
      <c r="K238" s="115">
        <v>0.1422284916058598</v>
      </c>
      <c r="L238" s="115">
        <v>0.0006229293559175888</v>
      </c>
      <c r="M238" s="115">
        <v>-0.03457889729523618</v>
      </c>
      <c r="N238" s="115">
        <v>-0.0014438873458557805</v>
      </c>
      <c r="O238" s="115">
        <v>0.0055651191737926715</v>
      </c>
      <c r="P238" s="115">
        <v>7.114267201911598E-05</v>
      </c>
      <c r="Q238" s="115">
        <v>-0.0007570010019334184</v>
      </c>
      <c r="R238" s="115">
        <v>-0.0001160668498166796</v>
      </c>
      <c r="S238" s="115">
        <v>6.077578482475361E-05</v>
      </c>
      <c r="T238" s="115">
        <v>5.055556200739797E-06</v>
      </c>
      <c r="U238" s="115">
        <v>-1.9342903731511903E-05</v>
      </c>
      <c r="V238" s="115">
        <v>-9.156978680170964E-06</v>
      </c>
      <c r="W238" s="115">
        <v>3.4111166828528017E-06</v>
      </c>
      <c r="X238" s="115">
        <v>67.5</v>
      </c>
    </row>
    <row r="239" spans="1:24" s="115" customFormat="1" ht="12.75">
      <c r="A239" s="115">
        <v>1932</v>
      </c>
      <c r="B239" s="115">
        <v>126.37999725341797</v>
      </c>
      <c r="C239" s="115">
        <v>138.0800018310547</v>
      </c>
      <c r="D239" s="115">
        <v>8.722870826721191</v>
      </c>
      <c r="E239" s="115">
        <v>8.808523178100586</v>
      </c>
      <c r="F239" s="115">
        <v>22.704369099671865</v>
      </c>
      <c r="G239" s="115" t="s">
        <v>58</v>
      </c>
      <c r="H239" s="115">
        <v>3.079355393517943</v>
      </c>
      <c r="I239" s="115">
        <v>61.959352646935905</v>
      </c>
      <c r="J239" s="115" t="s">
        <v>61</v>
      </c>
      <c r="K239" s="115">
        <v>-0.3385212842086054</v>
      </c>
      <c r="L239" s="115">
        <v>0.11418929968304332</v>
      </c>
      <c r="M239" s="115">
        <v>-0.07975228669745692</v>
      </c>
      <c r="N239" s="115">
        <v>-0.1396195793467752</v>
      </c>
      <c r="O239" s="115">
        <v>-0.013656327457607458</v>
      </c>
      <c r="P239" s="115">
        <v>0.003274865380892289</v>
      </c>
      <c r="Q239" s="115">
        <v>-0.0016277056038432982</v>
      </c>
      <c r="R239" s="115">
        <v>-0.0021461031418505312</v>
      </c>
      <c r="S239" s="115">
        <v>-0.00018369629355631712</v>
      </c>
      <c r="T239" s="115">
        <v>4.79211692885231E-05</v>
      </c>
      <c r="U239" s="115">
        <v>-3.4191190431604213E-05</v>
      </c>
      <c r="V239" s="115">
        <v>-7.923240220336842E-05</v>
      </c>
      <c r="W239" s="115">
        <v>-1.1567893386588196E-05</v>
      </c>
      <c r="X239" s="115">
        <v>67.5</v>
      </c>
    </row>
    <row r="240" s="115" customFormat="1" ht="12.75">
      <c r="A240" s="115" t="s">
        <v>133</v>
      </c>
    </row>
    <row r="241" spans="1:24" s="115" customFormat="1" ht="12.75">
      <c r="A241" s="115">
        <v>1931</v>
      </c>
      <c r="B241" s="115">
        <v>112.82</v>
      </c>
      <c r="C241" s="115">
        <v>123.32</v>
      </c>
      <c r="D241" s="115">
        <v>8.623238301466854</v>
      </c>
      <c r="E241" s="115">
        <v>9.195157332616292</v>
      </c>
      <c r="F241" s="115">
        <v>23.869470116520706</v>
      </c>
      <c r="G241" s="115" t="s">
        <v>59</v>
      </c>
      <c r="H241" s="115">
        <v>20.533945720243537</v>
      </c>
      <c r="I241" s="115">
        <v>65.85394572024353</v>
      </c>
      <c r="J241" s="115" t="s">
        <v>73</v>
      </c>
      <c r="K241" s="115">
        <v>0.5378053272225981</v>
      </c>
      <c r="M241" s="115" t="s">
        <v>68</v>
      </c>
      <c r="N241" s="115">
        <v>0.42030170438211484</v>
      </c>
      <c r="X241" s="115">
        <v>67.5</v>
      </c>
    </row>
    <row r="242" spans="1:24" s="115" customFormat="1" ht="12.75">
      <c r="A242" s="115">
        <v>1929</v>
      </c>
      <c r="B242" s="115">
        <v>109.27999877929688</v>
      </c>
      <c r="C242" s="115">
        <v>121.68000030517578</v>
      </c>
      <c r="D242" s="115">
        <v>9.209759712219238</v>
      </c>
      <c r="E242" s="115">
        <v>10.021659851074219</v>
      </c>
      <c r="F242" s="115">
        <v>18.873410122820225</v>
      </c>
      <c r="G242" s="115" t="s">
        <v>56</v>
      </c>
      <c r="H242" s="115">
        <v>6.966885520808205</v>
      </c>
      <c r="I242" s="115">
        <v>48.74688430010508</v>
      </c>
      <c r="J242" s="115" t="s">
        <v>62</v>
      </c>
      <c r="K242" s="115">
        <v>0.48163002996130794</v>
      </c>
      <c r="L242" s="115">
        <v>0.5205611570954298</v>
      </c>
      <c r="M242" s="115">
        <v>0.1140187080109403</v>
      </c>
      <c r="N242" s="115">
        <v>0.14575943503445837</v>
      </c>
      <c r="O242" s="115">
        <v>0.019342866480640902</v>
      </c>
      <c r="P242" s="115">
        <v>0.014933110371832967</v>
      </c>
      <c r="Q242" s="115">
        <v>0.002354548137832373</v>
      </c>
      <c r="R242" s="115">
        <v>0.0022436160671891344</v>
      </c>
      <c r="S242" s="115">
        <v>0.00025379207620515175</v>
      </c>
      <c r="T242" s="115">
        <v>0.00021972695961649898</v>
      </c>
      <c r="U242" s="115">
        <v>5.1529847174220255E-05</v>
      </c>
      <c r="V242" s="115">
        <v>8.326081778292502E-05</v>
      </c>
      <c r="W242" s="115">
        <v>1.5823620762829077E-05</v>
      </c>
      <c r="X242" s="115">
        <v>67.5</v>
      </c>
    </row>
    <row r="243" spans="1:24" s="115" customFormat="1" ht="12.75">
      <c r="A243" s="115">
        <v>1930</v>
      </c>
      <c r="B243" s="115">
        <v>104.26000213623047</v>
      </c>
      <c r="C243" s="115">
        <v>123.66000366210938</v>
      </c>
      <c r="D243" s="115">
        <v>8.885310173034668</v>
      </c>
      <c r="E243" s="115">
        <v>9.074190139770508</v>
      </c>
      <c r="F243" s="115">
        <v>18.002908897927817</v>
      </c>
      <c r="G243" s="115" t="s">
        <v>57</v>
      </c>
      <c r="H243" s="115">
        <v>11.42625719151362</v>
      </c>
      <c r="I243" s="115">
        <v>48.18625932774409</v>
      </c>
      <c r="J243" s="115" t="s">
        <v>60</v>
      </c>
      <c r="K243" s="115">
        <v>0.34901237923972106</v>
      </c>
      <c r="L243" s="115">
        <v>0.0028340696737475042</v>
      </c>
      <c r="M243" s="115">
        <v>-0.08351110098785247</v>
      </c>
      <c r="N243" s="115">
        <v>-0.0015073646593147818</v>
      </c>
      <c r="O243" s="115">
        <v>0.013872198102472038</v>
      </c>
      <c r="P243" s="115">
        <v>0.0003240908493522652</v>
      </c>
      <c r="Q243" s="115">
        <v>-0.0017659427894664444</v>
      </c>
      <c r="R243" s="115">
        <v>-0.00012115492183369415</v>
      </c>
      <c r="S243" s="115">
        <v>0.00016968071939390538</v>
      </c>
      <c r="T243" s="115">
        <v>2.3066352062876643E-05</v>
      </c>
      <c r="U243" s="115">
        <v>-4.1226990475431194E-05</v>
      </c>
      <c r="V243" s="115">
        <v>-9.555918646255698E-06</v>
      </c>
      <c r="W243" s="115">
        <v>1.0190515566150254E-05</v>
      </c>
      <c r="X243" s="115">
        <v>67.5</v>
      </c>
    </row>
    <row r="244" spans="1:24" s="115" customFormat="1" ht="12.75">
      <c r="A244" s="115">
        <v>1932</v>
      </c>
      <c r="B244" s="115">
        <v>128.5800018310547</v>
      </c>
      <c r="C244" s="115">
        <v>150.8800048828125</v>
      </c>
      <c r="D244" s="115">
        <v>8.821724891662598</v>
      </c>
      <c r="E244" s="115">
        <v>9.05041217803955</v>
      </c>
      <c r="F244" s="115">
        <v>22.03081391050978</v>
      </c>
      <c r="G244" s="115" t="s">
        <v>58</v>
      </c>
      <c r="H244" s="115">
        <v>-1.626965116920985</v>
      </c>
      <c r="I244" s="115">
        <v>59.45303671413371</v>
      </c>
      <c r="J244" s="115" t="s">
        <v>61</v>
      </c>
      <c r="K244" s="115">
        <v>-0.3319003538683855</v>
      </c>
      <c r="L244" s="115">
        <v>0.5205534423338464</v>
      </c>
      <c r="M244" s="115">
        <v>-0.07762835685676187</v>
      </c>
      <c r="N244" s="115">
        <v>-0.1457516406540535</v>
      </c>
      <c r="O244" s="115">
        <v>-0.013479933363843923</v>
      </c>
      <c r="P244" s="115">
        <v>0.014929593112295842</v>
      </c>
      <c r="Q244" s="115">
        <v>-0.001557351276270504</v>
      </c>
      <c r="R244" s="115">
        <v>-0.002240342505480961</v>
      </c>
      <c r="S244" s="115">
        <v>-0.0001887296251532554</v>
      </c>
      <c r="T244" s="115">
        <v>0.00021851288333831026</v>
      </c>
      <c r="U244" s="115">
        <v>-3.091375755448052E-05</v>
      </c>
      <c r="V244" s="115">
        <v>-8.271062928492072E-05</v>
      </c>
      <c r="W244" s="115">
        <v>-1.2105385848533903E-05</v>
      </c>
      <c r="X244" s="115">
        <v>67.5</v>
      </c>
    </row>
    <row r="245" s="115" customFormat="1" ht="12.75">
      <c r="A245" s="115" t="s">
        <v>139</v>
      </c>
    </row>
    <row r="246" spans="1:24" s="115" customFormat="1" ht="12.75">
      <c r="A246" s="115">
        <v>1931</v>
      </c>
      <c r="B246" s="115">
        <v>109.52</v>
      </c>
      <c r="C246" s="115">
        <v>129.62</v>
      </c>
      <c r="D246" s="115">
        <v>8.710127123348704</v>
      </c>
      <c r="E246" s="115">
        <v>9.043900807699444</v>
      </c>
      <c r="F246" s="115">
        <v>23.81007963285571</v>
      </c>
      <c r="G246" s="115" t="s">
        <v>59</v>
      </c>
      <c r="H246" s="115">
        <v>23.00577258027387</v>
      </c>
      <c r="I246" s="115">
        <v>65.02577258027387</v>
      </c>
      <c r="J246" s="115" t="s">
        <v>73</v>
      </c>
      <c r="K246" s="115">
        <v>0.9616348600013147</v>
      </c>
      <c r="M246" s="115" t="s">
        <v>68</v>
      </c>
      <c r="N246" s="115">
        <v>0.6610922950878328</v>
      </c>
      <c r="X246" s="115">
        <v>67.5</v>
      </c>
    </row>
    <row r="247" spans="1:24" s="115" customFormat="1" ht="12.75">
      <c r="A247" s="115">
        <v>1929</v>
      </c>
      <c r="B247" s="115">
        <v>103.58000183105469</v>
      </c>
      <c r="C247" s="115">
        <v>120.68000030517578</v>
      </c>
      <c r="D247" s="115">
        <v>9.307815551757812</v>
      </c>
      <c r="E247" s="115">
        <v>10.165392875671387</v>
      </c>
      <c r="F247" s="115">
        <v>18.93025833291473</v>
      </c>
      <c r="G247" s="115" t="s">
        <v>56</v>
      </c>
      <c r="H247" s="115">
        <v>12.287034504825478</v>
      </c>
      <c r="I247" s="115">
        <v>48.367036335880165</v>
      </c>
      <c r="J247" s="115" t="s">
        <v>62</v>
      </c>
      <c r="K247" s="115">
        <v>0.7728289913415342</v>
      </c>
      <c r="L247" s="115">
        <v>0.5490779441343682</v>
      </c>
      <c r="M247" s="115">
        <v>0.18295608149122147</v>
      </c>
      <c r="N247" s="115">
        <v>0.16786319749863732</v>
      </c>
      <c r="O247" s="115">
        <v>0.031037975967260153</v>
      </c>
      <c r="P247" s="115">
        <v>0.01575111298114966</v>
      </c>
      <c r="Q247" s="115">
        <v>0.0037781593240628778</v>
      </c>
      <c r="R247" s="115">
        <v>0.002583865312639602</v>
      </c>
      <c r="S247" s="115">
        <v>0.0004072266058750754</v>
      </c>
      <c r="T247" s="115">
        <v>0.00023175945764185584</v>
      </c>
      <c r="U247" s="115">
        <v>8.26709090401946E-05</v>
      </c>
      <c r="V247" s="115">
        <v>9.588701870521132E-05</v>
      </c>
      <c r="W247" s="115">
        <v>2.5388048698161733E-05</v>
      </c>
      <c r="X247" s="115">
        <v>67.5</v>
      </c>
    </row>
    <row r="248" spans="1:24" s="115" customFormat="1" ht="12.75">
      <c r="A248" s="115">
        <v>1930</v>
      </c>
      <c r="B248" s="115">
        <v>100.77999877929688</v>
      </c>
      <c r="C248" s="115">
        <v>123.68000030517578</v>
      </c>
      <c r="D248" s="115">
        <v>9.020462989807129</v>
      </c>
      <c r="E248" s="115">
        <v>9.242976188659668</v>
      </c>
      <c r="F248" s="115">
        <v>17.371072356131712</v>
      </c>
      <c r="G248" s="115" t="s">
        <v>57</v>
      </c>
      <c r="H248" s="115">
        <v>12.511764721765353</v>
      </c>
      <c r="I248" s="115">
        <v>45.79176350106223</v>
      </c>
      <c r="J248" s="115" t="s">
        <v>60</v>
      </c>
      <c r="K248" s="115">
        <v>0.4010547343807016</v>
      </c>
      <c r="L248" s="115">
        <v>0.0029895848920976575</v>
      </c>
      <c r="M248" s="115">
        <v>-0.09671502761075339</v>
      </c>
      <c r="N248" s="115">
        <v>-0.0017358837364090775</v>
      </c>
      <c r="O248" s="115">
        <v>0.015819784691338098</v>
      </c>
      <c r="P248" s="115">
        <v>0.00034186364353285556</v>
      </c>
      <c r="Q248" s="115">
        <v>-0.002080598254788927</v>
      </c>
      <c r="R248" s="115">
        <v>-0.00013952303226310848</v>
      </c>
      <c r="S248" s="115">
        <v>0.00018346359457182038</v>
      </c>
      <c r="T248" s="115">
        <v>2.4329245177837726E-05</v>
      </c>
      <c r="U248" s="115">
        <v>-5.0858144494221594E-05</v>
      </c>
      <c r="V248" s="115">
        <v>-1.1005114210266704E-05</v>
      </c>
      <c r="W248" s="115">
        <v>1.0687644933415337E-05</v>
      </c>
      <c r="X248" s="115">
        <v>67.5</v>
      </c>
    </row>
    <row r="249" spans="1:24" s="115" customFormat="1" ht="12.75">
      <c r="A249" s="115">
        <v>1932</v>
      </c>
      <c r="B249" s="115">
        <v>138.9199981689453</v>
      </c>
      <c r="C249" s="115">
        <v>155.22000122070312</v>
      </c>
      <c r="D249" s="115">
        <v>8.478680610656738</v>
      </c>
      <c r="E249" s="115">
        <v>8.76887321472168</v>
      </c>
      <c r="F249" s="115">
        <v>23.69920818126397</v>
      </c>
      <c r="G249" s="115" t="s">
        <v>58</v>
      </c>
      <c r="H249" s="115">
        <v>-4.848066615859651</v>
      </c>
      <c r="I249" s="115">
        <v>66.57193155308566</v>
      </c>
      <c r="J249" s="115" t="s">
        <v>61</v>
      </c>
      <c r="K249" s="115">
        <v>-0.6606207307440464</v>
      </c>
      <c r="L249" s="115">
        <v>0.5490698053225995</v>
      </c>
      <c r="M249" s="115">
        <v>-0.1553033521495067</v>
      </c>
      <c r="N249" s="115">
        <v>-0.16785422181798165</v>
      </c>
      <c r="O249" s="115">
        <v>-0.026703751879912373</v>
      </c>
      <c r="P249" s="115">
        <v>0.01574740262373995</v>
      </c>
      <c r="Q249" s="115">
        <v>-0.0031536643417098996</v>
      </c>
      <c r="R249" s="115">
        <v>-0.0025800955946108386</v>
      </c>
      <c r="S249" s="115">
        <v>-0.0003635582731823341</v>
      </c>
      <c r="T249" s="115">
        <v>0.0002304789231915227</v>
      </c>
      <c r="U249" s="115">
        <v>-6.517613320945796E-05</v>
      </c>
      <c r="V249" s="115">
        <v>-9.525338743263954E-05</v>
      </c>
      <c r="W249" s="115">
        <v>-2.302883545638974E-05</v>
      </c>
      <c r="X249" s="115">
        <v>67.5</v>
      </c>
    </row>
    <row r="250" s="115" customFormat="1" ht="12.75">
      <c r="A250" s="115" t="s">
        <v>145</v>
      </c>
    </row>
    <row r="251" spans="1:24" s="115" customFormat="1" ht="12.75">
      <c r="A251" s="115">
        <v>1931</v>
      </c>
      <c r="B251" s="115">
        <v>118.68</v>
      </c>
      <c r="C251" s="115">
        <v>117.48</v>
      </c>
      <c r="D251" s="115">
        <v>8.632360425312338</v>
      </c>
      <c r="E251" s="115">
        <v>9.178504985096438</v>
      </c>
      <c r="F251" s="115">
        <v>24.48575964895283</v>
      </c>
      <c r="G251" s="115" t="s">
        <v>59</v>
      </c>
      <c r="H251" s="115">
        <v>16.3194738651636</v>
      </c>
      <c r="I251" s="115">
        <v>67.49947386516361</v>
      </c>
      <c r="J251" s="115" t="s">
        <v>73</v>
      </c>
      <c r="K251" s="115">
        <v>0.39130717336856624</v>
      </c>
      <c r="M251" s="115" t="s">
        <v>68</v>
      </c>
      <c r="N251" s="115">
        <v>0.314752105353199</v>
      </c>
      <c r="X251" s="115">
        <v>67.5</v>
      </c>
    </row>
    <row r="252" spans="1:24" s="115" customFormat="1" ht="12.75">
      <c r="A252" s="115">
        <v>1929</v>
      </c>
      <c r="B252" s="115">
        <v>109.81999969482422</v>
      </c>
      <c r="C252" s="115">
        <v>117.5199966430664</v>
      </c>
      <c r="D252" s="115">
        <v>9.281532287597656</v>
      </c>
      <c r="E252" s="115">
        <v>9.646822929382324</v>
      </c>
      <c r="F252" s="115">
        <v>17.90341181510708</v>
      </c>
      <c r="G252" s="115" t="s">
        <v>56</v>
      </c>
      <c r="H252" s="115">
        <v>3.5650033889078045</v>
      </c>
      <c r="I252" s="115">
        <v>45.88500308373202</v>
      </c>
      <c r="J252" s="115" t="s">
        <v>62</v>
      </c>
      <c r="K252" s="115">
        <v>0.3734992194074389</v>
      </c>
      <c r="L252" s="115">
        <v>0.48290169539965905</v>
      </c>
      <c r="M252" s="115">
        <v>0.08842036137478153</v>
      </c>
      <c r="N252" s="115">
        <v>0.1018357311675397</v>
      </c>
      <c r="O252" s="115">
        <v>0.01500018111828067</v>
      </c>
      <c r="P252" s="115">
        <v>0.013852821957660416</v>
      </c>
      <c r="Q252" s="115">
        <v>0.0018259207072382844</v>
      </c>
      <c r="R252" s="115">
        <v>0.001567511541168125</v>
      </c>
      <c r="S252" s="115">
        <v>0.00019681098661738182</v>
      </c>
      <c r="T252" s="115">
        <v>0.0002038339080835718</v>
      </c>
      <c r="U252" s="115">
        <v>3.996113085565903E-05</v>
      </c>
      <c r="V252" s="115">
        <v>5.8169750437821325E-05</v>
      </c>
      <c r="W252" s="115">
        <v>1.227149440485125E-05</v>
      </c>
      <c r="X252" s="115">
        <v>67.5</v>
      </c>
    </row>
    <row r="253" spans="1:24" s="115" customFormat="1" ht="12.75">
      <c r="A253" s="115">
        <v>1930</v>
      </c>
      <c r="B253" s="115">
        <v>103.54000091552734</v>
      </c>
      <c r="C253" s="115">
        <v>133.24000549316406</v>
      </c>
      <c r="D253" s="115">
        <v>8.75705623626709</v>
      </c>
      <c r="E253" s="115">
        <v>8.956979751586914</v>
      </c>
      <c r="F253" s="115">
        <v>16.606303304000342</v>
      </c>
      <c r="G253" s="115" t="s">
        <v>57</v>
      </c>
      <c r="H253" s="115">
        <v>9.057741480582429</v>
      </c>
      <c r="I253" s="115">
        <v>45.09774239610977</v>
      </c>
      <c r="J253" s="115" t="s">
        <v>60</v>
      </c>
      <c r="K253" s="115">
        <v>0.27833467765032727</v>
      </c>
      <c r="L253" s="115">
        <v>0.0026286597543206673</v>
      </c>
      <c r="M253" s="115">
        <v>-0.06655744204981838</v>
      </c>
      <c r="N253" s="115">
        <v>-0.001053154058067911</v>
      </c>
      <c r="O253" s="115">
        <v>0.011069725640144846</v>
      </c>
      <c r="P253" s="115">
        <v>0.00030063456099080734</v>
      </c>
      <c r="Q253" s="115">
        <v>-0.0014054553338272739</v>
      </c>
      <c r="R253" s="115">
        <v>-8.464357865212307E-05</v>
      </c>
      <c r="S253" s="115">
        <v>0.00013596252244257127</v>
      </c>
      <c r="T253" s="115">
        <v>2.1399542338048778E-05</v>
      </c>
      <c r="U253" s="115">
        <v>-3.268332100512829E-05</v>
      </c>
      <c r="V253" s="115">
        <v>-6.675657037655622E-06</v>
      </c>
      <c r="W253" s="115">
        <v>8.184111069259707E-06</v>
      </c>
      <c r="X253" s="115">
        <v>67.5</v>
      </c>
    </row>
    <row r="254" spans="1:24" s="115" customFormat="1" ht="12.75">
      <c r="A254" s="115">
        <v>1932</v>
      </c>
      <c r="B254" s="115">
        <v>140.60000610351562</v>
      </c>
      <c r="C254" s="115">
        <v>149.1999969482422</v>
      </c>
      <c r="D254" s="115">
        <v>8.756160736083984</v>
      </c>
      <c r="E254" s="115">
        <v>8.923561096191406</v>
      </c>
      <c r="F254" s="115">
        <v>25.81335796186414</v>
      </c>
      <c r="G254" s="115" t="s">
        <v>58</v>
      </c>
      <c r="H254" s="115">
        <v>-2.882239819912286</v>
      </c>
      <c r="I254" s="115">
        <v>70.21776628360334</v>
      </c>
      <c r="J254" s="115" t="s">
        <v>61</v>
      </c>
      <c r="K254" s="115">
        <v>-0.24906118548512254</v>
      </c>
      <c r="L254" s="115">
        <v>0.48289454083449845</v>
      </c>
      <c r="M254" s="115">
        <v>-0.058208824188708916</v>
      </c>
      <c r="N254" s="115">
        <v>-0.10183028532296957</v>
      </c>
      <c r="O254" s="115">
        <v>-0.010122579109749832</v>
      </c>
      <c r="P254" s="115">
        <v>0.013849559381127488</v>
      </c>
      <c r="Q254" s="115">
        <v>-0.0011656250399412424</v>
      </c>
      <c r="R254" s="115">
        <v>-0.001565224551394538</v>
      </c>
      <c r="S254" s="115">
        <v>-0.00014229812698823743</v>
      </c>
      <c r="T254" s="115">
        <v>0.00020270747808688274</v>
      </c>
      <c r="U254" s="115">
        <v>-2.299331440525363E-05</v>
      </c>
      <c r="V254" s="115">
        <v>-5.778542609615346E-05</v>
      </c>
      <c r="W254" s="115">
        <v>-9.143844975409212E-06</v>
      </c>
      <c r="X254" s="115">
        <v>67.5</v>
      </c>
    </row>
    <row r="255" s="115" customFormat="1" ht="12.75">
      <c r="A255" s="115" t="s">
        <v>151</v>
      </c>
    </row>
    <row r="256" spans="1:24" s="115" customFormat="1" ht="12.75">
      <c r="A256" s="115">
        <v>1931</v>
      </c>
      <c r="B256" s="115">
        <v>117.36</v>
      </c>
      <c r="C256" s="115">
        <v>113.66</v>
      </c>
      <c r="D256" s="115">
        <v>8.621438052089987</v>
      </c>
      <c r="E256" s="115">
        <v>9.320065609851792</v>
      </c>
      <c r="F256" s="115">
        <v>23.184036847081966</v>
      </c>
      <c r="G256" s="115" t="s">
        <v>59</v>
      </c>
      <c r="H256" s="115">
        <v>14.128455254961239</v>
      </c>
      <c r="I256" s="115">
        <v>63.98845525496124</v>
      </c>
      <c r="J256" s="115" t="s">
        <v>73</v>
      </c>
      <c r="K256" s="115">
        <v>0.451661649145433</v>
      </c>
      <c r="M256" s="115" t="s">
        <v>68</v>
      </c>
      <c r="N256" s="115">
        <v>0.3158304022902616</v>
      </c>
      <c r="X256" s="115">
        <v>67.5</v>
      </c>
    </row>
    <row r="257" spans="1:24" s="115" customFormat="1" ht="12.75">
      <c r="A257" s="115">
        <v>1929</v>
      </c>
      <c r="B257" s="115">
        <v>108.5199966430664</v>
      </c>
      <c r="C257" s="115">
        <v>113.62000274658203</v>
      </c>
      <c r="D257" s="115">
        <v>9.130633354187012</v>
      </c>
      <c r="E257" s="115">
        <v>9.823766708374023</v>
      </c>
      <c r="F257" s="115">
        <v>16.9023289909605</v>
      </c>
      <c r="G257" s="115" t="s">
        <v>56</v>
      </c>
      <c r="H257" s="115">
        <v>3.01282900412221</v>
      </c>
      <c r="I257" s="115">
        <v>44.032825647188616</v>
      </c>
      <c r="J257" s="115" t="s">
        <v>62</v>
      </c>
      <c r="K257" s="115">
        <v>0.5012709227749343</v>
      </c>
      <c r="L257" s="115">
        <v>0.4265039178246602</v>
      </c>
      <c r="M257" s="115">
        <v>0.1186686306622355</v>
      </c>
      <c r="N257" s="115">
        <v>0.06196184534528175</v>
      </c>
      <c r="O257" s="115">
        <v>0.02013180045300911</v>
      </c>
      <c r="P257" s="115">
        <v>0.012234961621233106</v>
      </c>
      <c r="Q257" s="115">
        <v>0.0024505348885154213</v>
      </c>
      <c r="R257" s="115">
        <v>0.0009537567496815665</v>
      </c>
      <c r="S257" s="115">
        <v>0.0002641309669712392</v>
      </c>
      <c r="T257" s="115">
        <v>0.0001800328870158219</v>
      </c>
      <c r="U257" s="115">
        <v>5.361594373100605E-05</v>
      </c>
      <c r="V257" s="115">
        <v>3.5393817073338145E-05</v>
      </c>
      <c r="W257" s="115">
        <v>1.6469414887297753E-05</v>
      </c>
      <c r="X257" s="115">
        <v>67.5</v>
      </c>
    </row>
    <row r="258" spans="1:24" s="115" customFormat="1" ht="12.75">
      <c r="A258" s="115">
        <v>1930</v>
      </c>
      <c r="B258" s="115">
        <v>106.73999786376953</v>
      </c>
      <c r="C258" s="115">
        <v>128.63999938964844</v>
      </c>
      <c r="D258" s="115">
        <v>9.255586624145508</v>
      </c>
      <c r="E258" s="115">
        <v>9.376243591308594</v>
      </c>
      <c r="F258" s="115">
        <v>17.100680901399038</v>
      </c>
      <c r="G258" s="115" t="s">
        <v>57</v>
      </c>
      <c r="H258" s="115">
        <v>4.704839513165645</v>
      </c>
      <c r="I258" s="115">
        <v>43.944837376935176</v>
      </c>
      <c r="J258" s="115" t="s">
        <v>60</v>
      </c>
      <c r="K258" s="115">
        <v>0.3611021725483117</v>
      </c>
      <c r="L258" s="115">
        <v>0.0023214282840268766</v>
      </c>
      <c r="M258" s="115">
        <v>-0.08641571806693842</v>
      </c>
      <c r="N258" s="115">
        <v>-0.0006407247777886903</v>
      </c>
      <c r="O258" s="115">
        <v>0.014350921102949546</v>
      </c>
      <c r="P258" s="115">
        <v>0.00026550224079262497</v>
      </c>
      <c r="Q258" s="115">
        <v>-0.0018279225212055163</v>
      </c>
      <c r="R258" s="115">
        <v>-5.148891959230518E-05</v>
      </c>
      <c r="S258" s="115">
        <v>0.00017536345303826987</v>
      </c>
      <c r="T258" s="115">
        <v>1.8898881927308087E-05</v>
      </c>
      <c r="U258" s="115">
        <v>-4.269748524797693E-05</v>
      </c>
      <c r="V258" s="115">
        <v>-4.059131208599662E-06</v>
      </c>
      <c r="W258" s="115">
        <v>1.052331823843369E-05</v>
      </c>
      <c r="X258" s="115">
        <v>67.5</v>
      </c>
    </row>
    <row r="259" spans="1:24" s="115" customFormat="1" ht="12.75">
      <c r="A259" s="115">
        <v>1932</v>
      </c>
      <c r="B259" s="115">
        <v>144.8800048828125</v>
      </c>
      <c r="C259" s="115">
        <v>141.3800048828125</v>
      </c>
      <c r="D259" s="115">
        <v>8.822739601135254</v>
      </c>
      <c r="E259" s="115">
        <v>9.242093086242676</v>
      </c>
      <c r="F259" s="115">
        <v>26.439120401018194</v>
      </c>
      <c r="G259" s="115" t="s">
        <v>58</v>
      </c>
      <c r="H259" s="115">
        <v>-5.989935445983633</v>
      </c>
      <c r="I259" s="115">
        <v>71.39006943682887</v>
      </c>
      <c r="J259" s="115" t="s">
        <v>61</v>
      </c>
      <c r="K259" s="115">
        <v>-0.347674789135657</v>
      </c>
      <c r="L259" s="115">
        <v>0.4264976000993518</v>
      </c>
      <c r="M259" s="115">
        <v>-0.08132999184941232</v>
      </c>
      <c r="N259" s="115">
        <v>-0.06195853250644129</v>
      </c>
      <c r="O259" s="115">
        <v>-0.014118797858765995</v>
      </c>
      <c r="P259" s="115">
        <v>0.012232080543929602</v>
      </c>
      <c r="Q259" s="115">
        <v>-0.0016321214710618072</v>
      </c>
      <c r="R259" s="115">
        <v>-0.0009523659111509417</v>
      </c>
      <c r="S259" s="115">
        <v>-0.0001975166500618527</v>
      </c>
      <c r="T259" s="115">
        <v>0.000179038187739793</v>
      </c>
      <c r="U259" s="115">
        <v>-3.242829282686955E-05</v>
      </c>
      <c r="V259" s="115">
        <v>-3.5160286415959345E-05</v>
      </c>
      <c r="W259" s="115">
        <v>-1.2668914712105127E-05</v>
      </c>
      <c r="X259" s="115">
        <v>67.5</v>
      </c>
    </row>
    <row r="260" spans="1:14" s="115" customFormat="1" ht="12.75">
      <c r="A260" s="115" t="s">
        <v>157</v>
      </c>
      <c r="E260" s="116" t="s">
        <v>106</v>
      </c>
      <c r="F260" s="116">
        <f>MIN(F231:F259)</f>
        <v>16.237239008506844</v>
      </c>
      <c r="G260" s="116"/>
      <c r="H260" s="116"/>
      <c r="I260" s="117"/>
      <c r="J260" s="117" t="s">
        <v>158</v>
      </c>
      <c r="K260" s="116">
        <f>AVERAGE(K258,K253,K248,K243,K238,K233)</f>
        <v>0.35517915973669617</v>
      </c>
      <c r="L260" s="116">
        <f>AVERAGE(L258,L253,L248,L243,L238,L233)</f>
        <v>0.0022895836987874385</v>
      </c>
      <c r="M260" s="117" t="s">
        <v>108</v>
      </c>
      <c r="N260" s="116" t="e">
        <f>Mittelwert(K256,K251,K246,K241,K236,K231)</f>
        <v>#NAME?</v>
      </c>
    </row>
    <row r="261" spans="5:14" s="115" customFormat="1" ht="12.75">
      <c r="E261" s="116" t="s">
        <v>107</v>
      </c>
      <c r="F261" s="116">
        <f>MAX(F231:F259)</f>
        <v>26.439120401018194</v>
      </c>
      <c r="G261" s="116"/>
      <c r="H261" s="116"/>
      <c r="I261" s="117"/>
      <c r="J261" s="117" t="s">
        <v>159</v>
      </c>
      <c r="K261" s="116">
        <f>AVERAGE(K259,K254,K249,K244,K239,K234)</f>
        <v>-0.4004785465878073</v>
      </c>
      <c r="L261" s="116">
        <f>AVERAGE(L259,L254,L249,L244,L239,L234)</f>
        <v>0.4205191578283723</v>
      </c>
      <c r="M261" s="116"/>
      <c r="N261" s="116"/>
    </row>
    <row r="262" spans="5:14" s="115" customFormat="1" ht="12.75">
      <c r="E262" s="116"/>
      <c r="F262" s="116"/>
      <c r="G262" s="116"/>
      <c r="H262" s="116"/>
      <c r="I262" s="116"/>
      <c r="J262" s="117" t="s">
        <v>112</v>
      </c>
      <c r="K262" s="116">
        <f>ABS(K260/$G$33)</f>
        <v>0.22198697483543509</v>
      </c>
      <c r="L262" s="116">
        <f>ABS(L260/$H$33)</f>
        <v>0.006359954718853996</v>
      </c>
      <c r="M262" s="117" t="s">
        <v>111</v>
      </c>
      <c r="N262" s="116">
        <f>K262+L262+L263+K263</f>
        <v>0.718716031940094</v>
      </c>
    </row>
    <row r="263" spans="5:14" s="115" customFormat="1" ht="12.75">
      <c r="E263" s="116"/>
      <c r="F263" s="116"/>
      <c r="G263" s="116"/>
      <c r="H263" s="116"/>
      <c r="I263" s="116"/>
      <c r="J263" s="116"/>
      <c r="K263" s="116">
        <f>ABS(K261/$G$34)</f>
        <v>0.22754462874307232</v>
      </c>
      <c r="L263" s="116">
        <f>ABS(L261/$H$34)</f>
        <v>0.26282447364273265</v>
      </c>
      <c r="M263" s="116"/>
      <c r="N263" s="116"/>
    </row>
    <row r="264" s="100" customFormat="1" ht="12.75"/>
    <row r="265" s="100" customFormat="1" ht="12.75"/>
    <row r="266" s="100" customFormat="1" ht="12.75"/>
    <row r="267" s="100" customFormat="1" ht="12.75"/>
    <row r="268" s="100" customFormat="1" ht="12.75"/>
    <row r="269" s="100" customFormat="1" ht="12.75"/>
    <row r="270" s="100" customFormat="1" ht="12.75"/>
    <row r="271" s="100" customFormat="1" ht="12.75"/>
    <row r="272" s="100" customFormat="1" ht="12.75"/>
    <row r="273" s="100" customFormat="1" ht="12.75"/>
    <row r="274" s="100" customFormat="1" ht="12.75"/>
    <row r="275" s="100" customFormat="1" ht="12.75"/>
    <row r="276" s="100" customFormat="1" ht="12.75"/>
    <row r="277" s="100" customFormat="1" ht="12.75"/>
    <row r="278" s="100" customFormat="1" ht="12.75"/>
    <row r="279" s="100" customFormat="1" ht="12.75"/>
    <row r="280" s="100" customFormat="1" ht="12.75"/>
  </sheetData>
  <sheetProtection formatCells="0" formatColumns="0" formatRows="0" selectLockedCells="1"/>
  <mergeCells count="2">
    <mergeCell ref="A9:B9"/>
    <mergeCell ref="A13:B13"/>
  </mergeCells>
  <printOptions/>
  <pageMargins left="0.75" right="0.75" top="1" bottom="1" header="0.4921259845" footer="0.4921259845"/>
  <pageSetup horizontalDpi="600" verticalDpi="600" orientation="landscape" paperSize="9" r:id="rId4"/>
  <headerFooter alignWithMargins="0">
    <oddHeader xml:space="preserve">&amp;C&amp;16Aperturen - Aufbauplan 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simonf</dc:creator>
  <cp:keywords/>
  <dc:description/>
  <cp:lastModifiedBy>Krasniq</cp:lastModifiedBy>
  <cp:lastPrinted>2004-10-07T06:02:00Z</cp:lastPrinted>
  <dcterms:created xsi:type="dcterms:W3CDTF">2003-07-09T12:58:06Z</dcterms:created>
  <dcterms:modified xsi:type="dcterms:W3CDTF">2005-01-08T10:19:18Z</dcterms:modified>
  <cp:category/>
  <cp:version/>
  <cp:contentType/>
  <cp:contentStatus/>
</cp:coreProperties>
</file>