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040" windowHeight="4530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<sst xmlns="http://schemas.openxmlformats.org/spreadsheetml/2006/main" count="711" uniqueCount="166">
  <si>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</si>
  <si>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</si>
  <si>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</si>
  <si>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</si>
  <si>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</si>
  <si>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</si>
  <si>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</si>
  <si>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</si>
  <si>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</si>
  <si>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</si>
  <si>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</si>
  <si>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</si>
  <si>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</si>
  <si>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</si>
  <si>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</si>
  <si>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</si>
  <si>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</si>
  <si>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</si>
  <si>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</si>
  <si>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</si>
  <si>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</si>
  <si>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</si>
  <si>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</si>
  <si>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</si>
  <si>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</si>
  <si>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</si>
  <si>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</si>
  <si>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</si>
  <si>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</si>
  <si>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</si>
  <si>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</si>
  <si>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</si>
  <si>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</si>
  <si>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</si>
  <si>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</si>
  <si>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</si>
  <si>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</si>
  <si>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</si>
  <si>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</si>
  <si>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</si>
  <si>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</si>
  <si>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</si>
  <si>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</si>
  <si>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</si>
  <si>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</si>
  <si>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</si>
  <si>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</si>
  <si>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</si>
  <si>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</si>
  <si>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</si>
  <si>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</si>
  <si>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</si>
  <si>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</si>
  <si>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</si>
  <si>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</si>
  <si>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</si>
  <si>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</si>
  <si>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</si>
  <si>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</si>
  <si>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</si>
  <si>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</si>
  <si>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</si>
  <si>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</si>
  <si>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</si>
  <si>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</si>
  <si>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</si>
  <si>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</si>
  <si>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</si>
  <si>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</si>
  <si>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</si>
  <si>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</si>
  <si>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</si>
  <si>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</si>
  <si>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</si>
  <si>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</si>
  <si>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</si>
  <si>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</si>
  <si>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</si>
  <si>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</si>
  <si>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</si>
  <si>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</si>
  <si>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</si>
  <si>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</si>
  <si>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</si>
  <si>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</si>
  <si>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</si>
  <si>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</si>
  <si>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</si>
  <si>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</si>
  <si>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</si>
  <si>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</si>
  <si>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</si>
  <si>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</si>
  <si>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</si>
  <si>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</si>
  <si>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</si>
  <si>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</si>
  <si>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</si>
  <si>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</si>
  <si>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</si>
  <si>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</si>
  <si>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</si>
  <si>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</si>
  <si>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</si>
  <si>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</si>
  <si>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</si>
  <si>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</si>
  <si>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</si>
  <si>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</si>
  <si>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</si>
  <si>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</si>
  <si>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</si>
  <si>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</si>
  <si>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</si>
  <si>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</si>
  <si>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</si>
  <si>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</si>
  <si>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</si>
  <si>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</si>
  <si>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</si>
  <si>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</si>
  <si>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</si>
  <si>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</si>
  <si>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</si>
  <si>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</si>
  <si>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</si>
  <si>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</si>
  <si>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</si>
  <si>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</si>
  <si>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</si>
  <si>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</si>
  <si>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</si>
  <si>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</si>
  <si>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</si>
  <si>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</si>
  <si>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</si>
  <si>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</si>
  <si>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</si>
  <si>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</si>
  <si>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</si>
  <si>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</si>
  <si>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</si>
  <si>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</si>
  <si>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</si>
  <si>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</si>
  <si>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</si>
  <si>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</si>
  <si>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</si>
  <si>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</si>
  <si>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</si>
  <si>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</si>
  <si>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</si>
  <si>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</si>
  <si>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</si>
  <si>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</si>
  <si>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</si>
  <si>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</si>
  <si>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</si>
  <si>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</si>
  <si>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</si>
  <si>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</si>
  <si>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</si>
  <si>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</si>
  <si>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5</t>
  </si>
  <si>
    <t>AP 455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</si>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</sst>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65.92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53.47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42.48080159290048</v>
      </c>
      <c r="C41" s="2">
        <f aca="true" t="shared" si="0" ref="C41:C55">($B$41*H41+$B$42*J41+$B$43*L41+$B$44*N41+$B$45*P41+$B$46*R41+$B$47*T41+$B$48*V41)/100</f>
        <v>-5.035431221578786E-08</v>
      </c>
      <c r="D41" s="2">
        <f aca="true" t="shared" si="1" ref="D41:D55">($B$41*I41+$B$42*K41+$B$43*M41+$B$44*O41+$B$45*Q41+$B$46*S41+$B$47*U41+$B$48*W41)/100</f>
        <v>-1.1674707034038711E-07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-18.752155546403188</v>
      </c>
      <c r="C42" s="2">
        <f t="shared" si="0"/>
        <v>-1.5479320621299373E-10</v>
      </c>
      <c r="D42" s="2">
        <f t="shared" si="1"/>
        <v>-5.769554078443172E-08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5.891822533260438</v>
      </c>
      <c r="C43" s="2">
        <f t="shared" si="0"/>
        <v>0.599203912059496</v>
      </c>
      <c r="D43" s="2">
        <f t="shared" si="1"/>
        <v>-1.4096343776593796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-3.0306421747992687</v>
      </c>
      <c r="C44" s="2">
        <f t="shared" si="0"/>
        <v>-0.0074627403287243965</v>
      </c>
      <c r="D44" s="2">
        <f t="shared" si="1"/>
        <v>-1.3718779927332585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42.48080159290048</v>
      </c>
      <c r="C45" s="2">
        <f t="shared" si="0"/>
        <v>-0.14563699693937607</v>
      </c>
      <c r="D45" s="2">
        <f t="shared" si="1"/>
        <v>-0.3320775668528361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-18.752155546403188</v>
      </c>
      <c r="C46" s="2">
        <f t="shared" si="0"/>
        <v>-0.0010736009102036443</v>
      </c>
      <c r="D46" s="2">
        <f t="shared" si="1"/>
        <v>-0.10390172642108647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5.891822533260438</v>
      </c>
      <c r="C47" s="2">
        <f t="shared" si="0"/>
        <v>0.02345336792438288</v>
      </c>
      <c r="D47" s="2">
        <f t="shared" si="1"/>
        <v>-0.056870282630323704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-3.0306421747992687</v>
      </c>
      <c r="C48" s="2">
        <f t="shared" si="0"/>
        <v>-0.0008540119761790732</v>
      </c>
      <c r="D48" s="2">
        <f t="shared" si="1"/>
        <v>-0.03934643777303422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-0.003186312020906933</v>
      </c>
      <c r="D49" s="2">
        <f t="shared" si="1"/>
        <v>-0.006776235864389907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-8.633411615249858E-05</v>
      </c>
      <c r="D50" s="2">
        <f t="shared" si="1"/>
        <v>-0.0015972217765171648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0.00025660020100023035</v>
      </c>
      <c r="D51" s="2">
        <f t="shared" si="1"/>
        <v>-0.0007652812051624773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-6.083358275290589E-05</v>
      </c>
      <c r="D52" s="2">
        <f t="shared" si="1"/>
        <v>-0.0005759042413626946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-8.119695027183147E-05</v>
      </c>
      <c r="D53" s="2">
        <f t="shared" si="1"/>
        <v>-0.00014221648147674231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-6.810655097693359E-06</v>
      </c>
      <c r="D54" s="2">
        <f t="shared" si="1"/>
        <v>-5.898356429057566E-05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1.439520262867268E-05</v>
      </c>
      <c r="D55" s="2">
        <f t="shared" si="1"/>
        <v>-4.8227599117249434E-05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1" sqref="F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1960</v>
      </c>
      <c r="B3" s="31">
        <v>127.22666666666667</v>
      </c>
      <c r="C3" s="31">
        <v>140.37666666666667</v>
      </c>
      <c r="D3" s="31">
        <v>8.693936079765434</v>
      </c>
      <c r="E3" s="31">
        <v>9.046878134086972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1958</v>
      </c>
      <c r="B4" s="36">
        <v>53.47666666666667</v>
      </c>
      <c r="C4" s="36">
        <v>65.92666666666666</v>
      </c>
      <c r="D4" s="36">
        <v>9.627856124849679</v>
      </c>
      <c r="E4" s="36">
        <v>10.63129238530007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1957</v>
      </c>
      <c r="B5" s="41">
        <v>107.19666666666667</v>
      </c>
      <c r="C5" s="41">
        <v>114.86333333333334</v>
      </c>
      <c r="D5" s="41">
        <v>8.735010358071643</v>
      </c>
      <c r="E5" s="41">
        <v>9.16353184068227</v>
      </c>
      <c r="F5" s="37" t="s">
        <v>71</v>
      </c>
      <c r="I5" s="42">
        <v>3127</v>
      </c>
    </row>
    <row r="6" spans="1:6" s="33" customFormat="1" ht="13.5" thickBot="1">
      <c r="A6" s="43">
        <v>1959</v>
      </c>
      <c r="B6" s="44">
        <v>103.26666666666667</v>
      </c>
      <c r="C6" s="44">
        <v>115.61666666666669</v>
      </c>
      <c r="D6" s="44">
        <v>9.117956319557372</v>
      </c>
      <c r="E6" s="44">
        <v>9.6323976201494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2" t="s">
        <v>115</v>
      </c>
      <c r="B9" s="123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4" t="s">
        <v>164</v>
      </c>
      <c r="B13" s="124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3287</v>
      </c>
      <c r="K15" s="42">
        <v>3114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42.48080159290048</v>
      </c>
      <c r="C19" s="62">
        <v>28.45746825956714</v>
      </c>
      <c r="D19" s="63">
        <v>11.545190125713015</v>
      </c>
      <c r="K19" s="64" t="s">
        <v>93</v>
      </c>
    </row>
    <row r="20" spans="1:11" ht="12.75">
      <c r="A20" s="61" t="s">
        <v>57</v>
      </c>
      <c r="B20" s="62">
        <v>-18.752155546403188</v>
      </c>
      <c r="C20" s="62">
        <v>20.94451112026349</v>
      </c>
      <c r="D20" s="63">
        <v>7.69178090659393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5.891822533260438</v>
      </c>
      <c r="C21" s="62">
        <v>41.658489199927104</v>
      </c>
      <c r="D21" s="63">
        <v>15.972247827997158</v>
      </c>
      <c r="F21" s="39" t="s">
        <v>96</v>
      </c>
    </row>
    <row r="22" spans="1:11" ht="16.5" thickBot="1">
      <c r="A22" s="67" t="s">
        <v>59</v>
      </c>
      <c r="B22" s="68">
        <v>-3.0306421747992687</v>
      </c>
      <c r="C22" s="68">
        <v>56.696024491867405</v>
      </c>
      <c r="D22" s="69">
        <v>20.706024765532334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6.389495177728683</v>
      </c>
      <c r="I23" s="42">
        <v>3318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0.599203912059496</v>
      </c>
      <c r="C27" s="78">
        <v>-0.0074627403287243965</v>
      </c>
      <c r="D27" s="78">
        <v>-0.14563699693937607</v>
      </c>
      <c r="E27" s="78">
        <v>-0.0010736009102036443</v>
      </c>
      <c r="F27" s="78">
        <v>0.02345336792438288</v>
      </c>
      <c r="G27" s="78">
        <v>-0.0008540119761790732</v>
      </c>
      <c r="H27" s="78">
        <v>-0.003186312020906933</v>
      </c>
      <c r="I27" s="79">
        <v>-8.633411615249858E-05</v>
      </c>
    </row>
    <row r="28" spans="1:9" ht="13.5" thickBot="1">
      <c r="A28" s="80" t="s">
        <v>61</v>
      </c>
      <c r="B28" s="81">
        <v>-1.4096343776593796</v>
      </c>
      <c r="C28" s="81">
        <v>-1.3718779927332585</v>
      </c>
      <c r="D28" s="81">
        <v>-0.3320775668528361</v>
      </c>
      <c r="E28" s="81">
        <v>-0.10390172642108647</v>
      </c>
      <c r="F28" s="81">
        <v>-0.056870282630323704</v>
      </c>
      <c r="G28" s="81">
        <v>-0.03934643777303422</v>
      </c>
      <c r="H28" s="81">
        <v>-0.006776235864389907</v>
      </c>
      <c r="I28" s="82">
        <v>-0.0015972217765171648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1960</v>
      </c>
      <c r="B39" s="89">
        <v>127.22666666666667</v>
      </c>
      <c r="C39" s="89">
        <v>140.37666666666667</v>
      </c>
      <c r="D39" s="89">
        <v>8.693936079765434</v>
      </c>
      <c r="E39" s="89">
        <v>9.046878134086972</v>
      </c>
      <c r="F39" s="90">
        <f>I39*D39/(23678+B39)*1000</f>
        <v>20.706024765532334</v>
      </c>
      <c r="G39" s="91" t="s">
        <v>59</v>
      </c>
      <c r="H39" s="92">
        <f>I39-B39+X39</f>
        <v>-3.0306421747992687</v>
      </c>
      <c r="I39" s="92">
        <f>(B39+C42-2*X39)*(23678+B39)*E42/((23678+C42)*D39+E42*(23678+B39))</f>
        <v>56.696024491867405</v>
      </c>
      <c r="J39" s="39" t="s">
        <v>73</v>
      </c>
      <c r="K39" s="39">
        <f>(K40*K40+L40*L40+M40*M40+N40*N40+O40*O40+P40*P40+Q40*Q40+R40*R40+S40*S40+T40*T40+U40*U40+V40*V40+W40*W40)</f>
        <v>4.375894502287761</v>
      </c>
      <c r="M39" s="39" t="s">
        <v>68</v>
      </c>
      <c r="N39" s="39">
        <f>(K44*K44+L44*L44+M44*M44+N44*N44+O44*O44+P44*P44+Q44*Q44+R44*R44+S44*S44+T44*T44+U44*U44+V44*V44+W44*W44)</f>
        <v>3.0776403378899393</v>
      </c>
      <c r="X39" s="28">
        <f>(1-$H$2)*1000</f>
        <v>67.5</v>
      </c>
    </row>
    <row r="40" spans="1:24" ht="12.75">
      <c r="A40" s="86">
        <v>1958</v>
      </c>
      <c r="B40" s="89">
        <v>53.47666666666667</v>
      </c>
      <c r="C40" s="89">
        <v>65.92666666666666</v>
      </c>
      <c r="D40" s="89">
        <v>9.627856124849679</v>
      </c>
      <c r="E40" s="89">
        <v>10.63129238530007</v>
      </c>
      <c r="F40" s="90">
        <f>I40*D40/(23678+B40)*1000</f>
        <v>11.545190125713015</v>
      </c>
      <c r="G40" s="91" t="s">
        <v>56</v>
      </c>
      <c r="H40" s="92">
        <f>I40-B40+X40</f>
        <v>42.48080159290048</v>
      </c>
      <c r="I40" s="92">
        <f>(B40+C39-2*X40)*(23678+B40)*E39/((23678+C39)*D40+E39*(23678+B40))</f>
        <v>28.45746825956714</v>
      </c>
      <c r="J40" s="39" t="s">
        <v>62</v>
      </c>
      <c r="K40" s="73">
        <f aca="true" t="shared" si="0" ref="K40:W40">SQRT(K41*K41+K42*K42)</f>
        <v>1.531703106645198</v>
      </c>
      <c r="L40" s="73">
        <f t="shared" si="0"/>
        <v>1.371898290486233</v>
      </c>
      <c r="M40" s="73">
        <f t="shared" si="0"/>
        <v>0.3626094942006065</v>
      </c>
      <c r="N40" s="73">
        <f t="shared" si="0"/>
        <v>0.10390727295139973</v>
      </c>
      <c r="O40" s="73">
        <f t="shared" si="0"/>
        <v>0.061516579175449684</v>
      </c>
      <c r="P40" s="73">
        <f t="shared" si="0"/>
        <v>0.039355704820047514</v>
      </c>
      <c r="Q40" s="73">
        <f t="shared" si="0"/>
        <v>0.007487987498949237</v>
      </c>
      <c r="R40" s="73">
        <f t="shared" si="0"/>
        <v>0.0015995533698481214</v>
      </c>
      <c r="S40" s="73">
        <f t="shared" si="0"/>
        <v>0.0008071548712163561</v>
      </c>
      <c r="T40" s="73">
        <f t="shared" si="0"/>
        <v>0.0005791082973072441</v>
      </c>
      <c r="U40" s="73">
        <f t="shared" si="0"/>
        <v>0.0001637634645977877</v>
      </c>
      <c r="V40" s="73">
        <f t="shared" si="0"/>
        <v>5.937546529737859E-05</v>
      </c>
      <c r="W40" s="73">
        <f t="shared" si="0"/>
        <v>5.03301418171523E-05</v>
      </c>
      <c r="X40" s="28">
        <f>(1-$H$2)*1000</f>
        <v>67.5</v>
      </c>
    </row>
    <row r="41" spans="1:24" ht="12.75">
      <c r="A41" s="86">
        <v>1957</v>
      </c>
      <c r="B41" s="89">
        <v>107.19666666666667</v>
      </c>
      <c r="C41" s="89">
        <v>114.86333333333334</v>
      </c>
      <c r="D41" s="89">
        <v>8.735010358071643</v>
      </c>
      <c r="E41" s="89">
        <v>9.16353184068227</v>
      </c>
      <c r="F41" s="90">
        <f>I41*D41/(23678+B41)*1000</f>
        <v>7.69178090659393</v>
      </c>
      <c r="G41" s="91" t="s">
        <v>57</v>
      </c>
      <c r="H41" s="92">
        <f>I41-B41+X41</f>
        <v>-18.752155546403188</v>
      </c>
      <c r="I41" s="92">
        <f>(B41+C40-2*X41)*(23678+B41)*E40/((23678+C40)*D41+E40*(23678+B41))</f>
        <v>20.94451112026349</v>
      </c>
      <c r="J41" s="39" t="s">
        <v>60</v>
      </c>
      <c r="K41" s="73">
        <f>'calcul config'!C43</f>
        <v>0.599203912059496</v>
      </c>
      <c r="L41" s="73">
        <f>'calcul config'!C44</f>
        <v>-0.0074627403287243965</v>
      </c>
      <c r="M41" s="73">
        <f>'calcul config'!C45</f>
        <v>-0.14563699693937607</v>
      </c>
      <c r="N41" s="73">
        <f>'calcul config'!C46</f>
        <v>-0.0010736009102036443</v>
      </c>
      <c r="O41" s="73">
        <f>'calcul config'!C47</f>
        <v>0.02345336792438288</v>
      </c>
      <c r="P41" s="73">
        <f>'calcul config'!C48</f>
        <v>-0.0008540119761790732</v>
      </c>
      <c r="Q41" s="73">
        <f>'calcul config'!C49</f>
        <v>-0.003186312020906933</v>
      </c>
      <c r="R41" s="73">
        <f>'calcul config'!C50</f>
        <v>-8.633411615249858E-05</v>
      </c>
      <c r="S41" s="73">
        <f>'calcul config'!C51</f>
        <v>0.00025660020100023035</v>
      </c>
      <c r="T41" s="73">
        <f>'calcul config'!C52</f>
        <v>-6.083358275290589E-05</v>
      </c>
      <c r="U41" s="73">
        <f>'calcul config'!C53</f>
        <v>-8.119695027183147E-05</v>
      </c>
      <c r="V41" s="73">
        <f>'calcul config'!C54</f>
        <v>-6.810655097693359E-06</v>
      </c>
      <c r="W41" s="73">
        <f>'calcul config'!C55</f>
        <v>1.439520262867268E-05</v>
      </c>
      <c r="X41" s="28">
        <f>(1-$H$2)*1000</f>
        <v>67.5</v>
      </c>
    </row>
    <row r="42" spans="1:24" ht="12.75">
      <c r="A42" s="86">
        <v>1959</v>
      </c>
      <c r="B42" s="89">
        <v>103.26666666666667</v>
      </c>
      <c r="C42" s="89">
        <v>115.61666666666669</v>
      </c>
      <c r="D42" s="89">
        <v>9.117956319557372</v>
      </c>
      <c r="E42" s="89">
        <v>9.6323976201494</v>
      </c>
      <c r="F42" s="90">
        <f>I42*D42/(23678+B42)*1000</f>
        <v>15.972247827997158</v>
      </c>
      <c r="G42" s="91" t="s">
        <v>58</v>
      </c>
      <c r="H42" s="92">
        <f>I42-B42+X42</f>
        <v>5.891822533260438</v>
      </c>
      <c r="I42" s="92">
        <f>(B42+C41-2*X42)*(23678+B42)*E41/((23678+C41)*D42+E41*(23678+B42))</f>
        <v>41.658489199927104</v>
      </c>
      <c r="J42" s="39" t="s">
        <v>61</v>
      </c>
      <c r="K42" s="73">
        <f>'calcul config'!D43</f>
        <v>-1.4096343776593796</v>
      </c>
      <c r="L42" s="73">
        <f>'calcul config'!D44</f>
        <v>-1.3718779927332585</v>
      </c>
      <c r="M42" s="73">
        <f>'calcul config'!D45</f>
        <v>-0.3320775668528361</v>
      </c>
      <c r="N42" s="73">
        <f>'calcul config'!D46</f>
        <v>-0.10390172642108647</v>
      </c>
      <c r="O42" s="73">
        <f>'calcul config'!D47</f>
        <v>-0.056870282630323704</v>
      </c>
      <c r="P42" s="73">
        <f>'calcul config'!D48</f>
        <v>-0.03934643777303422</v>
      </c>
      <c r="Q42" s="73">
        <f>'calcul config'!D49</f>
        <v>-0.006776235864389907</v>
      </c>
      <c r="R42" s="73">
        <f>'calcul config'!D50</f>
        <v>-0.0015972217765171648</v>
      </c>
      <c r="S42" s="73">
        <f>'calcul config'!D51</f>
        <v>-0.0007652812051624773</v>
      </c>
      <c r="T42" s="73">
        <f>'calcul config'!D52</f>
        <v>-0.0005759042413626946</v>
      </c>
      <c r="U42" s="73">
        <f>'calcul config'!D53</f>
        <v>-0.00014221648147674231</v>
      </c>
      <c r="V42" s="73">
        <f>'calcul config'!D54</f>
        <v>-5.898356429057566E-05</v>
      </c>
      <c r="W42" s="73">
        <f>'calcul config'!D55</f>
        <v>-4.8227599117249434E-05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1.021135404430132</v>
      </c>
      <c r="L44" s="73">
        <f>L40/(L43*1.5)</f>
        <v>1.3065698004630792</v>
      </c>
      <c r="M44" s="73">
        <f aca="true" t="shared" si="1" ref="M44:W44">M40/(M43*1.5)</f>
        <v>0.40289943800067396</v>
      </c>
      <c r="N44" s="73">
        <f t="shared" si="1"/>
        <v>0.13854303060186632</v>
      </c>
      <c r="O44" s="73">
        <f t="shared" si="1"/>
        <v>0.27340701855755417</v>
      </c>
      <c r="P44" s="73">
        <f t="shared" si="1"/>
        <v>0.26237136546698336</v>
      </c>
      <c r="Q44" s="73">
        <f t="shared" si="1"/>
        <v>0.04991991665966157</v>
      </c>
      <c r="R44" s="73">
        <f t="shared" si="1"/>
        <v>0.0035545630441069366</v>
      </c>
      <c r="S44" s="73">
        <f t="shared" si="1"/>
        <v>0.010762064949551413</v>
      </c>
      <c r="T44" s="73">
        <f t="shared" si="1"/>
        <v>0.007721443964096587</v>
      </c>
      <c r="U44" s="73">
        <f t="shared" si="1"/>
        <v>0.0021835128613038354</v>
      </c>
      <c r="V44" s="73">
        <f t="shared" si="1"/>
        <v>0.0007916728706317144</v>
      </c>
      <c r="W44" s="73">
        <f t="shared" si="1"/>
        <v>0.0006710685575620305</v>
      </c>
      <c r="X44" s="73"/>
      <c r="Y44" s="73"/>
    </row>
    <row r="45" s="101" customFormat="1" ht="12.75"/>
    <row r="46" spans="1:24" s="101" customFormat="1" ht="12.75">
      <c r="A46" s="101">
        <v>1958</v>
      </c>
      <c r="B46" s="101">
        <v>58.44</v>
      </c>
      <c r="C46" s="101">
        <v>68.34</v>
      </c>
      <c r="D46" s="101">
        <v>9.362715882548212</v>
      </c>
      <c r="E46" s="101">
        <v>10.607647588359187</v>
      </c>
      <c r="F46" s="101">
        <v>8.556952988522267</v>
      </c>
      <c r="G46" s="101" t="s">
        <v>59</v>
      </c>
      <c r="H46" s="101">
        <v>30.753662794304446</v>
      </c>
      <c r="I46" s="101">
        <v>21.693662794304444</v>
      </c>
      <c r="J46" s="101" t="s">
        <v>73</v>
      </c>
      <c r="K46" s="101">
        <v>3.8534996481056845</v>
      </c>
      <c r="M46" s="101" t="s">
        <v>68</v>
      </c>
      <c r="N46" s="101">
        <v>2.2234814708851887</v>
      </c>
      <c r="X46" s="101">
        <v>67.5</v>
      </c>
    </row>
    <row r="47" spans="1:24" s="101" customFormat="1" ht="12.75">
      <c r="A47" s="101">
        <v>1957</v>
      </c>
      <c r="B47" s="101">
        <v>113.5199966430664</v>
      </c>
      <c r="C47" s="101">
        <v>119.41999816894531</v>
      </c>
      <c r="D47" s="101">
        <v>8.796170234680176</v>
      </c>
      <c r="E47" s="101">
        <v>9.223341941833496</v>
      </c>
      <c r="F47" s="101">
        <v>9.479372949929935</v>
      </c>
      <c r="G47" s="101" t="s">
        <v>56</v>
      </c>
      <c r="H47" s="101">
        <v>-20.380578000994674</v>
      </c>
      <c r="I47" s="101">
        <v>25.639418642071735</v>
      </c>
      <c r="J47" s="101" t="s">
        <v>62</v>
      </c>
      <c r="K47" s="101">
        <v>1.7716488447582466</v>
      </c>
      <c r="L47" s="101">
        <v>0.7264816254516605</v>
      </c>
      <c r="M47" s="101">
        <v>0.4194145178570304</v>
      </c>
      <c r="N47" s="101">
        <v>0.07417268817662274</v>
      </c>
      <c r="O47" s="101">
        <v>0.0711526067993043</v>
      </c>
      <c r="P47" s="101">
        <v>0.02084051321099999</v>
      </c>
      <c r="Q47" s="101">
        <v>0.008660884070997861</v>
      </c>
      <c r="R47" s="101">
        <v>0.0011416491648714364</v>
      </c>
      <c r="S47" s="101">
        <v>0.0009335618641427435</v>
      </c>
      <c r="T47" s="101">
        <v>0.0003067021389072098</v>
      </c>
      <c r="U47" s="101">
        <v>0.0001894262767246617</v>
      </c>
      <c r="V47" s="101">
        <v>4.2379556592218585E-05</v>
      </c>
      <c r="W47" s="101">
        <v>5.8221460118402055E-05</v>
      </c>
      <c r="X47" s="101">
        <v>67.5</v>
      </c>
    </row>
    <row r="48" spans="1:24" s="101" customFormat="1" ht="12.75">
      <c r="A48" s="101">
        <v>1960</v>
      </c>
      <c r="B48" s="101">
        <v>131.13999938964844</v>
      </c>
      <c r="C48" s="101">
        <v>134.83999633789062</v>
      </c>
      <c r="D48" s="101">
        <v>8.267376899719238</v>
      </c>
      <c r="E48" s="101">
        <v>8.791141510009766</v>
      </c>
      <c r="F48" s="101">
        <v>21.164755867675005</v>
      </c>
      <c r="G48" s="101" t="s">
        <v>57</v>
      </c>
      <c r="H48" s="101">
        <v>-2.6878205282382623</v>
      </c>
      <c r="I48" s="101">
        <v>60.952178861410175</v>
      </c>
      <c r="J48" s="101" t="s">
        <v>60</v>
      </c>
      <c r="K48" s="101">
        <v>1.2909595749794829</v>
      </c>
      <c r="L48" s="101">
        <v>0.003953350018628921</v>
      </c>
      <c r="M48" s="101">
        <v>-0.302332382324106</v>
      </c>
      <c r="N48" s="101">
        <v>-0.0007670073642735647</v>
      </c>
      <c r="O48" s="101">
        <v>0.05236951588219509</v>
      </c>
      <c r="P48" s="101">
        <v>0.0004520219315920946</v>
      </c>
      <c r="Q48" s="101">
        <v>-0.006083437925780259</v>
      </c>
      <c r="R48" s="101">
        <v>-6.162236085232364E-05</v>
      </c>
      <c r="S48" s="101">
        <v>0.0007282069253159832</v>
      </c>
      <c r="T48" s="101">
        <v>3.217533525041357E-05</v>
      </c>
      <c r="U48" s="101">
        <v>-0.00012196004641983482</v>
      </c>
      <c r="V48" s="101">
        <v>-4.847928722591371E-06</v>
      </c>
      <c r="W48" s="101">
        <v>4.659812454550405E-05</v>
      </c>
      <c r="X48" s="101">
        <v>67.5</v>
      </c>
    </row>
    <row r="49" spans="1:24" s="101" customFormat="1" ht="12.75">
      <c r="A49" s="101">
        <v>1959</v>
      </c>
      <c r="B49" s="101">
        <v>111.58000183105469</v>
      </c>
      <c r="C49" s="101">
        <v>119.58000183105469</v>
      </c>
      <c r="D49" s="101">
        <v>8.888555526733398</v>
      </c>
      <c r="E49" s="101">
        <v>9.548510551452637</v>
      </c>
      <c r="F49" s="101">
        <v>20.690194994742892</v>
      </c>
      <c r="G49" s="101" t="s">
        <v>58</v>
      </c>
      <c r="H49" s="101">
        <v>11.295817963346849</v>
      </c>
      <c r="I49" s="101">
        <v>55.37581979440154</v>
      </c>
      <c r="J49" s="101" t="s">
        <v>61</v>
      </c>
      <c r="K49" s="101">
        <v>1.2133272455945356</v>
      </c>
      <c r="L49" s="101">
        <v>0.7264708687500945</v>
      </c>
      <c r="M49" s="101">
        <v>0.2906951468247722</v>
      </c>
      <c r="N49" s="101">
        <v>-0.07416872232315763</v>
      </c>
      <c r="O49" s="101">
        <v>0.04816769934926225</v>
      </c>
      <c r="P49" s="101">
        <v>0.020835610551918675</v>
      </c>
      <c r="Q49" s="101">
        <v>0.006164632665004694</v>
      </c>
      <c r="R49" s="101">
        <v>-0.0011399848684498554</v>
      </c>
      <c r="S49" s="101">
        <v>0.0005841681505384526</v>
      </c>
      <c r="T49" s="101">
        <v>0.00030500975363384844</v>
      </c>
      <c r="U49" s="101">
        <v>0.00014494157923466907</v>
      </c>
      <c r="V49" s="101">
        <v>-4.210135869605317E-05</v>
      </c>
      <c r="W49" s="101">
        <v>3.490491666170218E-05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9" customFormat="1" ht="12.75" hidden="1">
      <c r="A55" s="119" t="s">
        <v>116</v>
      </c>
    </row>
    <row r="56" spans="1:24" s="119" customFormat="1" ht="12.75" hidden="1">
      <c r="A56" s="119">
        <v>1958</v>
      </c>
      <c r="B56" s="119">
        <v>52.8</v>
      </c>
      <c r="C56" s="119">
        <v>67.9</v>
      </c>
      <c r="D56" s="119">
        <v>9.685438978881512</v>
      </c>
      <c r="E56" s="119">
        <v>11.124839030113234</v>
      </c>
      <c r="F56" s="119">
        <v>6.432524223302395</v>
      </c>
      <c r="G56" s="119" t="s">
        <v>59</v>
      </c>
      <c r="H56" s="119">
        <v>30.460663628276002</v>
      </c>
      <c r="I56" s="119">
        <v>15.760663628275998</v>
      </c>
      <c r="J56" s="119" t="s">
        <v>73</v>
      </c>
      <c r="K56" s="119">
        <v>4.306390818957686</v>
      </c>
      <c r="M56" s="119" t="s">
        <v>68</v>
      </c>
      <c r="N56" s="119">
        <v>2.451288592117152</v>
      </c>
      <c r="X56" s="119">
        <v>67.5</v>
      </c>
    </row>
    <row r="57" spans="1:24" s="119" customFormat="1" ht="12.75" hidden="1">
      <c r="A57" s="119">
        <v>1959</v>
      </c>
      <c r="B57" s="119">
        <v>115.95999908447266</v>
      </c>
      <c r="C57" s="119">
        <v>131.55999755859375</v>
      </c>
      <c r="D57" s="119">
        <v>8.967512130737305</v>
      </c>
      <c r="E57" s="119">
        <v>9.448424339294434</v>
      </c>
      <c r="F57" s="119">
        <v>10.20500830160474</v>
      </c>
      <c r="G57" s="119" t="s">
        <v>56</v>
      </c>
      <c r="H57" s="119">
        <v>-21.382527007638814</v>
      </c>
      <c r="I57" s="119">
        <v>27.077472076833846</v>
      </c>
      <c r="J57" s="119" t="s">
        <v>62</v>
      </c>
      <c r="K57" s="119">
        <v>1.8976351808702894</v>
      </c>
      <c r="L57" s="119">
        <v>0.6934379855385284</v>
      </c>
      <c r="M57" s="119">
        <v>0.44924010421027327</v>
      </c>
      <c r="N57" s="119">
        <v>0.12807597258491216</v>
      </c>
      <c r="O57" s="119">
        <v>0.07621270966841431</v>
      </c>
      <c r="P57" s="119">
        <v>0.019892607132117476</v>
      </c>
      <c r="Q57" s="119">
        <v>0.009276764190353526</v>
      </c>
      <c r="R57" s="119">
        <v>0.0019713419053926833</v>
      </c>
      <c r="S57" s="119">
        <v>0.000999961825454478</v>
      </c>
      <c r="T57" s="119">
        <v>0.0002927457661513673</v>
      </c>
      <c r="U57" s="119">
        <v>0.00020289327804092532</v>
      </c>
      <c r="V57" s="119">
        <v>7.316899324380617E-05</v>
      </c>
      <c r="W57" s="119">
        <v>6.236604084173435E-05</v>
      </c>
      <c r="X57" s="119">
        <v>67.5</v>
      </c>
    </row>
    <row r="58" spans="1:24" s="119" customFormat="1" ht="12.75" hidden="1">
      <c r="A58" s="119">
        <v>1960</v>
      </c>
      <c r="B58" s="119">
        <v>127.87999725341797</v>
      </c>
      <c r="C58" s="119">
        <v>140.8800048828125</v>
      </c>
      <c r="D58" s="119">
        <v>8.91079044342041</v>
      </c>
      <c r="E58" s="119">
        <v>9.39919376373291</v>
      </c>
      <c r="F58" s="119">
        <v>23.96981480204975</v>
      </c>
      <c r="G58" s="119" t="s">
        <v>57</v>
      </c>
      <c r="H58" s="119">
        <v>3.6572549249590764</v>
      </c>
      <c r="I58" s="119">
        <v>64.03725217837705</v>
      </c>
      <c r="J58" s="119" t="s">
        <v>60</v>
      </c>
      <c r="K58" s="119">
        <v>1.0371056159937349</v>
      </c>
      <c r="L58" s="119">
        <v>0.003773957682782063</v>
      </c>
      <c r="M58" s="119">
        <v>-0.24122840168238227</v>
      </c>
      <c r="N58" s="119">
        <v>-0.0013246094330626242</v>
      </c>
      <c r="O58" s="119">
        <v>0.04233769695909869</v>
      </c>
      <c r="P58" s="119">
        <v>0.00043148980913942816</v>
      </c>
      <c r="Q58" s="119">
        <v>-0.004774229428257437</v>
      </c>
      <c r="R58" s="119">
        <v>-0.00010645308377249524</v>
      </c>
      <c r="S58" s="119">
        <v>0.0006103711801491452</v>
      </c>
      <c r="T58" s="119">
        <v>3.0713664700457194E-05</v>
      </c>
      <c r="U58" s="119">
        <v>-9.031900089475606E-05</v>
      </c>
      <c r="V58" s="119">
        <v>-8.387062275704397E-06</v>
      </c>
      <c r="W58" s="119">
        <v>3.968756045378664E-05</v>
      </c>
      <c r="X58" s="119">
        <v>67.5</v>
      </c>
    </row>
    <row r="59" spans="1:24" s="119" customFormat="1" ht="12.75" hidden="1">
      <c r="A59" s="119">
        <v>1957</v>
      </c>
      <c r="B59" s="119">
        <v>104.62000274658203</v>
      </c>
      <c r="C59" s="119">
        <v>114.62000274658203</v>
      </c>
      <c r="D59" s="119">
        <v>8.757817268371582</v>
      </c>
      <c r="E59" s="119">
        <v>9.186835289001465</v>
      </c>
      <c r="F59" s="119">
        <v>21.048709579137107</v>
      </c>
      <c r="G59" s="119" t="s">
        <v>58</v>
      </c>
      <c r="H59" s="119">
        <v>20.039612044269795</v>
      </c>
      <c r="I59" s="119">
        <v>57.159614790851826</v>
      </c>
      <c r="J59" s="119" t="s">
        <v>61</v>
      </c>
      <c r="K59" s="119">
        <v>1.589160539703548</v>
      </c>
      <c r="L59" s="119">
        <v>0.6934277157938965</v>
      </c>
      <c r="M59" s="119">
        <v>0.37897958975731183</v>
      </c>
      <c r="N59" s="119">
        <v>-0.12806912259955955</v>
      </c>
      <c r="O59" s="119">
        <v>0.0633711017041801</v>
      </c>
      <c r="P59" s="119">
        <v>0.019887926866754613</v>
      </c>
      <c r="Q59" s="119">
        <v>0.007953935328489047</v>
      </c>
      <c r="R59" s="119">
        <v>-0.0019684655569535835</v>
      </c>
      <c r="S59" s="119">
        <v>0.0007920673423450759</v>
      </c>
      <c r="T59" s="119">
        <v>0.0002911301331023962</v>
      </c>
      <c r="U59" s="119">
        <v>0.00018168148048594628</v>
      </c>
      <c r="V59" s="119">
        <v>-7.268671652162869E-05</v>
      </c>
      <c r="W59" s="119">
        <v>4.810842541073141E-05</v>
      </c>
      <c r="X59" s="119">
        <v>67.5</v>
      </c>
    </row>
    <row r="60" s="119" customFormat="1" ht="12.75" hidden="1">
      <c r="A60" s="119" t="s">
        <v>122</v>
      </c>
    </row>
    <row r="61" spans="1:24" s="119" customFormat="1" ht="12.75" hidden="1">
      <c r="A61" s="119">
        <v>1958</v>
      </c>
      <c r="B61" s="119">
        <v>44.1</v>
      </c>
      <c r="C61" s="119">
        <v>59.4</v>
      </c>
      <c r="D61" s="119">
        <v>10.025072299372562</v>
      </c>
      <c r="E61" s="119">
        <v>10.879918266327643</v>
      </c>
      <c r="F61" s="119">
        <v>4.868020542255309</v>
      </c>
      <c r="G61" s="119" t="s">
        <v>59</v>
      </c>
      <c r="H61" s="119">
        <v>34.91908601324124</v>
      </c>
      <c r="I61" s="119">
        <v>11.519086013241239</v>
      </c>
      <c r="J61" s="119" t="s">
        <v>73</v>
      </c>
      <c r="K61" s="119">
        <v>4.9947326691990686</v>
      </c>
      <c r="M61" s="119" t="s">
        <v>68</v>
      </c>
      <c r="N61" s="119">
        <v>2.9513932635888462</v>
      </c>
      <c r="X61" s="119">
        <v>67.5</v>
      </c>
    </row>
    <row r="62" spans="1:24" s="119" customFormat="1" ht="12.75" hidden="1">
      <c r="A62" s="119">
        <v>1959</v>
      </c>
      <c r="B62" s="119">
        <v>110.63999938964844</v>
      </c>
      <c r="C62" s="119">
        <v>120.73999786376953</v>
      </c>
      <c r="D62" s="119">
        <v>9.283112525939941</v>
      </c>
      <c r="E62" s="119">
        <v>9.746294975280762</v>
      </c>
      <c r="F62" s="119">
        <v>7.385651492265688</v>
      </c>
      <c r="G62" s="119" t="s">
        <v>56</v>
      </c>
      <c r="H62" s="119">
        <v>-24.213739041137387</v>
      </c>
      <c r="I62" s="119">
        <v>18.926260348511054</v>
      </c>
      <c r="J62" s="119" t="s">
        <v>62</v>
      </c>
      <c r="K62" s="119">
        <v>1.982871028759751</v>
      </c>
      <c r="L62" s="119">
        <v>0.9049353703868535</v>
      </c>
      <c r="M62" s="119">
        <v>0.4694185672705408</v>
      </c>
      <c r="N62" s="119">
        <v>0.12875700649693064</v>
      </c>
      <c r="O62" s="119">
        <v>0.07963589609673055</v>
      </c>
      <c r="P62" s="119">
        <v>0.025959799010955478</v>
      </c>
      <c r="Q62" s="119">
        <v>0.00969344474327443</v>
      </c>
      <c r="R62" s="119">
        <v>0.001981816087806108</v>
      </c>
      <c r="S62" s="119">
        <v>0.0010448830635075676</v>
      </c>
      <c r="T62" s="119">
        <v>0.00038202560136632585</v>
      </c>
      <c r="U62" s="119">
        <v>0.00021200740025092675</v>
      </c>
      <c r="V62" s="119">
        <v>7.355728195137574E-05</v>
      </c>
      <c r="W62" s="119">
        <v>6.516856685125087E-05</v>
      </c>
      <c r="X62" s="119">
        <v>67.5</v>
      </c>
    </row>
    <row r="63" spans="1:24" s="119" customFormat="1" ht="12.75" hidden="1">
      <c r="A63" s="119">
        <v>1960</v>
      </c>
      <c r="B63" s="119">
        <v>115.83999633789062</v>
      </c>
      <c r="C63" s="119">
        <v>141.33999633789062</v>
      </c>
      <c r="D63" s="119">
        <v>8.919776916503906</v>
      </c>
      <c r="E63" s="119">
        <v>9.190269470214844</v>
      </c>
      <c r="F63" s="119">
        <v>19.881150855450503</v>
      </c>
      <c r="G63" s="119" t="s">
        <v>57</v>
      </c>
      <c r="H63" s="119">
        <v>4.693720404776101</v>
      </c>
      <c r="I63" s="119">
        <v>53.033716742666726</v>
      </c>
      <c r="J63" s="119" t="s">
        <v>60</v>
      </c>
      <c r="K63" s="119">
        <v>1.168771325414359</v>
      </c>
      <c r="L63" s="119">
        <v>0.004924731249894455</v>
      </c>
      <c r="M63" s="119">
        <v>-0.2723624151998735</v>
      </c>
      <c r="N63" s="119">
        <v>-0.0013316748732293392</v>
      </c>
      <c r="O63" s="119">
        <v>0.04763073098627025</v>
      </c>
      <c r="P63" s="119">
        <v>0.0005631327810658849</v>
      </c>
      <c r="Q63" s="119">
        <v>-0.005415107527958746</v>
      </c>
      <c r="R63" s="119">
        <v>-0.00010701303284931273</v>
      </c>
      <c r="S63" s="119">
        <v>0.0006800600094744563</v>
      </c>
      <c r="T63" s="119">
        <v>4.008702629752397E-05</v>
      </c>
      <c r="U63" s="119">
        <v>-0.00010414683715753298</v>
      </c>
      <c r="V63" s="119">
        <v>-8.429703652117952E-06</v>
      </c>
      <c r="W63" s="119">
        <v>4.403446533427334E-05</v>
      </c>
      <c r="X63" s="119">
        <v>67.5</v>
      </c>
    </row>
    <row r="64" spans="1:24" s="119" customFormat="1" ht="12.75" hidden="1">
      <c r="A64" s="119">
        <v>1957</v>
      </c>
      <c r="B64" s="119">
        <v>108.80000305175781</v>
      </c>
      <c r="C64" s="119">
        <v>115.0999984741211</v>
      </c>
      <c r="D64" s="119">
        <v>8.778403282165527</v>
      </c>
      <c r="E64" s="119">
        <v>9.133830070495605</v>
      </c>
      <c r="F64" s="119">
        <v>21.718400033923153</v>
      </c>
      <c r="G64" s="119" t="s">
        <v>58</v>
      </c>
      <c r="H64" s="119">
        <v>17.550248114392843</v>
      </c>
      <c r="I64" s="119">
        <v>58.850251166150656</v>
      </c>
      <c r="J64" s="119" t="s">
        <v>61</v>
      </c>
      <c r="K64" s="119">
        <v>1.6017962122517073</v>
      </c>
      <c r="L64" s="119">
        <v>0.9049219698953651</v>
      </c>
      <c r="M64" s="119">
        <v>0.3823251313801108</v>
      </c>
      <c r="N64" s="119">
        <v>-0.12875011986045934</v>
      </c>
      <c r="O64" s="119">
        <v>0.06382154348527477</v>
      </c>
      <c r="P64" s="119">
        <v>0.025953690415046835</v>
      </c>
      <c r="Q64" s="119">
        <v>0.008039868248395567</v>
      </c>
      <c r="R64" s="119">
        <v>-0.0019789247627657546</v>
      </c>
      <c r="S64" s="119">
        <v>0.0007932836818683226</v>
      </c>
      <c r="T64" s="119">
        <v>0.00037991655718318533</v>
      </c>
      <c r="U64" s="119">
        <v>0.00018466340750467852</v>
      </c>
      <c r="V64" s="119">
        <v>-7.307266126542577E-05</v>
      </c>
      <c r="W64" s="119">
        <v>4.8040690754511784E-05</v>
      </c>
      <c r="X64" s="119">
        <v>67.5</v>
      </c>
    </row>
    <row r="65" s="119" customFormat="1" ht="12.75" hidden="1">
      <c r="A65" s="119" t="s">
        <v>128</v>
      </c>
    </row>
    <row r="66" spans="1:24" s="119" customFormat="1" ht="12.75" hidden="1">
      <c r="A66" s="119">
        <v>1958</v>
      </c>
      <c r="B66" s="119">
        <v>60.58</v>
      </c>
      <c r="C66" s="119">
        <v>70.98</v>
      </c>
      <c r="D66" s="119">
        <v>9.578134548122602</v>
      </c>
      <c r="E66" s="119">
        <v>10.335848769600485</v>
      </c>
      <c r="F66" s="119">
        <v>6.75636152739984</v>
      </c>
      <c r="G66" s="119" t="s">
        <v>59</v>
      </c>
      <c r="H66" s="119">
        <v>23.665059053126427</v>
      </c>
      <c r="I66" s="119">
        <v>16.745059053126422</v>
      </c>
      <c r="J66" s="119" t="s">
        <v>73</v>
      </c>
      <c r="K66" s="119">
        <v>2.648114889030954</v>
      </c>
      <c r="M66" s="119" t="s">
        <v>68</v>
      </c>
      <c r="N66" s="119">
        <v>1.381035245157249</v>
      </c>
      <c r="X66" s="119">
        <v>67.5</v>
      </c>
    </row>
    <row r="67" spans="1:24" s="119" customFormat="1" ht="12.75" hidden="1">
      <c r="A67" s="119">
        <v>1959</v>
      </c>
      <c r="B67" s="119">
        <v>84.77999877929688</v>
      </c>
      <c r="C67" s="119">
        <v>102.9800033569336</v>
      </c>
      <c r="D67" s="119">
        <v>9.29590129852295</v>
      </c>
      <c r="E67" s="119">
        <v>9.769017219543457</v>
      </c>
      <c r="F67" s="119">
        <v>4.276890708373773</v>
      </c>
      <c r="G67" s="119" t="s">
        <v>56</v>
      </c>
      <c r="H67" s="119">
        <v>-6.347136034932575</v>
      </c>
      <c r="I67" s="119">
        <v>10.932862744364305</v>
      </c>
      <c r="J67" s="119" t="s">
        <v>62</v>
      </c>
      <c r="K67" s="119">
        <v>1.578678038699587</v>
      </c>
      <c r="L67" s="119">
        <v>0.058093475631353385</v>
      </c>
      <c r="M67" s="119">
        <v>0.37373111380733703</v>
      </c>
      <c r="N67" s="119">
        <v>0.09357203663937519</v>
      </c>
      <c r="O67" s="119">
        <v>0.06340250410240925</v>
      </c>
      <c r="P67" s="119">
        <v>0.0016665060751402498</v>
      </c>
      <c r="Q67" s="119">
        <v>0.007717506926537663</v>
      </c>
      <c r="R67" s="119">
        <v>0.0014403058645479207</v>
      </c>
      <c r="S67" s="119">
        <v>0.0008318493142284093</v>
      </c>
      <c r="T67" s="119">
        <v>2.4560640533288026E-05</v>
      </c>
      <c r="U67" s="119">
        <v>0.0001687894241981526</v>
      </c>
      <c r="V67" s="119">
        <v>5.3468171206695824E-05</v>
      </c>
      <c r="W67" s="119">
        <v>5.18730642287392E-05</v>
      </c>
      <c r="X67" s="119">
        <v>67.5</v>
      </c>
    </row>
    <row r="68" spans="1:24" s="119" customFormat="1" ht="12.75" hidden="1">
      <c r="A68" s="119">
        <v>1960</v>
      </c>
      <c r="B68" s="119">
        <v>128.86000061035156</v>
      </c>
      <c r="C68" s="119">
        <v>138.75999450683594</v>
      </c>
      <c r="D68" s="119">
        <v>8.73462200164795</v>
      </c>
      <c r="E68" s="119">
        <v>8.967363357543945</v>
      </c>
      <c r="F68" s="119">
        <v>18.7678030227306</v>
      </c>
      <c r="G68" s="119" t="s">
        <v>57</v>
      </c>
      <c r="H68" s="119">
        <v>-10.206961704159454</v>
      </c>
      <c r="I68" s="119">
        <v>51.153038906192116</v>
      </c>
      <c r="J68" s="119" t="s">
        <v>60</v>
      </c>
      <c r="K68" s="119">
        <v>1.3062480831950194</v>
      </c>
      <c r="L68" s="119">
        <v>0.00031700259157861345</v>
      </c>
      <c r="M68" s="119">
        <v>-0.3068308510641052</v>
      </c>
      <c r="N68" s="119">
        <v>-0.0009673320414940531</v>
      </c>
      <c r="O68" s="119">
        <v>0.052842097379409286</v>
      </c>
      <c r="P68" s="119">
        <v>3.5955653791425685E-05</v>
      </c>
      <c r="Q68" s="119">
        <v>-0.00621820270815213</v>
      </c>
      <c r="R68" s="119">
        <v>-7.774484565930271E-05</v>
      </c>
      <c r="S68" s="119">
        <v>0.0007227469278551728</v>
      </c>
      <c r="T68" s="119">
        <v>2.543580536714264E-06</v>
      </c>
      <c r="U68" s="119">
        <v>-0.0001276487173009559</v>
      </c>
      <c r="V68" s="119">
        <v>-6.121404394233133E-06</v>
      </c>
      <c r="W68" s="119">
        <v>4.5895782545539165E-05</v>
      </c>
      <c r="X68" s="119">
        <v>67.5</v>
      </c>
    </row>
    <row r="69" spans="1:24" s="119" customFormat="1" ht="12.75" hidden="1">
      <c r="A69" s="119">
        <v>1957</v>
      </c>
      <c r="B69" s="119">
        <v>106.45999908447266</v>
      </c>
      <c r="C69" s="119">
        <v>108.95999908447266</v>
      </c>
      <c r="D69" s="119">
        <v>8.73552131652832</v>
      </c>
      <c r="E69" s="119">
        <v>9.031404495239258</v>
      </c>
      <c r="F69" s="119">
        <v>20.492064222904432</v>
      </c>
      <c r="G69" s="119" t="s">
        <v>58</v>
      </c>
      <c r="H69" s="119">
        <v>16.83434496757078</v>
      </c>
      <c r="I69" s="119">
        <v>55.794344052043435</v>
      </c>
      <c r="J69" s="119" t="s">
        <v>61</v>
      </c>
      <c r="K69" s="119">
        <v>0.8865327377044302</v>
      </c>
      <c r="L69" s="119">
        <v>0.05809261072019041</v>
      </c>
      <c r="M69" s="119">
        <v>0.21337707061197939</v>
      </c>
      <c r="N69" s="119">
        <v>-0.09356703644746941</v>
      </c>
      <c r="O69" s="119">
        <v>0.03503698433086169</v>
      </c>
      <c r="P69" s="119">
        <v>0.001666118149904079</v>
      </c>
      <c r="Q69" s="119">
        <v>0.0045709811027268895</v>
      </c>
      <c r="R69" s="119">
        <v>-0.001438206077870812</v>
      </c>
      <c r="S69" s="119">
        <v>0.0004118375406130243</v>
      </c>
      <c r="T69" s="119">
        <v>2.4428574691509107E-05</v>
      </c>
      <c r="U69" s="119">
        <v>0.00011043402868936978</v>
      </c>
      <c r="V69" s="119">
        <v>-5.31166051290065E-05</v>
      </c>
      <c r="W69" s="119">
        <v>2.4174199821534623E-05</v>
      </c>
      <c r="X69" s="119">
        <v>67.5</v>
      </c>
    </row>
    <row r="70" s="119" customFormat="1" ht="12.75" hidden="1">
      <c r="A70" s="119" t="s">
        <v>134</v>
      </c>
    </row>
    <row r="71" spans="1:24" s="119" customFormat="1" ht="12.75" hidden="1">
      <c r="A71" s="119">
        <v>1958</v>
      </c>
      <c r="B71" s="119">
        <v>60.98</v>
      </c>
      <c r="C71" s="119">
        <v>70.98</v>
      </c>
      <c r="D71" s="119">
        <v>9.632764115864212</v>
      </c>
      <c r="E71" s="119">
        <v>10.283941236269323</v>
      </c>
      <c r="F71" s="119">
        <v>8.71076454773284</v>
      </c>
      <c r="G71" s="119" t="s">
        <v>59</v>
      </c>
      <c r="H71" s="119">
        <v>27.986804636354066</v>
      </c>
      <c r="I71" s="119">
        <v>21.466804636354063</v>
      </c>
      <c r="J71" s="119" t="s">
        <v>73</v>
      </c>
      <c r="K71" s="119">
        <v>4.289292509203534</v>
      </c>
      <c r="M71" s="119" t="s">
        <v>68</v>
      </c>
      <c r="N71" s="119">
        <v>2.2368969380620323</v>
      </c>
      <c r="X71" s="119">
        <v>67.5</v>
      </c>
    </row>
    <row r="72" spans="1:24" s="119" customFormat="1" ht="12.75" hidden="1">
      <c r="A72" s="119">
        <v>1959</v>
      </c>
      <c r="B72" s="119">
        <v>95.26000213623047</v>
      </c>
      <c r="C72" s="119">
        <v>107.66000366210938</v>
      </c>
      <c r="D72" s="119">
        <v>9.162501335144043</v>
      </c>
      <c r="E72" s="119">
        <v>9.632161140441895</v>
      </c>
      <c r="F72" s="119">
        <v>6.3703724336003935</v>
      </c>
      <c r="G72" s="119" t="s">
        <v>56</v>
      </c>
      <c r="H72" s="119">
        <v>-11.23127110144884</v>
      </c>
      <c r="I72" s="119">
        <v>16.528731034781632</v>
      </c>
      <c r="J72" s="119" t="s">
        <v>62</v>
      </c>
      <c r="K72" s="119">
        <v>2.008721291986014</v>
      </c>
      <c r="L72" s="119">
        <v>0.09180901990126232</v>
      </c>
      <c r="M72" s="119">
        <v>0.47553828187001435</v>
      </c>
      <c r="N72" s="119">
        <v>0.11467254960805795</v>
      </c>
      <c r="O72" s="119">
        <v>0.0806738830908645</v>
      </c>
      <c r="P72" s="119">
        <v>0.0026337269779175055</v>
      </c>
      <c r="Q72" s="119">
        <v>0.00981982580650006</v>
      </c>
      <c r="R72" s="119">
        <v>0.0017650810148620076</v>
      </c>
      <c r="S72" s="119">
        <v>0.0010584566277489313</v>
      </c>
      <c r="T72" s="119">
        <v>3.88013698629383E-05</v>
      </c>
      <c r="U72" s="119">
        <v>0.00021476989570582832</v>
      </c>
      <c r="V72" s="119">
        <v>6.552427986180291E-05</v>
      </c>
      <c r="W72" s="119">
        <v>6.600541652606893E-05</v>
      </c>
      <c r="X72" s="119">
        <v>67.5</v>
      </c>
    </row>
    <row r="73" spans="1:24" s="119" customFormat="1" ht="12.75" hidden="1">
      <c r="A73" s="119">
        <v>1960</v>
      </c>
      <c r="B73" s="119">
        <v>135.17999267578125</v>
      </c>
      <c r="C73" s="119">
        <v>146.5800018310547</v>
      </c>
      <c r="D73" s="119">
        <v>8.693413734436035</v>
      </c>
      <c r="E73" s="119">
        <v>8.986738204956055</v>
      </c>
      <c r="F73" s="119">
        <v>20.704135908711773</v>
      </c>
      <c r="G73" s="119" t="s">
        <v>57</v>
      </c>
      <c r="H73" s="119">
        <v>-10.966792309623855</v>
      </c>
      <c r="I73" s="119">
        <v>56.713200366157395</v>
      </c>
      <c r="J73" s="119" t="s">
        <v>60</v>
      </c>
      <c r="K73" s="119">
        <v>1.5034313546301723</v>
      </c>
      <c r="L73" s="119">
        <v>0.0005005524701290369</v>
      </c>
      <c r="M73" s="119">
        <v>-0.35230919044463066</v>
      </c>
      <c r="N73" s="119">
        <v>-0.0011855551415517287</v>
      </c>
      <c r="O73" s="119">
        <v>0.060953875296439225</v>
      </c>
      <c r="P73" s="119">
        <v>5.689778176148896E-05</v>
      </c>
      <c r="Q73" s="119">
        <v>-0.007099545544885768</v>
      </c>
      <c r="R73" s="119">
        <v>-9.528490384903571E-05</v>
      </c>
      <c r="S73" s="119">
        <v>0.0008447115911889148</v>
      </c>
      <c r="T73" s="119">
        <v>4.0328231251441435E-06</v>
      </c>
      <c r="U73" s="119">
        <v>-0.00014302777449380028</v>
      </c>
      <c r="V73" s="119">
        <v>-7.502990678495906E-06</v>
      </c>
      <c r="W73" s="119">
        <v>5.39656270791441E-05</v>
      </c>
      <c r="X73" s="119">
        <v>67.5</v>
      </c>
    </row>
    <row r="74" spans="1:24" s="119" customFormat="1" ht="12.75" hidden="1">
      <c r="A74" s="119">
        <v>1957</v>
      </c>
      <c r="B74" s="119">
        <v>100.5999984741211</v>
      </c>
      <c r="C74" s="119">
        <v>117.80000305175781</v>
      </c>
      <c r="D74" s="119">
        <v>8.790108680725098</v>
      </c>
      <c r="E74" s="119">
        <v>9.289551734924316</v>
      </c>
      <c r="F74" s="119">
        <v>20.94381100408211</v>
      </c>
      <c r="G74" s="119" t="s">
        <v>58</v>
      </c>
      <c r="H74" s="119">
        <v>23.55624121512787</v>
      </c>
      <c r="I74" s="119">
        <v>56.65623968924896</v>
      </c>
      <c r="J74" s="119" t="s">
        <v>61</v>
      </c>
      <c r="K74" s="119">
        <v>1.332161923638732</v>
      </c>
      <c r="L74" s="119">
        <v>0.09180765535866292</v>
      </c>
      <c r="M74" s="119">
        <v>0.31939770170139636</v>
      </c>
      <c r="N74" s="119">
        <v>-0.11466642094623365</v>
      </c>
      <c r="O74" s="119">
        <v>0.05284789966786389</v>
      </c>
      <c r="P74" s="119">
        <v>0.0026331123099178847</v>
      </c>
      <c r="Q74" s="119">
        <v>0.006784204590524757</v>
      </c>
      <c r="R74" s="119">
        <v>-0.0017625072414389606</v>
      </c>
      <c r="S74" s="119">
        <v>0.0006378030734770189</v>
      </c>
      <c r="T74" s="119">
        <v>3.8591224920723096E-05</v>
      </c>
      <c r="U74" s="119">
        <v>0.00016021599116456192</v>
      </c>
      <c r="V74" s="119">
        <v>-6.509328984070689E-05</v>
      </c>
      <c r="W74" s="119">
        <v>3.800560622769491E-05</v>
      </c>
      <c r="X74" s="119">
        <v>67.5</v>
      </c>
    </row>
    <row r="75" s="119" customFormat="1" ht="12.75" hidden="1">
      <c r="A75" s="119" t="s">
        <v>140</v>
      </c>
    </row>
    <row r="76" spans="1:24" s="119" customFormat="1" ht="12.75" hidden="1">
      <c r="A76" s="119">
        <v>1958</v>
      </c>
      <c r="B76" s="119">
        <v>43.96</v>
      </c>
      <c r="C76" s="119">
        <v>57.96</v>
      </c>
      <c r="D76" s="119">
        <v>9.483010924308973</v>
      </c>
      <c r="E76" s="119">
        <v>10.555559421130551</v>
      </c>
      <c r="F76" s="119">
        <v>4.351148160262803</v>
      </c>
      <c r="G76" s="119" t="s">
        <v>59</v>
      </c>
      <c r="H76" s="119">
        <v>34.424492640120974</v>
      </c>
      <c r="I76" s="119">
        <v>10.884492640120975</v>
      </c>
      <c r="J76" s="119" t="s">
        <v>73</v>
      </c>
      <c r="K76" s="119">
        <v>4.952884704666073</v>
      </c>
      <c r="M76" s="119" t="s">
        <v>68</v>
      </c>
      <c r="N76" s="119">
        <v>2.770518366703738</v>
      </c>
      <c r="X76" s="119">
        <v>67.5</v>
      </c>
    </row>
    <row r="77" spans="1:24" s="119" customFormat="1" ht="12.75" hidden="1">
      <c r="A77" s="119">
        <v>1959</v>
      </c>
      <c r="B77" s="119">
        <v>101.37999725341797</v>
      </c>
      <c r="C77" s="119">
        <v>111.18000030517578</v>
      </c>
      <c r="D77" s="119">
        <v>9.110154151916504</v>
      </c>
      <c r="E77" s="119">
        <v>9.649977684020996</v>
      </c>
      <c r="F77" s="119">
        <v>5.0093892853173365</v>
      </c>
      <c r="G77" s="119" t="s">
        <v>56</v>
      </c>
      <c r="H77" s="119">
        <v>-20.804458751726273</v>
      </c>
      <c r="I77" s="119">
        <v>13.07553850169169</v>
      </c>
      <c r="J77" s="119" t="s">
        <v>62</v>
      </c>
      <c r="K77" s="119">
        <v>2.0577992444672195</v>
      </c>
      <c r="L77" s="119">
        <v>0.6805082737711142</v>
      </c>
      <c r="M77" s="119">
        <v>0.4871568457765613</v>
      </c>
      <c r="N77" s="119">
        <v>0.1030405650660685</v>
      </c>
      <c r="O77" s="119">
        <v>0.08264495310739059</v>
      </c>
      <c r="P77" s="119">
        <v>0.019521679524164753</v>
      </c>
      <c r="Q77" s="119">
        <v>0.010059751591770553</v>
      </c>
      <c r="R77" s="119">
        <v>0.001585998436154226</v>
      </c>
      <c r="S77" s="119">
        <v>0.0010843432782307282</v>
      </c>
      <c r="T77" s="119">
        <v>0.0002873011864856789</v>
      </c>
      <c r="U77" s="119">
        <v>0.00022002057041887885</v>
      </c>
      <c r="V77" s="119">
        <v>5.8873024828307545E-05</v>
      </c>
      <c r="W77" s="119">
        <v>6.762450937297459E-05</v>
      </c>
      <c r="X77" s="119">
        <v>67.5</v>
      </c>
    </row>
    <row r="78" spans="1:24" s="119" customFormat="1" ht="12.75" hidden="1">
      <c r="A78" s="119">
        <v>1960</v>
      </c>
      <c r="B78" s="119">
        <v>124.45999908447266</v>
      </c>
      <c r="C78" s="119">
        <v>139.86000061035156</v>
      </c>
      <c r="D78" s="119">
        <v>8.637635231018066</v>
      </c>
      <c r="E78" s="119">
        <v>8.946562767028809</v>
      </c>
      <c r="F78" s="119">
        <v>19.276464822300223</v>
      </c>
      <c r="G78" s="119" t="s">
        <v>57</v>
      </c>
      <c r="H78" s="119">
        <v>-3.8404506681544603</v>
      </c>
      <c r="I78" s="119">
        <v>53.1195484163182</v>
      </c>
      <c r="J78" s="119" t="s">
        <v>60</v>
      </c>
      <c r="K78" s="119">
        <v>1.4773340904759065</v>
      </c>
      <c r="L78" s="119">
        <v>0.0037034747824311277</v>
      </c>
      <c r="M78" s="119">
        <v>-0.34586140125665515</v>
      </c>
      <c r="N78" s="119">
        <v>-0.0010654942699389381</v>
      </c>
      <c r="O78" s="119">
        <v>0.05994914027597765</v>
      </c>
      <c r="P78" s="119">
        <v>0.00042337334783514377</v>
      </c>
      <c r="Q78" s="119">
        <v>-0.006953608643967451</v>
      </c>
      <c r="R78" s="119">
        <v>-8.561670621916557E-05</v>
      </c>
      <c r="S78" s="119">
        <v>0.00083515205802264</v>
      </c>
      <c r="T78" s="119">
        <v>3.013207895628164E-05</v>
      </c>
      <c r="U78" s="119">
        <v>-0.00013901663331131054</v>
      </c>
      <c r="V78" s="119">
        <v>-6.739286861442127E-06</v>
      </c>
      <c r="W78" s="119">
        <v>5.348578181927026E-05</v>
      </c>
      <c r="X78" s="119">
        <v>67.5</v>
      </c>
    </row>
    <row r="79" spans="1:24" s="119" customFormat="1" ht="12.75" hidden="1">
      <c r="A79" s="119">
        <v>1957</v>
      </c>
      <c r="B79" s="119">
        <v>109.18000030517578</v>
      </c>
      <c r="C79" s="119">
        <v>113.27999877929688</v>
      </c>
      <c r="D79" s="119">
        <v>8.552041053771973</v>
      </c>
      <c r="E79" s="119">
        <v>9.116228103637695</v>
      </c>
      <c r="F79" s="119">
        <v>20.94899414709716</v>
      </c>
      <c r="G79" s="119" t="s">
        <v>58</v>
      </c>
      <c r="H79" s="119">
        <v>16.588837679711034</v>
      </c>
      <c r="I79" s="119">
        <v>58.268837984886815</v>
      </c>
      <c r="J79" s="119" t="s">
        <v>61</v>
      </c>
      <c r="K79" s="119">
        <v>1.4324879460740971</v>
      </c>
      <c r="L79" s="119">
        <v>0.6804981961368286</v>
      </c>
      <c r="M79" s="119">
        <v>0.3430767895205844</v>
      </c>
      <c r="N79" s="119">
        <v>-0.10303505602995236</v>
      </c>
      <c r="O79" s="119">
        <v>0.05688838945069498</v>
      </c>
      <c r="P79" s="119">
        <v>0.019517088062837043</v>
      </c>
      <c r="Q79" s="119">
        <v>0.00726952054228278</v>
      </c>
      <c r="R79" s="119">
        <v>-0.0015836858334593487</v>
      </c>
      <c r="S79" s="119">
        <v>0.0006916078260291097</v>
      </c>
      <c r="T79" s="119">
        <v>0.00028571669460122776</v>
      </c>
      <c r="U79" s="119">
        <v>0.00017053863805670973</v>
      </c>
      <c r="V79" s="119">
        <v>-5.848602452752034E-05</v>
      </c>
      <c r="W79" s="119">
        <v>4.138049553977027E-05</v>
      </c>
      <c r="X79" s="119">
        <v>67.5</v>
      </c>
    </row>
    <row r="80" s="119" customFormat="1" ht="12.75" hidden="1">
      <c r="A80" s="119" t="s">
        <v>146</v>
      </c>
    </row>
    <row r="81" spans="1:24" s="119" customFormat="1" ht="12.75" hidden="1">
      <c r="A81" s="119">
        <v>1958</v>
      </c>
      <c r="B81" s="119">
        <v>58.44</v>
      </c>
      <c r="C81" s="119">
        <v>68.34</v>
      </c>
      <c r="D81" s="119">
        <v>9.362715882548212</v>
      </c>
      <c r="E81" s="119">
        <v>10.607647588359187</v>
      </c>
      <c r="F81" s="119">
        <v>8.378721470058494</v>
      </c>
      <c r="G81" s="119" t="s">
        <v>59</v>
      </c>
      <c r="H81" s="119">
        <v>30.301808674496122</v>
      </c>
      <c r="I81" s="119">
        <v>21.24180867449612</v>
      </c>
      <c r="J81" s="119" t="s">
        <v>73</v>
      </c>
      <c r="K81" s="119">
        <v>3.5733278061347913</v>
      </c>
      <c r="M81" s="119" t="s">
        <v>68</v>
      </c>
      <c r="N81" s="119">
        <v>2.0858944356283673</v>
      </c>
      <c r="X81" s="119">
        <v>67.5</v>
      </c>
    </row>
    <row r="82" spans="1:24" s="119" customFormat="1" ht="12.75" hidden="1">
      <c r="A82" s="119">
        <v>1959</v>
      </c>
      <c r="B82" s="119">
        <v>111.58000183105469</v>
      </c>
      <c r="C82" s="119">
        <v>119.58000183105469</v>
      </c>
      <c r="D82" s="119">
        <v>8.888555526733398</v>
      </c>
      <c r="E82" s="119">
        <v>9.548510551452637</v>
      </c>
      <c r="F82" s="119">
        <v>9.139306815936177</v>
      </c>
      <c r="G82" s="119" t="s">
        <v>56</v>
      </c>
      <c r="H82" s="119">
        <v>-19.61930402643661</v>
      </c>
      <c r="I82" s="119">
        <v>24.460697804618075</v>
      </c>
      <c r="J82" s="119" t="s">
        <v>62</v>
      </c>
      <c r="K82" s="119">
        <v>1.6907512159776832</v>
      </c>
      <c r="L82" s="119">
        <v>0.7371738498749697</v>
      </c>
      <c r="M82" s="119">
        <v>0.40026305488972186</v>
      </c>
      <c r="N82" s="119">
        <v>0.07696478836660277</v>
      </c>
      <c r="O82" s="119">
        <v>0.06790361612148121</v>
      </c>
      <c r="P82" s="119">
        <v>0.021147233423642393</v>
      </c>
      <c r="Q82" s="119">
        <v>0.008265402567425108</v>
      </c>
      <c r="R82" s="119">
        <v>0.0011846275162417854</v>
      </c>
      <c r="S82" s="119">
        <v>0.0008909359499351344</v>
      </c>
      <c r="T82" s="119">
        <v>0.0003112128184539591</v>
      </c>
      <c r="U82" s="119">
        <v>0.0001807767358572243</v>
      </c>
      <c r="V82" s="119">
        <v>4.3973582007823846E-05</v>
      </c>
      <c r="W82" s="119">
        <v>5.5563783849197555E-05</v>
      </c>
      <c r="X82" s="119">
        <v>67.5</v>
      </c>
    </row>
    <row r="83" spans="1:24" s="119" customFormat="1" ht="12.75" hidden="1">
      <c r="A83" s="119">
        <v>1960</v>
      </c>
      <c r="B83" s="119">
        <v>131.13999938964844</v>
      </c>
      <c r="C83" s="119">
        <v>134.83999633789062</v>
      </c>
      <c r="D83" s="119">
        <v>8.267376899719238</v>
      </c>
      <c r="E83" s="119">
        <v>8.791141510009766</v>
      </c>
      <c r="F83" s="119">
        <v>21.540634430451234</v>
      </c>
      <c r="G83" s="119" t="s">
        <v>57</v>
      </c>
      <c r="H83" s="119">
        <v>-1.6053314349670416</v>
      </c>
      <c r="I83" s="119">
        <v>62.0346679546814</v>
      </c>
      <c r="J83" s="119" t="s">
        <v>60</v>
      </c>
      <c r="K83" s="119">
        <v>1.231730688076512</v>
      </c>
      <c r="L83" s="119">
        <v>0.00401156393027493</v>
      </c>
      <c r="M83" s="119">
        <v>-0.28845991256716524</v>
      </c>
      <c r="N83" s="119">
        <v>-0.0007959000083078086</v>
      </c>
      <c r="O83" s="119">
        <v>0.04996704789232683</v>
      </c>
      <c r="P83" s="119">
        <v>0.000458691382995106</v>
      </c>
      <c r="Q83" s="119">
        <v>-0.0058042260232032735</v>
      </c>
      <c r="R83" s="119">
        <v>-6.39454218904865E-05</v>
      </c>
      <c r="S83" s="119">
        <v>0.0006948222693881777</v>
      </c>
      <c r="T83" s="119">
        <v>3.2650598022338254E-05</v>
      </c>
      <c r="U83" s="119">
        <v>-0.00011635910713307588</v>
      </c>
      <c r="V83" s="119">
        <v>-5.031806474950151E-06</v>
      </c>
      <c r="W83" s="119">
        <v>4.4462925175184587E-05</v>
      </c>
      <c r="X83" s="119">
        <v>67.5</v>
      </c>
    </row>
    <row r="84" spans="1:24" s="119" customFormat="1" ht="12.75" hidden="1">
      <c r="A84" s="119">
        <v>1957</v>
      </c>
      <c r="B84" s="119">
        <v>113.5199966430664</v>
      </c>
      <c r="C84" s="119">
        <v>119.41999816894531</v>
      </c>
      <c r="D84" s="119">
        <v>8.796170234680176</v>
      </c>
      <c r="E84" s="119">
        <v>9.223341941833496</v>
      </c>
      <c r="F84" s="119">
        <v>20.940278557741347</v>
      </c>
      <c r="G84" s="119" t="s">
        <v>58</v>
      </c>
      <c r="H84" s="119">
        <v>10.618408793603002</v>
      </c>
      <c r="I84" s="119">
        <v>56.63840543666941</v>
      </c>
      <c r="J84" s="119" t="s">
        <v>61</v>
      </c>
      <c r="K84" s="119">
        <v>1.15822242526234</v>
      </c>
      <c r="L84" s="119">
        <v>0.7371629346991869</v>
      </c>
      <c r="M84" s="119">
        <v>0.2774912466212148</v>
      </c>
      <c r="N84" s="119">
        <v>-0.07696067301870956</v>
      </c>
      <c r="O84" s="119">
        <v>0.04598037850322027</v>
      </c>
      <c r="P84" s="119">
        <v>0.02114225824478511</v>
      </c>
      <c r="Q84" s="119">
        <v>0.005884542452320952</v>
      </c>
      <c r="R84" s="119">
        <v>-0.0011829003910965746</v>
      </c>
      <c r="S84" s="119">
        <v>0.000557663770428995</v>
      </c>
      <c r="T84" s="119">
        <v>0.00030949532600483745</v>
      </c>
      <c r="U84" s="119">
        <v>0.00013835023098783037</v>
      </c>
      <c r="V84" s="119">
        <v>-4.368474376939229E-05</v>
      </c>
      <c r="W84" s="119">
        <v>3.332240028128652E-05</v>
      </c>
      <c r="X84" s="119">
        <v>67.5</v>
      </c>
    </row>
    <row r="85" spans="1:14" s="119" customFormat="1" ht="12.75">
      <c r="A85" s="119" t="s">
        <v>152</v>
      </c>
      <c r="E85" s="120" t="s">
        <v>106</v>
      </c>
      <c r="F85" s="120">
        <f>MIN(F56:F84)</f>
        <v>4.276890708373773</v>
      </c>
      <c r="G85" s="120"/>
      <c r="H85" s="120"/>
      <c r="I85" s="121"/>
      <c r="J85" s="121" t="s">
        <v>158</v>
      </c>
      <c r="K85" s="120">
        <f>AVERAGE(K83,K78,K73,K68,K63,K58)</f>
        <v>1.2874368596309507</v>
      </c>
      <c r="L85" s="120">
        <f>AVERAGE(L83,L78,L73,L68,L63,L58)</f>
        <v>0.0028718804511817047</v>
      </c>
      <c r="M85" s="121" t="s">
        <v>108</v>
      </c>
      <c r="N85" s="120" t="e">
        <f>Mittelwert(K81,K76,K71,K66,K61,K56)</f>
        <v>#NAME?</v>
      </c>
    </row>
    <row r="86" spans="5:14" s="119" customFormat="1" ht="12.75">
      <c r="E86" s="120" t="s">
        <v>107</v>
      </c>
      <c r="F86" s="120">
        <f>MAX(F56:F84)</f>
        <v>23.96981480204975</v>
      </c>
      <c r="G86" s="120"/>
      <c r="H86" s="120"/>
      <c r="I86" s="121"/>
      <c r="J86" s="121" t="s">
        <v>159</v>
      </c>
      <c r="K86" s="120">
        <f>AVERAGE(K84,K79,K74,K69,K64,K59)</f>
        <v>1.3333936307724759</v>
      </c>
      <c r="L86" s="120">
        <f>AVERAGE(L84,L79,L74,L69,L64,L59)</f>
        <v>0.5276518471006885</v>
      </c>
      <c r="M86" s="120"/>
      <c r="N86" s="120"/>
    </row>
    <row r="87" spans="5:14" s="119" customFormat="1" ht="12.75">
      <c r="E87" s="120"/>
      <c r="F87" s="120"/>
      <c r="G87" s="120"/>
      <c r="H87" s="120"/>
      <c r="I87" s="120"/>
      <c r="J87" s="121" t="s">
        <v>112</v>
      </c>
      <c r="K87" s="120">
        <f>ABS(K85/$G$33)</f>
        <v>0.8046480372693441</v>
      </c>
      <c r="L87" s="120">
        <f>ABS(L85/$H$33)</f>
        <v>0.007977445697726957</v>
      </c>
      <c r="M87" s="121" t="s">
        <v>111</v>
      </c>
      <c r="N87" s="120">
        <f>K87+L87+L88+K88</f>
        <v>1.9000179048893626</v>
      </c>
    </row>
    <row r="88" spans="5:14" s="119" customFormat="1" ht="29.25" customHeight="1">
      <c r="E88" s="120"/>
      <c r="F88" s="120"/>
      <c r="G88" s="120"/>
      <c r="H88" s="120"/>
      <c r="I88" s="120"/>
      <c r="J88" s="120"/>
      <c r="K88" s="120">
        <f>ABS(K86/$G$34)</f>
        <v>0.7576100174843613</v>
      </c>
      <c r="L88" s="120">
        <f>ABS(L86/$H$34)</f>
        <v>0.3297824044379303</v>
      </c>
      <c r="M88" s="120"/>
      <c r="N88" s="120"/>
    </row>
    <row r="89" s="101" customFormat="1" ht="12.75"/>
    <row r="90" s="119" customFormat="1" ht="12.75" hidden="1">
      <c r="A90" s="119" t="s">
        <v>117</v>
      </c>
    </row>
    <row r="91" spans="1:24" s="119" customFormat="1" ht="12.75" hidden="1">
      <c r="A91" s="119">
        <v>1958</v>
      </c>
      <c r="B91" s="119">
        <v>52.8</v>
      </c>
      <c r="C91" s="119">
        <v>67.9</v>
      </c>
      <c r="D91" s="119">
        <v>9.685438978881512</v>
      </c>
      <c r="E91" s="119">
        <v>11.124839030113234</v>
      </c>
      <c r="F91" s="119">
        <v>11.772984638557464</v>
      </c>
      <c r="G91" s="119" t="s">
        <v>59</v>
      </c>
      <c r="H91" s="119">
        <v>43.54560467211192</v>
      </c>
      <c r="I91" s="119">
        <v>28.845604672111918</v>
      </c>
      <c r="J91" s="119" t="s">
        <v>73</v>
      </c>
      <c r="K91" s="119">
        <v>4.474588219670487</v>
      </c>
      <c r="M91" s="119" t="s">
        <v>68</v>
      </c>
      <c r="N91" s="119">
        <v>3.5402078991226924</v>
      </c>
      <c r="X91" s="119">
        <v>67.5</v>
      </c>
    </row>
    <row r="92" spans="1:24" s="119" customFormat="1" ht="12.75" hidden="1">
      <c r="A92" s="119">
        <v>1959</v>
      </c>
      <c r="B92" s="119">
        <v>115.95999908447266</v>
      </c>
      <c r="C92" s="119">
        <v>131.55999755859375</v>
      </c>
      <c r="D92" s="119">
        <v>8.967512130737305</v>
      </c>
      <c r="E92" s="119">
        <v>9.448424339294434</v>
      </c>
      <c r="F92" s="119">
        <v>10.20500830160474</v>
      </c>
      <c r="G92" s="119" t="s">
        <v>56</v>
      </c>
      <c r="H92" s="119">
        <v>-21.382527007638814</v>
      </c>
      <c r="I92" s="119">
        <v>27.077472076833846</v>
      </c>
      <c r="J92" s="119" t="s">
        <v>62</v>
      </c>
      <c r="K92" s="119">
        <v>1.2387951882668793</v>
      </c>
      <c r="L92" s="119">
        <v>1.6833739133500618</v>
      </c>
      <c r="M92" s="119">
        <v>0.2932679468787443</v>
      </c>
      <c r="N92" s="119">
        <v>0.12398531782299771</v>
      </c>
      <c r="O92" s="119">
        <v>0.04975202008254798</v>
      </c>
      <c r="P92" s="119">
        <v>0.048290648931965365</v>
      </c>
      <c r="Q92" s="119">
        <v>0.0060558933340223485</v>
      </c>
      <c r="R92" s="119">
        <v>0.0019083694633213913</v>
      </c>
      <c r="S92" s="119">
        <v>0.0006528224554630762</v>
      </c>
      <c r="T92" s="119">
        <v>0.0007106011120030669</v>
      </c>
      <c r="U92" s="119">
        <v>0.00013246849360425673</v>
      </c>
      <c r="V92" s="119">
        <v>7.082021190183991E-05</v>
      </c>
      <c r="W92" s="119">
        <v>4.072492518698696E-05</v>
      </c>
      <c r="X92" s="119">
        <v>67.5</v>
      </c>
    </row>
    <row r="93" spans="1:24" s="119" customFormat="1" ht="12.75" hidden="1">
      <c r="A93" s="119">
        <v>1957</v>
      </c>
      <c r="B93" s="119">
        <v>104.62000274658203</v>
      </c>
      <c r="C93" s="119">
        <v>114.62000274658203</v>
      </c>
      <c r="D93" s="119">
        <v>8.757817268371582</v>
      </c>
      <c r="E93" s="119">
        <v>9.186835289001465</v>
      </c>
      <c r="F93" s="119">
        <v>19.32561690341734</v>
      </c>
      <c r="G93" s="119" t="s">
        <v>57</v>
      </c>
      <c r="H93" s="119">
        <v>15.360402935379717</v>
      </c>
      <c r="I93" s="119">
        <v>52.48040568196175</v>
      </c>
      <c r="J93" s="119" t="s">
        <v>60</v>
      </c>
      <c r="K93" s="119">
        <v>1.0863857221688649</v>
      </c>
      <c r="L93" s="119">
        <v>0.009160459999383726</v>
      </c>
      <c r="M93" s="119">
        <v>-0.2555680156745396</v>
      </c>
      <c r="N93" s="119">
        <v>-0.0012824545172933238</v>
      </c>
      <c r="O93" s="119">
        <v>0.043886002262808095</v>
      </c>
      <c r="P93" s="119">
        <v>0.0010478018528208464</v>
      </c>
      <c r="Q93" s="119">
        <v>-0.005197652753038953</v>
      </c>
      <c r="R93" s="119">
        <v>-0.00010303224822490116</v>
      </c>
      <c r="S93" s="119">
        <v>0.0005952835088869146</v>
      </c>
      <c r="T93" s="119">
        <v>7.460040701579136E-05</v>
      </c>
      <c r="U93" s="119">
        <v>-0.00010797660156264305</v>
      </c>
      <c r="V93" s="119">
        <v>-8.116327509065418E-06</v>
      </c>
      <c r="W93" s="119">
        <v>3.766798935298729E-05</v>
      </c>
      <c r="X93" s="119">
        <v>67.5</v>
      </c>
    </row>
    <row r="94" spans="1:24" s="119" customFormat="1" ht="12.75" hidden="1">
      <c r="A94" s="119">
        <v>1960</v>
      </c>
      <c r="B94" s="119">
        <v>127.87999725341797</v>
      </c>
      <c r="C94" s="119">
        <v>140.8800048828125</v>
      </c>
      <c r="D94" s="119">
        <v>8.91079044342041</v>
      </c>
      <c r="E94" s="119">
        <v>9.39919376373291</v>
      </c>
      <c r="F94" s="119">
        <v>20.431671885142684</v>
      </c>
      <c r="G94" s="119" t="s">
        <v>58</v>
      </c>
      <c r="H94" s="119">
        <v>-5.79517314276805</v>
      </c>
      <c r="I94" s="119">
        <v>54.58482411064992</v>
      </c>
      <c r="J94" s="119" t="s">
        <v>61</v>
      </c>
      <c r="K94" s="119">
        <v>0.5952978927736994</v>
      </c>
      <c r="L94" s="119">
        <v>1.6833489888077577</v>
      </c>
      <c r="M94" s="119">
        <v>0.1438439363708192</v>
      </c>
      <c r="N94" s="119">
        <v>-0.12397868504739364</v>
      </c>
      <c r="O94" s="119">
        <v>0.023436772552616125</v>
      </c>
      <c r="P94" s="119">
        <v>0.048279280085224474</v>
      </c>
      <c r="Q94" s="119">
        <v>0.0031077725032381165</v>
      </c>
      <c r="R94" s="119">
        <v>-0.0019055860947129355</v>
      </c>
      <c r="S94" s="119">
        <v>0.00026798265317763134</v>
      </c>
      <c r="T94" s="119">
        <v>0.0007066744085171569</v>
      </c>
      <c r="U94" s="119">
        <v>7.673952901056427E-05</v>
      </c>
      <c r="V94" s="119">
        <v>-7.03535901115721E-05</v>
      </c>
      <c r="W94" s="119">
        <v>1.5480378212076113E-05</v>
      </c>
      <c r="X94" s="119">
        <v>67.5</v>
      </c>
    </row>
    <row r="95" s="119" customFormat="1" ht="12.75" hidden="1">
      <c r="A95" s="119" t="s">
        <v>123</v>
      </c>
    </row>
    <row r="96" spans="1:24" s="119" customFormat="1" ht="12.75" hidden="1">
      <c r="A96" s="119">
        <v>1958</v>
      </c>
      <c r="B96" s="119">
        <v>44.1</v>
      </c>
      <c r="C96" s="119">
        <v>59.4</v>
      </c>
      <c r="D96" s="119">
        <v>10.025072299372562</v>
      </c>
      <c r="E96" s="119">
        <v>10.879918266327643</v>
      </c>
      <c r="F96" s="119">
        <v>10.173297989293719</v>
      </c>
      <c r="G96" s="119" t="s">
        <v>59</v>
      </c>
      <c r="H96" s="119">
        <v>47.47284307036157</v>
      </c>
      <c r="I96" s="119">
        <v>24.07284307036157</v>
      </c>
      <c r="J96" s="119" t="s">
        <v>73</v>
      </c>
      <c r="K96" s="119">
        <v>5.777585946220709</v>
      </c>
      <c r="M96" s="119" t="s">
        <v>68</v>
      </c>
      <c r="N96" s="119">
        <v>4.046818225816754</v>
      </c>
      <c r="X96" s="119">
        <v>67.5</v>
      </c>
    </row>
    <row r="97" spans="1:24" s="119" customFormat="1" ht="12.75" hidden="1">
      <c r="A97" s="119">
        <v>1959</v>
      </c>
      <c r="B97" s="119">
        <v>110.63999938964844</v>
      </c>
      <c r="C97" s="119">
        <v>120.73999786376953</v>
      </c>
      <c r="D97" s="119">
        <v>9.283112525939941</v>
      </c>
      <c r="E97" s="119">
        <v>9.746294975280762</v>
      </c>
      <c r="F97" s="119">
        <v>7.385651492265688</v>
      </c>
      <c r="G97" s="119" t="s">
        <v>56</v>
      </c>
      <c r="H97" s="119">
        <v>-24.213739041137387</v>
      </c>
      <c r="I97" s="119">
        <v>18.926260348511054</v>
      </c>
      <c r="J97" s="119" t="s">
        <v>62</v>
      </c>
      <c r="K97" s="119">
        <v>1.771139028409193</v>
      </c>
      <c r="L97" s="119">
        <v>1.5627443542135129</v>
      </c>
      <c r="M97" s="119">
        <v>0.4192934370116682</v>
      </c>
      <c r="N97" s="119">
        <v>0.12460374175794084</v>
      </c>
      <c r="O97" s="119">
        <v>0.07113193046103776</v>
      </c>
      <c r="P97" s="119">
        <v>0.04483018868422487</v>
      </c>
      <c r="Q97" s="119">
        <v>0.008658325435076062</v>
      </c>
      <c r="R97" s="119">
        <v>0.0019178891180846606</v>
      </c>
      <c r="S97" s="119">
        <v>0.0009333222469045878</v>
      </c>
      <c r="T97" s="119">
        <v>0.0006596977523455166</v>
      </c>
      <c r="U97" s="119">
        <v>0.0001893816834072379</v>
      </c>
      <c r="V97" s="119">
        <v>7.118040267776565E-05</v>
      </c>
      <c r="W97" s="119">
        <v>5.82142988756472E-05</v>
      </c>
      <c r="X97" s="119">
        <v>67.5</v>
      </c>
    </row>
    <row r="98" spans="1:24" s="119" customFormat="1" ht="12.75" hidden="1">
      <c r="A98" s="119">
        <v>1957</v>
      </c>
      <c r="B98" s="119">
        <v>108.80000305175781</v>
      </c>
      <c r="C98" s="119">
        <v>115.0999984741211</v>
      </c>
      <c r="D98" s="119">
        <v>8.778403282165527</v>
      </c>
      <c r="E98" s="119">
        <v>9.133830070495605</v>
      </c>
      <c r="F98" s="119">
        <v>18.351865883438418</v>
      </c>
      <c r="G98" s="119" t="s">
        <v>57</v>
      </c>
      <c r="H98" s="119">
        <v>8.427965625535755</v>
      </c>
      <c r="I98" s="119">
        <v>49.72796867729357</v>
      </c>
      <c r="J98" s="119" t="s">
        <v>60</v>
      </c>
      <c r="K98" s="119">
        <v>1.505389189083931</v>
      </c>
      <c r="L98" s="119">
        <v>0.008504085053376324</v>
      </c>
      <c r="M98" s="119">
        <v>-0.3538460028898652</v>
      </c>
      <c r="N98" s="119">
        <v>-0.0012886985618023059</v>
      </c>
      <c r="O98" s="119">
        <v>0.06085928961825889</v>
      </c>
      <c r="P98" s="119">
        <v>0.0009726242238700106</v>
      </c>
      <c r="Q98" s="119">
        <v>-0.00718243802599489</v>
      </c>
      <c r="R98" s="119">
        <v>-0.00010353254342059257</v>
      </c>
      <c r="S98" s="119">
        <v>0.0008293149451724661</v>
      </c>
      <c r="T98" s="119">
        <v>6.924320896410663E-05</v>
      </c>
      <c r="U98" s="119">
        <v>-0.00014824919178840572</v>
      </c>
      <c r="V98" s="119">
        <v>-8.151827757029111E-06</v>
      </c>
      <c r="W98" s="119">
        <v>5.258314145566456E-05</v>
      </c>
      <c r="X98" s="119">
        <v>67.5</v>
      </c>
    </row>
    <row r="99" spans="1:24" s="119" customFormat="1" ht="12.75" hidden="1">
      <c r="A99" s="119">
        <v>1960</v>
      </c>
      <c r="B99" s="119">
        <v>115.83999633789062</v>
      </c>
      <c r="C99" s="119">
        <v>141.33999633789062</v>
      </c>
      <c r="D99" s="119">
        <v>8.919776916503906</v>
      </c>
      <c r="E99" s="119">
        <v>9.190269470214844</v>
      </c>
      <c r="F99" s="119">
        <v>18.19637018862616</v>
      </c>
      <c r="G99" s="119" t="s">
        <v>58</v>
      </c>
      <c r="H99" s="119">
        <v>0.19950468720925585</v>
      </c>
      <c r="I99" s="119">
        <v>48.53950102509988</v>
      </c>
      <c r="J99" s="119" t="s">
        <v>61</v>
      </c>
      <c r="K99" s="119">
        <v>0.9331328133462486</v>
      </c>
      <c r="L99" s="119">
        <v>1.562721215432751</v>
      </c>
      <c r="M99" s="119">
        <v>0.2249444210464516</v>
      </c>
      <c r="N99" s="119">
        <v>-0.12459707747815121</v>
      </c>
      <c r="O99" s="119">
        <v>0.03682252569114179</v>
      </c>
      <c r="P99" s="119">
        <v>0.044819636540051784</v>
      </c>
      <c r="Q99" s="119">
        <v>0.004835202513073027</v>
      </c>
      <c r="R99" s="119">
        <v>-0.0019150926039542893</v>
      </c>
      <c r="S99" s="119">
        <v>0.00042816718496472596</v>
      </c>
      <c r="T99" s="119">
        <v>0.0006560537344319287</v>
      </c>
      <c r="U99" s="119">
        <v>0.00011784565814761183</v>
      </c>
      <c r="V99" s="119">
        <v>-7.07120741428831E-05</v>
      </c>
      <c r="W99" s="119">
        <v>2.4978347187849525E-05</v>
      </c>
      <c r="X99" s="119">
        <v>67.5</v>
      </c>
    </row>
    <row r="100" s="119" customFormat="1" ht="12.75" hidden="1">
      <c r="A100" s="119" t="s">
        <v>129</v>
      </c>
    </row>
    <row r="101" spans="1:24" s="119" customFormat="1" ht="12.75" hidden="1">
      <c r="A101" s="119">
        <v>1958</v>
      </c>
      <c r="B101" s="119">
        <v>60.58</v>
      </c>
      <c r="C101" s="119">
        <v>70.98</v>
      </c>
      <c r="D101" s="119">
        <v>9.578134548122602</v>
      </c>
      <c r="E101" s="119">
        <v>10.335848769600485</v>
      </c>
      <c r="F101" s="119">
        <v>12.531279441207516</v>
      </c>
      <c r="G101" s="119" t="s">
        <v>59</v>
      </c>
      <c r="H101" s="119">
        <v>37.97769479671463</v>
      </c>
      <c r="I101" s="119">
        <v>31.057694796714628</v>
      </c>
      <c r="J101" s="119" t="s">
        <v>73</v>
      </c>
      <c r="K101" s="119">
        <v>3.3410422196945984</v>
      </c>
      <c r="M101" s="119" t="s">
        <v>68</v>
      </c>
      <c r="N101" s="119">
        <v>2.207602042549781</v>
      </c>
      <c r="X101" s="119">
        <v>67.5</v>
      </c>
    </row>
    <row r="102" spans="1:24" s="119" customFormat="1" ht="12.75" hidden="1">
      <c r="A102" s="119">
        <v>1959</v>
      </c>
      <c r="B102" s="119">
        <v>84.77999877929688</v>
      </c>
      <c r="C102" s="119">
        <v>102.9800033569336</v>
      </c>
      <c r="D102" s="119">
        <v>9.29590129852295</v>
      </c>
      <c r="E102" s="119">
        <v>9.769017219543457</v>
      </c>
      <c r="F102" s="119">
        <v>4.276890708373773</v>
      </c>
      <c r="G102" s="119" t="s">
        <v>56</v>
      </c>
      <c r="H102" s="119">
        <v>-6.347136034932575</v>
      </c>
      <c r="I102" s="119">
        <v>10.932862744364305</v>
      </c>
      <c r="J102" s="119" t="s">
        <v>62</v>
      </c>
      <c r="K102" s="119">
        <v>1.4513501647850306</v>
      </c>
      <c r="L102" s="119">
        <v>1.0508112081302712</v>
      </c>
      <c r="M102" s="119">
        <v>0.3435868570545028</v>
      </c>
      <c r="N102" s="119">
        <v>0.08949595318712018</v>
      </c>
      <c r="O102" s="119">
        <v>0.05828842620780009</v>
      </c>
      <c r="P102" s="119">
        <v>0.030144345579398647</v>
      </c>
      <c r="Q102" s="119">
        <v>0.007095018222137327</v>
      </c>
      <c r="R102" s="119">
        <v>0.0013775597089135453</v>
      </c>
      <c r="S102" s="119">
        <v>0.0007647602531193324</v>
      </c>
      <c r="T102" s="119">
        <v>0.00044359277905229314</v>
      </c>
      <c r="U102" s="119">
        <v>0.0001552012091928751</v>
      </c>
      <c r="V102" s="119">
        <v>5.112877457449891E-05</v>
      </c>
      <c r="W102" s="119">
        <v>4.769190783942313E-05</v>
      </c>
      <c r="X102" s="119">
        <v>67.5</v>
      </c>
    </row>
    <row r="103" spans="1:24" s="119" customFormat="1" ht="12.75" hidden="1">
      <c r="A103" s="119">
        <v>1957</v>
      </c>
      <c r="B103" s="119">
        <v>106.45999908447266</v>
      </c>
      <c r="C103" s="119">
        <v>108.95999908447266</v>
      </c>
      <c r="D103" s="119">
        <v>8.73552131652832</v>
      </c>
      <c r="E103" s="119">
        <v>9.031404495239258</v>
      </c>
      <c r="F103" s="119">
        <v>14.4345924031378</v>
      </c>
      <c r="G103" s="119" t="s">
        <v>57</v>
      </c>
      <c r="H103" s="119">
        <v>0.3414888491589636</v>
      </c>
      <c r="I103" s="119">
        <v>39.30148793363163</v>
      </c>
      <c r="J103" s="119" t="s">
        <v>60</v>
      </c>
      <c r="K103" s="119">
        <v>1.447148938541148</v>
      </c>
      <c r="L103" s="119">
        <v>0.005718658082530919</v>
      </c>
      <c r="M103" s="119">
        <v>-0.3428671571898769</v>
      </c>
      <c r="N103" s="119">
        <v>-0.0009252913160644703</v>
      </c>
      <c r="O103" s="119">
        <v>0.05806852578316585</v>
      </c>
      <c r="P103" s="119">
        <v>0.0006539858655972342</v>
      </c>
      <c r="Q103" s="119">
        <v>-0.0070897604990455805</v>
      </c>
      <c r="R103" s="119">
        <v>-7.433178968488345E-05</v>
      </c>
      <c r="S103" s="119">
        <v>0.0007556623033640339</v>
      </c>
      <c r="T103" s="119">
        <v>4.655170299230535E-05</v>
      </c>
      <c r="U103" s="119">
        <v>-0.0001550727058345454</v>
      </c>
      <c r="V103" s="119">
        <v>-5.850462589899367E-06</v>
      </c>
      <c r="W103" s="119">
        <v>4.685645082685601E-05</v>
      </c>
      <c r="X103" s="119">
        <v>67.5</v>
      </c>
    </row>
    <row r="104" spans="1:24" s="119" customFormat="1" ht="12.75" hidden="1">
      <c r="A104" s="119">
        <v>1960</v>
      </c>
      <c r="B104" s="119">
        <v>128.86000061035156</v>
      </c>
      <c r="C104" s="119">
        <v>138.75999450683594</v>
      </c>
      <c r="D104" s="119">
        <v>8.73462200164795</v>
      </c>
      <c r="E104" s="119">
        <v>8.967363357543945</v>
      </c>
      <c r="F104" s="119">
        <v>19.18505728086126</v>
      </c>
      <c r="G104" s="119" t="s">
        <v>58</v>
      </c>
      <c r="H104" s="119">
        <v>-9.069704281216474</v>
      </c>
      <c r="I104" s="119">
        <v>52.29029632913509</v>
      </c>
      <c r="J104" s="119" t="s">
        <v>61</v>
      </c>
      <c r="K104" s="119">
        <v>-0.11035057997475342</v>
      </c>
      <c r="L104" s="119">
        <v>1.0507956471559705</v>
      </c>
      <c r="M104" s="119">
        <v>-0.022227029966317934</v>
      </c>
      <c r="N104" s="119">
        <v>-0.08949116980379473</v>
      </c>
      <c r="O104" s="119">
        <v>-0.00505835379861463</v>
      </c>
      <c r="P104" s="119">
        <v>0.030137250586239776</v>
      </c>
      <c r="Q104" s="119">
        <v>-0.0002730927290018336</v>
      </c>
      <c r="R104" s="119">
        <v>-0.001375552811295958</v>
      </c>
      <c r="S104" s="119">
        <v>-0.00011761261847994102</v>
      </c>
      <c r="T104" s="119">
        <v>0.00044114339230668834</v>
      </c>
      <c r="U104" s="119">
        <v>6.314367750070003E-06</v>
      </c>
      <c r="V104" s="119">
        <v>-5.079294908719235E-05</v>
      </c>
      <c r="W104" s="119">
        <v>-8.887693135704813E-06</v>
      </c>
      <c r="X104" s="119">
        <v>67.5</v>
      </c>
    </row>
    <row r="105" s="119" customFormat="1" ht="12.75" hidden="1">
      <c r="A105" s="119" t="s">
        <v>135</v>
      </c>
    </row>
    <row r="106" spans="1:24" s="119" customFormat="1" ht="12.75" hidden="1">
      <c r="A106" s="119">
        <v>1958</v>
      </c>
      <c r="B106" s="119">
        <v>60.98</v>
      </c>
      <c r="C106" s="119">
        <v>70.98</v>
      </c>
      <c r="D106" s="119">
        <v>9.632764115864212</v>
      </c>
      <c r="E106" s="119">
        <v>10.283941236269323</v>
      </c>
      <c r="F106" s="119">
        <v>14.184393061009972</v>
      </c>
      <c r="G106" s="119" t="s">
        <v>59</v>
      </c>
      <c r="H106" s="119">
        <v>41.47601253568588</v>
      </c>
      <c r="I106" s="119">
        <v>34.95601253568588</v>
      </c>
      <c r="J106" s="119" t="s">
        <v>73</v>
      </c>
      <c r="K106" s="119">
        <v>3.701770715502872</v>
      </c>
      <c r="M106" s="119" t="s">
        <v>68</v>
      </c>
      <c r="N106" s="119">
        <v>2.6098589911558174</v>
      </c>
      <c r="X106" s="119">
        <v>67.5</v>
      </c>
    </row>
    <row r="107" spans="1:24" s="119" customFormat="1" ht="12.75" hidden="1">
      <c r="A107" s="119">
        <v>1959</v>
      </c>
      <c r="B107" s="119">
        <v>95.26000213623047</v>
      </c>
      <c r="C107" s="119">
        <v>107.66000366210938</v>
      </c>
      <c r="D107" s="119">
        <v>9.162501335144043</v>
      </c>
      <c r="E107" s="119">
        <v>9.632161140441895</v>
      </c>
      <c r="F107" s="119">
        <v>6.3703724336003935</v>
      </c>
      <c r="G107" s="119" t="s">
        <v>56</v>
      </c>
      <c r="H107" s="119">
        <v>-11.23127110144884</v>
      </c>
      <c r="I107" s="119">
        <v>16.528731034781632</v>
      </c>
      <c r="J107" s="119" t="s">
        <v>62</v>
      </c>
      <c r="K107" s="119">
        <v>1.406074871374085</v>
      </c>
      <c r="L107" s="119">
        <v>1.2636311575921044</v>
      </c>
      <c r="M107" s="119">
        <v>0.33286873896714464</v>
      </c>
      <c r="N107" s="119">
        <v>0.11227145602727359</v>
      </c>
      <c r="O107" s="119">
        <v>0.056470078455261224</v>
      </c>
      <c r="P107" s="119">
        <v>0.036249497911432164</v>
      </c>
      <c r="Q107" s="119">
        <v>0.006873670311497927</v>
      </c>
      <c r="R107" s="119">
        <v>0.001728109972474323</v>
      </c>
      <c r="S107" s="119">
        <v>0.0007409232178271057</v>
      </c>
      <c r="T107" s="119">
        <v>0.0005334266554464397</v>
      </c>
      <c r="U107" s="119">
        <v>0.00015036072449600574</v>
      </c>
      <c r="V107" s="119">
        <v>6.413645824972529E-05</v>
      </c>
      <c r="W107" s="119">
        <v>4.620988089716634E-05</v>
      </c>
      <c r="X107" s="119">
        <v>67.5</v>
      </c>
    </row>
    <row r="108" spans="1:24" s="119" customFormat="1" ht="12.75" hidden="1">
      <c r="A108" s="119">
        <v>1957</v>
      </c>
      <c r="B108" s="119">
        <v>100.5999984741211</v>
      </c>
      <c r="C108" s="119">
        <v>117.80000305175781</v>
      </c>
      <c r="D108" s="119">
        <v>8.790108680725098</v>
      </c>
      <c r="E108" s="119">
        <v>9.289551734924316</v>
      </c>
      <c r="F108" s="119">
        <v>14.157741223734943</v>
      </c>
      <c r="G108" s="119" t="s">
        <v>57</v>
      </c>
      <c r="H108" s="119">
        <v>5.198875597744227</v>
      </c>
      <c r="I108" s="119">
        <v>38.29887407186532</v>
      </c>
      <c r="J108" s="119" t="s">
        <v>60</v>
      </c>
      <c r="K108" s="119">
        <v>1.395960097067188</v>
      </c>
      <c r="L108" s="119">
        <v>0.006876737585958257</v>
      </c>
      <c r="M108" s="119">
        <v>-0.3299996830395166</v>
      </c>
      <c r="N108" s="119">
        <v>-0.0011609693857433446</v>
      </c>
      <c r="O108" s="119">
        <v>0.056133481959251205</v>
      </c>
      <c r="P108" s="119">
        <v>0.0007864733066029889</v>
      </c>
      <c r="Q108" s="119">
        <v>-0.0067884559818654575</v>
      </c>
      <c r="R108" s="119">
        <v>-9.327295843719987E-05</v>
      </c>
      <c r="S108" s="119">
        <v>0.0007402780175944253</v>
      </c>
      <c r="T108" s="119">
        <v>5.598654387107469E-05</v>
      </c>
      <c r="U108" s="119">
        <v>-0.000146166076637759</v>
      </c>
      <c r="V108" s="119">
        <v>-7.344739007203458E-06</v>
      </c>
      <c r="W108" s="119">
        <v>4.620812556167185E-05</v>
      </c>
      <c r="X108" s="119">
        <v>67.5</v>
      </c>
    </row>
    <row r="109" spans="1:24" s="119" customFormat="1" ht="12.75" hidden="1">
      <c r="A109" s="119">
        <v>1960</v>
      </c>
      <c r="B109" s="119">
        <v>135.17999267578125</v>
      </c>
      <c r="C109" s="119">
        <v>146.5800018310547</v>
      </c>
      <c r="D109" s="119">
        <v>8.693413734436035</v>
      </c>
      <c r="E109" s="119">
        <v>8.986738204956055</v>
      </c>
      <c r="F109" s="119">
        <v>22.257072241505547</v>
      </c>
      <c r="G109" s="119" t="s">
        <v>58</v>
      </c>
      <c r="H109" s="119">
        <v>-6.712956757831506</v>
      </c>
      <c r="I109" s="119">
        <v>60.967035917949744</v>
      </c>
      <c r="J109" s="119" t="s">
        <v>61</v>
      </c>
      <c r="K109" s="119">
        <v>0.16835067955258393</v>
      </c>
      <c r="L109" s="119">
        <v>1.263612445695964</v>
      </c>
      <c r="M109" s="119">
        <v>0.04360970735278639</v>
      </c>
      <c r="N109" s="119">
        <v>-0.11226545322836136</v>
      </c>
      <c r="O109" s="119">
        <v>0.006156457087788212</v>
      </c>
      <c r="P109" s="119">
        <v>0.03624096519919035</v>
      </c>
      <c r="Q109" s="119">
        <v>0.001078985140510795</v>
      </c>
      <c r="R109" s="119">
        <v>-0.0017255909805598713</v>
      </c>
      <c r="S109" s="119">
        <v>3.09139350736929E-05</v>
      </c>
      <c r="T109" s="119">
        <v>0.0005304804460544676</v>
      </c>
      <c r="U109" s="119">
        <v>3.5267910503579595E-05</v>
      </c>
      <c r="V109" s="119">
        <v>-6.371452021113255E-05</v>
      </c>
      <c r="W109" s="119">
        <v>4.0277115967727947E-07</v>
      </c>
      <c r="X109" s="119">
        <v>67.5</v>
      </c>
    </row>
    <row r="110" s="119" customFormat="1" ht="12.75" hidden="1">
      <c r="A110" s="119" t="s">
        <v>141</v>
      </c>
    </row>
    <row r="111" spans="1:24" s="119" customFormat="1" ht="12.75" hidden="1">
      <c r="A111" s="119">
        <v>1958</v>
      </c>
      <c r="B111" s="119">
        <v>43.96</v>
      </c>
      <c r="C111" s="119">
        <v>57.96</v>
      </c>
      <c r="D111" s="119">
        <v>9.483010924308973</v>
      </c>
      <c r="E111" s="119">
        <v>10.555559421130551</v>
      </c>
      <c r="F111" s="119">
        <v>9.454355262209779</v>
      </c>
      <c r="G111" s="119" t="s">
        <v>59</v>
      </c>
      <c r="H111" s="119">
        <v>47.19027723220438</v>
      </c>
      <c r="I111" s="119">
        <v>23.650277232204377</v>
      </c>
      <c r="J111" s="119" t="s">
        <v>73</v>
      </c>
      <c r="K111" s="119">
        <v>5.615303511442146</v>
      </c>
      <c r="M111" s="119" t="s">
        <v>68</v>
      </c>
      <c r="N111" s="119">
        <v>3.8506886859574347</v>
      </c>
      <c r="X111" s="119">
        <v>67.5</v>
      </c>
    </row>
    <row r="112" spans="1:24" s="119" customFormat="1" ht="12.75" hidden="1">
      <c r="A112" s="119">
        <v>1959</v>
      </c>
      <c r="B112" s="119">
        <v>101.37999725341797</v>
      </c>
      <c r="C112" s="119">
        <v>111.18000030517578</v>
      </c>
      <c r="D112" s="119">
        <v>9.110154151916504</v>
      </c>
      <c r="E112" s="119">
        <v>9.649977684020996</v>
      </c>
      <c r="F112" s="119">
        <v>5.0093892853173365</v>
      </c>
      <c r="G112" s="119" t="s">
        <v>56</v>
      </c>
      <c r="H112" s="119">
        <v>-20.804458751726273</v>
      </c>
      <c r="I112" s="119">
        <v>13.07553850169169</v>
      </c>
      <c r="J112" s="119" t="s">
        <v>62</v>
      </c>
      <c r="K112" s="119">
        <v>1.7951664442224757</v>
      </c>
      <c r="L112" s="119">
        <v>1.481502525883917</v>
      </c>
      <c r="M112" s="119">
        <v>0.4249813735035126</v>
      </c>
      <c r="N112" s="119">
        <v>0.10068339196051262</v>
      </c>
      <c r="O112" s="119">
        <v>0.0720967433169998</v>
      </c>
      <c r="P112" s="119">
        <v>0.04249959334846162</v>
      </c>
      <c r="Q112" s="119">
        <v>0.008775789489530885</v>
      </c>
      <c r="R112" s="119">
        <v>0.0015497134639886655</v>
      </c>
      <c r="S112" s="119">
        <v>0.0009459606418746678</v>
      </c>
      <c r="T112" s="119">
        <v>0.000625408207003947</v>
      </c>
      <c r="U112" s="119">
        <v>0.00019195542863610044</v>
      </c>
      <c r="V112" s="119">
        <v>5.7518727390198076E-05</v>
      </c>
      <c r="W112" s="119">
        <v>5.89983626640293E-05</v>
      </c>
      <c r="X112" s="119">
        <v>67.5</v>
      </c>
    </row>
    <row r="113" spans="1:24" s="119" customFormat="1" ht="12.75" hidden="1">
      <c r="A113" s="119">
        <v>1957</v>
      </c>
      <c r="B113" s="119">
        <v>109.18000030517578</v>
      </c>
      <c r="C113" s="119">
        <v>113.27999877929688</v>
      </c>
      <c r="D113" s="119">
        <v>8.552041053771973</v>
      </c>
      <c r="E113" s="119">
        <v>9.116228103637695</v>
      </c>
      <c r="F113" s="119">
        <v>16.269373281244153</v>
      </c>
      <c r="G113" s="119" t="s">
        <v>57</v>
      </c>
      <c r="H113" s="119">
        <v>3.572648542015912</v>
      </c>
      <c r="I113" s="119">
        <v>45.25264884719169</v>
      </c>
      <c r="J113" s="119" t="s">
        <v>60</v>
      </c>
      <c r="K113" s="119">
        <v>1.6800980500235168</v>
      </c>
      <c r="L113" s="119">
        <v>0.008061933338448256</v>
      </c>
      <c r="M113" s="119">
        <v>-0.39601260932773386</v>
      </c>
      <c r="N113" s="119">
        <v>-0.0010411729195115016</v>
      </c>
      <c r="O113" s="119">
        <v>0.06774523235365754</v>
      </c>
      <c r="P113" s="119">
        <v>0.0009220301972334411</v>
      </c>
      <c r="Q113" s="119">
        <v>-0.008091207483232771</v>
      </c>
      <c r="R113" s="119">
        <v>-8.363328976697242E-05</v>
      </c>
      <c r="S113" s="119">
        <v>0.0009086759501915671</v>
      </c>
      <c r="T113" s="119">
        <v>6.563898899015388E-05</v>
      </c>
      <c r="U113" s="119">
        <v>-0.00017054976335413054</v>
      </c>
      <c r="V113" s="119">
        <v>-6.580662286277523E-06</v>
      </c>
      <c r="W113" s="119">
        <v>5.718462839200519E-05</v>
      </c>
      <c r="X113" s="119">
        <v>67.5</v>
      </c>
    </row>
    <row r="114" spans="1:24" s="119" customFormat="1" ht="12.75" hidden="1">
      <c r="A114" s="119">
        <v>1960</v>
      </c>
      <c r="B114" s="119">
        <v>124.45999908447266</v>
      </c>
      <c r="C114" s="119">
        <v>139.86000061035156</v>
      </c>
      <c r="D114" s="119">
        <v>8.637635231018066</v>
      </c>
      <c r="E114" s="119">
        <v>8.946562767028809</v>
      </c>
      <c r="F114" s="119">
        <v>19.14847247802752</v>
      </c>
      <c r="G114" s="119" t="s">
        <v>58</v>
      </c>
      <c r="H114" s="119">
        <v>-4.193155149561562</v>
      </c>
      <c r="I114" s="119">
        <v>52.76684393491109</v>
      </c>
      <c r="J114" s="119" t="s">
        <v>61</v>
      </c>
      <c r="K114" s="119">
        <v>0.632371018287163</v>
      </c>
      <c r="L114" s="119">
        <v>1.481480590298527</v>
      </c>
      <c r="M114" s="119">
        <v>0.15421796613355954</v>
      </c>
      <c r="N114" s="119">
        <v>-0.1006780084011692</v>
      </c>
      <c r="O114" s="119">
        <v>0.024668277002383207</v>
      </c>
      <c r="P114" s="119">
        <v>0.04248959043224579</v>
      </c>
      <c r="Q114" s="119">
        <v>0.003398064541446907</v>
      </c>
      <c r="R114" s="119">
        <v>-0.0015474551021953762</v>
      </c>
      <c r="S114" s="119">
        <v>0.0002629630269056589</v>
      </c>
      <c r="T114" s="119">
        <v>0.000621954136984587</v>
      </c>
      <c r="U114" s="119">
        <v>8.808895959607608E-05</v>
      </c>
      <c r="V114" s="119">
        <v>-5.714104378169764E-05</v>
      </c>
      <c r="W114" s="119">
        <v>1.4516372573911169E-05</v>
      </c>
      <c r="X114" s="119">
        <v>67.5</v>
      </c>
    </row>
    <row r="115" s="119" customFormat="1" ht="12.75" hidden="1">
      <c r="A115" s="119" t="s">
        <v>147</v>
      </c>
    </row>
    <row r="116" spans="1:24" s="119" customFormat="1" ht="12.75" hidden="1">
      <c r="A116" s="119">
        <v>1958</v>
      </c>
      <c r="B116" s="119">
        <v>58.44</v>
      </c>
      <c r="C116" s="119">
        <v>68.34</v>
      </c>
      <c r="D116" s="119">
        <v>9.362715882548212</v>
      </c>
      <c r="E116" s="119">
        <v>10.607647588359187</v>
      </c>
      <c r="F116" s="119">
        <v>11.113779922713722</v>
      </c>
      <c r="G116" s="119" t="s">
        <v>59</v>
      </c>
      <c r="H116" s="119">
        <v>37.23575302059696</v>
      </c>
      <c r="I116" s="119">
        <v>28.17575302059696</v>
      </c>
      <c r="J116" s="119" t="s">
        <v>73</v>
      </c>
      <c r="K116" s="119">
        <v>3.6730354827325455</v>
      </c>
      <c r="M116" s="119" t="s">
        <v>68</v>
      </c>
      <c r="N116" s="119">
        <v>2.585921904817645</v>
      </c>
      <c r="X116" s="119">
        <v>67.5</v>
      </c>
    </row>
    <row r="117" spans="1:24" s="119" customFormat="1" ht="12.75" hidden="1">
      <c r="A117" s="119">
        <v>1959</v>
      </c>
      <c r="B117" s="119">
        <v>111.58000183105469</v>
      </c>
      <c r="C117" s="119">
        <v>119.58000183105469</v>
      </c>
      <c r="D117" s="119">
        <v>8.888555526733398</v>
      </c>
      <c r="E117" s="119">
        <v>9.548510551452637</v>
      </c>
      <c r="F117" s="119">
        <v>9.139306815936177</v>
      </c>
      <c r="G117" s="119" t="s">
        <v>56</v>
      </c>
      <c r="H117" s="119">
        <v>-19.61930402643661</v>
      </c>
      <c r="I117" s="119">
        <v>24.460697804618075</v>
      </c>
      <c r="J117" s="119" t="s">
        <v>62</v>
      </c>
      <c r="K117" s="119">
        <v>1.399268451395919</v>
      </c>
      <c r="L117" s="119">
        <v>1.26283243226236</v>
      </c>
      <c r="M117" s="119">
        <v>0.33125801958052375</v>
      </c>
      <c r="N117" s="119">
        <v>0.07801348728124616</v>
      </c>
      <c r="O117" s="119">
        <v>0.05619691177404716</v>
      </c>
      <c r="P117" s="119">
        <v>0.0362266683932427</v>
      </c>
      <c r="Q117" s="119">
        <v>0.00684042042067367</v>
      </c>
      <c r="R117" s="119">
        <v>0.001200765216001331</v>
      </c>
      <c r="S117" s="119">
        <v>0.0007373540427076833</v>
      </c>
      <c r="T117" s="119">
        <v>0.000533094487481471</v>
      </c>
      <c r="U117" s="119">
        <v>0.00014962080980808658</v>
      </c>
      <c r="V117" s="119">
        <v>4.456606041559027E-05</v>
      </c>
      <c r="W117" s="119">
        <v>4.598983846454273E-05</v>
      </c>
      <c r="X117" s="119">
        <v>67.5</v>
      </c>
    </row>
    <row r="118" spans="1:24" s="119" customFormat="1" ht="12.75" hidden="1">
      <c r="A118" s="119">
        <v>1957</v>
      </c>
      <c r="B118" s="119">
        <v>113.5199966430664</v>
      </c>
      <c r="C118" s="119">
        <v>119.41999816894531</v>
      </c>
      <c r="D118" s="119">
        <v>8.796170234680176</v>
      </c>
      <c r="E118" s="119">
        <v>9.223341941833496</v>
      </c>
      <c r="F118" s="119">
        <v>18.87612618561806</v>
      </c>
      <c r="G118" s="119" t="s">
        <v>57</v>
      </c>
      <c r="H118" s="119">
        <v>5.035374231144353</v>
      </c>
      <c r="I118" s="119">
        <v>51.05537087421076</v>
      </c>
      <c r="J118" s="119" t="s">
        <v>60</v>
      </c>
      <c r="K118" s="119">
        <v>1.2410179118978866</v>
      </c>
      <c r="L118" s="119">
        <v>0.006871836476011068</v>
      </c>
      <c r="M118" s="119">
        <v>-0.2920354458657932</v>
      </c>
      <c r="N118" s="119">
        <v>-0.0008068338921417889</v>
      </c>
      <c r="O118" s="119">
        <v>0.050118179951305575</v>
      </c>
      <c r="P118" s="119">
        <v>0.000785957635807443</v>
      </c>
      <c r="Q118" s="119">
        <v>-0.005943674245712837</v>
      </c>
      <c r="R118" s="119">
        <v>-6.48076590894724E-05</v>
      </c>
      <c r="S118" s="119">
        <v>0.0006786005321607832</v>
      </c>
      <c r="T118" s="119">
        <v>5.595481241217061E-05</v>
      </c>
      <c r="U118" s="119">
        <v>-0.00012374456516021711</v>
      </c>
      <c r="V118" s="119">
        <v>-5.099534943505385E-06</v>
      </c>
      <c r="W118" s="119">
        <v>4.289778266735863E-05</v>
      </c>
      <c r="X118" s="119">
        <v>67.5</v>
      </c>
    </row>
    <row r="119" spans="1:24" s="119" customFormat="1" ht="12.75" hidden="1">
      <c r="A119" s="119">
        <v>1960</v>
      </c>
      <c r="B119" s="119">
        <v>131.13999938964844</v>
      </c>
      <c r="C119" s="119">
        <v>134.83999633789062</v>
      </c>
      <c r="D119" s="119">
        <v>8.267376899719238</v>
      </c>
      <c r="E119" s="119">
        <v>8.791141510009766</v>
      </c>
      <c r="F119" s="119">
        <v>21.164755867675005</v>
      </c>
      <c r="G119" s="119" t="s">
        <v>58</v>
      </c>
      <c r="H119" s="119">
        <v>-2.6878205282382623</v>
      </c>
      <c r="I119" s="119">
        <v>60.952178861410175</v>
      </c>
      <c r="J119" s="119" t="s">
        <v>61</v>
      </c>
      <c r="K119" s="119">
        <v>0.6463951898185375</v>
      </c>
      <c r="L119" s="119">
        <v>1.2628137352108249</v>
      </c>
      <c r="M119" s="119">
        <v>0.15635592056068112</v>
      </c>
      <c r="N119" s="119">
        <v>-0.07800931493643339</v>
      </c>
      <c r="O119" s="119">
        <v>0.025421662638556764</v>
      </c>
      <c r="P119" s="119">
        <v>0.036218141496613065</v>
      </c>
      <c r="Q119" s="119">
        <v>0.0033858659147135905</v>
      </c>
      <c r="R119" s="119">
        <v>-0.0011990150421417015</v>
      </c>
      <c r="S119" s="119">
        <v>0.0002884307578058655</v>
      </c>
      <c r="T119" s="119">
        <v>0.000530149782185234</v>
      </c>
      <c r="U119" s="119">
        <v>8.410510876835247E-05</v>
      </c>
      <c r="V119" s="119">
        <v>-4.427333830112666E-05</v>
      </c>
      <c r="W119" s="119">
        <v>1.6578464471078118E-05</v>
      </c>
      <c r="X119" s="119">
        <v>67.5</v>
      </c>
    </row>
    <row r="120" spans="1:14" s="119" customFormat="1" ht="12.75">
      <c r="A120" s="119" t="s">
        <v>153</v>
      </c>
      <c r="E120" s="120" t="s">
        <v>106</v>
      </c>
      <c r="F120" s="120">
        <f>MIN(F91:F119)</f>
        <v>4.276890708373773</v>
      </c>
      <c r="G120" s="120"/>
      <c r="H120" s="120"/>
      <c r="I120" s="121"/>
      <c r="J120" s="121" t="s">
        <v>158</v>
      </c>
      <c r="K120" s="120">
        <f>AVERAGE(K118,K113,K108,K103,K98,K93)</f>
        <v>1.3926666514637558</v>
      </c>
      <c r="L120" s="120">
        <f>AVERAGE(L118,L113,L108,L103,L98,L93)</f>
        <v>0.007532285089284759</v>
      </c>
      <c r="M120" s="121" t="s">
        <v>108</v>
      </c>
      <c r="N120" s="120" t="e">
        <f>Mittelwert(K116,K111,K106,K101,K96,K91)</f>
        <v>#NAME?</v>
      </c>
    </row>
    <row r="121" spans="5:14" s="119" customFormat="1" ht="12.75">
      <c r="E121" s="120" t="s">
        <v>107</v>
      </c>
      <c r="F121" s="120">
        <f>MAX(F91:F119)</f>
        <v>22.257072241505547</v>
      </c>
      <c r="G121" s="120"/>
      <c r="H121" s="120"/>
      <c r="I121" s="121"/>
      <c r="J121" s="121" t="s">
        <v>159</v>
      </c>
      <c r="K121" s="120">
        <f>AVERAGE(K119,K114,K109,K104,K99,K94)</f>
        <v>0.4775328356339132</v>
      </c>
      <c r="L121" s="120">
        <f>AVERAGE(L119,L114,L109,L104,L99,L94)</f>
        <v>1.3841287704336327</v>
      </c>
      <c r="M121" s="120"/>
      <c r="N121" s="120"/>
    </row>
    <row r="122" spans="5:14" s="119" customFormat="1" ht="12.75">
      <c r="E122" s="120"/>
      <c r="F122" s="120"/>
      <c r="G122" s="120"/>
      <c r="H122" s="120"/>
      <c r="I122" s="120"/>
      <c r="J122" s="121" t="s">
        <v>112</v>
      </c>
      <c r="K122" s="120">
        <f>ABS(K120/$G$33)</f>
        <v>0.8704166571648473</v>
      </c>
      <c r="L122" s="120">
        <f>ABS(L120/$H$33)</f>
        <v>0.020923014136902108</v>
      </c>
      <c r="M122" s="121" t="s">
        <v>111</v>
      </c>
      <c r="N122" s="120">
        <f>K122+L122+L123+K123</f>
        <v>2.027745627614766</v>
      </c>
    </row>
    <row r="123" spans="5:14" s="119" customFormat="1" ht="12.75">
      <c r="E123" s="120"/>
      <c r="F123" s="120"/>
      <c r="G123" s="120"/>
      <c r="H123" s="120"/>
      <c r="I123" s="120"/>
      <c r="J123" s="120"/>
      <c r="K123" s="120">
        <f>ABS(K121/$G$34)</f>
        <v>0.27132547479199615</v>
      </c>
      <c r="L123" s="120">
        <f>ABS(L121/$H$34)</f>
        <v>0.8650804815210204</v>
      </c>
      <c r="M123" s="120"/>
      <c r="N123" s="120"/>
    </row>
    <row r="124" s="101" customFormat="1" ht="12.75"/>
    <row r="125" s="119" customFormat="1" ht="12.75" hidden="1">
      <c r="A125" s="119" t="s">
        <v>118</v>
      </c>
    </row>
    <row r="126" spans="1:24" s="119" customFormat="1" ht="12.75" hidden="1">
      <c r="A126" s="119">
        <v>1958</v>
      </c>
      <c r="B126" s="119">
        <v>52.8</v>
      </c>
      <c r="C126" s="119">
        <v>67.9</v>
      </c>
      <c r="D126" s="119">
        <v>9.685438978881512</v>
      </c>
      <c r="E126" s="119">
        <v>11.124839030113234</v>
      </c>
      <c r="F126" s="119">
        <v>6.432524223302395</v>
      </c>
      <c r="G126" s="119" t="s">
        <v>59</v>
      </c>
      <c r="H126" s="119">
        <v>30.460663628276002</v>
      </c>
      <c r="I126" s="119">
        <v>15.760663628275998</v>
      </c>
      <c r="J126" s="119" t="s">
        <v>73</v>
      </c>
      <c r="K126" s="119">
        <v>4.383139209120483</v>
      </c>
      <c r="M126" s="119" t="s">
        <v>68</v>
      </c>
      <c r="N126" s="119">
        <v>2.789551454140487</v>
      </c>
      <c r="X126" s="119">
        <v>67.5</v>
      </c>
    </row>
    <row r="127" spans="1:24" s="119" customFormat="1" ht="12.75" hidden="1">
      <c r="A127" s="119">
        <v>1960</v>
      </c>
      <c r="B127" s="119">
        <v>127.87999725341797</v>
      </c>
      <c r="C127" s="119">
        <v>140.8800048828125</v>
      </c>
      <c r="D127" s="119">
        <v>8.91079044342041</v>
      </c>
      <c r="E127" s="119">
        <v>9.39919376373291</v>
      </c>
      <c r="F127" s="119">
        <v>12.646499667489483</v>
      </c>
      <c r="G127" s="119" t="s">
        <v>56</v>
      </c>
      <c r="H127" s="119">
        <v>-26.593875204968413</v>
      </c>
      <c r="I127" s="119">
        <v>33.78612204844955</v>
      </c>
      <c r="J127" s="119" t="s">
        <v>62</v>
      </c>
      <c r="K127" s="119">
        <v>1.7353811706021973</v>
      </c>
      <c r="L127" s="119">
        <v>1.0863646331317527</v>
      </c>
      <c r="M127" s="119">
        <v>0.41082851644352575</v>
      </c>
      <c r="N127" s="119">
        <v>0.1292956611965746</v>
      </c>
      <c r="O127" s="119">
        <v>0.0696965110842665</v>
      </c>
      <c r="P127" s="119">
        <v>0.03116445337051636</v>
      </c>
      <c r="Q127" s="119">
        <v>0.008483561100925434</v>
      </c>
      <c r="R127" s="119">
        <v>0.0019900860383199243</v>
      </c>
      <c r="S127" s="119">
        <v>0.0009144878876675112</v>
      </c>
      <c r="T127" s="119">
        <v>0.0004585945111592461</v>
      </c>
      <c r="U127" s="119">
        <v>0.0001855395790544216</v>
      </c>
      <c r="V127" s="119">
        <v>7.385671896285275E-05</v>
      </c>
      <c r="W127" s="119">
        <v>5.7039687545819805E-05</v>
      </c>
      <c r="X127" s="119">
        <v>67.5</v>
      </c>
    </row>
    <row r="128" spans="1:24" s="119" customFormat="1" ht="12.75" hidden="1">
      <c r="A128" s="119">
        <v>1959</v>
      </c>
      <c r="B128" s="119">
        <v>115.95999908447266</v>
      </c>
      <c r="C128" s="119">
        <v>131.55999755859375</v>
      </c>
      <c r="D128" s="119">
        <v>8.967512130737305</v>
      </c>
      <c r="E128" s="119">
        <v>9.448424339294434</v>
      </c>
      <c r="F128" s="119">
        <v>23.487265626395157</v>
      </c>
      <c r="G128" s="119" t="s">
        <v>57</v>
      </c>
      <c r="H128" s="119">
        <v>13.859967775317841</v>
      </c>
      <c r="I128" s="119">
        <v>62.3199668597905</v>
      </c>
      <c r="J128" s="119" t="s">
        <v>60</v>
      </c>
      <c r="K128" s="119">
        <v>0.6447702552699378</v>
      </c>
      <c r="L128" s="119">
        <v>0.005911788476013863</v>
      </c>
      <c r="M128" s="119">
        <v>-0.14829508727987645</v>
      </c>
      <c r="N128" s="119">
        <v>-0.001337521200472846</v>
      </c>
      <c r="O128" s="119">
        <v>0.02659118316053315</v>
      </c>
      <c r="P128" s="119">
        <v>0.0006761561281581317</v>
      </c>
      <c r="Q128" s="119">
        <v>-0.002853571346614687</v>
      </c>
      <c r="R128" s="119">
        <v>-0.00010748523501345162</v>
      </c>
      <c r="S128" s="119">
        <v>0.0004051969278964698</v>
      </c>
      <c r="T128" s="119">
        <v>4.8141342249913555E-05</v>
      </c>
      <c r="U128" s="119">
        <v>-4.839378620512382E-05</v>
      </c>
      <c r="V128" s="119">
        <v>-8.471343606260041E-06</v>
      </c>
      <c r="W128" s="119">
        <v>2.696263628784308E-05</v>
      </c>
      <c r="X128" s="119">
        <v>67.5</v>
      </c>
    </row>
    <row r="129" spans="1:24" s="119" customFormat="1" ht="12.75" hidden="1">
      <c r="A129" s="119">
        <v>1957</v>
      </c>
      <c r="B129" s="119">
        <v>104.62000274658203</v>
      </c>
      <c r="C129" s="119">
        <v>114.62000274658203</v>
      </c>
      <c r="D129" s="119">
        <v>8.757817268371582</v>
      </c>
      <c r="E129" s="119">
        <v>9.186835289001465</v>
      </c>
      <c r="F129" s="119">
        <v>19.32561690341734</v>
      </c>
      <c r="G129" s="119" t="s">
        <v>58</v>
      </c>
      <c r="H129" s="119">
        <v>15.360402935379717</v>
      </c>
      <c r="I129" s="119">
        <v>52.48040568196175</v>
      </c>
      <c r="J129" s="119" t="s">
        <v>61</v>
      </c>
      <c r="K129" s="119">
        <v>1.61115459382388</v>
      </c>
      <c r="L129" s="119">
        <v>1.0863485476017825</v>
      </c>
      <c r="M129" s="119">
        <v>0.3831300523475575</v>
      </c>
      <c r="N129" s="119">
        <v>-0.12928874290245726</v>
      </c>
      <c r="O129" s="119">
        <v>0.06442447233344066</v>
      </c>
      <c r="P129" s="119">
        <v>0.031157117433636937</v>
      </c>
      <c r="Q129" s="119">
        <v>0.007989238982713861</v>
      </c>
      <c r="R129" s="119">
        <v>-0.001987181261025273</v>
      </c>
      <c r="S129" s="119">
        <v>0.0008198192156285735</v>
      </c>
      <c r="T129" s="119">
        <v>0.00045606067231429267</v>
      </c>
      <c r="U129" s="119">
        <v>0.00017911721539937118</v>
      </c>
      <c r="V129" s="119">
        <v>-7.336928017544188E-05</v>
      </c>
      <c r="W129" s="119">
        <v>5.026472122407761E-05</v>
      </c>
      <c r="X129" s="119">
        <v>67.5</v>
      </c>
    </row>
    <row r="130" s="119" customFormat="1" ht="12.75" hidden="1">
      <c r="A130" s="119" t="s">
        <v>124</v>
      </c>
    </row>
    <row r="131" spans="1:24" s="119" customFormat="1" ht="12.75" hidden="1">
      <c r="A131" s="119">
        <v>1958</v>
      </c>
      <c r="B131" s="119">
        <v>44.1</v>
      </c>
      <c r="C131" s="119">
        <v>59.4</v>
      </c>
      <c r="D131" s="119">
        <v>10.025072299372562</v>
      </c>
      <c r="E131" s="119">
        <v>10.879918266327643</v>
      </c>
      <c r="F131" s="119">
        <v>4.868020542255309</v>
      </c>
      <c r="G131" s="119" t="s">
        <v>59</v>
      </c>
      <c r="H131" s="119">
        <v>34.91908601324124</v>
      </c>
      <c r="I131" s="119">
        <v>11.519086013241239</v>
      </c>
      <c r="J131" s="119" t="s">
        <v>73</v>
      </c>
      <c r="K131" s="119">
        <v>4.2669560822970976</v>
      </c>
      <c r="M131" s="119" t="s">
        <v>68</v>
      </c>
      <c r="N131" s="119">
        <v>2.9727564529675776</v>
      </c>
      <c r="X131" s="119">
        <v>67.5</v>
      </c>
    </row>
    <row r="132" spans="1:24" s="119" customFormat="1" ht="12.75" hidden="1">
      <c r="A132" s="119">
        <v>1960</v>
      </c>
      <c r="B132" s="119">
        <v>115.83999633789062</v>
      </c>
      <c r="C132" s="119">
        <v>141.33999633789062</v>
      </c>
      <c r="D132" s="119">
        <v>8.919776916503906</v>
      </c>
      <c r="E132" s="119">
        <v>9.190269470214844</v>
      </c>
      <c r="F132" s="119">
        <v>8.29810364924386</v>
      </c>
      <c r="G132" s="119" t="s">
        <v>56</v>
      </c>
      <c r="H132" s="119">
        <v>-26.204493135135223</v>
      </c>
      <c r="I132" s="119">
        <v>22.1355032027554</v>
      </c>
      <c r="J132" s="119" t="s">
        <v>62</v>
      </c>
      <c r="K132" s="119">
        <v>1.536293597728242</v>
      </c>
      <c r="L132" s="119">
        <v>1.3241514080885388</v>
      </c>
      <c r="M132" s="119">
        <v>0.3636971901847159</v>
      </c>
      <c r="N132" s="119">
        <v>0.12567588519872921</v>
      </c>
      <c r="O132" s="119">
        <v>0.061700649910713556</v>
      </c>
      <c r="P132" s="119">
        <v>0.0379857755887756</v>
      </c>
      <c r="Q132" s="119">
        <v>0.007510283591511175</v>
      </c>
      <c r="R132" s="119">
        <v>0.0019343710262159188</v>
      </c>
      <c r="S132" s="119">
        <v>0.0008095915169495055</v>
      </c>
      <c r="T132" s="119">
        <v>0.0005589681182222617</v>
      </c>
      <c r="U132" s="119">
        <v>0.00016425544029437543</v>
      </c>
      <c r="V132" s="119">
        <v>7.178736910769883E-05</v>
      </c>
      <c r="W132" s="119">
        <v>5.050025145708945E-05</v>
      </c>
      <c r="X132" s="119">
        <v>67.5</v>
      </c>
    </row>
    <row r="133" spans="1:24" s="119" customFormat="1" ht="12.75" hidden="1">
      <c r="A133" s="119">
        <v>1959</v>
      </c>
      <c r="B133" s="119">
        <v>110.63999938964844</v>
      </c>
      <c r="C133" s="119">
        <v>120.73999786376953</v>
      </c>
      <c r="D133" s="119">
        <v>9.283112525939941</v>
      </c>
      <c r="E133" s="119">
        <v>9.746294975280762</v>
      </c>
      <c r="F133" s="119">
        <v>22.69529772078353</v>
      </c>
      <c r="G133" s="119" t="s">
        <v>57</v>
      </c>
      <c r="H133" s="119">
        <v>15.018324733867715</v>
      </c>
      <c r="I133" s="119">
        <v>58.15832412351615</v>
      </c>
      <c r="J133" s="119" t="s">
        <v>60</v>
      </c>
      <c r="K133" s="119">
        <v>0.7706010546048415</v>
      </c>
      <c r="L133" s="119">
        <v>0.007205656286462515</v>
      </c>
      <c r="M133" s="119">
        <v>-0.17884090856995832</v>
      </c>
      <c r="N133" s="119">
        <v>-0.001300069196629279</v>
      </c>
      <c r="O133" s="119">
        <v>0.03152221266568446</v>
      </c>
      <c r="P133" s="119">
        <v>0.0008241811756371824</v>
      </c>
      <c r="Q133" s="119">
        <v>-0.003520126537894297</v>
      </c>
      <c r="R133" s="119">
        <v>-0.00010446506544831563</v>
      </c>
      <c r="S133" s="119">
        <v>0.00045966296708115653</v>
      </c>
      <c r="T133" s="119">
        <v>5.868083919731268E-05</v>
      </c>
      <c r="U133" s="119">
        <v>-6.528052741341987E-05</v>
      </c>
      <c r="V133" s="119">
        <v>-8.23187994244656E-06</v>
      </c>
      <c r="W133" s="119">
        <v>3.004037364623264E-05</v>
      </c>
      <c r="X133" s="119">
        <v>67.5</v>
      </c>
    </row>
    <row r="134" spans="1:24" s="119" customFormat="1" ht="12.75" hidden="1">
      <c r="A134" s="119">
        <v>1957</v>
      </c>
      <c r="B134" s="119">
        <v>108.80000305175781</v>
      </c>
      <c r="C134" s="119">
        <v>115.0999984741211</v>
      </c>
      <c r="D134" s="119">
        <v>8.778403282165527</v>
      </c>
      <c r="E134" s="119">
        <v>9.133830070495605</v>
      </c>
      <c r="F134" s="119">
        <v>18.351865883438418</v>
      </c>
      <c r="G134" s="119" t="s">
        <v>58</v>
      </c>
      <c r="H134" s="119">
        <v>8.427965625535755</v>
      </c>
      <c r="I134" s="119">
        <v>49.72796867729357</v>
      </c>
      <c r="J134" s="119" t="s">
        <v>61</v>
      </c>
      <c r="K134" s="119">
        <v>1.3290492967014773</v>
      </c>
      <c r="L134" s="119">
        <v>1.3241318023748019</v>
      </c>
      <c r="M134" s="119">
        <v>0.3166884519052269</v>
      </c>
      <c r="N134" s="119">
        <v>-0.12566916065832595</v>
      </c>
      <c r="O134" s="119">
        <v>0.05304074196373764</v>
      </c>
      <c r="P134" s="119">
        <v>0.03797683336549462</v>
      </c>
      <c r="Q134" s="119">
        <v>0.006634234604092193</v>
      </c>
      <c r="R134" s="119">
        <v>-0.0019315481658929725</v>
      </c>
      <c r="S134" s="119">
        <v>0.0006664445821002291</v>
      </c>
      <c r="T134" s="119">
        <v>0.0005558794080554122</v>
      </c>
      <c r="U134" s="119">
        <v>0.00015072591816580474</v>
      </c>
      <c r="V134" s="119">
        <v>-7.131383116912272E-05</v>
      </c>
      <c r="W134" s="119">
        <v>4.059373533470401E-05</v>
      </c>
      <c r="X134" s="119">
        <v>67.5</v>
      </c>
    </row>
    <row r="135" s="119" customFormat="1" ht="12.75" hidden="1">
      <c r="A135" s="119" t="s">
        <v>130</v>
      </c>
    </row>
    <row r="136" spans="1:24" s="119" customFormat="1" ht="12.75" hidden="1">
      <c r="A136" s="119">
        <v>1958</v>
      </c>
      <c r="B136" s="119">
        <v>60.58</v>
      </c>
      <c r="C136" s="119">
        <v>70.98</v>
      </c>
      <c r="D136" s="119">
        <v>9.578134548122602</v>
      </c>
      <c r="E136" s="119">
        <v>10.335848769600485</v>
      </c>
      <c r="F136" s="119">
        <v>6.75636152739984</v>
      </c>
      <c r="G136" s="119" t="s">
        <v>59</v>
      </c>
      <c r="H136" s="119">
        <v>23.665059053126427</v>
      </c>
      <c r="I136" s="119">
        <v>16.745059053126422</v>
      </c>
      <c r="J136" s="119" t="s">
        <v>73</v>
      </c>
      <c r="K136" s="119">
        <v>3.308860420672986</v>
      </c>
      <c r="M136" s="119" t="s">
        <v>68</v>
      </c>
      <c r="N136" s="119">
        <v>2.6541702497088173</v>
      </c>
      <c r="X136" s="119">
        <v>67.5</v>
      </c>
    </row>
    <row r="137" spans="1:24" s="119" customFormat="1" ht="12.75" hidden="1">
      <c r="A137" s="119">
        <v>1960</v>
      </c>
      <c r="B137" s="119">
        <v>128.86000061035156</v>
      </c>
      <c r="C137" s="119">
        <v>138.75999450683594</v>
      </c>
      <c r="D137" s="119">
        <v>8.73462200164795</v>
      </c>
      <c r="E137" s="119">
        <v>8.967363357543945</v>
      </c>
      <c r="F137" s="119">
        <v>12.907841295610034</v>
      </c>
      <c r="G137" s="119" t="s">
        <v>56</v>
      </c>
      <c r="H137" s="119">
        <v>-26.178721949785825</v>
      </c>
      <c r="I137" s="119">
        <v>35.18127866056574</v>
      </c>
      <c r="J137" s="119" t="s">
        <v>62</v>
      </c>
      <c r="K137" s="119">
        <v>1.0244682302699906</v>
      </c>
      <c r="L137" s="119">
        <v>1.4792595252729905</v>
      </c>
      <c r="M137" s="119">
        <v>0.24252910977071673</v>
      </c>
      <c r="N137" s="119">
        <v>0.09367287894170752</v>
      </c>
      <c r="O137" s="119">
        <v>0.04114520494253558</v>
      </c>
      <c r="P137" s="119">
        <v>0.04243535846679879</v>
      </c>
      <c r="Q137" s="119">
        <v>0.005008179156515396</v>
      </c>
      <c r="R137" s="119">
        <v>0.001441747352717271</v>
      </c>
      <c r="S137" s="119">
        <v>0.0005398878650359978</v>
      </c>
      <c r="T137" s="119">
        <v>0.0006244163031018537</v>
      </c>
      <c r="U137" s="119">
        <v>0.00010950803671260446</v>
      </c>
      <c r="V137" s="119">
        <v>5.3493559584296764E-05</v>
      </c>
      <c r="W137" s="119">
        <v>3.3676745416605395E-05</v>
      </c>
      <c r="X137" s="119">
        <v>67.5</v>
      </c>
    </row>
    <row r="138" spans="1:24" s="119" customFormat="1" ht="12.75" hidden="1">
      <c r="A138" s="119">
        <v>1959</v>
      </c>
      <c r="B138" s="119">
        <v>84.77999877929688</v>
      </c>
      <c r="C138" s="119">
        <v>102.9800033569336</v>
      </c>
      <c r="D138" s="119">
        <v>9.29590129852295</v>
      </c>
      <c r="E138" s="119">
        <v>9.769017219543457</v>
      </c>
      <c r="F138" s="119">
        <v>16.987060638087105</v>
      </c>
      <c r="G138" s="119" t="s">
        <v>57</v>
      </c>
      <c r="H138" s="119">
        <v>26.14341674609451</v>
      </c>
      <c r="I138" s="119">
        <v>43.423415525391384</v>
      </c>
      <c r="J138" s="119" t="s">
        <v>60</v>
      </c>
      <c r="K138" s="119">
        <v>-0.09135435774605095</v>
      </c>
      <c r="L138" s="119">
        <v>0.008049205948040811</v>
      </c>
      <c r="M138" s="119">
        <v>0.02437156029610807</v>
      </c>
      <c r="N138" s="119">
        <v>-0.0009694545663278984</v>
      </c>
      <c r="O138" s="119">
        <v>-0.0032271155951711615</v>
      </c>
      <c r="P138" s="119">
        <v>0.0009208746928648575</v>
      </c>
      <c r="Q138" s="119">
        <v>0.0006338926463631011</v>
      </c>
      <c r="R138" s="119">
        <v>-7.789426134159872E-05</v>
      </c>
      <c r="S138" s="119">
        <v>-5.8488731999158975E-06</v>
      </c>
      <c r="T138" s="119">
        <v>6.557688965982709E-05</v>
      </c>
      <c r="U138" s="119">
        <v>2.2392623443373578E-05</v>
      </c>
      <c r="V138" s="119">
        <v>-6.143211778267752E-06</v>
      </c>
      <c r="W138" s="119">
        <v>7.694132195860324E-07</v>
      </c>
      <c r="X138" s="119">
        <v>67.5</v>
      </c>
    </row>
    <row r="139" spans="1:24" s="119" customFormat="1" ht="12.75" hidden="1">
      <c r="A139" s="119">
        <v>1957</v>
      </c>
      <c r="B139" s="119">
        <v>106.45999908447266</v>
      </c>
      <c r="C139" s="119">
        <v>108.95999908447266</v>
      </c>
      <c r="D139" s="119">
        <v>8.73552131652832</v>
      </c>
      <c r="E139" s="119">
        <v>9.031404495239258</v>
      </c>
      <c r="F139" s="119">
        <v>14.4345924031378</v>
      </c>
      <c r="G139" s="119" t="s">
        <v>58</v>
      </c>
      <c r="H139" s="119">
        <v>0.3414888491589636</v>
      </c>
      <c r="I139" s="119">
        <v>39.30148793363163</v>
      </c>
      <c r="J139" s="119" t="s">
        <v>61</v>
      </c>
      <c r="K139" s="119">
        <v>1.0203869541273707</v>
      </c>
      <c r="L139" s="119">
        <v>1.4792376257364734</v>
      </c>
      <c r="M139" s="119">
        <v>0.24130146318435272</v>
      </c>
      <c r="N139" s="119">
        <v>-0.09366786218907538</v>
      </c>
      <c r="O139" s="119">
        <v>0.04101845456253389</v>
      </c>
      <c r="P139" s="119">
        <v>0.04242536550232364</v>
      </c>
      <c r="Q139" s="119">
        <v>0.004967900821940998</v>
      </c>
      <c r="R139" s="119">
        <v>-0.0014396415918961586</v>
      </c>
      <c r="S139" s="119">
        <v>0.000539856182233212</v>
      </c>
      <c r="T139" s="119">
        <v>0.0006209632767901245</v>
      </c>
      <c r="U139" s="119">
        <v>0.00010719412539860756</v>
      </c>
      <c r="V139" s="119">
        <v>-5.313964495596541E-05</v>
      </c>
      <c r="W139" s="119">
        <v>3.366795487035675E-05</v>
      </c>
      <c r="X139" s="119">
        <v>67.5</v>
      </c>
    </row>
    <row r="140" s="119" customFormat="1" ht="12.75" hidden="1">
      <c r="A140" s="119" t="s">
        <v>136</v>
      </c>
    </row>
    <row r="141" spans="1:24" s="119" customFormat="1" ht="12.75" hidden="1">
      <c r="A141" s="119">
        <v>1958</v>
      </c>
      <c r="B141" s="119">
        <v>60.98</v>
      </c>
      <c r="C141" s="119">
        <v>70.98</v>
      </c>
      <c r="D141" s="119">
        <v>9.632764115864212</v>
      </c>
      <c r="E141" s="119">
        <v>10.283941236269323</v>
      </c>
      <c r="F141" s="119">
        <v>8.71076454773284</v>
      </c>
      <c r="G141" s="119" t="s">
        <v>59</v>
      </c>
      <c r="H141" s="119">
        <v>27.986804636354066</v>
      </c>
      <c r="I141" s="119">
        <v>21.466804636354063</v>
      </c>
      <c r="J141" s="119" t="s">
        <v>73</v>
      </c>
      <c r="K141" s="119">
        <v>4.129488109958931</v>
      </c>
      <c r="M141" s="119" t="s">
        <v>68</v>
      </c>
      <c r="N141" s="119">
        <v>3.115914412576578</v>
      </c>
      <c r="X141" s="119">
        <v>67.5</v>
      </c>
    </row>
    <row r="142" spans="1:24" s="119" customFormat="1" ht="12.75" hidden="1">
      <c r="A142" s="119">
        <v>1960</v>
      </c>
      <c r="B142" s="119">
        <v>135.17999267578125</v>
      </c>
      <c r="C142" s="119">
        <v>146.5800018310547</v>
      </c>
      <c r="D142" s="119">
        <v>8.693413734436035</v>
      </c>
      <c r="E142" s="119">
        <v>8.986738204956055</v>
      </c>
      <c r="F142" s="119">
        <v>14.09514169132312</v>
      </c>
      <c r="G142" s="119" t="s">
        <v>56</v>
      </c>
      <c r="H142" s="119">
        <v>-29.070286940946517</v>
      </c>
      <c r="I142" s="119">
        <v>38.609705734834726</v>
      </c>
      <c r="J142" s="119" t="s">
        <v>62</v>
      </c>
      <c r="K142" s="119">
        <v>1.3227816720602812</v>
      </c>
      <c r="L142" s="119">
        <v>1.5046333566725445</v>
      </c>
      <c r="M142" s="119">
        <v>0.31315089743133695</v>
      </c>
      <c r="N142" s="119">
        <v>0.11410731771348954</v>
      </c>
      <c r="O142" s="119">
        <v>0.05312600348114158</v>
      </c>
      <c r="P142" s="119">
        <v>0.04316326534168467</v>
      </c>
      <c r="Q142" s="119">
        <v>0.006466513489651373</v>
      </c>
      <c r="R142" s="119">
        <v>0.00175627712810113</v>
      </c>
      <c r="S142" s="119">
        <v>0.0006970893908717837</v>
      </c>
      <c r="T142" s="119">
        <v>0.0006351344387410128</v>
      </c>
      <c r="U142" s="119">
        <v>0.00014140990233525477</v>
      </c>
      <c r="V142" s="119">
        <v>6.51691525156764E-05</v>
      </c>
      <c r="W142" s="119">
        <v>4.348308565556047E-05</v>
      </c>
      <c r="X142" s="119">
        <v>67.5</v>
      </c>
    </row>
    <row r="143" spans="1:24" s="119" customFormat="1" ht="12.75" hidden="1">
      <c r="A143" s="119">
        <v>1959</v>
      </c>
      <c r="B143" s="119">
        <v>95.26000213623047</v>
      </c>
      <c r="C143" s="119">
        <v>107.66000366210938</v>
      </c>
      <c r="D143" s="119">
        <v>9.162501335144043</v>
      </c>
      <c r="E143" s="119">
        <v>9.632161140441895</v>
      </c>
      <c r="F143" s="119">
        <v>20.367129285492805</v>
      </c>
      <c r="G143" s="119" t="s">
        <v>57</v>
      </c>
      <c r="H143" s="119">
        <v>25.085071745936844</v>
      </c>
      <c r="I143" s="119">
        <v>52.84507388216731</v>
      </c>
      <c r="J143" s="119" t="s">
        <v>60</v>
      </c>
      <c r="K143" s="119">
        <v>0.11673318207400371</v>
      </c>
      <c r="L143" s="119">
        <v>0.008187414962542237</v>
      </c>
      <c r="M143" s="119">
        <v>-0.024087333564412648</v>
      </c>
      <c r="N143" s="119">
        <v>-0.0011807560706727479</v>
      </c>
      <c r="O143" s="119">
        <v>0.005258293003708352</v>
      </c>
      <c r="P143" s="119">
        <v>0.0009366305428455987</v>
      </c>
      <c r="Q143" s="119">
        <v>-0.0003279980140897924</v>
      </c>
      <c r="R143" s="119">
        <v>-9.487762820553008E-05</v>
      </c>
      <c r="S143" s="119">
        <v>0.00011572235046135166</v>
      </c>
      <c r="T143" s="119">
        <v>6.66963169775095E-05</v>
      </c>
      <c r="U143" s="119">
        <v>4.004020208291645E-06</v>
      </c>
      <c r="V143" s="119">
        <v>-7.480974619240357E-06</v>
      </c>
      <c r="W143" s="119">
        <v>8.652039417000366E-06</v>
      </c>
      <c r="X143" s="119">
        <v>67.5</v>
      </c>
    </row>
    <row r="144" spans="1:24" s="119" customFormat="1" ht="12.75" hidden="1">
      <c r="A144" s="119">
        <v>1957</v>
      </c>
      <c r="B144" s="119">
        <v>100.5999984741211</v>
      </c>
      <c r="C144" s="119">
        <v>117.80000305175781</v>
      </c>
      <c r="D144" s="119">
        <v>8.790108680725098</v>
      </c>
      <c r="E144" s="119">
        <v>9.289551734924316</v>
      </c>
      <c r="F144" s="119">
        <v>14.157741223734943</v>
      </c>
      <c r="G144" s="119" t="s">
        <v>58</v>
      </c>
      <c r="H144" s="119">
        <v>5.198875597744227</v>
      </c>
      <c r="I144" s="119">
        <v>38.29887407186532</v>
      </c>
      <c r="J144" s="119" t="s">
        <v>61</v>
      </c>
      <c r="K144" s="119">
        <v>1.317620854472739</v>
      </c>
      <c r="L144" s="119">
        <v>1.5046110807274815</v>
      </c>
      <c r="M144" s="119">
        <v>0.31222313322976</v>
      </c>
      <c r="N144" s="119">
        <v>-0.1141012084549012</v>
      </c>
      <c r="O144" s="119">
        <v>0.05286513596469245</v>
      </c>
      <c r="P144" s="119">
        <v>0.04315310183732898</v>
      </c>
      <c r="Q144" s="119">
        <v>0.00645818968555402</v>
      </c>
      <c r="R144" s="119">
        <v>-0.0017537125153106615</v>
      </c>
      <c r="S144" s="119">
        <v>0.0006874168724069075</v>
      </c>
      <c r="T144" s="119">
        <v>0.0006316227961184562</v>
      </c>
      <c r="U144" s="119">
        <v>0.0001413532040692318</v>
      </c>
      <c r="V144" s="119">
        <v>-6.473834612003749E-05</v>
      </c>
      <c r="W144" s="119">
        <v>4.2613624019267364E-05</v>
      </c>
      <c r="X144" s="119">
        <v>67.5</v>
      </c>
    </row>
    <row r="145" s="119" customFormat="1" ht="12.75" hidden="1">
      <c r="A145" s="119" t="s">
        <v>142</v>
      </c>
    </row>
    <row r="146" spans="1:24" s="119" customFormat="1" ht="12.75" hidden="1">
      <c r="A146" s="119">
        <v>1958</v>
      </c>
      <c r="B146" s="119">
        <v>43.96</v>
      </c>
      <c r="C146" s="119">
        <v>57.96</v>
      </c>
      <c r="D146" s="119">
        <v>9.483010924308973</v>
      </c>
      <c r="E146" s="119">
        <v>10.555559421130551</v>
      </c>
      <c r="F146" s="119">
        <v>4.351148160262803</v>
      </c>
      <c r="G146" s="119" t="s">
        <v>59</v>
      </c>
      <c r="H146" s="119">
        <v>34.424492640120974</v>
      </c>
      <c r="I146" s="119">
        <v>10.884492640120975</v>
      </c>
      <c r="J146" s="119" t="s">
        <v>73</v>
      </c>
      <c r="K146" s="119">
        <v>4.724986197387459</v>
      </c>
      <c r="M146" s="119" t="s">
        <v>68</v>
      </c>
      <c r="N146" s="119">
        <v>3.5092211867172685</v>
      </c>
      <c r="X146" s="119">
        <v>67.5</v>
      </c>
    </row>
    <row r="147" spans="1:24" s="119" customFormat="1" ht="12.75" hidden="1">
      <c r="A147" s="119">
        <v>1960</v>
      </c>
      <c r="B147" s="119">
        <v>124.45999908447266</v>
      </c>
      <c r="C147" s="119">
        <v>139.86000061035156</v>
      </c>
      <c r="D147" s="119">
        <v>8.637635231018066</v>
      </c>
      <c r="E147" s="119">
        <v>8.946562767028809</v>
      </c>
      <c r="F147" s="119">
        <v>9.475779294470884</v>
      </c>
      <c r="G147" s="119" t="s">
        <v>56</v>
      </c>
      <c r="H147" s="119">
        <v>-30.847891825433862</v>
      </c>
      <c r="I147" s="119">
        <v>26.112107259038794</v>
      </c>
      <c r="J147" s="119" t="s">
        <v>62</v>
      </c>
      <c r="K147" s="119">
        <v>1.4552386326574536</v>
      </c>
      <c r="L147" s="119">
        <v>1.5725329421945873</v>
      </c>
      <c r="M147" s="119">
        <v>0.34450849766944497</v>
      </c>
      <c r="N147" s="119">
        <v>0.10107321288399815</v>
      </c>
      <c r="O147" s="119">
        <v>0.05844542317353873</v>
      </c>
      <c r="P147" s="119">
        <v>0.04511108386320303</v>
      </c>
      <c r="Q147" s="119">
        <v>0.007114053292905165</v>
      </c>
      <c r="R147" s="119">
        <v>0.0015556550583048201</v>
      </c>
      <c r="S147" s="119">
        <v>0.0007668928628227202</v>
      </c>
      <c r="T147" s="119">
        <v>0.000663811260745397</v>
      </c>
      <c r="U147" s="119">
        <v>0.00015558628244795412</v>
      </c>
      <c r="V147" s="119">
        <v>5.7728759165161494E-05</v>
      </c>
      <c r="W147" s="119">
        <v>4.7838185985757053E-05</v>
      </c>
      <c r="X147" s="119">
        <v>67.5</v>
      </c>
    </row>
    <row r="148" spans="1:24" s="119" customFormat="1" ht="12.75" hidden="1">
      <c r="A148" s="119">
        <v>1959</v>
      </c>
      <c r="B148" s="119">
        <v>101.37999725341797</v>
      </c>
      <c r="C148" s="119">
        <v>111.18000030517578</v>
      </c>
      <c r="D148" s="119">
        <v>9.110154151916504</v>
      </c>
      <c r="E148" s="119">
        <v>9.649977684020996</v>
      </c>
      <c r="F148" s="119">
        <v>20.150055522742395</v>
      </c>
      <c r="G148" s="119" t="s">
        <v>57</v>
      </c>
      <c r="H148" s="119">
        <v>18.71580071562586</v>
      </c>
      <c r="I148" s="119">
        <v>52.59579796904383</v>
      </c>
      <c r="J148" s="119" t="s">
        <v>60</v>
      </c>
      <c r="K148" s="119">
        <v>0.6093345952756027</v>
      </c>
      <c r="L148" s="119">
        <v>0.008556801629085495</v>
      </c>
      <c r="M148" s="119">
        <v>-0.14068600382526178</v>
      </c>
      <c r="N148" s="119">
        <v>-0.0010457884589727192</v>
      </c>
      <c r="O148" s="119">
        <v>0.025042536113730165</v>
      </c>
      <c r="P148" s="119">
        <v>0.0009788204025556239</v>
      </c>
      <c r="Q148" s="119">
        <v>-0.002733703793121677</v>
      </c>
      <c r="R148" s="119">
        <v>-8.401865474900986E-05</v>
      </c>
      <c r="S148" s="119">
        <v>0.0003746417870959721</v>
      </c>
      <c r="T148" s="119">
        <v>6.969639179398997E-05</v>
      </c>
      <c r="U148" s="119">
        <v>-4.825373732832649E-05</v>
      </c>
      <c r="V148" s="119">
        <v>-6.6196444737804434E-06</v>
      </c>
      <c r="W148" s="119">
        <v>2.4749083061214834E-05</v>
      </c>
      <c r="X148" s="119">
        <v>67.5</v>
      </c>
    </row>
    <row r="149" spans="1:24" s="119" customFormat="1" ht="12.75" hidden="1">
      <c r="A149" s="119">
        <v>1957</v>
      </c>
      <c r="B149" s="119">
        <v>109.18000030517578</v>
      </c>
      <c r="C149" s="119">
        <v>113.27999877929688</v>
      </c>
      <c r="D149" s="119">
        <v>8.552041053771973</v>
      </c>
      <c r="E149" s="119">
        <v>9.116228103637695</v>
      </c>
      <c r="F149" s="119">
        <v>16.269373281244153</v>
      </c>
      <c r="G149" s="119" t="s">
        <v>58</v>
      </c>
      <c r="H149" s="119">
        <v>3.572648542015912</v>
      </c>
      <c r="I149" s="119">
        <v>45.25264884719169</v>
      </c>
      <c r="J149" s="119" t="s">
        <v>61</v>
      </c>
      <c r="K149" s="119">
        <v>1.3215259471455914</v>
      </c>
      <c r="L149" s="119">
        <v>1.5725096614752627</v>
      </c>
      <c r="M149" s="119">
        <v>0.31447345403727867</v>
      </c>
      <c r="N149" s="119">
        <v>-0.1010678024357564</v>
      </c>
      <c r="O149" s="119">
        <v>0.05280851138714798</v>
      </c>
      <c r="P149" s="119">
        <v>0.04510046338933202</v>
      </c>
      <c r="Q149" s="119">
        <v>0.006567847274850944</v>
      </c>
      <c r="R149" s="119">
        <v>-0.0015533845390255242</v>
      </c>
      <c r="S149" s="119">
        <v>0.0006691548359012015</v>
      </c>
      <c r="T149" s="119">
        <v>0.000660142259564779</v>
      </c>
      <c r="U149" s="119">
        <v>0.00014791439456599017</v>
      </c>
      <c r="V149" s="119">
        <v>-5.734797242963316E-05</v>
      </c>
      <c r="W149" s="119">
        <v>4.0938672743959004E-05</v>
      </c>
      <c r="X149" s="119">
        <v>67.5</v>
      </c>
    </row>
    <row r="150" s="119" customFormat="1" ht="12.75" hidden="1">
      <c r="A150" s="119" t="s">
        <v>148</v>
      </c>
    </row>
    <row r="151" spans="1:24" s="119" customFormat="1" ht="12.75" hidden="1">
      <c r="A151" s="119">
        <v>1958</v>
      </c>
      <c r="B151" s="119">
        <v>58.44</v>
      </c>
      <c r="C151" s="119">
        <v>68.34</v>
      </c>
      <c r="D151" s="119">
        <v>9.362715882548212</v>
      </c>
      <c r="E151" s="119">
        <v>10.607647588359187</v>
      </c>
      <c r="F151" s="119">
        <v>8.378721470058494</v>
      </c>
      <c r="G151" s="119" t="s">
        <v>59</v>
      </c>
      <c r="H151" s="119">
        <v>30.301808674496122</v>
      </c>
      <c r="I151" s="119">
        <v>21.24180867449612</v>
      </c>
      <c r="J151" s="119" t="s">
        <v>73</v>
      </c>
      <c r="K151" s="119">
        <v>3.7768317585312356</v>
      </c>
      <c r="M151" s="119" t="s">
        <v>68</v>
      </c>
      <c r="N151" s="119">
        <v>2.625312721185884</v>
      </c>
      <c r="X151" s="119">
        <v>67.5</v>
      </c>
    </row>
    <row r="152" spans="1:24" s="119" customFormat="1" ht="12.75" hidden="1">
      <c r="A152" s="119">
        <v>1960</v>
      </c>
      <c r="B152" s="119">
        <v>131.13999938964844</v>
      </c>
      <c r="C152" s="119">
        <v>134.83999633789062</v>
      </c>
      <c r="D152" s="119">
        <v>8.267376899719238</v>
      </c>
      <c r="E152" s="119">
        <v>8.791141510009766</v>
      </c>
      <c r="F152" s="119">
        <v>12.597450029711423</v>
      </c>
      <c r="G152" s="119" t="s">
        <v>56</v>
      </c>
      <c r="H152" s="119">
        <v>-27.360723020513703</v>
      </c>
      <c r="I152" s="119">
        <v>36.279276369134735</v>
      </c>
      <c r="J152" s="119" t="s">
        <v>62</v>
      </c>
      <c r="K152" s="119">
        <v>1.4446268244337608</v>
      </c>
      <c r="L152" s="119">
        <v>1.250019094850075</v>
      </c>
      <c r="M152" s="119">
        <v>0.34199634533388745</v>
      </c>
      <c r="N152" s="119">
        <v>0.07531043000733592</v>
      </c>
      <c r="O152" s="119">
        <v>0.058019075450970264</v>
      </c>
      <c r="P152" s="119">
        <v>0.035859180161833176</v>
      </c>
      <c r="Q152" s="119">
        <v>0.0070621980247544645</v>
      </c>
      <c r="R152" s="119">
        <v>0.0011591211895032344</v>
      </c>
      <c r="S152" s="119">
        <v>0.000761281719282422</v>
      </c>
      <c r="T152" s="119">
        <v>0.0005276789853566837</v>
      </c>
      <c r="U152" s="119">
        <v>0.0001544573673731645</v>
      </c>
      <c r="V152" s="119">
        <v>4.301709080731464E-05</v>
      </c>
      <c r="W152" s="119">
        <v>4.74845809413503E-05</v>
      </c>
      <c r="X152" s="119">
        <v>67.5</v>
      </c>
    </row>
    <row r="153" spans="1:24" s="119" customFormat="1" ht="12.75" hidden="1">
      <c r="A153" s="119">
        <v>1959</v>
      </c>
      <c r="B153" s="119">
        <v>111.58000183105469</v>
      </c>
      <c r="C153" s="119">
        <v>119.58000183105469</v>
      </c>
      <c r="D153" s="119">
        <v>8.888555526733398</v>
      </c>
      <c r="E153" s="119">
        <v>9.548510551452637</v>
      </c>
      <c r="F153" s="119">
        <v>20.690194994742892</v>
      </c>
      <c r="G153" s="119" t="s">
        <v>57</v>
      </c>
      <c r="H153" s="119">
        <v>11.295817963346849</v>
      </c>
      <c r="I153" s="119">
        <v>55.37581979440154</v>
      </c>
      <c r="J153" s="119" t="s">
        <v>60</v>
      </c>
      <c r="K153" s="119">
        <v>0.735851846756214</v>
      </c>
      <c r="L153" s="119">
        <v>0.006801795561287398</v>
      </c>
      <c r="M153" s="119">
        <v>-0.1708462744232001</v>
      </c>
      <c r="N153" s="119">
        <v>-0.000779183953246537</v>
      </c>
      <c r="O153" s="119">
        <v>0.030089532247724985</v>
      </c>
      <c r="P153" s="119">
        <v>0.000778021213893935</v>
      </c>
      <c r="Q153" s="119">
        <v>-0.003366171294919433</v>
      </c>
      <c r="R153" s="119">
        <v>-6.259394278975748E-05</v>
      </c>
      <c r="S153" s="119">
        <v>0.0004378563263372158</v>
      </c>
      <c r="T153" s="119">
        <v>5.539676374240367E-05</v>
      </c>
      <c r="U153" s="119">
        <v>-6.265603252214683E-05</v>
      </c>
      <c r="V153" s="119">
        <v>-4.928664469044206E-06</v>
      </c>
      <c r="W153" s="119">
        <v>2.8588876223451057E-05</v>
      </c>
      <c r="X153" s="119">
        <v>67.5</v>
      </c>
    </row>
    <row r="154" spans="1:24" s="119" customFormat="1" ht="12.75" hidden="1">
      <c r="A154" s="119">
        <v>1957</v>
      </c>
      <c r="B154" s="119">
        <v>113.5199966430664</v>
      </c>
      <c r="C154" s="119">
        <v>119.41999816894531</v>
      </c>
      <c r="D154" s="119">
        <v>8.796170234680176</v>
      </c>
      <c r="E154" s="119">
        <v>9.223341941833496</v>
      </c>
      <c r="F154" s="119">
        <v>18.87612618561806</v>
      </c>
      <c r="G154" s="119" t="s">
        <v>58</v>
      </c>
      <c r="H154" s="119">
        <v>5.035374231144353</v>
      </c>
      <c r="I154" s="119">
        <v>51.05537087421076</v>
      </c>
      <c r="J154" s="119" t="s">
        <v>61</v>
      </c>
      <c r="K154" s="119">
        <v>1.24316882260578</v>
      </c>
      <c r="L154" s="119">
        <v>1.2500005892266384</v>
      </c>
      <c r="M154" s="119">
        <v>0.2962651696326252</v>
      </c>
      <c r="N154" s="119">
        <v>-0.0753063990657955</v>
      </c>
      <c r="O154" s="119">
        <v>0.04960678547636904</v>
      </c>
      <c r="P154" s="119">
        <v>0.0358507389724332</v>
      </c>
      <c r="Q154" s="119">
        <v>0.00620834372067996</v>
      </c>
      <c r="R154" s="119">
        <v>-0.0011574298813670856</v>
      </c>
      <c r="S154" s="119">
        <v>0.0006227613456213205</v>
      </c>
      <c r="T154" s="119">
        <v>0.0005247630990779815</v>
      </c>
      <c r="U154" s="119">
        <v>0.00014117825584852785</v>
      </c>
      <c r="V154" s="119">
        <v>-4.273380825618441E-05</v>
      </c>
      <c r="W154" s="119">
        <v>3.7913870594491444E-05</v>
      </c>
      <c r="X154" s="119">
        <v>67.5</v>
      </c>
    </row>
    <row r="155" spans="1:14" s="119" customFormat="1" ht="12.75">
      <c r="A155" s="119" t="s">
        <v>154</v>
      </c>
      <c r="E155" s="120" t="s">
        <v>106</v>
      </c>
      <c r="F155" s="120">
        <f>MIN(F126:F154)</f>
        <v>4.351148160262803</v>
      </c>
      <c r="G155" s="120"/>
      <c r="H155" s="120"/>
      <c r="I155" s="121"/>
      <c r="J155" s="121" t="s">
        <v>158</v>
      </c>
      <c r="K155" s="120">
        <f>AVERAGE(K153,K148,K143,K138,K133,K128)</f>
        <v>0.4643227627057582</v>
      </c>
      <c r="L155" s="120">
        <f>AVERAGE(L153,L148,L143,L138,L133,L128)</f>
        <v>0.0074521104772387195</v>
      </c>
      <c r="M155" s="121" t="s">
        <v>108</v>
      </c>
      <c r="N155" s="120" t="e">
        <f>Mittelwert(K151,K146,K141,K136,K131,K126)</f>
        <v>#NAME?</v>
      </c>
    </row>
    <row r="156" spans="5:14" s="119" customFormat="1" ht="12.75">
      <c r="E156" s="120" t="s">
        <v>107</v>
      </c>
      <c r="F156" s="120">
        <f>MAX(F126:F154)</f>
        <v>23.487265626395157</v>
      </c>
      <c r="G156" s="120"/>
      <c r="H156" s="120"/>
      <c r="I156" s="121"/>
      <c r="J156" s="121" t="s">
        <v>159</v>
      </c>
      <c r="K156" s="120">
        <f>AVERAGE(K154,K149,K144,K139,K134,K129)</f>
        <v>1.3071510781461397</v>
      </c>
      <c r="L156" s="120">
        <f>AVERAGE(L154,L149,L144,L139,L134,L129)</f>
        <v>1.3694732178570732</v>
      </c>
      <c r="M156" s="120"/>
      <c r="N156" s="120"/>
    </row>
    <row r="157" spans="5:14" s="119" customFormat="1" ht="12.75">
      <c r="E157" s="120"/>
      <c r="F157" s="120"/>
      <c r="G157" s="120"/>
      <c r="H157" s="120"/>
      <c r="I157" s="120"/>
      <c r="J157" s="121" t="s">
        <v>112</v>
      </c>
      <c r="K157" s="120">
        <f>ABS(K155/$G$33)</f>
        <v>0.29020172669109884</v>
      </c>
      <c r="L157" s="120">
        <f>ABS(L155/$H$33)</f>
        <v>0.020700306881218666</v>
      </c>
      <c r="M157" s="121" t="s">
        <v>111</v>
      </c>
      <c r="N157" s="120">
        <f>K157+L157+L158+K158</f>
        <v>1.9095222709523858</v>
      </c>
    </row>
    <row r="158" spans="5:14" s="119" customFormat="1" ht="12.75">
      <c r="E158" s="120"/>
      <c r="F158" s="120"/>
      <c r="G158" s="120"/>
      <c r="H158" s="120"/>
      <c r="I158" s="120"/>
      <c r="J158" s="120"/>
      <c r="K158" s="120">
        <f>ABS(K156/$G$34)</f>
        <v>0.7426994762193976</v>
      </c>
      <c r="L158" s="120">
        <f>ABS(L156/$H$34)</f>
        <v>0.8559207611606707</v>
      </c>
      <c r="M158" s="120"/>
      <c r="N158" s="120"/>
    </row>
    <row r="159" s="101" customFormat="1" ht="12.75"/>
    <row r="160" s="119" customFormat="1" ht="12.75" hidden="1">
      <c r="A160" s="119" t="s">
        <v>119</v>
      </c>
    </row>
    <row r="161" spans="1:24" s="119" customFormat="1" ht="12.75" hidden="1">
      <c r="A161" s="119">
        <v>1958</v>
      </c>
      <c r="B161" s="119">
        <v>52.8</v>
      </c>
      <c r="C161" s="119">
        <v>67.9</v>
      </c>
      <c r="D161" s="119">
        <v>9.685438978881512</v>
      </c>
      <c r="E161" s="119">
        <v>11.124839030113234</v>
      </c>
      <c r="F161" s="119">
        <v>9.931384093004853</v>
      </c>
      <c r="G161" s="119" t="s">
        <v>59</v>
      </c>
      <c r="H161" s="119">
        <v>39.03340297204538</v>
      </c>
      <c r="I161" s="119">
        <v>24.33340297204538</v>
      </c>
      <c r="J161" s="119" t="s">
        <v>73</v>
      </c>
      <c r="K161" s="119">
        <v>4.494165192330282</v>
      </c>
      <c r="M161" s="119" t="s">
        <v>68</v>
      </c>
      <c r="N161" s="119">
        <v>3.542020981870999</v>
      </c>
      <c r="X161" s="119">
        <v>67.5</v>
      </c>
    </row>
    <row r="162" spans="1:24" s="119" customFormat="1" ht="12.75" hidden="1">
      <c r="A162" s="119">
        <v>1960</v>
      </c>
      <c r="B162" s="119">
        <v>127.87999725341797</v>
      </c>
      <c r="C162" s="119">
        <v>140.8800048828125</v>
      </c>
      <c r="D162" s="119">
        <v>8.91079044342041</v>
      </c>
      <c r="E162" s="119">
        <v>9.39919376373291</v>
      </c>
      <c r="F162" s="119">
        <v>12.646499667489483</v>
      </c>
      <c r="G162" s="119" t="s">
        <v>56</v>
      </c>
      <c r="H162" s="119">
        <v>-26.593875204968413</v>
      </c>
      <c r="I162" s="119">
        <v>33.78612204844955</v>
      </c>
      <c r="J162" s="119" t="s">
        <v>62</v>
      </c>
      <c r="K162" s="119">
        <v>1.254093794065772</v>
      </c>
      <c r="L162" s="119">
        <v>1.6770088227808375</v>
      </c>
      <c r="M162" s="119">
        <v>0.29689004638767774</v>
      </c>
      <c r="N162" s="119">
        <v>0.12656262872429586</v>
      </c>
      <c r="O162" s="119">
        <v>0.05036689625641404</v>
      </c>
      <c r="P162" s="119">
        <v>0.04810811191443453</v>
      </c>
      <c r="Q162" s="119">
        <v>0.0061306954944663275</v>
      </c>
      <c r="R162" s="119">
        <v>0.0019480149937871076</v>
      </c>
      <c r="S162" s="119">
        <v>0.0006609065347636113</v>
      </c>
      <c r="T162" s="119">
        <v>0.0007079091797232767</v>
      </c>
      <c r="U162" s="119">
        <v>0.00013408506905601884</v>
      </c>
      <c r="V162" s="119">
        <v>7.228904071795976E-05</v>
      </c>
      <c r="W162" s="119">
        <v>4.123158143055559E-05</v>
      </c>
      <c r="X162" s="119">
        <v>67.5</v>
      </c>
    </row>
    <row r="163" spans="1:24" s="119" customFormat="1" ht="12.75" hidden="1">
      <c r="A163" s="119">
        <v>1957</v>
      </c>
      <c r="B163" s="119">
        <v>104.62000274658203</v>
      </c>
      <c r="C163" s="119">
        <v>114.62000274658203</v>
      </c>
      <c r="D163" s="119">
        <v>8.757817268371582</v>
      </c>
      <c r="E163" s="119">
        <v>9.186835289001465</v>
      </c>
      <c r="F163" s="119">
        <v>21.048709579137107</v>
      </c>
      <c r="G163" s="119" t="s">
        <v>57</v>
      </c>
      <c r="H163" s="119">
        <v>20.039612044269795</v>
      </c>
      <c r="I163" s="119">
        <v>57.159614790851826</v>
      </c>
      <c r="J163" s="119" t="s">
        <v>60</v>
      </c>
      <c r="K163" s="119">
        <v>0.7345006883130035</v>
      </c>
      <c r="L163" s="119">
        <v>0.009125647416466817</v>
      </c>
      <c r="M163" s="119">
        <v>-0.1711361014198052</v>
      </c>
      <c r="N163" s="119">
        <v>-0.0013093215644547666</v>
      </c>
      <c r="O163" s="119">
        <v>0.029936968248254297</v>
      </c>
      <c r="P163" s="119">
        <v>0.0010438689482636212</v>
      </c>
      <c r="Q163" s="119">
        <v>-0.003401221830975325</v>
      </c>
      <c r="R163" s="119">
        <v>-0.00010519830704629561</v>
      </c>
      <c r="S163" s="119">
        <v>0.0004278153162277997</v>
      </c>
      <c r="T163" s="119">
        <v>7.432504777559297E-05</v>
      </c>
      <c r="U163" s="119">
        <v>-6.535582856410604E-05</v>
      </c>
      <c r="V163" s="119">
        <v>-8.289870647776174E-06</v>
      </c>
      <c r="W163" s="119">
        <v>2.7721119896254262E-05</v>
      </c>
      <c r="X163" s="119">
        <v>67.5</v>
      </c>
    </row>
    <row r="164" spans="1:24" s="119" customFormat="1" ht="12.75" hidden="1">
      <c r="A164" s="119">
        <v>1959</v>
      </c>
      <c r="B164" s="119">
        <v>115.95999908447266</v>
      </c>
      <c r="C164" s="119">
        <v>131.55999755859375</v>
      </c>
      <c r="D164" s="119">
        <v>8.967512130737305</v>
      </c>
      <c r="E164" s="119">
        <v>9.448424339294434</v>
      </c>
      <c r="F164" s="119">
        <v>18.229285608362073</v>
      </c>
      <c r="G164" s="119" t="s">
        <v>58</v>
      </c>
      <c r="H164" s="119">
        <v>-0.09130035804105319</v>
      </c>
      <c r="I164" s="119">
        <v>48.3686987264316</v>
      </c>
      <c r="J164" s="119" t="s">
        <v>61</v>
      </c>
      <c r="K164" s="119">
        <v>1.0164939661316277</v>
      </c>
      <c r="L164" s="119">
        <v>1.6769839934370276</v>
      </c>
      <c r="M164" s="119">
        <v>0.2426028327017382</v>
      </c>
      <c r="N164" s="119">
        <v>-0.12655585591605317</v>
      </c>
      <c r="O164" s="119">
        <v>0.04050434755192815</v>
      </c>
      <c r="P164" s="119">
        <v>0.048096785439264114</v>
      </c>
      <c r="Q164" s="119">
        <v>0.005100697727014079</v>
      </c>
      <c r="R164" s="119">
        <v>-0.0019451724170916002</v>
      </c>
      <c r="S164" s="119">
        <v>0.0005037573849524712</v>
      </c>
      <c r="T164" s="119">
        <v>0.0007039965866462978</v>
      </c>
      <c r="U164" s="119">
        <v>0.00011707869753484844</v>
      </c>
      <c r="V164" s="119">
        <v>-7.181214000826033E-05</v>
      </c>
      <c r="W164" s="119">
        <v>3.052184167054853E-05</v>
      </c>
      <c r="X164" s="119">
        <v>67.5</v>
      </c>
    </row>
    <row r="165" s="119" customFormat="1" ht="12.75" hidden="1">
      <c r="A165" s="119" t="s">
        <v>125</v>
      </c>
    </row>
    <row r="166" spans="1:24" s="119" customFormat="1" ht="12.75" hidden="1">
      <c r="A166" s="119">
        <v>1958</v>
      </c>
      <c r="B166" s="119">
        <v>44.1</v>
      </c>
      <c r="C166" s="119">
        <v>59.4</v>
      </c>
      <c r="D166" s="119">
        <v>10.025072299372562</v>
      </c>
      <c r="E166" s="119">
        <v>10.879918266327643</v>
      </c>
      <c r="F166" s="119">
        <v>6.206191323422623</v>
      </c>
      <c r="G166" s="119" t="s">
        <v>59</v>
      </c>
      <c r="H166" s="119">
        <v>38.08556902104118</v>
      </c>
      <c r="I166" s="119">
        <v>14.685569021041186</v>
      </c>
      <c r="J166" s="119" t="s">
        <v>73</v>
      </c>
      <c r="K166" s="119">
        <v>4.355245781712995</v>
      </c>
      <c r="M166" s="119" t="s">
        <v>68</v>
      </c>
      <c r="N166" s="119">
        <v>3.3127823876253104</v>
      </c>
      <c r="X166" s="119">
        <v>67.5</v>
      </c>
    </row>
    <row r="167" spans="1:24" s="119" customFormat="1" ht="12.75" hidden="1">
      <c r="A167" s="119">
        <v>1960</v>
      </c>
      <c r="B167" s="119">
        <v>115.83999633789062</v>
      </c>
      <c r="C167" s="119">
        <v>141.33999633789062</v>
      </c>
      <c r="D167" s="119">
        <v>8.919776916503906</v>
      </c>
      <c r="E167" s="119">
        <v>9.190269470214844</v>
      </c>
      <c r="F167" s="119">
        <v>8.29810364924386</v>
      </c>
      <c r="G167" s="119" t="s">
        <v>56</v>
      </c>
      <c r="H167" s="119">
        <v>-26.204493135135223</v>
      </c>
      <c r="I167" s="119">
        <v>22.1355032027554</v>
      </c>
      <c r="J167" s="119" t="s">
        <v>62</v>
      </c>
      <c r="K167" s="119">
        <v>1.3374643275271116</v>
      </c>
      <c r="L167" s="119">
        <v>1.5640609629045414</v>
      </c>
      <c r="M167" s="119">
        <v>0.316626939279281</v>
      </c>
      <c r="N167" s="119">
        <v>0.12226990676997031</v>
      </c>
      <c r="O167" s="119">
        <v>0.05371519103124834</v>
      </c>
      <c r="P167" s="119">
        <v>0.04486800036297094</v>
      </c>
      <c r="Q167" s="119">
        <v>0.006538269917787338</v>
      </c>
      <c r="R167" s="119">
        <v>0.001881943266943018</v>
      </c>
      <c r="S167" s="119">
        <v>0.0007048307293844279</v>
      </c>
      <c r="T167" s="119">
        <v>0.0006602351936178561</v>
      </c>
      <c r="U167" s="119">
        <v>0.00014299978311854746</v>
      </c>
      <c r="V167" s="119">
        <v>6.98389490383576E-05</v>
      </c>
      <c r="W167" s="119">
        <v>4.396935254633225E-05</v>
      </c>
      <c r="X167" s="119">
        <v>67.5</v>
      </c>
    </row>
    <row r="168" spans="1:24" s="119" customFormat="1" ht="12.75" hidden="1">
      <c r="A168" s="119">
        <v>1957</v>
      </c>
      <c r="B168" s="119">
        <v>108.80000305175781</v>
      </c>
      <c r="C168" s="119">
        <v>115.0999984741211</v>
      </c>
      <c r="D168" s="119">
        <v>8.778403282165527</v>
      </c>
      <c r="E168" s="119">
        <v>9.133830070495605</v>
      </c>
      <c r="F168" s="119">
        <v>21.718400033923153</v>
      </c>
      <c r="G168" s="119" t="s">
        <v>57</v>
      </c>
      <c r="H168" s="119">
        <v>17.550248114392843</v>
      </c>
      <c r="I168" s="119">
        <v>58.850251166150656</v>
      </c>
      <c r="J168" s="119" t="s">
        <v>60</v>
      </c>
      <c r="K168" s="119">
        <v>0.7940241749668661</v>
      </c>
      <c r="L168" s="119">
        <v>0.008511047976425209</v>
      </c>
      <c r="M168" s="119">
        <v>-0.18506578947916563</v>
      </c>
      <c r="N168" s="119">
        <v>-0.0012648753624133798</v>
      </c>
      <c r="O168" s="119">
        <v>0.03235331190879565</v>
      </c>
      <c r="P168" s="119">
        <v>0.0009735414922753302</v>
      </c>
      <c r="Q168" s="119">
        <v>-0.003681017775299566</v>
      </c>
      <c r="R168" s="119">
        <v>-0.00010162790290395147</v>
      </c>
      <c r="S168" s="119">
        <v>0.00046154448251035257</v>
      </c>
      <c r="T168" s="119">
        <v>6.931657435457442E-05</v>
      </c>
      <c r="U168" s="119">
        <v>-7.092745128935119E-05</v>
      </c>
      <c r="V168" s="119">
        <v>-8.007732670341092E-06</v>
      </c>
      <c r="W168" s="119">
        <v>2.98819917636278E-05</v>
      </c>
      <c r="X168" s="119">
        <v>67.5</v>
      </c>
    </row>
    <row r="169" spans="1:24" s="119" customFormat="1" ht="12.75" hidden="1">
      <c r="A169" s="119">
        <v>1959</v>
      </c>
      <c r="B169" s="119">
        <v>110.63999938964844</v>
      </c>
      <c r="C169" s="119">
        <v>120.73999786376953</v>
      </c>
      <c r="D169" s="119">
        <v>9.283112525939941</v>
      </c>
      <c r="E169" s="119">
        <v>9.746294975280762</v>
      </c>
      <c r="F169" s="119">
        <v>17.559701087194547</v>
      </c>
      <c r="G169" s="119" t="s">
        <v>58</v>
      </c>
      <c r="H169" s="119">
        <v>1.8579909388019473</v>
      </c>
      <c r="I169" s="119">
        <v>44.997990328450385</v>
      </c>
      <c r="J169" s="119" t="s">
        <v>61</v>
      </c>
      <c r="K169" s="119">
        <v>1.0762603945959066</v>
      </c>
      <c r="L169" s="119">
        <v>1.5640378057272861</v>
      </c>
      <c r="M169" s="119">
        <v>0.25691102008636885</v>
      </c>
      <c r="N169" s="119">
        <v>-0.1222633640623993</v>
      </c>
      <c r="O169" s="119">
        <v>0.04287872381561377</v>
      </c>
      <c r="P169" s="119">
        <v>0.044857437215409204</v>
      </c>
      <c r="Q169" s="119">
        <v>0.0054036174601623565</v>
      </c>
      <c r="R169" s="119">
        <v>-0.0018791972300276267</v>
      </c>
      <c r="S169" s="119">
        <v>0.0005326941408996681</v>
      </c>
      <c r="T169" s="119">
        <v>0.0006565864173217069</v>
      </c>
      <c r="U169" s="119">
        <v>0.00012417018412464533</v>
      </c>
      <c r="V169" s="119">
        <v>-6.937834691215021E-05</v>
      </c>
      <c r="W169" s="119">
        <v>3.225477532989704E-05</v>
      </c>
      <c r="X169" s="119">
        <v>67.5</v>
      </c>
    </row>
    <row r="170" s="119" customFormat="1" ht="12.75" hidden="1">
      <c r="A170" s="119" t="s">
        <v>131</v>
      </c>
    </row>
    <row r="171" spans="1:24" s="119" customFormat="1" ht="12.75" hidden="1">
      <c r="A171" s="119">
        <v>1958</v>
      </c>
      <c r="B171" s="119">
        <v>60.58</v>
      </c>
      <c r="C171" s="119">
        <v>70.98</v>
      </c>
      <c r="D171" s="119">
        <v>9.578134548122602</v>
      </c>
      <c r="E171" s="119">
        <v>10.335848769600485</v>
      </c>
      <c r="F171" s="119">
        <v>5.813456570535332</v>
      </c>
      <c r="G171" s="119" t="s">
        <v>59</v>
      </c>
      <c r="H171" s="119">
        <v>21.328150478866313</v>
      </c>
      <c r="I171" s="119">
        <v>14.408150478866313</v>
      </c>
      <c r="J171" s="119" t="s">
        <v>73</v>
      </c>
      <c r="K171" s="119">
        <v>3.341840990313854</v>
      </c>
      <c r="M171" s="119" t="s">
        <v>68</v>
      </c>
      <c r="N171" s="119">
        <v>2.1905243695935908</v>
      </c>
      <c r="X171" s="119">
        <v>67.5</v>
      </c>
    </row>
    <row r="172" spans="1:24" s="119" customFormat="1" ht="12.75" hidden="1">
      <c r="A172" s="119">
        <v>1960</v>
      </c>
      <c r="B172" s="119">
        <v>128.86000061035156</v>
      </c>
      <c r="C172" s="119">
        <v>138.75999450683594</v>
      </c>
      <c r="D172" s="119">
        <v>8.73462200164795</v>
      </c>
      <c r="E172" s="119">
        <v>8.967363357543945</v>
      </c>
      <c r="F172" s="119">
        <v>12.907841295610034</v>
      </c>
      <c r="G172" s="119" t="s">
        <v>56</v>
      </c>
      <c r="H172" s="119">
        <v>-26.178721949785825</v>
      </c>
      <c r="I172" s="119">
        <v>35.18127866056574</v>
      </c>
      <c r="J172" s="119" t="s">
        <v>62</v>
      </c>
      <c r="K172" s="119">
        <v>1.4652500998259539</v>
      </c>
      <c r="L172" s="119">
        <v>1.030357936853182</v>
      </c>
      <c r="M172" s="119">
        <v>0.34687838972696144</v>
      </c>
      <c r="N172" s="119">
        <v>0.09235898339620853</v>
      </c>
      <c r="O172" s="119">
        <v>0.05884767385800037</v>
      </c>
      <c r="P172" s="119">
        <v>0.029557822323543773</v>
      </c>
      <c r="Q172" s="119">
        <v>0.007163016908857023</v>
      </c>
      <c r="R172" s="119">
        <v>0.0014215331396329365</v>
      </c>
      <c r="S172" s="119">
        <v>0.0007721402487383644</v>
      </c>
      <c r="T172" s="119">
        <v>0.0004349418713017934</v>
      </c>
      <c r="U172" s="119">
        <v>0.00015665295974410598</v>
      </c>
      <c r="V172" s="119">
        <v>5.2751949695411996E-05</v>
      </c>
      <c r="W172" s="119">
        <v>4.815978217747981E-05</v>
      </c>
      <c r="X172" s="119">
        <v>67.5</v>
      </c>
    </row>
    <row r="173" spans="1:24" s="119" customFormat="1" ht="12.75" hidden="1">
      <c r="A173" s="119">
        <v>1957</v>
      </c>
      <c r="B173" s="119">
        <v>106.45999908447266</v>
      </c>
      <c r="C173" s="119">
        <v>108.95999908447266</v>
      </c>
      <c r="D173" s="119">
        <v>8.73552131652832</v>
      </c>
      <c r="E173" s="119">
        <v>9.031404495239258</v>
      </c>
      <c r="F173" s="119">
        <v>20.492064222904432</v>
      </c>
      <c r="G173" s="119" t="s">
        <v>57</v>
      </c>
      <c r="H173" s="119">
        <v>16.83434496757078</v>
      </c>
      <c r="I173" s="119">
        <v>55.794344052043435</v>
      </c>
      <c r="J173" s="119" t="s">
        <v>60</v>
      </c>
      <c r="K173" s="119">
        <v>0.1785001486672472</v>
      </c>
      <c r="L173" s="119">
        <v>0.005606638287239332</v>
      </c>
      <c r="M173" s="119">
        <v>-0.038341173521866716</v>
      </c>
      <c r="N173" s="119">
        <v>-0.000955678545938478</v>
      </c>
      <c r="O173" s="119">
        <v>0.0077981575630321</v>
      </c>
      <c r="P173" s="119">
        <v>0.0006413543348284726</v>
      </c>
      <c r="Q173" s="119">
        <v>-0.0006046174372397852</v>
      </c>
      <c r="R173" s="119">
        <v>-7.67971200369469E-05</v>
      </c>
      <c r="S173" s="119">
        <v>0.00015379291318110903</v>
      </c>
      <c r="T173" s="119">
        <v>4.566968264109448E-05</v>
      </c>
      <c r="U173" s="119">
        <v>-8.357890819701326E-07</v>
      </c>
      <c r="V173" s="119">
        <v>-6.054421699539193E-06</v>
      </c>
      <c r="W173" s="119">
        <v>1.1163752225282526E-05</v>
      </c>
      <c r="X173" s="119">
        <v>67.5</v>
      </c>
    </row>
    <row r="174" spans="1:24" s="119" customFormat="1" ht="12.75" hidden="1">
      <c r="A174" s="119">
        <v>1959</v>
      </c>
      <c r="B174" s="119">
        <v>84.77999877929688</v>
      </c>
      <c r="C174" s="119">
        <v>102.9800033569336</v>
      </c>
      <c r="D174" s="119">
        <v>9.29590129852295</v>
      </c>
      <c r="E174" s="119">
        <v>9.769017219543457</v>
      </c>
      <c r="F174" s="119">
        <v>11.317767282732518</v>
      </c>
      <c r="G174" s="119" t="s">
        <v>58</v>
      </c>
      <c r="H174" s="119">
        <v>11.651204917937719</v>
      </c>
      <c r="I174" s="119">
        <v>28.931203697234594</v>
      </c>
      <c r="J174" s="119" t="s">
        <v>61</v>
      </c>
      <c r="K174" s="119">
        <v>1.4543368082963926</v>
      </c>
      <c r="L174" s="119">
        <v>1.0303426826272228</v>
      </c>
      <c r="M174" s="119">
        <v>0.3447529139435022</v>
      </c>
      <c r="N174" s="119">
        <v>-0.09235403885319773</v>
      </c>
      <c r="O174" s="119">
        <v>0.058328701829542765</v>
      </c>
      <c r="P174" s="119">
        <v>0.029550863356717333</v>
      </c>
      <c r="Q174" s="119">
        <v>0.00713745395720051</v>
      </c>
      <c r="R174" s="119">
        <v>-0.0014194571742143912</v>
      </c>
      <c r="S174" s="119">
        <v>0.0007566692167499686</v>
      </c>
      <c r="T174" s="119">
        <v>0.00043253752611648337</v>
      </c>
      <c r="U174" s="119">
        <v>0.00015665073013937391</v>
      </c>
      <c r="V174" s="119">
        <v>-5.240336033644624E-05</v>
      </c>
      <c r="W174" s="119">
        <v>4.684800161837004E-05</v>
      </c>
      <c r="X174" s="119">
        <v>67.5</v>
      </c>
    </row>
    <row r="175" s="119" customFormat="1" ht="12.75" hidden="1">
      <c r="A175" s="119" t="s">
        <v>137</v>
      </c>
    </row>
    <row r="176" spans="1:24" s="119" customFormat="1" ht="12.75" hidden="1">
      <c r="A176" s="119">
        <v>1958</v>
      </c>
      <c r="B176" s="119">
        <v>60.98</v>
      </c>
      <c r="C176" s="119">
        <v>70.98</v>
      </c>
      <c r="D176" s="119">
        <v>9.632764115864212</v>
      </c>
      <c r="E176" s="119">
        <v>10.283941236269323</v>
      </c>
      <c r="F176" s="119">
        <v>6.8182750628305</v>
      </c>
      <c r="G176" s="119" t="s">
        <v>59</v>
      </c>
      <c r="H176" s="119">
        <v>23.322954313442224</v>
      </c>
      <c r="I176" s="119">
        <v>16.802954313442218</v>
      </c>
      <c r="J176" s="119" t="s">
        <v>73</v>
      </c>
      <c r="K176" s="119">
        <v>4.179860756646788</v>
      </c>
      <c r="M176" s="119" t="s">
        <v>68</v>
      </c>
      <c r="N176" s="119">
        <v>2.8536157292789732</v>
      </c>
      <c r="X176" s="119">
        <v>67.5</v>
      </c>
    </row>
    <row r="177" spans="1:24" s="119" customFormat="1" ht="12.75" hidden="1">
      <c r="A177" s="119">
        <v>1960</v>
      </c>
      <c r="B177" s="119">
        <v>135.17999267578125</v>
      </c>
      <c r="C177" s="119">
        <v>146.5800018310547</v>
      </c>
      <c r="D177" s="119">
        <v>8.693413734436035</v>
      </c>
      <c r="E177" s="119">
        <v>8.986738204956055</v>
      </c>
      <c r="F177" s="119">
        <v>14.09514169132312</v>
      </c>
      <c r="G177" s="119" t="s">
        <v>56</v>
      </c>
      <c r="H177" s="119">
        <v>-29.070286940946517</v>
      </c>
      <c r="I177" s="119">
        <v>38.609705734834726</v>
      </c>
      <c r="J177" s="119" t="s">
        <v>62</v>
      </c>
      <c r="K177" s="119">
        <v>1.5612249852624214</v>
      </c>
      <c r="L177" s="119">
        <v>1.2599198532759563</v>
      </c>
      <c r="M177" s="119">
        <v>0.3695990545391285</v>
      </c>
      <c r="N177" s="119">
        <v>0.11461032801600017</v>
      </c>
      <c r="O177" s="119">
        <v>0.06270236888878071</v>
      </c>
      <c r="P177" s="119">
        <v>0.03614323476230298</v>
      </c>
      <c r="Q177" s="119">
        <v>0.007632182979001711</v>
      </c>
      <c r="R177" s="119">
        <v>0.0017640191285622838</v>
      </c>
      <c r="S177" s="119">
        <v>0.0008227186509378786</v>
      </c>
      <c r="T177" s="119">
        <v>0.0005318369884920304</v>
      </c>
      <c r="U177" s="119">
        <v>0.0001669061856998544</v>
      </c>
      <c r="V177" s="119">
        <v>6.545818050671034E-05</v>
      </c>
      <c r="W177" s="119">
        <v>5.131482926948627E-05</v>
      </c>
      <c r="X177" s="119">
        <v>67.5</v>
      </c>
    </row>
    <row r="178" spans="1:24" s="119" customFormat="1" ht="12.75" hidden="1">
      <c r="A178" s="119">
        <v>1957</v>
      </c>
      <c r="B178" s="119">
        <v>100.5999984741211</v>
      </c>
      <c r="C178" s="119">
        <v>117.80000305175781</v>
      </c>
      <c r="D178" s="119">
        <v>8.790108680725098</v>
      </c>
      <c r="E178" s="119">
        <v>9.289551734924316</v>
      </c>
      <c r="F178" s="119">
        <v>20.94381100408211</v>
      </c>
      <c r="G178" s="119" t="s">
        <v>57</v>
      </c>
      <c r="H178" s="119">
        <v>23.55624121512787</v>
      </c>
      <c r="I178" s="119">
        <v>56.65623968924896</v>
      </c>
      <c r="J178" s="119" t="s">
        <v>60</v>
      </c>
      <c r="K178" s="119">
        <v>-0.002899365504725786</v>
      </c>
      <c r="L178" s="119">
        <v>0.006855840489603365</v>
      </c>
      <c r="M178" s="119">
        <v>0.004887619657989614</v>
      </c>
      <c r="N178" s="119">
        <v>-0.0011859641285067264</v>
      </c>
      <c r="O178" s="119">
        <v>0.0005595050202508404</v>
      </c>
      <c r="P178" s="119">
        <v>0.0007842934268481338</v>
      </c>
      <c r="Q178" s="119">
        <v>0.00030119914929525746</v>
      </c>
      <c r="R178" s="119">
        <v>-9.530575183483282E-05</v>
      </c>
      <c r="S178" s="119">
        <v>6.292326290421716E-05</v>
      </c>
      <c r="T178" s="119">
        <v>5.5849757504206585E-05</v>
      </c>
      <c r="U178" s="119">
        <v>1.9752540921824368E-05</v>
      </c>
      <c r="V178" s="119">
        <v>-7.515922102926206E-06</v>
      </c>
      <c r="W178" s="119">
        <v>5.635555086306843E-06</v>
      </c>
      <c r="X178" s="119">
        <v>67.5</v>
      </c>
    </row>
    <row r="179" spans="1:24" s="119" customFormat="1" ht="12.75" hidden="1">
      <c r="A179" s="119">
        <v>1959</v>
      </c>
      <c r="B179" s="119">
        <v>95.26000213623047</v>
      </c>
      <c r="C179" s="119">
        <v>107.66000366210938</v>
      </c>
      <c r="D179" s="119">
        <v>9.162501335144043</v>
      </c>
      <c r="E179" s="119">
        <v>9.632161140441895</v>
      </c>
      <c r="F179" s="119">
        <v>15.139081691438589</v>
      </c>
      <c r="G179" s="119" t="s">
        <v>58</v>
      </c>
      <c r="H179" s="119">
        <v>11.520245918270021</v>
      </c>
      <c r="I179" s="119">
        <v>39.28024805450049</v>
      </c>
      <c r="J179" s="119" t="s">
        <v>61</v>
      </c>
      <c r="K179" s="119">
        <v>1.561222293040718</v>
      </c>
      <c r="L179" s="119">
        <v>1.2599012001463006</v>
      </c>
      <c r="M179" s="119">
        <v>0.36956673590881595</v>
      </c>
      <c r="N179" s="119">
        <v>-0.11460419179515664</v>
      </c>
      <c r="O179" s="119">
        <v>0.06269987255487088</v>
      </c>
      <c r="P179" s="119">
        <v>0.036134724336897184</v>
      </c>
      <c r="Q179" s="119">
        <v>0.0076262373486161075</v>
      </c>
      <c r="R179" s="119">
        <v>-0.0017614426756499446</v>
      </c>
      <c r="S179" s="119">
        <v>0.000820308869625661</v>
      </c>
      <c r="T179" s="119">
        <v>0.0005288963858025439</v>
      </c>
      <c r="U179" s="119">
        <v>0.00016573325541968315</v>
      </c>
      <c r="V179" s="119">
        <v>-6.502525901672225E-05</v>
      </c>
      <c r="W179" s="119">
        <v>5.1004433354618556E-05</v>
      </c>
      <c r="X179" s="119">
        <v>67.5</v>
      </c>
    </row>
    <row r="180" s="119" customFormat="1" ht="12.75" hidden="1">
      <c r="A180" s="119" t="s">
        <v>143</v>
      </c>
    </row>
    <row r="181" spans="1:24" s="119" customFormat="1" ht="12.75" hidden="1">
      <c r="A181" s="119">
        <v>1958</v>
      </c>
      <c r="B181" s="119">
        <v>43.96</v>
      </c>
      <c r="C181" s="119">
        <v>57.96</v>
      </c>
      <c r="D181" s="119">
        <v>9.483010924308973</v>
      </c>
      <c r="E181" s="119">
        <v>10.555559421130551</v>
      </c>
      <c r="F181" s="119">
        <v>4.05498382674786</v>
      </c>
      <c r="G181" s="119" t="s">
        <v>59</v>
      </c>
      <c r="H181" s="119">
        <v>33.68363105837814</v>
      </c>
      <c r="I181" s="119">
        <v>10.143631058378137</v>
      </c>
      <c r="J181" s="119" t="s">
        <v>73</v>
      </c>
      <c r="K181" s="119">
        <v>4.748529204802124</v>
      </c>
      <c r="M181" s="119" t="s">
        <v>68</v>
      </c>
      <c r="N181" s="119">
        <v>3.3877564882029394</v>
      </c>
      <c r="X181" s="119">
        <v>67.5</v>
      </c>
    </row>
    <row r="182" spans="1:24" s="119" customFormat="1" ht="12.75" hidden="1">
      <c r="A182" s="119">
        <v>1960</v>
      </c>
      <c r="B182" s="119">
        <v>124.45999908447266</v>
      </c>
      <c r="C182" s="119">
        <v>139.86000061035156</v>
      </c>
      <c r="D182" s="119">
        <v>8.637635231018066</v>
      </c>
      <c r="E182" s="119">
        <v>8.946562767028809</v>
      </c>
      <c r="F182" s="119">
        <v>9.475779294470884</v>
      </c>
      <c r="G182" s="119" t="s">
        <v>56</v>
      </c>
      <c r="H182" s="119">
        <v>-30.847891825433862</v>
      </c>
      <c r="I182" s="119">
        <v>26.112107259038794</v>
      </c>
      <c r="J182" s="119" t="s">
        <v>62</v>
      </c>
      <c r="K182" s="119">
        <v>1.5607088335144237</v>
      </c>
      <c r="L182" s="119">
        <v>1.469898136745837</v>
      </c>
      <c r="M182" s="119">
        <v>0.3694771862586472</v>
      </c>
      <c r="N182" s="119">
        <v>0.09916953550013702</v>
      </c>
      <c r="O182" s="119">
        <v>0.06268128727135663</v>
      </c>
      <c r="P182" s="119">
        <v>0.04216682346395512</v>
      </c>
      <c r="Q182" s="119">
        <v>0.007629664042130603</v>
      </c>
      <c r="R182" s="119">
        <v>0.0015263549395203304</v>
      </c>
      <c r="S182" s="119">
        <v>0.000822463294903044</v>
      </c>
      <c r="T182" s="119">
        <v>0.0006204905330323202</v>
      </c>
      <c r="U182" s="119">
        <v>0.00016686447231152615</v>
      </c>
      <c r="V182" s="119">
        <v>5.664324429060631E-05</v>
      </c>
      <c r="W182" s="119">
        <v>5.130255788901114E-05</v>
      </c>
      <c r="X182" s="119">
        <v>67.5</v>
      </c>
    </row>
    <row r="183" spans="1:24" s="119" customFormat="1" ht="12.75" hidden="1">
      <c r="A183" s="119">
        <v>1957</v>
      </c>
      <c r="B183" s="119">
        <v>109.18000030517578</v>
      </c>
      <c r="C183" s="119">
        <v>113.27999877929688</v>
      </c>
      <c r="D183" s="119">
        <v>8.552041053771973</v>
      </c>
      <c r="E183" s="119">
        <v>9.116228103637695</v>
      </c>
      <c r="F183" s="119">
        <v>20.94899414709716</v>
      </c>
      <c r="G183" s="119" t="s">
        <v>57</v>
      </c>
      <c r="H183" s="119">
        <v>16.588837679711034</v>
      </c>
      <c r="I183" s="119">
        <v>58.268837984886815</v>
      </c>
      <c r="J183" s="119" t="s">
        <v>60</v>
      </c>
      <c r="K183" s="119">
        <v>0.6630028302025726</v>
      </c>
      <c r="L183" s="119">
        <v>0.007998328421800672</v>
      </c>
      <c r="M183" s="119">
        <v>-0.15314462092504574</v>
      </c>
      <c r="N183" s="119">
        <v>-0.0010260602378950072</v>
      </c>
      <c r="O183" s="119">
        <v>0.027237417759448865</v>
      </c>
      <c r="P183" s="119">
        <v>0.0009149131505981177</v>
      </c>
      <c r="Q183" s="119">
        <v>-0.0029790881859373523</v>
      </c>
      <c r="R183" s="119">
        <v>-8.243516923873199E-05</v>
      </c>
      <c r="S183" s="119">
        <v>0.0004065989739173338</v>
      </c>
      <c r="T183" s="119">
        <v>6.514512948395137E-05</v>
      </c>
      <c r="U183" s="119">
        <v>-5.280983797025504E-05</v>
      </c>
      <c r="V183" s="119">
        <v>-6.494276363148211E-06</v>
      </c>
      <c r="W183" s="119">
        <v>2.6834602021588187E-05</v>
      </c>
      <c r="X183" s="119">
        <v>67.5</v>
      </c>
    </row>
    <row r="184" spans="1:24" s="119" customFormat="1" ht="12.75" hidden="1">
      <c r="A184" s="119">
        <v>1959</v>
      </c>
      <c r="B184" s="119">
        <v>101.37999725341797</v>
      </c>
      <c r="C184" s="119">
        <v>111.18000030517578</v>
      </c>
      <c r="D184" s="119">
        <v>9.110154151916504</v>
      </c>
      <c r="E184" s="119">
        <v>9.649977684020996</v>
      </c>
      <c r="F184" s="119">
        <v>15.260598634568465</v>
      </c>
      <c r="G184" s="119" t="s">
        <v>58</v>
      </c>
      <c r="H184" s="119">
        <v>5.953310489308812</v>
      </c>
      <c r="I184" s="119">
        <v>39.83330774272678</v>
      </c>
      <c r="J184" s="119" t="s">
        <v>61</v>
      </c>
      <c r="K184" s="119">
        <v>1.4128833321096728</v>
      </c>
      <c r="L184" s="119">
        <v>1.4698763754654132</v>
      </c>
      <c r="M184" s="119">
        <v>0.33624413191508806</v>
      </c>
      <c r="N184" s="119">
        <v>-0.09916422727829399</v>
      </c>
      <c r="O184" s="119">
        <v>0.05645411276241612</v>
      </c>
      <c r="P184" s="119">
        <v>0.04215689664772798</v>
      </c>
      <c r="Q184" s="119">
        <v>0.007024016441907663</v>
      </c>
      <c r="R184" s="119">
        <v>-0.0015241272401839334</v>
      </c>
      <c r="S184" s="119">
        <v>0.0007149287697890907</v>
      </c>
      <c r="T184" s="119">
        <v>0.0006170612722309285</v>
      </c>
      <c r="U184" s="119">
        <v>0.0001582873119784384</v>
      </c>
      <c r="V184" s="119">
        <v>-5.626972097215659E-05</v>
      </c>
      <c r="W184" s="119">
        <v>4.372478222127944E-05</v>
      </c>
      <c r="X184" s="119">
        <v>67.5</v>
      </c>
    </row>
    <row r="185" s="119" customFormat="1" ht="12.75" hidden="1">
      <c r="A185" s="119" t="s">
        <v>149</v>
      </c>
    </row>
    <row r="186" spans="1:24" s="119" customFormat="1" ht="12.75" hidden="1">
      <c r="A186" s="119">
        <v>1958</v>
      </c>
      <c r="B186" s="119">
        <v>58.44</v>
      </c>
      <c r="C186" s="119">
        <v>68.34</v>
      </c>
      <c r="D186" s="119">
        <v>9.362715882548212</v>
      </c>
      <c r="E186" s="119">
        <v>10.607647588359187</v>
      </c>
      <c r="F186" s="119">
        <v>8.556952988522267</v>
      </c>
      <c r="G186" s="119" t="s">
        <v>59</v>
      </c>
      <c r="H186" s="119">
        <v>30.753662794304446</v>
      </c>
      <c r="I186" s="119">
        <v>21.693662794304444</v>
      </c>
      <c r="J186" s="119" t="s">
        <v>73</v>
      </c>
      <c r="K186" s="119">
        <v>3.8223935073331834</v>
      </c>
      <c r="M186" s="119" t="s">
        <v>68</v>
      </c>
      <c r="N186" s="119">
        <v>2.648738591723348</v>
      </c>
      <c r="X186" s="119">
        <v>67.5</v>
      </c>
    </row>
    <row r="187" spans="1:24" s="119" customFormat="1" ht="12.75" hidden="1">
      <c r="A187" s="119">
        <v>1960</v>
      </c>
      <c r="B187" s="119">
        <v>131.13999938964844</v>
      </c>
      <c r="C187" s="119">
        <v>134.83999633789062</v>
      </c>
      <c r="D187" s="119">
        <v>8.267376899719238</v>
      </c>
      <c r="E187" s="119">
        <v>8.791141510009766</v>
      </c>
      <c r="F187" s="119">
        <v>12.597450029711423</v>
      </c>
      <c r="G187" s="119" t="s">
        <v>56</v>
      </c>
      <c r="H187" s="119">
        <v>-27.360723020513703</v>
      </c>
      <c r="I187" s="119">
        <v>36.279276369134735</v>
      </c>
      <c r="J187" s="119" t="s">
        <v>62</v>
      </c>
      <c r="K187" s="119">
        <v>1.4593809886851514</v>
      </c>
      <c r="L187" s="119">
        <v>1.2502239477741564</v>
      </c>
      <c r="M187" s="119">
        <v>0.3454892055647259</v>
      </c>
      <c r="N187" s="119">
        <v>0.07350664944693974</v>
      </c>
      <c r="O187" s="119">
        <v>0.05861160086985402</v>
      </c>
      <c r="P187" s="119">
        <v>0.03586505550615046</v>
      </c>
      <c r="Q187" s="119">
        <v>0.007134325983375308</v>
      </c>
      <c r="R187" s="119">
        <v>0.0011313576147331044</v>
      </c>
      <c r="S187" s="119">
        <v>0.0007690550916365822</v>
      </c>
      <c r="T187" s="119">
        <v>0.0005277667685772832</v>
      </c>
      <c r="U187" s="119">
        <v>0.00015603568881001934</v>
      </c>
      <c r="V187" s="119">
        <v>4.1987208712952936E-05</v>
      </c>
      <c r="W187" s="119">
        <v>4.796917415783755E-05</v>
      </c>
      <c r="X187" s="119">
        <v>67.5</v>
      </c>
    </row>
    <row r="188" spans="1:24" s="119" customFormat="1" ht="12.75" hidden="1">
      <c r="A188" s="119">
        <v>1957</v>
      </c>
      <c r="B188" s="119">
        <v>113.5199966430664</v>
      </c>
      <c r="C188" s="119">
        <v>119.41999816894531</v>
      </c>
      <c r="D188" s="119">
        <v>8.796170234680176</v>
      </c>
      <c r="E188" s="119">
        <v>9.223341941833496</v>
      </c>
      <c r="F188" s="119">
        <v>20.940278557741347</v>
      </c>
      <c r="G188" s="119" t="s">
        <v>57</v>
      </c>
      <c r="H188" s="119">
        <v>10.618408793603002</v>
      </c>
      <c r="I188" s="119">
        <v>56.63840543666941</v>
      </c>
      <c r="J188" s="119" t="s">
        <v>60</v>
      </c>
      <c r="K188" s="119">
        <v>0.779250034651833</v>
      </c>
      <c r="L188" s="119">
        <v>0.006802901953846057</v>
      </c>
      <c r="M188" s="119">
        <v>-0.18114442812426904</v>
      </c>
      <c r="N188" s="119">
        <v>-0.0007605109621829398</v>
      </c>
      <c r="O188" s="119">
        <v>0.031828371062463556</v>
      </c>
      <c r="P188" s="119">
        <v>0.000778142015589707</v>
      </c>
      <c r="Q188" s="119">
        <v>-0.003579877353061799</v>
      </c>
      <c r="R188" s="119">
        <v>-6.10921853462748E-05</v>
      </c>
      <c r="S188" s="119">
        <v>0.0004602712569289584</v>
      </c>
      <c r="T188" s="119">
        <v>5.5404990483143454E-05</v>
      </c>
      <c r="U188" s="119">
        <v>-6.737944806381219E-05</v>
      </c>
      <c r="V188" s="119">
        <v>-4.809794131259141E-06</v>
      </c>
      <c r="W188" s="119">
        <v>2.9971842428267114E-05</v>
      </c>
      <c r="X188" s="119">
        <v>67.5</v>
      </c>
    </row>
    <row r="189" spans="1:24" s="119" customFormat="1" ht="12.75" hidden="1">
      <c r="A189" s="119">
        <v>1959</v>
      </c>
      <c r="B189" s="119">
        <v>111.58000183105469</v>
      </c>
      <c r="C189" s="119">
        <v>119.58000183105469</v>
      </c>
      <c r="D189" s="119">
        <v>8.888555526733398</v>
      </c>
      <c r="E189" s="119">
        <v>9.548510551452637</v>
      </c>
      <c r="F189" s="119">
        <v>18.262901348343878</v>
      </c>
      <c r="G189" s="119" t="s">
        <v>58</v>
      </c>
      <c r="H189" s="119">
        <v>4.7993409806388385</v>
      </c>
      <c r="I189" s="119">
        <v>48.879342811693526</v>
      </c>
      <c r="J189" s="119" t="s">
        <v>61</v>
      </c>
      <c r="K189" s="119">
        <v>1.2339214941116665</v>
      </c>
      <c r="L189" s="119">
        <v>1.2502054391631012</v>
      </c>
      <c r="M189" s="119">
        <v>0.29419294233763826</v>
      </c>
      <c r="N189" s="119">
        <v>-0.07350271516067747</v>
      </c>
      <c r="O189" s="119">
        <v>0.04921660849791669</v>
      </c>
      <c r="P189" s="119">
        <v>0.03585661307852189</v>
      </c>
      <c r="Q189" s="119">
        <v>0.006171149437025431</v>
      </c>
      <c r="R189" s="119">
        <v>-0.001129706951958868</v>
      </c>
      <c r="S189" s="119">
        <v>0.0006161137102980167</v>
      </c>
      <c r="T189" s="119">
        <v>0.0005248505016136217</v>
      </c>
      <c r="U189" s="119">
        <v>0.0001407378632814682</v>
      </c>
      <c r="V189" s="119">
        <v>-4.171080886197217E-05</v>
      </c>
      <c r="W189" s="119">
        <v>3.7453041676746054E-05</v>
      </c>
      <c r="X189" s="119">
        <v>67.5</v>
      </c>
    </row>
    <row r="190" spans="1:14" s="119" customFormat="1" ht="12.75">
      <c r="A190" s="119" t="s">
        <v>155</v>
      </c>
      <c r="E190" s="120" t="s">
        <v>106</v>
      </c>
      <c r="F190" s="120">
        <f>MIN(F161:F189)</f>
        <v>4.05498382674786</v>
      </c>
      <c r="G190" s="120"/>
      <c r="H190" s="120"/>
      <c r="I190" s="121"/>
      <c r="J190" s="121" t="s">
        <v>158</v>
      </c>
      <c r="K190" s="120">
        <f>AVERAGE(K188,K183,K178,K173,K168,K163)</f>
        <v>0.5243964185494662</v>
      </c>
      <c r="L190" s="120">
        <f>AVERAGE(L188,L183,L178,L173,L168,L163)</f>
        <v>0.0074834007575635755</v>
      </c>
      <c r="M190" s="121" t="s">
        <v>108</v>
      </c>
      <c r="N190" s="120" t="e">
        <f>Mittelwert(K186,K181,K176,K171,K166,K161)</f>
        <v>#NAME?</v>
      </c>
    </row>
    <row r="191" spans="5:14" s="119" customFormat="1" ht="12.75">
      <c r="E191" s="120" t="s">
        <v>107</v>
      </c>
      <c r="F191" s="120">
        <f>MAX(F161:F189)</f>
        <v>21.718400033923153</v>
      </c>
      <c r="G191" s="120"/>
      <c r="H191" s="120"/>
      <c r="I191" s="121"/>
      <c r="J191" s="121" t="s">
        <v>159</v>
      </c>
      <c r="K191" s="120">
        <f>AVERAGE(K189,K184,K179,K174,K169,K164)</f>
        <v>1.2925197147143308</v>
      </c>
      <c r="L191" s="120">
        <f>AVERAGE(L189,L184,L179,L174,L169,L164)</f>
        <v>1.375224582761059</v>
      </c>
      <c r="M191" s="120"/>
      <c r="N191" s="120"/>
    </row>
    <row r="192" spans="5:14" s="119" customFormat="1" ht="12.75">
      <c r="E192" s="120"/>
      <c r="F192" s="120"/>
      <c r="G192" s="120"/>
      <c r="H192" s="120"/>
      <c r="I192" s="120"/>
      <c r="J192" s="121" t="s">
        <v>112</v>
      </c>
      <c r="K192" s="120">
        <f>ABS(K190/$G$33)</f>
        <v>0.32774776159341634</v>
      </c>
      <c r="L192" s="120">
        <f>ABS(L190/$H$33)</f>
        <v>0.02078722432656549</v>
      </c>
      <c r="M192" s="121" t="s">
        <v>111</v>
      </c>
      <c r="N192" s="120">
        <f>K192+L192+L193+K193</f>
        <v>1.942436551687877</v>
      </c>
    </row>
    <row r="193" spans="5:14" s="119" customFormat="1" ht="12.75">
      <c r="E193" s="120"/>
      <c r="F193" s="120"/>
      <c r="G193" s="120"/>
      <c r="H193" s="120"/>
      <c r="I193" s="120"/>
      <c r="J193" s="120"/>
      <c r="K193" s="120">
        <f>ABS(K191/$G$34)</f>
        <v>0.7343862015422334</v>
      </c>
      <c r="L193" s="120">
        <f>ABS(L191/$H$34)</f>
        <v>0.8595153642256618</v>
      </c>
      <c r="M193" s="120"/>
      <c r="N193" s="120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1958</v>
      </c>
      <c r="B196" s="116">
        <v>52.8</v>
      </c>
      <c r="C196" s="116">
        <v>67.9</v>
      </c>
      <c r="D196" s="116">
        <v>9.685438978881512</v>
      </c>
      <c r="E196" s="116">
        <v>11.124839030113234</v>
      </c>
      <c r="F196" s="116">
        <v>11.772984638557464</v>
      </c>
      <c r="G196" s="116" t="s">
        <v>59</v>
      </c>
      <c r="H196" s="116">
        <v>43.54560467211192</v>
      </c>
      <c r="I196" s="116">
        <v>28.845604672111918</v>
      </c>
      <c r="J196" s="116" t="s">
        <v>73</v>
      </c>
      <c r="K196" s="116">
        <v>4.8019130597934065</v>
      </c>
      <c r="M196" s="116" t="s">
        <v>68</v>
      </c>
      <c r="N196" s="116">
        <v>3.0098484818891857</v>
      </c>
      <c r="X196" s="116">
        <v>67.5</v>
      </c>
    </row>
    <row r="197" spans="1:24" s="116" customFormat="1" ht="12.75">
      <c r="A197" s="116">
        <v>1957</v>
      </c>
      <c r="B197" s="116">
        <v>104.62000274658203</v>
      </c>
      <c r="C197" s="116">
        <v>114.62000274658203</v>
      </c>
      <c r="D197" s="116">
        <v>8.757817268371582</v>
      </c>
      <c r="E197" s="116">
        <v>9.186835289001465</v>
      </c>
      <c r="F197" s="116">
        <v>7.735953190234712</v>
      </c>
      <c r="G197" s="116" t="s">
        <v>56</v>
      </c>
      <c r="H197" s="116">
        <v>-16.112344166306983</v>
      </c>
      <c r="I197" s="116">
        <v>21.007658580275052</v>
      </c>
      <c r="J197" s="116" t="s">
        <v>62</v>
      </c>
      <c r="K197" s="116">
        <v>1.8425768202086785</v>
      </c>
      <c r="L197" s="116">
        <v>1.093311043919503</v>
      </c>
      <c r="M197" s="116">
        <v>0.43620525960459844</v>
      </c>
      <c r="N197" s="116">
        <v>0.12113639144021181</v>
      </c>
      <c r="O197" s="116">
        <v>0.07400093122269809</v>
      </c>
      <c r="P197" s="116">
        <v>0.03136359816995647</v>
      </c>
      <c r="Q197" s="116">
        <v>0.009007560200397564</v>
      </c>
      <c r="R197" s="116">
        <v>0.0018645537975004222</v>
      </c>
      <c r="S197" s="116">
        <v>0.0009709364132276689</v>
      </c>
      <c r="T197" s="116">
        <v>0.00046154659755049977</v>
      </c>
      <c r="U197" s="116">
        <v>0.0001970180606880199</v>
      </c>
      <c r="V197" s="116">
        <v>6.920672145744973E-05</v>
      </c>
      <c r="W197" s="116">
        <v>6.0553851099469656E-05</v>
      </c>
      <c r="X197" s="116">
        <v>67.5</v>
      </c>
    </row>
    <row r="198" spans="1:24" s="116" customFormat="1" ht="12.75">
      <c r="A198" s="116">
        <v>1959</v>
      </c>
      <c r="B198" s="116">
        <v>115.95999908447266</v>
      </c>
      <c r="C198" s="116">
        <v>131.55999755859375</v>
      </c>
      <c r="D198" s="116">
        <v>8.967512130737305</v>
      </c>
      <c r="E198" s="116">
        <v>9.448424339294434</v>
      </c>
      <c r="F198" s="116">
        <v>18.229285608362073</v>
      </c>
      <c r="G198" s="116" t="s">
        <v>57</v>
      </c>
      <c r="H198" s="116">
        <v>-0.09130035804105319</v>
      </c>
      <c r="I198" s="116">
        <v>48.3686987264316</v>
      </c>
      <c r="J198" s="116" t="s">
        <v>60</v>
      </c>
      <c r="K198" s="116">
        <v>1.6813122620118515</v>
      </c>
      <c r="L198" s="116">
        <v>0.005949976965989074</v>
      </c>
      <c r="M198" s="116">
        <v>-0.39597321185783135</v>
      </c>
      <c r="N198" s="116">
        <v>-0.0012525755215498507</v>
      </c>
      <c r="O198" s="116">
        <v>0.06784670415027043</v>
      </c>
      <c r="P198" s="116">
        <v>0.0006803710056844016</v>
      </c>
      <c r="Q198" s="116">
        <v>-0.00807481065969557</v>
      </c>
      <c r="R198" s="116">
        <v>-0.00010063941074797774</v>
      </c>
      <c r="S198" s="116">
        <v>0.0009143194131584443</v>
      </c>
      <c r="T198" s="116">
        <v>4.842868951966201E-05</v>
      </c>
      <c r="U198" s="116">
        <v>-0.00016915605953500036</v>
      </c>
      <c r="V198" s="116">
        <v>-7.922967943048396E-06</v>
      </c>
      <c r="W198" s="116">
        <v>5.766605944449437E-05</v>
      </c>
      <c r="X198" s="116">
        <v>67.5</v>
      </c>
    </row>
    <row r="199" spans="1:24" s="116" customFormat="1" ht="12.75">
      <c r="A199" s="116">
        <v>1960</v>
      </c>
      <c r="B199" s="116">
        <v>127.87999725341797</v>
      </c>
      <c r="C199" s="116">
        <v>140.8800048828125</v>
      </c>
      <c r="D199" s="116">
        <v>8.91079044342041</v>
      </c>
      <c r="E199" s="116">
        <v>9.39919376373291</v>
      </c>
      <c r="F199" s="116">
        <v>23.96981480204975</v>
      </c>
      <c r="G199" s="116" t="s">
        <v>58</v>
      </c>
      <c r="H199" s="116">
        <v>3.6572549249590764</v>
      </c>
      <c r="I199" s="116">
        <v>64.03725217837705</v>
      </c>
      <c r="J199" s="116" t="s">
        <v>61</v>
      </c>
      <c r="K199" s="116">
        <v>0.7538424344509377</v>
      </c>
      <c r="L199" s="116">
        <v>1.093294853427225</v>
      </c>
      <c r="M199" s="116">
        <v>0.1829760749325116</v>
      </c>
      <c r="N199" s="116">
        <v>-0.12112991532119155</v>
      </c>
      <c r="O199" s="116">
        <v>0.02954593978488703</v>
      </c>
      <c r="P199" s="116">
        <v>0.03135621765234323</v>
      </c>
      <c r="Q199" s="116">
        <v>0.003991688060689739</v>
      </c>
      <c r="R199" s="116">
        <v>-0.0018618358071477586</v>
      </c>
      <c r="S199" s="116">
        <v>0.0003267071000958022</v>
      </c>
      <c r="T199" s="116">
        <v>0.0004589988276040051</v>
      </c>
      <c r="U199" s="116">
        <v>0.00010100665205747445</v>
      </c>
      <c r="V199" s="116">
        <v>-6.875170451605153E-05</v>
      </c>
      <c r="W199" s="116">
        <v>1.8476863129892595E-05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1958</v>
      </c>
      <c r="B201" s="116">
        <v>44.1</v>
      </c>
      <c r="C201" s="116">
        <v>59.4</v>
      </c>
      <c r="D201" s="116">
        <v>10.025072299372562</v>
      </c>
      <c r="E201" s="116">
        <v>10.879918266327643</v>
      </c>
      <c r="F201" s="116">
        <v>10.173297989293719</v>
      </c>
      <c r="G201" s="116" t="s">
        <v>59</v>
      </c>
      <c r="H201" s="116">
        <v>47.47284307036157</v>
      </c>
      <c r="I201" s="116">
        <v>24.07284307036157</v>
      </c>
      <c r="J201" s="116" t="s">
        <v>73</v>
      </c>
      <c r="K201" s="116">
        <v>6.208574714653245</v>
      </c>
      <c r="M201" s="116" t="s">
        <v>68</v>
      </c>
      <c r="N201" s="116">
        <v>3.971192249174564</v>
      </c>
      <c r="X201" s="116">
        <v>67.5</v>
      </c>
    </row>
    <row r="202" spans="1:24" s="116" customFormat="1" ht="12.75">
      <c r="A202" s="116">
        <v>1957</v>
      </c>
      <c r="B202" s="116">
        <v>108.80000305175781</v>
      </c>
      <c r="C202" s="116">
        <v>115.0999984741211</v>
      </c>
      <c r="D202" s="116">
        <v>8.778403282165527</v>
      </c>
      <c r="E202" s="116">
        <v>9.133830070495605</v>
      </c>
      <c r="F202" s="116">
        <v>6.787342649182477</v>
      </c>
      <c r="G202" s="116" t="s">
        <v>56</v>
      </c>
      <c r="H202" s="116">
        <v>-22.908371116108185</v>
      </c>
      <c r="I202" s="116">
        <v>18.39163193564963</v>
      </c>
      <c r="J202" s="116" t="s">
        <v>62</v>
      </c>
      <c r="K202" s="116">
        <v>2.05064184574018</v>
      </c>
      <c r="L202" s="116">
        <v>1.3208559289597397</v>
      </c>
      <c r="M202" s="116">
        <v>0.4854620730348416</v>
      </c>
      <c r="N202" s="116">
        <v>0.1215933121487852</v>
      </c>
      <c r="O202" s="116">
        <v>0.08235725352854537</v>
      </c>
      <c r="P202" s="116">
        <v>0.03789117669855286</v>
      </c>
      <c r="Q202" s="116">
        <v>0.010024714928896367</v>
      </c>
      <c r="R202" s="116">
        <v>0.0018715634675195586</v>
      </c>
      <c r="S202" s="116">
        <v>0.0010805859281894955</v>
      </c>
      <c r="T202" s="116">
        <v>0.0005576023187574079</v>
      </c>
      <c r="U202" s="116">
        <v>0.00021926329156523987</v>
      </c>
      <c r="V202" s="116">
        <v>6.946665169331992E-05</v>
      </c>
      <c r="W202" s="116">
        <v>6.73941592020899E-05</v>
      </c>
      <c r="X202" s="116">
        <v>67.5</v>
      </c>
    </row>
    <row r="203" spans="1:24" s="116" customFormat="1" ht="12.75">
      <c r="A203" s="116">
        <v>1959</v>
      </c>
      <c r="B203" s="116">
        <v>110.63999938964844</v>
      </c>
      <c r="C203" s="116">
        <v>120.73999786376953</v>
      </c>
      <c r="D203" s="116">
        <v>9.283112525939941</v>
      </c>
      <c r="E203" s="116">
        <v>9.746294975280762</v>
      </c>
      <c r="F203" s="116">
        <v>17.559701087194547</v>
      </c>
      <c r="G203" s="116" t="s">
        <v>57</v>
      </c>
      <c r="H203" s="116">
        <v>1.8579909388019473</v>
      </c>
      <c r="I203" s="116">
        <v>44.997990328450385</v>
      </c>
      <c r="J203" s="116" t="s">
        <v>60</v>
      </c>
      <c r="K203" s="116">
        <v>1.7585595637485114</v>
      </c>
      <c r="L203" s="116">
        <v>0.007187952840899331</v>
      </c>
      <c r="M203" s="116">
        <v>-0.4134494662641099</v>
      </c>
      <c r="N203" s="116">
        <v>-0.0012574013851647384</v>
      </c>
      <c r="O203" s="116">
        <v>0.07107921618355026</v>
      </c>
      <c r="P203" s="116">
        <v>0.0008219954033411582</v>
      </c>
      <c r="Q203" s="116">
        <v>-0.008396847018033855</v>
      </c>
      <c r="R203" s="116">
        <v>-0.00010102032563370544</v>
      </c>
      <c r="S203" s="116">
        <v>0.0009673157717062062</v>
      </c>
      <c r="T203" s="116">
        <v>5.8514241911890614E-05</v>
      </c>
      <c r="U203" s="116">
        <v>-0.00017360770890404567</v>
      </c>
      <c r="V203" s="116">
        <v>-7.951584202907498E-06</v>
      </c>
      <c r="W203" s="116">
        <v>6.129167454218556E-05</v>
      </c>
      <c r="X203" s="116">
        <v>67.5</v>
      </c>
    </row>
    <row r="204" spans="1:24" s="116" customFormat="1" ht="12.75">
      <c r="A204" s="116">
        <v>1960</v>
      </c>
      <c r="B204" s="116">
        <v>115.83999633789062</v>
      </c>
      <c r="C204" s="116">
        <v>141.33999633789062</v>
      </c>
      <c r="D204" s="116">
        <v>8.919776916503906</v>
      </c>
      <c r="E204" s="116">
        <v>9.190269470214844</v>
      </c>
      <c r="F204" s="116">
        <v>19.881150855450503</v>
      </c>
      <c r="G204" s="116" t="s">
        <v>58</v>
      </c>
      <c r="H204" s="116">
        <v>4.693720404776101</v>
      </c>
      <c r="I204" s="116">
        <v>53.033716742666726</v>
      </c>
      <c r="J204" s="116" t="s">
        <v>61</v>
      </c>
      <c r="K204" s="116">
        <v>1.0547986728515242</v>
      </c>
      <c r="L204" s="116">
        <v>1.3208363707901345</v>
      </c>
      <c r="M204" s="116">
        <v>0.25442673444669395</v>
      </c>
      <c r="N204" s="116">
        <v>-0.12158681055553888</v>
      </c>
      <c r="O204" s="116">
        <v>0.04159882492928405</v>
      </c>
      <c r="P204" s="116">
        <v>0.03788225963637651</v>
      </c>
      <c r="Q204" s="116">
        <v>0.005476118110612082</v>
      </c>
      <c r="R204" s="116">
        <v>-0.0018688351202721695</v>
      </c>
      <c r="S204" s="116">
        <v>0.0004816286391085778</v>
      </c>
      <c r="T204" s="116">
        <v>0.0005545236057888922</v>
      </c>
      <c r="U204" s="116">
        <v>0.00013392816894556398</v>
      </c>
      <c r="V204" s="116">
        <v>-6.90100572825809E-05</v>
      </c>
      <c r="W204" s="116">
        <v>2.802326402065687E-05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1958</v>
      </c>
      <c r="B206" s="116">
        <v>60.58</v>
      </c>
      <c r="C206" s="116">
        <v>70.98</v>
      </c>
      <c r="D206" s="116">
        <v>9.578134548122602</v>
      </c>
      <c r="E206" s="116">
        <v>10.335848769600485</v>
      </c>
      <c r="F206" s="116">
        <v>12.531279441207516</v>
      </c>
      <c r="G206" s="116" t="s">
        <v>59</v>
      </c>
      <c r="H206" s="116">
        <v>37.97769479671463</v>
      </c>
      <c r="I206" s="116">
        <v>31.057694796714628</v>
      </c>
      <c r="J206" s="116" t="s">
        <v>73</v>
      </c>
      <c r="K206" s="116">
        <v>3.3421119623735933</v>
      </c>
      <c r="M206" s="116" t="s">
        <v>68</v>
      </c>
      <c r="N206" s="116">
        <v>2.6742033134383525</v>
      </c>
      <c r="X206" s="116">
        <v>67.5</v>
      </c>
    </row>
    <row r="207" spans="1:24" s="116" customFormat="1" ht="12.75">
      <c r="A207" s="116">
        <v>1957</v>
      </c>
      <c r="B207" s="116">
        <v>106.45999908447266</v>
      </c>
      <c r="C207" s="116">
        <v>108.95999908447266</v>
      </c>
      <c r="D207" s="116">
        <v>8.73552131652832</v>
      </c>
      <c r="E207" s="116">
        <v>9.031404495239258</v>
      </c>
      <c r="F207" s="116">
        <v>8.453411212709348</v>
      </c>
      <c r="G207" s="116" t="s">
        <v>56</v>
      </c>
      <c r="H207" s="116">
        <v>-15.943648536042758</v>
      </c>
      <c r="I207" s="116">
        <v>23.016350548429894</v>
      </c>
      <c r="J207" s="116" t="s">
        <v>62</v>
      </c>
      <c r="K207" s="116">
        <v>1.0363321065850124</v>
      </c>
      <c r="L207" s="116">
        <v>1.4818745539678961</v>
      </c>
      <c r="M207" s="116">
        <v>0.2453372523192826</v>
      </c>
      <c r="N207" s="116">
        <v>0.09174642712049408</v>
      </c>
      <c r="O207" s="116">
        <v>0.041620574830481</v>
      </c>
      <c r="P207" s="116">
        <v>0.04251024868270724</v>
      </c>
      <c r="Q207" s="116">
        <v>0.005066149639433441</v>
      </c>
      <c r="R207" s="116">
        <v>0.0014121539051575825</v>
      </c>
      <c r="S207" s="116">
        <v>0.0005461101940770198</v>
      </c>
      <c r="T207" s="116">
        <v>0.0006255420166108973</v>
      </c>
      <c r="U207" s="116">
        <v>0.0001108294747526868</v>
      </c>
      <c r="V207" s="116">
        <v>5.240492329535699E-05</v>
      </c>
      <c r="W207" s="116">
        <v>3.406534333869363E-05</v>
      </c>
      <c r="X207" s="116">
        <v>67.5</v>
      </c>
    </row>
    <row r="208" spans="1:24" s="116" customFormat="1" ht="12.75">
      <c r="A208" s="116">
        <v>1959</v>
      </c>
      <c r="B208" s="116">
        <v>84.77999877929688</v>
      </c>
      <c r="C208" s="116">
        <v>102.9800033569336</v>
      </c>
      <c r="D208" s="116">
        <v>9.29590129852295</v>
      </c>
      <c r="E208" s="116">
        <v>9.769017219543457</v>
      </c>
      <c r="F208" s="116">
        <v>11.317767282732518</v>
      </c>
      <c r="G208" s="116" t="s">
        <v>57</v>
      </c>
      <c r="H208" s="116">
        <v>11.651204917937719</v>
      </c>
      <c r="I208" s="116">
        <v>28.931203697234594</v>
      </c>
      <c r="J208" s="116" t="s">
        <v>60</v>
      </c>
      <c r="K208" s="116">
        <v>1.0134223555532162</v>
      </c>
      <c r="L208" s="116">
        <v>0.008063887316599083</v>
      </c>
      <c r="M208" s="116">
        <v>-0.23931485204574557</v>
      </c>
      <c r="N208" s="116">
        <v>-0.0009489464877714085</v>
      </c>
      <c r="O208" s="116">
        <v>0.04079189794715406</v>
      </c>
      <c r="P208" s="116">
        <v>0.0009223823601481959</v>
      </c>
      <c r="Q208" s="116">
        <v>-0.004910822878247611</v>
      </c>
      <c r="R208" s="116">
        <v>-7.622780710928384E-05</v>
      </c>
      <c r="S208" s="116">
        <v>0.0005413297360302901</v>
      </c>
      <c r="T208" s="116">
        <v>6.567050148009868E-05</v>
      </c>
      <c r="U208" s="116">
        <v>-0.00010494631607187381</v>
      </c>
      <c r="V208" s="116">
        <v>-6.0028330997046385E-06</v>
      </c>
      <c r="W208" s="116">
        <v>3.389706455867849E-05</v>
      </c>
      <c r="X208" s="116">
        <v>67.5</v>
      </c>
    </row>
    <row r="209" spans="1:24" s="116" customFormat="1" ht="12.75">
      <c r="A209" s="116">
        <v>1960</v>
      </c>
      <c r="B209" s="116">
        <v>128.86000061035156</v>
      </c>
      <c r="C209" s="116">
        <v>138.75999450683594</v>
      </c>
      <c r="D209" s="116">
        <v>8.73462200164795</v>
      </c>
      <c r="E209" s="116">
        <v>8.967363357543945</v>
      </c>
      <c r="F209" s="116">
        <v>18.7678030227306</v>
      </c>
      <c r="G209" s="116" t="s">
        <v>58</v>
      </c>
      <c r="H209" s="116">
        <v>-10.206961704159454</v>
      </c>
      <c r="I209" s="116">
        <v>51.153038906192116</v>
      </c>
      <c r="J209" s="116" t="s">
        <v>61</v>
      </c>
      <c r="K209" s="116">
        <v>0.21670109460706538</v>
      </c>
      <c r="L209" s="116">
        <v>1.4818526132577747</v>
      </c>
      <c r="M209" s="116">
        <v>0.0540256324895716</v>
      </c>
      <c r="N209" s="116">
        <v>-0.09174151944424878</v>
      </c>
      <c r="O209" s="116">
        <v>0.008263976711525586</v>
      </c>
      <c r="P209" s="116">
        <v>0.04250024063281642</v>
      </c>
      <c r="Q209" s="116">
        <v>0.0012448657869872672</v>
      </c>
      <c r="R209" s="116">
        <v>-0.0014100950227821955</v>
      </c>
      <c r="S209" s="116">
        <v>7.210035342643371E-05</v>
      </c>
      <c r="T209" s="116">
        <v>0.0006220853637411674</v>
      </c>
      <c r="U209" s="116">
        <v>3.562924665073344E-05</v>
      </c>
      <c r="V209" s="116">
        <v>-5.205998444457451E-05</v>
      </c>
      <c r="W209" s="116">
        <v>3.3818088485101327E-06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1958</v>
      </c>
      <c r="B211" s="116">
        <v>60.98</v>
      </c>
      <c r="C211" s="116">
        <v>70.98</v>
      </c>
      <c r="D211" s="116">
        <v>9.632764115864212</v>
      </c>
      <c r="E211" s="116">
        <v>10.283941236269323</v>
      </c>
      <c r="F211" s="116">
        <v>14.184393061009972</v>
      </c>
      <c r="G211" s="116" t="s">
        <v>59</v>
      </c>
      <c r="H211" s="116">
        <v>41.47601253568588</v>
      </c>
      <c r="I211" s="116">
        <v>34.95601253568588</v>
      </c>
      <c r="J211" s="116" t="s">
        <v>73</v>
      </c>
      <c r="K211" s="116">
        <v>3.7141740613516254</v>
      </c>
      <c r="M211" s="116" t="s">
        <v>68</v>
      </c>
      <c r="N211" s="116">
        <v>2.910386293938791</v>
      </c>
      <c r="X211" s="116">
        <v>67.5</v>
      </c>
    </row>
    <row r="212" spans="1:24" s="116" customFormat="1" ht="12.75">
      <c r="A212" s="116">
        <v>1957</v>
      </c>
      <c r="B212" s="116">
        <v>100.5999984741211</v>
      </c>
      <c r="C212" s="116">
        <v>117.80000305175781</v>
      </c>
      <c r="D212" s="116">
        <v>8.790108680725098</v>
      </c>
      <c r="E212" s="116">
        <v>9.289551734924316</v>
      </c>
      <c r="F212" s="116">
        <v>7.294872345861715</v>
      </c>
      <c r="G212" s="116" t="s">
        <v>56</v>
      </c>
      <c r="H212" s="116">
        <v>-13.36624342595627</v>
      </c>
      <c r="I212" s="116">
        <v>19.733755048164817</v>
      </c>
      <c r="J212" s="116" t="s">
        <v>62</v>
      </c>
      <c r="K212" s="116">
        <v>1.1558512104247802</v>
      </c>
      <c r="L212" s="116">
        <v>1.5121804433039125</v>
      </c>
      <c r="M212" s="116">
        <v>0.2736315581539167</v>
      </c>
      <c r="N212" s="116">
        <v>0.11200784764124777</v>
      </c>
      <c r="O212" s="116">
        <v>0.046420597128016994</v>
      </c>
      <c r="P212" s="116">
        <v>0.0433795956678338</v>
      </c>
      <c r="Q212" s="116">
        <v>0.00565042629249704</v>
      </c>
      <c r="R212" s="116">
        <v>0.0017240376124235599</v>
      </c>
      <c r="S212" s="116">
        <v>0.0006090810318611069</v>
      </c>
      <c r="T212" s="116">
        <v>0.0006383348520176762</v>
      </c>
      <c r="U212" s="116">
        <v>0.0001236145897562923</v>
      </c>
      <c r="V212" s="116">
        <v>6.39800755194957E-05</v>
      </c>
      <c r="W212" s="116">
        <v>3.7990882487710275E-05</v>
      </c>
      <c r="X212" s="116">
        <v>67.5</v>
      </c>
    </row>
    <row r="213" spans="1:24" s="116" customFormat="1" ht="12.75">
      <c r="A213" s="116">
        <v>1959</v>
      </c>
      <c r="B213" s="116">
        <v>95.26000213623047</v>
      </c>
      <c r="C213" s="116">
        <v>107.66000366210938</v>
      </c>
      <c r="D213" s="116">
        <v>9.162501335144043</v>
      </c>
      <c r="E213" s="116">
        <v>9.632161140441895</v>
      </c>
      <c r="F213" s="116">
        <v>15.139081691438589</v>
      </c>
      <c r="G213" s="116" t="s">
        <v>57</v>
      </c>
      <c r="H213" s="116">
        <v>11.520245918270021</v>
      </c>
      <c r="I213" s="116">
        <v>39.28024805450049</v>
      </c>
      <c r="J213" s="116" t="s">
        <v>60</v>
      </c>
      <c r="K213" s="116">
        <v>1.1525115881056316</v>
      </c>
      <c r="L213" s="116">
        <v>0.00822906409797837</v>
      </c>
      <c r="M213" s="116">
        <v>-0.2725869687726142</v>
      </c>
      <c r="N213" s="116">
        <v>-0.0011584134380007009</v>
      </c>
      <c r="O213" s="116">
        <v>0.04632178871203637</v>
      </c>
      <c r="P213" s="116">
        <v>0.0009412435208943698</v>
      </c>
      <c r="Q213" s="116">
        <v>-0.0056139819514677836</v>
      </c>
      <c r="R213" s="116">
        <v>-9.306351361519291E-05</v>
      </c>
      <c r="S213" s="116">
        <v>0.0006090795381964617</v>
      </c>
      <c r="T213" s="116">
        <v>6.701063956448239E-05</v>
      </c>
      <c r="U213" s="116">
        <v>-0.00012132657441054404</v>
      </c>
      <c r="V213" s="116">
        <v>-7.330086164264808E-06</v>
      </c>
      <c r="W213" s="116">
        <v>3.796741291616407E-05</v>
      </c>
      <c r="X213" s="116">
        <v>67.5</v>
      </c>
    </row>
    <row r="214" spans="1:24" s="116" customFormat="1" ht="12.75">
      <c r="A214" s="116">
        <v>1960</v>
      </c>
      <c r="B214" s="116">
        <v>135.17999267578125</v>
      </c>
      <c r="C214" s="116">
        <v>146.5800018310547</v>
      </c>
      <c r="D214" s="116">
        <v>8.693413734436035</v>
      </c>
      <c r="E214" s="116">
        <v>8.986738204956055</v>
      </c>
      <c r="F214" s="116">
        <v>20.704135908711773</v>
      </c>
      <c r="G214" s="116" t="s">
        <v>58</v>
      </c>
      <c r="H214" s="116">
        <v>-10.966792309623855</v>
      </c>
      <c r="I214" s="116">
        <v>56.713200366157395</v>
      </c>
      <c r="J214" s="116" t="s">
        <v>61</v>
      </c>
      <c r="K214" s="116">
        <v>0.08780125239804003</v>
      </c>
      <c r="L214" s="116">
        <v>1.5121580524584357</v>
      </c>
      <c r="M214" s="116">
        <v>0.02388669238505353</v>
      </c>
      <c r="N214" s="116">
        <v>-0.11200185717893982</v>
      </c>
      <c r="O214" s="116">
        <v>0.003027165049864322</v>
      </c>
      <c r="P214" s="116">
        <v>0.043369382990067075</v>
      </c>
      <c r="Q214" s="116">
        <v>0.0006407214180404934</v>
      </c>
      <c r="R214" s="116">
        <v>-0.0017215239967786461</v>
      </c>
      <c r="S214" s="116">
        <v>-1.3488970960508526E-06</v>
      </c>
      <c r="T214" s="116">
        <v>0.0006348078114560246</v>
      </c>
      <c r="U214" s="116">
        <v>2.3673384684475665E-05</v>
      </c>
      <c r="V214" s="116">
        <v>-6.355879089712788E-05</v>
      </c>
      <c r="W214" s="116">
        <v>-1.3351811294760088E-06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1958</v>
      </c>
      <c r="B216" s="116">
        <v>43.96</v>
      </c>
      <c r="C216" s="116">
        <v>57.96</v>
      </c>
      <c r="D216" s="116">
        <v>9.483010924308973</v>
      </c>
      <c r="E216" s="116">
        <v>10.555559421130551</v>
      </c>
      <c r="F216" s="116">
        <v>9.454355262209779</v>
      </c>
      <c r="G216" s="116" t="s">
        <v>59</v>
      </c>
      <c r="H216" s="116">
        <v>47.19027723220438</v>
      </c>
      <c r="I216" s="116">
        <v>23.650277232204377</v>
      </c>
      <c r="J216" s="116" t="s">
        <v>73</v>
      </c>
      <c r="K216" s="116">
        <v>5.804924669142109</v>
      </c>
      <c r="M216" s="116" t="s">
        <v>68</v>
      </c>
      <c r="N216" s="116">
        <v>4.079394746327431</v>
      </c>
      <c r="X216" s="116">
        <v>67.5</v>
      </c>
    </row>
    <row r="217" spans="1:24" s="116" customFormat="1" ht="12.75">
      <c r="A217" s="116">
        <v>1957</v>
      </c>
      <c r="B217" s="116">
        <v>109.18000030517578</v>
      </c>
      <c r="C217" s="116">
        <v>113.27999877929688</v>
      </c>
      <c r="D217" s="116">
        <v>8.552041053771973</v>
      </c>
      <c r="E217" s="116">
        <v>9.116228103637695</v>
      </c>
      <c r="F217" s="116">
        <v>6.389495177728683</v>
      </c>
      <c r="G217" s="116" t="s">
        <v>56</v>
      </c>
      <c r="H217" s="116">
        <v>-23.907860187036604</v>
      </c>
      <c r="I217" s="116">
        <v>17.772140118139173</v>
      </c>
      <c r="J217" s="116" t="s">
        <v>62</v>
      </c>
      <c r="K217" s="116">
        <v>1.7638906984871767</v>
      </c>
      <c r="L217" s="116">
        <v>1.5818469333446956</v>
      </c>
      <c r="M217" s="116">
        <v>0.4175773922417394</v>
      </c>
      <c r="N217" s="116">
        <v>0.09923733594919834</v>
      </c>
      <c r="O217" s="116">
        <v>0.07084071220551033</v>
      </c>
      <c r="P217" s="116">
        <v>0.04537817824260933</v>
      </c>
      <c r="Q217" s="116">
        <v>0.00862289895513692</v>
      </c>
      <c r="R217" s="116">
        <v>0.00152744171449991</v>
      </c>
      <c r="S217" s="116">
        <v>0.0009294914544547084</v>
      </c>
      <c r="T217" s="116">
        <v>0.0006677641649545574</v>
      </c>
      <c r="U217" s="116">
        <v>0.00018861000240773037</v>
      </c>
      <c r="V217" s="116">
        <v>5.669071637963523E-05</v>
      </c>
      <c r="W217" s="116">
        <v>5.797332844243601E-05</v>
      </c>
      <c r="X217" s="116">
        <v>67.5</v>
      </c>
    </row>
    <row r="218" spans="1:24" s="116" customFormat="1" ht="12.75">
      <c r="A218" s="116">
        <v>1959</v>
      </c>
      <c r="B218" s="116">
        <v>101.37999725341797</v>
      </c>
      <c r="C218" s="116">
        <v>111.18000030517578</v>
      </c>
      <c r="D218" s="116">
        <v>9.110154151916504</v>
      </c>
      <c r="E218" s="116">
        <v>9.649977684020996</v>
      </c>
      <c r="F218" s="116">
        <v>15.260598634568465</v>
      </c>
      <c r="G218" s="116" t="s">
        <v>57</v>
      </c>
      <c r="H218" s="116">
        <v>5.953310489308812</v>
      </c>
      <c r="I218" s="116">
        <v>39.83330774272678</v>
      </c>
      <c r="J218" s="116" t="s">
        <v>60</v>
      </c>
      <c r="K218" s="116">
        <v>1.5890505718128864</v>
      </c>
      <c r="L218" s="116">
        <v>0.008607825064678111</v>
      </c>
      <c r="M218" s="116">
        <v>-0.3741011123569286</v>
      </c>
      <c r="N218" s="116">
        <v>-0.0010263133030129772</v>
      </c>
      <c r="O218" s="116">
        <v>0.06414653250713008</v>
      </c>
      <c r="P218" s="116">
        <v>0.0009845028496640264</v>
      </c>
      <c r="Q218" s="116">
        <v>-0.007621926536974376</v>
      </c>
      <c r="R218" s="116">
        <v>-8.243742712974157E-05</v>
      </c>
      <c r="S218" s="116">
        <v>0.0008663492179086133</v>
      </c>
      <c r="T218" s="116">
        <v>7.008929891843326E-05</v>
      </c>
      <c r="U218" s="116">
        <v>-0.000159220742759398</v>
      </c>
      <c r="V218" s="116">
        <v>-6.486789761182894E-06</v>
      </c>
      <c r="W218" s="116">
        <v>5.470076651541988E-05</v>
      </c>
      <c r="X218" s="116">
        <v>67.5</v>
      </c>
    </row>
    <row r="219" spans="1:24" s="116" customFormat="1" ht="12.75">
      <c r="A219" s="116">
        <v>1960</v>
      </c>
      <c r="B219" s="116">
        <v>124.45999908447266</v>
      </c>
      <c r="C219" s="116">
        <v>139.86000061035156</v>
      </c>
      <c r="D219" s="116">
        <v>8.637635231018066</v>
      </c>
      <c r="E219" s="116">
        <v>8.946562767028809</v>
      </c>
      <c r="F219" s="116">
        <v>19.276464822300223</v>
      </c>
      <c r="G219" s="116" t="s">
        <v>58</v>
      </c>
      <c r="H219" s="116">
        <v>-3.8404506681544603</v>
      </c>
      <c r="I219" s="116">
        <v>53.1195484163182</v>
      </c>
      <c r="J219" s="116" t="s">
        <v>61</v>
      </c>
      <c r="K219" s="116">
        <v>0.765655716644706</v>
      </c>
      <c r="L219" s="116">
        <v>1.5818235128735676</v>
      </c>
      <c r="M219" s="116">
        <v>0.1855242201027137</v>
      </c>
      <c r="N219" s="116">
        <v>-0.09923202873718803</v>
      </c>
      <c r="O219" s="116">
        <v>0.030060420374566355</v>
      </c>
      <c r="P219" s="116">
        <v>0.045367497338480396</v>
      </c>
      <c r="Q219" s="116">
        <v>0.004032446187547599</v>
      </c>
      <c r="R219" s="116">
        <v>-0.0015252154804494523</v>
      </c>
      <c r="S219" s="116">
        <v>0.0003367393599409838</v>
      </c>
      <c r="T219" s="116">
        <v>0.0006640756509424057</v>
      </c>
      <c r="U219" s="116">
        <v>0.00010110632068960712</v>
      </c>
      <c r="V219" s="116">
        <v>-5.631837073487171E-05</v>
      </c>
      <c r="W219" s="116">
        <v>1.9202420506802763E-05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1958</v>
      </c>
      <c r="B221" s="116">
        <v>58.44</v>
      </c>
      <c r="C221" s="116">
        <v>68.34</v>
      </c>
      <c r="D221" s="116">
        <v>9.362715882548212</v>
      </c>
      <c r="E221" s="116">
        <v>10.607647588359187</v>
      </c>
      <c r="F221" s="116">
        <v>11.113779922713722</v>
      </c>
      <c r="G221" s="116" t="s">
        <v>59</v>
      </c>
      <c r="H221" s="116">
        <v>37.23575302059696</v>
      </c>
      <c r="I221" s="116">
        <v>28.17575302059696</v>
      </c>
      <c r="J221" s="116" t="s">
        <v>73</v>
      </c>
      <c r="K221" s="116">
        <v>3.772541723062685</v>
      </c>
      <c r="M221" s="116" t="s">
        <v>68</v>
      </c>
      <c r="N221" s="116">
        <v>2.6257273198207396</v>
      </c>
      <c r="X221" s="116">
        <v>67.5</v>
      </c>
    </row>
    <row r="222" spans="1:24" s="116" customFormat="1" ht="12.75">
      <c r="A222" s="116">
        <v>1957</v>
      </c>
      <c r="B222" s="116">
        <v>113.5199966430664</v>
      </c>
      <c r="C222" s="116">
        <v>119.41999816894531</v>
      </c>
      <c r="D222" s="116">
        <v>8.796170234680176</v>
      </c>
      <c r="E222" s="116">
        <v>9.223341941833496</v>
      </c>
      <c r="F222" s="116">
        <v>9.479372949929935</v>
      </c>
      <c r="G222" s="116" t="s">
        <v>56</v>
      </c>
      <c r="H222" s="116">
        <v>-20.380578000994674</v>
      </c>
      <c r="I222" s="116">
        <v>25.639418642071735</v>
      </c>
      <c r="J222" s="116" t="s">
        <v>62</v>
      </c>
      <c r="K222" s="116">
        <v>1.4414967945051007</v>
      </c>
      <c r="L222" s="116">
        <v>1.251935354972654</v>
      </c>
      <c r="M222" s="116">
        <v>0.3412550722952923</v>
      </c>
      <c r="N222" s="116">
        <v>0.07834635398170257</v>
      </c>
      <c r="O222" s="116">
        <v>0.057892905913791995</v>
      </c>
      <c r="P222" s="116">
        <v>0.035914072843960185</v>
      </c>
      <c r="Q222" s="116">
        <v>0.0070468611834206985</v>
      </c>
      <c r="R222" s="116">
        <v>0.0012058865386796137</v>
      </c>
      <c r="S222" s="116">
        <v>0.0007596070605539164</v>
      </c>
      <c r="T222" s="116">
        <v>0.0005284957835557675</v>
      </c>
      <c r="U222" s="116">
        <v>0.0001541345878698595</v>
      </c>
      <c r="V222" s="116">
        <v>4.47565590252602E-05</v>
      </c>
      <c r="W222" s="116">
        <v>4.737763532014701E-05</v>
      </c>
      <c r="X222" s="116">
        <v>67.5</v>
      </c>
    </row>
    <row r="223" spans="1:24" s="116" customFormat="1" ht="12.75">
      <c r="A223" s="116">
        <v>1959</v>
      </c>
      <c r="B223" s="116">
        <v>111.58000183105469</v>
      </c>
      <c r="C223" s="116">
        <v>119.58000183105469</v>
      </c>
      <c r="D223" s="116">
        <v>8.888555526733398</v>
      </c>
      <c r="E223" s="116">
        <v>9.548510551452637</v>
      </c>
      <c r="F223" s="116">
        <v>18.262901348343878</v>
      </c>
      <c r="G223" s="116" t="s">
        <v>57</v>
      </c>
      <c r="H223" s="116">
        <v>4.7993409806388385</v>
      </c>
      <c r="I223" s="116">
        <v>48.879342811693526</v>
      </c>
      <c r="J223" s="116" t="s">
        <v>60</v>
      </c>
      <c r="K223" s="116">
        <v>1.2503720675857197</v>
      </c>
      <c r="L223" s="116">
        <v>0.006812526771032798</v>
      </c>
      <c r="M223" s="116">
        <v>-0.29405906120063935</v>
      </c>
      <c r="N223" s="116">
        <v>-0.0008102811521640066</v>
      </c>
      <c r="O223" s="116">
        <v>0.050524542311112114</v>
      </c>
      <c r="P223" s="116">
        <v>0.0007791685198856289</v>
      </c>
      <c r="Q223" s="116">
        <v>-0.005976341190283725</v>
      </c>
      <c r="R223" s="116">
        <v>-6.508513696098546E-05</v>
      </c>
      <c r="S223" s="116">
        <v>0.0006864376593297603</v>
      </c>
      <c r="T223" s="116">
        <v>5.547141131598751E-05</v>
      </c>
      <c r="U223" s="116">
        <v>-0.00012385305458577323</v>
      </c>
      <c r="V223" s="116">
        <v>-5.1212744519607795E-06</v>
      </c>
      <c r="W223" s="116">
        <v>4.346250846287923E-05</v>
      </c>
      <c r="X223" s="116">
        <v>67.5</v>
      </c>
    </row>
    <row r="224" spans="1:24" s="116" customFormat="1" ht="12.75">
      <c r="A224" s="116">
        <v>1960</v>
      </c>
      <c r="B224" s="116">
        <v>131.13999938964844</v>
      </c>
      <c r="C224" s="116">
        <v>134.83999633789062</v>
      </c>
      <c r="D224" s="116">
        <v>8.267376899719238</v>
      </c>
      <c r="E224" s="116">
        <v>8.791141510009766</v>
      </c>
      <c r="F224" s="116">
        <v>21.540634430451234</v>
      </c>
      <c r="G224" s="116" t="s">
        <v>58</v>
      </c>
      <c r="H224" s="116">
        <v>-1.6053314349670416</v>
      </c>
      <c r="I224" s="116">
        <v>62.0346679546814</v>
      </c>
      <c r="J224" s="116" t="s">
        <v>61</v>
      </c>
      <c r="K224" s="116">
        <v>0.7172744949946938</v>
      </c>
      <c r="L224" s="116">
        <v>1.2519168193252694</v>
      </c>
      <c r="M224" s="116">
        <v>0.17315973230824716</v>
      </c>
      <c r="N224" s="116">
        <v>-0.07834216378605259</v>
      </c>
      <c r="O224" s="116">
        <v>0.02826409700301451</v>
      </c>
      <c r="P224" s="116">
        <v>0.03590561968075329</v>
      </c>
      <c r="Q224" s="116">
        <v>0.0037338450042442143</v>
      </c>
      <c r="R224" s="116">
        <v>-0.0012041288424066044</v>
      </c>
      <c r="S224" s="116">
        <v>0.0003252786901984837</v>
      </c>
      <c r="T224" s="116">
        <v>0.0005255765555681086</v>
      </c>
      <c r="U224" s="116">
        <v>9.174907109930277E-05</v>
      </c>
      <c r="V224" s="116">
        <v>-4.446259240945465E-05</v>
      </c>
      <c r="W224" s="116">
        <v>1.8858703206821865E-05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6.389495177728683</v>
      </c>
      <c r="G225" s="117"/>
      <c r="H225" s="117"/>
      <c r="I225" s="118"/>
      <c r="J225" s="118" t="s">
        <v>158</v>
      </c>
      <c r="K225" s="117">
        <f>AVERAGE(K223,K218,K213,K208,K203,K198)</f>
        <v>1.4075380681363026</v>
      </c>
      <c r="L225" s="117">
        <f>AVERAGE(L223,L218,L213,L208,L203,L198)</f>
        <v>0.0074752055095294615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23.96981480204975</v>
      </c>
      <c r="G226" s="117"/>
      <c r="H226" s="117"/>
      <c r="I226" s="118"/>
      <c r="J226" s="118" t="s">
        <v>159</v>
      </c>
      <c r="K226" s="117">
        <f>AVERAGE(K224,K219,K214,K209,K204,K199)</f>
        <v>0.5993456109911611</v>
      </c>
      <c r="L226" s="117">
        <f>AVERAGE(L224,L219,L214,L209,L204,L199)</f>
        <v>1.373647037022068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0.8797112925851891</v>
      </c>
      <c r="L227" s="117">
        <f>ABS(L225/$H$33)</f>
        <v>0.02076445974869295</v>
      </c>
      <c r="M227" s="118" t="s">
        <v>111</v>
      </c>
      <c r="N227" s="117">
        <f>K227+L227+L228+K228</f>
        <v>2.099542429444925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0.3405372789722506</v>
      </c>
      <c r="L228" s="117">
        <f>ABS(L226/$H$34)</f>
        <v>0.8585293981387924</v>
      </c>
      <c r="M228" s="117"/>
      <c r="N228" s="117"/>
    </row>
    <row r="229" s="101" customFormat="1" ht="12.75"/>
    <row r="230" s="119" customFormat="1" ht="12.75" hidden="1">
      <c r="A230" s="119" t="s">
        <v>121</v>
      </c>
    </row>
    <row r="231" spans="1:24" s="119" customFormat="1" ht="12.75" hidden="1">
      <c r="A231" s="119">
        <v>1958</v>
      </c>
      <c r="B231" s="119">
        <v>52.8</v>
      </c>
      <c r="C231" s="119">
        <v>67.9</v>
      </c>
      <c r="D231" s="119">
        <v>9.685438978881512</v>
      </c>
      <c r="E231" s="119">
        <v>11.124839030113234</v>
      </c>
      <c r="F231" s="119">
        <v>9.931384093004853</v>
      </c>
      <c r="G231" s="119" t="s">
        <v>59</v>
      </c>
      <c r="H231" s="119">
        <v>39.03340297204538</v>
      </c>
      <c r="I231" s="119">
        <v>24.33340297204538</v>
      </c>
      <c r="J231" s="119" t="s">
        <v>73</v>
      </c>
      <c r="K231" s="119">
        <v>5.046668375118147</v>
      </c>
      <c r="M231" s="119" t="s">
        <v>68</v>
      </c>
      <c r="N231" s="119">
        <v>2.8320079468503314</v>
      </c>
      <c r="X231" s="119">
        <v>67.5</v>
      </c>
    </row>
    <row r="232" spans="1:24" s="119" customFormat="1" ht="12.75" hidden="1">
      <c r="A232" s="119">
        <v>1957</v>
      </c>
      <c r="B232" s="119">
        <v>104.62000274658203</v>
      </c>
      <c r="C232" s="119">
        <v>114.62000274658203</v>
      </c>
      <c r="D232" s="119">
        <v>8.757817268371582</v>
      </c>
      <c r="E232" s="119">
        <v>9.186835289001465</v>
      </c>
      <c r="F232" s="119">
        <v>7.735953190234712</v>
      </c>
      <c r="G232" s="119" t="s">
        <v>56</v>
      </c>
      <c r="H232" s="119">
        <v>-16.112344166306983</v>
      </c>
      <c r="I232" s="119">
        <v>21.007658580275052</v>
      </c>
      <c r="J232" s="119" t="s">
        <v>62</v>
      </c>
      <c r="K232" s="119">
        <v>2.074080447084527</v>
      </c>
      <c r="L232" s="119">
        <v>0.6940193056955656</v>
      </c>
      <c r="M232" s="119">
        <v>0.4910109927257212</v>
      </c>
      <c r="N232" s="119">
        <v>0.1210843372775004</v>
      </c>
      <c r="O232" s="119">
        <v>0.08329868374329166</v>
      </c>
      <c r="P232" s="119">
        <v>0.01990921490609848</v>
      </c>
      <c r="Q232" s="119">
        <v>0.01013931375108834</v>
      </c>
      <c r="R232" s="119">
        <v>0.0018637570290530937</v>
      </c>
      <c r="S232" s="119">
        <v>0.0010929144990152759</v>
      </c>
      <c r="T232" s="119">
        <v>0.0002930061781519381</v>
      </c>
      <c r="U232" s="119">
        <v>0.00022176248420517126</v>
      </c>
      <c r="V232" s="119">
        <v>6.91826383539781E-05</v>
      </c>
      <c r="W232" s="119">
        <v>6.815792937327244E-05</v>
      </c>
      <c r="X232" s="119">
        <v>67.5</v>
      </c>
    </row>
    <row r="233" spans="1:24" s="119" customFormat="1" ht="12.75" hidden="1">
      <c r="A233" s="119">
        <v>1960</v>
      </c>
      <c r="B233" s="119">
        <v>127.87999725341797</v>
      </c>
      <c r="C233" s="119">
        <v>140.8800048828125</v>
      </c>
      <c r="D233" s="119">
        <v>8.91079044342041</v>
      </c>
      <c r="E233" s="119">
        <v>9.39919376373291</v>
      </c>
      <c r="F233" s="119">
        <v>20.431671885142684</v>
      </c>
      <c r="G233" s="119" t="s">
        <v>57</v>
      </c>
      <c r="H233" s="119">
        <v>-5.79517314276805</v>
      </c>
      <c r="I233" s="119">
        <v>54.58482411064992</v>
      </c>
      <c r="J233" s="119" t="s">
        <v>60</v>
      </c>
      <c r="K233" s="119">
        <v>1.7286729166684416</v>
      </c>
      <c r="L233" s="119">
        <v>0.003777322280701351</v>
      </c>
      <c r="M233" s="119">
        <v>-0.406129175212506</v>
      </c>
      <c r="N233" s="119">
        <v>-0.0012519485088681485</v>
      </c>
      <c r="O233" s="119">
        <v>0.06991868190879094</v>
      </c>
      <c r="P233" s="119">
        <v>0.0004317705687659184</v>
      </c>
      <c r="Q233" s="119">
        <v>-0.008234076195624818</v>
      </c>
      <c r="R233" s="119">
        <v>-0.00010060094292306487</v>
      </c>
      <c r="S233" s="119">
        <v>0.0009553678853781141</v>
      </c>
      <c r="T233" s="119">
        <v>3.0725558391586565E-05</v>
      </c>
      <c r="U233" s="119">
        <v>-0.0001692810437541928</v>
      </c>
      <c r="V233" s="119">
        <v>-7.91967271217595E-06</v>
      </c>
      <c r="W233" s="119">
        <v>6.064418035035409E-05</v>
      </c>
      <c r="X233" s="119">
        <v>67.5</v>
      </c>
    </row>
    <row r="234" spans="1:24" s="119" customFormat="1" ht="12.75" hidden="1">
      <c r="A234" s="119">
        <v>1959</v>
      </c>
      <c r="B234" s="119">
        <v>115.95999908447266</v>
      </c>
      <c r="C234" s="119">
        <v>131.55999755859375</v>
      </c>
      <c r="D234" s="119">
        <v>8.967512130737305</v>
      </c>
      <c r="E234" s="119">
        <v>9.448424339294434</v>
      </c>
      <c r="F234" s="119">
        <v>23.487265626395157</v>
      </c>
      <c r="G234" s="119" t="s">
        <v>58</v>
      </c>
      <c r="H234" s="119">
        <v>13.859967775317841</v>
      </c>
      <c r="I234" s="119">
        <v>62.3199668597905</v>
      </c>
      <c r="J234" s="119" t="s">
        <v>61</v>
      </c>
      <c r="K234" s="119">
        <v>1.1460801229213318</v>
      </c>
      <c r="L234" s="119">
        <v>0.6940090262486092</v>
      </c>
      <c r="M234" s="119">
        <v>0.27595450353039686</v>
      </c>
      <c r="N234" s="119">
        <v>-0.12107786485919965</v>
      </c>
      <c r="O234" s="119">
        <v>0.0452774627546888</v>
      </c>
      <c r="P234" s="119">
        <v>0.01990453245753744</v>
      </c>
      <c r="Q234" s="119">
        <v>0.005916559181454522</v>
      </c>
      <c r="R234" s="119">
        <v>-0.0018610399548714166</v>
      </c>
      <c r="S234" s="119">
        <v>0.0005307864973282215</v>
      </c>
      <c r="T234" s="119">
        <v>0.00029139073509075485</v>
      </c>
      <c r="U234" s="119">
        <v>0.00014325685891551545</v>
      </c>
      <c r="V234" s="119">
        <v>-6.87278417655417E-05</v>
      </c>
      <c r="W234" s="119">
        <v>3.1109270741785656E-05</v>
      </c>
      <c r="X234" s="119">
        <v>67.5</v>
      </c>
    </row>
    <row r="235" s="119" customFormat="1" ht="12.75" hidden="1">
      <c r="A235" s="119" t="s">
        <v>127</v>
      </c>
    </row>
    <row r="236" spans="1:24" s="119" customFormat="1" ht="12.75" hidden="1">
      <c r="A236" s="119">
        <v>1958</v>
      </c>
      <c r="B236" s="119">
        <v>44.1</v>
      </c>
      <c r="C236" s="119">
        <v>59.4</v>
      </c>
      <c r="D236" s="119">
        <v>10.025072299372562</v>
      </c>
      <c r="E236" s="119">
        <v>10.879918266327643</v>
      </c>
      <c r="F236" s="119">
        <v>6.206191323422623</v>
      </c>
      <c r="G236" s="119" t="s">
        <v>59</v>
      </c>
      <c r="H236" s="119">
        <v>38.08556902104118</v>
      </c>
      <c r="I236" s="119">
        <v>14.685569021041186</v>
      </c>
      <c r="J236" s="119" t="s">
        <v>73</v>
      </c>
      <c r="K236" s="119">
        <v>5.326621442618521</v>
      </c>
      <c r="M236" s="119" t="s">
        <v>68</v>
      </c>
      <c r="N236" s="119">
        <v>3.1182689728678197</v>
      </c>
      <c r="X236" s="119">
        <v>67.5</v>
      </c>
    </row>
    <row r="237" spans="1:24" s="119" customFormat="1" ht="12.75" hidden="1">
      <c r="A237" s="119">
        <v>1957</v>
      </c>
      <c r="B237" s="119">
        <v>108.80000305175781</v>
      </c>
      <c r="C237" s="119">
        <v>115.0999984741211</v>
      </c>
      <c r="D237" s="119">
        <v>8.778403282165527</v>
      </c>
      <c r="E237" s="119">
        <v>9.133830070495605</v>
      </c>
      <c r="F237" s="119">
        <v>6.787342649182477</v>
      </c>
      <c r="G237" s="119" t="s">
        <v>56</v>
      </c>
      <c r="H237" s="119">
        <v>-22.908371116108185</v>
      </c>
      <c r="I237" s="119">
        <v>18.39163193564963</v>
      </c>
      <c r="J237" s="119" t="s">
        <v>62</v>
      </c>
      <c r="K237" s="119">
        <v>2.0618652635139365</v>
      </c>
      <c r="L237" s="119">
        <v>0.9029564997934176</v>
      </c>
      <c r="M237" s="119">
        <v>0.4881193826424064</v>
      </c>
      <c r="N237" s="119">
        <v>0.11877543995087111</v>
      </c>
      <c r="O237" s="119">
        <v>0.08280827174794644</v>
      </c>
      <c r="P237" s="119">
        <v>0.02590301177850975</v>
      </c>
      <c r="Q237" s="119">
        <v>0.010079614290522544</v>
      </c>
      <c r="R237" s="119">
        <v>0.0018281866804591592</v>
      </c>
      <c r="S237" s="119">
        <v>0.0010864981723310622</v>
      </c>
      <c r="T237" s="119">
        <v>0.00038119789359000516</v>
      </c>
      <c r="U237" s="119">
        <v>0.00022045586634632854</v>
      </c>
      <c r="V237" s="119">
        <v>6.785874478919329E-05</v>
      </c>
      <c r="W237" s="119">
        <v>6.776167579453144E-05</v>
      </c>
      <c r="X237" s="119">
        <v>67.5</v>
      </c>
    </row>
    <row r="238" spans="1:24" s="119" customFormat="1" ht="12.75" hidden="1">
      <c r="A238" s="119">
        <v>1960</v>
      </c>
      <c r="B238" s="119">
        <v>115.83999633789062</v>
      </c>
      <c r="C238" s="119">
        <v>141.33999633789062</v>
      </c>
      <c r="D238" s="119">
        <v>8.919776916503906</v>
      </c>
      <c r="E238" s="119">
        <v>9.190269470214844</v>
      </c>
      <c r="F238" s="119">
        <v>18.19637018862616</v>
      </c>
      <c r="G238" s="119" t="s">
        <v>57</v>
      </c>
      <c r="H238" s="119">
        <v>0.19950468720925585</v>
      </c>
      <c r="I238" s="119">
        <v>48.53950102509988</v>
      </c>
      <c r="J238" s="119" t="s">
        <v>60</v>
      </c>
      <c r="K238" s="119">
        <v>1.4628414647201549</v>
      </c>
      <c r="L238" s="119">
        <v>0.004913962125871562</v>
      </c>
      <c r="M238" s="119">
        <v>-0.34237525166500743</v>
      </c>
      <c r="N238" s="119">
        <v>-0.0012283043473340874</v>
      </c>
      <c r="O238" s="119">
        <v>0.05937597906640423</v>
      </c>
      <c r="P238" s="119">
        <v>0.0005618612085571851</v>
      </c>
      <c r="Q238" s="119">
        <v>-0.006879021967657508</v>
      </c>
      <c r="R238" s="119">
        <v>-9.869864296314107E-05</v>
      </c>
      <c r="S238" s="119">
        <v>0.0008283955186802968</v>
      </c>
      <c r="T238" s="119">
        <v>3.999355581489763E-05</v>
      </c>
      <c r="U238" s="119">
        <v>-0.0001372274807036122</v>
      </c>
      <c r="V238" s="119">
        <v>-7.771230377692736E-06</v>
      </c>
      <c r="W238" s="119">
        <v>5.309059626275028E-05</v>
      </c>
      <c r="X238" s="119">
        <v>67.5</v>
      </c>
    </row>
    <row r="239" spans="1:24" s="119" customFormat="1" ht="12.75" hidden="1">
      <c r="A239" s="119">
        <v>1959</v>
      </c>
      <c r="B239" s="119">
        <v>110.63999938964844</v>
      </c>
      <c r="C239" s="119">
        <v>120.73999786376953</v>
      </c>
      <c r="D239" s="119">
        <v>9.283112525939941</v>
      </c>
      <c r="E239" s="119">
        <v>9.746294975280762</v>
      </c>
      <c r="F239" s="119">
        <v>22.69529772078353</v>
      </c>
      <c r="G239" s="119" t="s">
        <v>58</v>
      </c>
      <c r="H239" s="119">
        <v>15.018324733867715</v>
      </c>
      <c r="I239" s="119">
        <v>58.15832412351615</v>
      </c>
      <c r="J239" s="119" t="s">
        <v>61</v>
      </c>
      <c r="K239" s="119">
        <v>1.4530599485158162</v>
      </c>
      <c r="L239" s="119">
        <v>0.9029431286052326</v>
      </c>
      <c r="M239" s="119">
        <v>0.3479076296354059</v>
      </c>
      <c r="N239" s="119">
        <v>-0.11876908858770159</v>
      </c>
      <c r="O239" s="119">
        <v>0.057720905916207446</v>
      </c>
      <c r="P239" s="119">
        <v>0.025896917406902573</v>
      </c>
      <c r="Q239" s="119">
        <v>0.007367338801371342</v>
      </c>
      <c r="R239" s="119">
        <v>-0.0018255205056327123</v>
      </c>
      <c r="S239" s="119">
        <v>0.0007030214385843013</v>
      </c>
      <c r="T239" s="119">
        <v>0.00037909411703525227</v>
      </c>
      <c r="U239" s="119">
        <v>0.0001725381336002277</v>
      </c>
      <c r="V239" s="119">
        <v>-6.741229281653083E-05</v>
      </c>
      <c r="W239" s="119">
        <v>4.210740190214583E-05</v>
      </c>
      <c r="X239" s="119">
        <v>67.5</v>
      </c>
    </row>
    <row r="240" s="119" customFormat="1" ht="12.75" hidden="1">
      <c r="A240" s="119" t="s">
        <v>133</v>
      </c>
    </row>
    <row r="241" spans="1:24" s="119" customFormat="1" ht="12.75" hidden="1">
      <c r="A241" s="119">
        <v>1958</v>
      </c>
      <c r="B241" s="119">
        <v>60.58</v>
      </c>
      <c r="C241" s="119">
        <v>70.98</v>
      </c>
      <c r="D241" s="119">
        <v>9.578134548122602</v>
      </c>
      <c r="E241" s="119">
        <v>10.335848769600485</v>
      </c>
      <c r="F241" s="119">
        <v>5.813456570535332</v>
      </c>
      <c r="G241" s="119" t="s">
        <v>59</v>
      </c>
      <c r="H241" s="119">
        <v>21.328150478866313</v>
      </c>
      <c r="I241" s="119">
        <v>14.408150478866313</v>
      </c>
      <c r="J241" s="119" t="s">
        <v>73</v>
      </c>
      <c r="K241" s="119">
        <v>4.226646964048169</v>
      </c>
      <c r="M241" s="119" t="s">
        <v>68</v>
      </c>
      <c r="N241" s="119">
        <v>2.194743444841303</v>
      </c>
      <c r="X241" s="119">
        <v>67.5</v>
      </c>
    </row>
    <row r="242" spans="1:24" s="119" customFormat="1" ht="12.75" hidden="1">
      <c r="A242" s="119">
        <v>1957</v>
      </c>
      <c r="B242" s="119">
        <v>106.45999908447266</v>
      </c>
      <c r="C242" s="119">
        <v>108.95999908447266</v>
      </c>
      <c r="D242" s="119">
        <v>8.73552131652832</v>
      </c>
      <c r="E242" s="119">
        <v>9.031404495239258</v>
      </c>
      <c r="F242" s="119">
        <v>8.453411212709348</v>
      </c>
      <c r="G242" s="119" t="s">
        <v>56</v>
      </c>
      <c r="H242" s="119">
        <v>-15.943648536042758</v>
      </c>
      <c r="I242" s="119">
        <v>23.016350548429894</v>
      </c>
      <c r="J242" s="119" t="s">
        <v>62</v>
      </c>
      <c r="K242" s="119">
        <v>1.9968290762555359</v>
      </c>
      <c r="L242" s="119">
        <v>0.04025523275193809</v>
      </c>
      <c r="M242" s="119">
        <v>0.4727230568209707</v>
      </c>
      <c r="N242" s="119">
        <v>0.08776080446026724</v>
      </c>
      <c r="O242" s="119">
        <v>0.08019640669321365</v>
      </c>
      <c r="P242" s="119">
        <v>0.0011548730066493968</v>
      </c>
      <c r="Q242" s="119">
        <v>0.009761729008943006</v>
      </c>
      <c r="R242" s="119">
        <v>0.0013508215084117243</v>
      </c>
      <c r="S242" s="119">
        <v>0.0010521936853507144</v>
      </c>
      <c r="T242" s="119">
        <v>1.7036687067632406E-05</v>
      </c>
      <c r="U242" s="119">
        <v>0.00021350141739457217</v>
      </c>
      <c r="V242" s="119">
        <v>5.014846156515296E-05</v>
      </c>
      <c r="W242" s="119">
        <v>6.561526639963132E-05</v>
      </c>
      <c r="X242" s="119">
        <v>67.5</v>
      </c>
    </row>
    <row r="243" spans="1:24" s="119" customFormat="1" ht="12.75" hidden="1">
      <c r="A243" s="119">
        <v>1960</v>
      </c>
      <c r="B243" s="119">
        <v>128.86000061035156</v>
      </c>
      <c r="C243" s="119">
        <v>138.75999450683594</v>
      </c>
      <c r="D243" s="119">
        <v>8.73462200164795</v>
      </c>
      <c r="E243" s="119">
        <v>8.967363357543945</v>
      </c>
      <c r="F243" s="119">
        <v>19.18505728086126</v>
      </c>
      <c r="G243" s="119" t="s">
        <v>57</v>
      </c>
      <c r="H243" s="119">
        <v>-9.069704281216474</v>
      </c>
      <c r="I243" s="119">
        <v>52.29029632913509</v>
      </c>
      <c r="J243" s="119" t="s">
        <v>60</v>
      </c>
      <c r="K243" s="119">
        <v>1.175454223113453</v>
      </c>
      <c r="L243" s="119">
        <v>0.00021961003048871165</v>
      </c>
      <c r="M243" s="119">
        <v>-0.2739113092406391</v>
      </c>
      <c r="N243" s="119">
        <v>-0.0009074089720177317</v>
      </c>
      <c r="O243" s="119">
        <v>0.047904704022309355</v>
      </c>
      <c r="P243" s="119">
        <v>2.4825982302545718E-05</v>
      </c>
      <c r="Q243" s="119">
        <v>-0.005445496158140585</v>
      </c>
      <c r="R243" s="119">
        <v>-7.293181903646102E-05</v>
      </c>
      <c r="S243" s="119">
        <v>0.0006840555396717988</v>
      </c>
      <c r="T243" s="119">
        <v>1.7547204285417808E-06</v>
      </c>
      <c r="U243" s="119">
        <v>-0.00010467849634614904</v>
      </c>
      <c r="V243" s="119">
        <v>-5.741934673631452E-06</v>
      </c>
      <c r="W243" s="119">
        <v>4.428840808355409E-05</v>
      </c>
      <c r="X243" s="119">
        <v>67.5</v>
      </c>
    </row>
    <row r="244" spans="1:24" s="119" customFormat="1" ht="12.75" hidden="1">
      <c r="A244" s="119">
        <v>1959</v>
      </c>
      <c r="B244" s="119">
        <v>84.77999877929688</v>
      </c>
      <c r="C244" s="119">
        <v>102.9800033569336</v>
      </c>
      <c r="D244" s="119">
        <v>9.29590129852295</v>
      </c>
      <c r="E244" s="119">
        <v>9.769017219543457</v>
      </c>
      <c r="F244" s="119">
        <v>16.987060638087105</v>
      </c>
      <c r="G244" s="119" t="s">
        <v>58</v>
      </c>
      <c r="H244" s="119">
        <v>26.14341674609451</v>
      </c>
      <c r="I244" s="119">
        <v>43.423415525391384</v>
      </c>
      <c r="J244" s="119" t="s">
        <v>61</v>
      </c>
      <c r="K244" s="119">
        <v>1.6141975496029861</v>
      </c>
      <c r="L244" s="119">
        <v>0.040254633712744396</v>
      </c>
      <c r="M244" s="119">
        <v>0.38527870836608874</v>
      </c>
      <c r="N244" s="119">
        <v>-0.08775611322563667</v>
      </c>
      <c r="O244" s="119">
        <v>0.06431642853142781</v>
      </c>
      <c r="P244" s="119">
        <v>0.0011546061372130895</v>
      </c>
      <c r="Q244" s="119">
        <v>0.008101723571914531</v>
      </c>
      <c r="R244" s="119">
        <v>-0.0013488512510131572</v>
      </c>
      <c r="S244" s="119">
        <v>0.0007994870668974216</v>
      </c>
      <c r="T244" s="119">
        <v>1.6946081035392562E-05</v>
      </c>
      <c r="U244" s="119">
        <v>0.0001860786597979483</v>
      </c>
      <c r="V244" s="119">
        <v>-4.981865497537416E-05</v>
      </c>
      <c r="W244" s="119">
        <v>4.8413841968172366E-05</v>
      </c>
      <c r="X244" s="119">
        <v>67.5</v>
      </c>
    </row>
    <row r="245" s="119" customFormat="1" ht="12.75" hidden="1">
      <c r="A245" s="119" t="s">
        <v>139</v>
      </c>
    </row>
    <row r="246" spans="1:24" s="119" customFormat="1" ht="12.75" hidden="1">
      <c r="A246" s="119">
        <v>1958</v>
      </c>
      <c r="B246" s="119">
        <v>60.98</v>
      </c>
      <c r="C246" s="119">
        <v>70.98</v>
      </c>
      <c r="D246" s="119">
        <v>9.632764115864212</v>
      </c>
      <c r="E246" s="119">
        <v>10.283941236269323</v>
      </c>
      <c r="F246" s="119">
        <v>6.8182750628305</v>
      </c>
      <c r="G246" s="119" t="s">
        <v>59</v>
      </c>
      <c r="H246" s="119">
        <v>23.322954313442224</v>
      </c>
      <c r="I246" s="119">
        <v>16.802954313442218</v>
      </c>
      <c r="J246" s="119" t="s">
        <v>73</v>
      </c>
      <c r="K246" s="119">
        <v>3.7463472554076187</v>
      </c>
      <c r="M246" s="119" t="s">
        <v>68</v>
      </c>
      <c r="N246" s="119">
        <v>1.9554803545192945</v>
      </c>
      <c r="X246" s="119">
        <v>67.5</v>
      </c>
    </row>
    <row r="247" spans="1:24" s="119" customFormat="1" ht="12.75" hidden="1">
      <c r="A247" s="119">
        <v>1957</v>
      </c>
      <c r="B247" s="119">
        <v>100.5999984741211</v>
      </c>
      <c r="C247" s="119">
        <v>117.80000305175781</v>
      </c>
      <c r="D247" s="119">
        <v>8.790108680725098</v>
      </c>
      <c r="E247" s="119">
        <v>9.289551734924316</v>
      </c>
      <c r="F247" s="119">
        <v>7.294872345861715</v>
      </c>
      <c r="G247" s="119" t="s">
        <v>56</v>
      </c>
      <c r="H247" s="119">
        <v>-13.36624342595627</v>
      </c>
      <c r="I247" s="119">
        <v>19.733755048164817</v>
      </c>
      <c r="J247" s="119" t="s">
        <v>62</v>
      </c>
      <c r="K247" s="119">
        <v>1.876643758544655</v>
      </c>
      <c r="L247" s="119">
        <v>0.09564480203112775</v>
      </c>
      <c r="M247" s="119">
        <v>0.44427071908700333</v>
      </c>
      <c r="N247" s="119">
        <v>0.11070170199721738</v>
      </c>
      <c r="O247" s="119">
        <v>0.07536953917981197</v>
      </c>
      <c r="P247" s="119">
        <v>0.0027437941263429477</v>
      </c>
      <c r="Q247" s="119">
        <v>0.009174163428265398</v>
      </c>
      <c r="R247" s="119">
        <v>0.001703945221645855</v>
      </c>
      <c r="S247" s="119">
        <v>0.0009888683995365381</v>
      </c>
      <c r="T247" s="119">
        <v>4.041287624446056E-05</v>
      </c>
      <c r="U247" s="119">
        <v>0.00020064967694113323</v>
      </c>
      <c r="V247" s="119">
        <v>6.325209224200053E-05</v>
      </c>
      <c r="W247" s="119">
        <v>6.166788636645303E-05</v>
      </c>
      <c r="X247" s="119">
        <v>67.5</v>
      </c>
    </row>
    <row r="248" spans="1:24" s="119" customFormat="1" ht="12.75" hidden="1">
      <c r="A248" s="119">
        <v>1960</v>
      </c>
      <c r="B248" s="119">
        <v>135.17999267578125</v>
      </c>
      <c r="C248" s="119">
        <v>146.5800018310547</v>
      </c>
      <c r="D248" s="119">
        <v>8.693413734436035</v>
      </c>
      <c r="E248" s="119">
        <v>8.986738204956055</v>
      </c>
      <c r="F248" s="119">
        <v>22.257072241505547</v>
      </c>
      <c r="G248" s="119" t="s">
        <v>57</v>
      </c>
      <c r="H248" s="119">
        <v>-6.712956757831506</v>
      </c>
      <c r="I248" s="119">
        <v>60.967035917949744</v>
      </c>
      <c r="J248" s="119" t="s">
        <v>60</v>
      </c>
      <c r="K248" s="119">
        <v>1.16098922147689</v>
      </c>
      <c r="L248" s="119">
        <v>0.000521270732454559</v>
      </c>
      <c r="M248" s="119">
        <v>-0.2708631703432103</v>
      </c>
      <c r="N248" s="119">
        <v>-0.0011446546408936688</v>
      </c>
      <c r="O248" s="119">
        <v>0.04726323110375455</v>
      </c>
      <c r="P248" s="119">
        <v>5.932725619199643E-05</v>
      </c>
      <c r="Q248" s="119">
        <v>-0.005400522695901173</v>
      </c>
      <c r="R248" s="119">
        <v>-9.200207492589164E-05</v>
      </c>
      <c r="S248" s="119">
        <v>0.0006706967342047214</v>
      </c>
      <c r="T248" s="119">
        <v>4.210077586771378E-06</v>
      </c>
      <c r="U248" s="119">
        <v>-0.00010489044779947097</v>
      </c>
      <c r="V248" s="119">
        <v>-7.2468472549657475E-06</v>
      </c>
      <c r="W248" s="119">
        <v>4.33059633938745E-05</v>
      </c>
      <c r="X248" s="119">
        <v>67.5</v>
      </c>
    </row>
    <row r="249" spans="1:24" s="119" customFormat="1" ht="12.75" hidden="1">
      <c r="A249" s="119">
        <v>1959</v>
      </c>
      <c r="B249" s="119">
        <v>95.26000213623047</v>
      </c>
      <c r="C249" s="119">
        <v>107.66000366210938</v>
      </c>
      <c r="D249" s="119">
        <v>9.162501335144043</v>
      </c>
      <c r="E249" s="119">
        <v>9.632161140441895</v>
      </c>
      <c r="F249" s="119">
        <v>20.367129285492805</v>
      </c>
      <c r="G249" s="119" t="s">
        <v>58</v>
      </c>
      <c r="H249" s="119">
        <v>25.085071745936844</v>
      </c>
      <c r="I249" s="119">
        <v>52.84507388216731</v>
      </c>
      <c r="J249" s="119" t="s">
        <v>61</v>
      </c>
      <c r="K249" s="119">
        <v>1.4744137221618272</v>
      </c>
      <c r="L249" s="119">
        <v>0.09564338153995344</v>
      </c>
      <c r="M249" s="119">
        <v>0.35214998905254574</v>
      </c>
      <c r="N249" s="119">
        <v>-0.11069578397948948</v>
      </c>
      <c r="O249" s="119">
        <v>0.05870906592520698</v>
      </c>
      <c r="P249" s="119">
        <v>0.0027431526542332253</v>
      </c>
      <c r="Q249" s="119">
        <v>0.007416173489042623</v>
      </c>
      <c r="R249" s="119">
        <v>-0.0017014596488248179</v>
      </c>
      <c r="S249" s="119">
        <v>0.0007266543898780738</v>
      </c>
      <c r="T249" s="119">
        <v>4.0192982136978215E-05</v>
      </c>
      <c r="U249" s="119">
        <v>0.0001710505387802318</v>
      </c>
      <c r="V249" s="119">
        <v>-6.283558210006286E-05</v>
      </c>
      <c r="W249" s="119">
        <v>4.390355046501553E-05</v>
      </c>
      <c r="X249" s="119">
        <v>67.5</v>
      </c>
    </row>
    <row r="250" s="119" customFormat="1" ht="12.75" hidden="1">
      <c r="A250" s="119" t="s">
        <v>145</v>
      </c>
    </row>
    <row r="251" spans="1:24" s="119" customFormat="1" ht="12.75" hidden="1">
      <c r="A251" s="119">
        <v>1958</v>
      </c>
      <c r="B251" s="119">
        <v>43.96</v>
      </c>
      <c r="C251" s="119">
        <v>57.96</v>
      </c>
      <c r="D251" s="119">
        <v>9.483010924308973</v>
      </c>
      <c r="E251" s="119">
        <v>10.555559421130551</v>
      </c>
      <c r="F251" s="119">
        <v>4.05498382674786</v>
      </c>
      <c r="G251" s="119" t="s">
        <v>59</v>
      </c>
      <c r="H251" s="119">
        <v>33.68363105837814</v>
      </c>
      <c r="I251" s="119">
        <v>10.143631058378137</v>
      </c>
      <c r="J251" s="119" t="s">
        <v>73</v>
      </c>
      <c r="K251" s="119">
        <v>5.556765900678775</v>
      </c>
      <c r="M251" s="119" t="s">
        <v>68</v>
      </c>
      <c r="N251" s="119">
        <v>3.079256205941501</v>
      </c>
      <c r="X251" s="119">
        <v>67.5</v>
      </c>
    </row>
    <row r="252" spans="1:24" s="119" customFormat="1" ht="12.75" hidden="1">
      <c r="A252" s="119">
        <v>1957</v>
      </c>
      <c r="B252" s="119">
        <v>109.18000030517578</v>
      </c>
      <c r="C252" s="119">
        <v>113.27999877929688</v>
      </c>
      <c r="D252" s="119">
        <v>8.552041053771973</v>
      </c>
      <c r="E252" s="119">
        <v>9.116228103637695</v>
      </c>
      <c r="F252" s="119">
        <v>6.389495177728683</v>
      </c>
      <c r="G252" s="119" t="s">
        <v>56</v>
      </c>
      <c r="H252" s="119">
        <v>-23.907860187036604</v>
      </c>
      <c r="I252" s="119">
        <v>17.772140118139173</v>
      </c>
      <c r="J252" s="119" t="s">
        <v>62</v>
      </c>
      <c r="K252" s="119">
        <v>2.1931586908221843</v>
      </c>
      <c r="L252" s="119">
        <v>0.6782178755761811</v>
      </c>
      <c r="M252" s="119">
        <v>0.5192014737287547</v>
      </c>
      <c r="N252" s="119">
        <v>0.09495147857546458</v>
      </c>
      <c r="O252" s="119">
        <v>0.08808129301912651</v>
      </c>
      <c r="P252" s="119">
        <v>0.01945600399137342</v>
      </c>
      <c r="Q252" s="119">
        <v>0.010721488667677399</v>
      </c>
      <c r="R252" s="119">
        <v>0.0014614770125790922</v>
      </c>
      <c r="S252" s="119">
        <v>0.0011556702063801134</v>
      </c>
      <c r="T252" s="119">
        <v>0.0002863372815207554</v>
      </c>
      <c r="U252" s="119">
        <v>0.0002344932746750118</v>
      </c>
      <c r="V252" s="119">
        <v>5.425245076314047E-05</v>
      </c>
      <c r="W252" s="119">
        <v>7.207232514778317E-05</v>
      </c>
      <c r="X252" s="119">
        <v>67.5</v>
      </c>
    </row>
    <row r="253" spans="1:24" s="119" customFormat="1" ht="12.75" hidden="1">
      <c r="A253" s="119">
        <v>1960</v>
      </c>
      <c r="B253" s="119">
        <v>124.45999908447266</v>
      </c>
      <c r="C253" s="119">
        <v>139.86000061035156</v>
      </c>
      <c r="D253" s="119">
        <v>8.637635231018066</v>
      </c>
      <c r="E253" s="119">
        <v>8.946562767028809</v>
      </c>
      <c r="F253" s="119">
        <v>19.14847247802752</v>
      </c>
      <c r="G253" s="119" t="s">
        <v>57</v>
      </c>
      <c r="H253" s="119">
        <v>-4.193155149561562</v>
      </c>
      <c r="I253" s="119">
        <v>52.76684393491109</v>
      </c>
      <c r="J253" s="119" t="s">
        <v>60</v>
      </c>
      <c r="K253" s="119">
        <v>1.4631874714862971</v>
      </c>
      <c r="L253" s="119">
        <v>0.0036908552798834288</v>
      </c>
      <c r="M253" s="119">
        <v>-0.34197118737375853</v>
      </c>
      <c r="N253" s="119">
        <v>-0.0009818805493942663</v>
      </c>
      <c r="O253" s="119">
        <v>0.059468188327868356</v>
      </c>
      <c r="P253" s="119">
        <v>0.0004219346690325995</v>
      </c>
      <c r="Q253" s="119">
        <v>-0.0068475116303602325</v>
      </c>
      <c r="R253" s="119">
        <v>-7.88958146084329E-05</v>
      </c>
      <c r="S253" s="119">
        <v>0.0008360197532756748</v>
      </c>
      <c r="T253" s="119">
        <v>3.0030809407355907E-05</v>
      </c>
      <c r="U253" s="119">
        <v>-0.00013500238948149331</v>
      </c>
      <c r="V253" s="119">
        <v>-6.208868090717455E-06</v>
      </c>
      <c r="W253" s="119">
        <v>5.376006441704928E-05</v>
      </c>
      <c r="X253" s="119">
        <v>67.5</v>
      </c>
    </row>
    <row r="254" spans="1:24" s="119" customFormat="1" ht="12.75" hidden="1">
      <c r="A254" s="119">
        <v>1959</v>
      </c>
      <c r="B254" s="119">
        <v>101.37999725341797</v>
      </c>
      <c r="C254" s="119">
        <v>111.18000030517578</v>
      </c>
      <c r="D254" s="119">
        <v>9.110154151916504</v>
      </c>
      <c r="E254" s="119">
        <v>9.649977684020996</v>
      </c>
      <c r="F254" s="119">
        <v>20.150055522742395</v>
      </c>
      <c r="G254" s="119" t="s">
        <v>58</v>
      </c>
      <c r="H254" s="119">
        <v>18.71580071562586</v>
      </c>
      <c r="I254" s="119">
        <v>52.59579796904383</v>
      </c>
      <c r="J254" s="119" t="s">
        <v>61</v>
      </c>
      <c r="K254" s="119">
        <v>1.633715846288581</v>
      </c>
      <c r="L254" s="119">
        <v>0.67820783270202</v>
      </c>
      <c r="M254" s="119">
        <v>0.3906736199544224</v>
      </c>
      <c r="N254" s="119">
        <v>-0.09494640169197373</v>
      </c>
      <c r="O254" s="119">
        <v>0.06497575514699622</v>
      </c>
      <c r="P254" s="119">
        <v>0.019451428288107964</v>
      </c>
      <c r="Q254" s="119">
        <v>0.008249963861933957</v>
      </c>
      <c r="R254" s="119">
        <v>-0.0014593459181202995</v>
      </c>
      <c r="S254" s="119">
        <v>0.0007979001178390274</v>
      </c>
      <c r="T254" s="119">
        <v>0.00028475812415984796</v>
      </c>
      <c r="U254" s="119">
        <v>0.00019173275855236037</v>
      </c>
      <c r="V254" s="119">
        <v>-5.3895995870185495E-05</v>
      </c>
      <c r="W254" s="119">
        <v>4.800286997755956E-05</v>
      </c>
      <c r="X254" s="119">
        <v>67.5</v>
      </c>
    </row>
    <row r="255" s="119" customFormat="1" ht="12.75" hidden="1">
      <c r="A255" s="119" t="s">
        <v>151</v>
      </c>
    </row>
    <row r="256" spans="1:24" s="119" customFormat="1" ht="12.75" hidden="1">
      <c r="A256" s="119">
        <v>1958</v>
      </c>
      <c r="B256" s="119">
        <v>58.44</v>
      </c>
      <c r="C256" s="119">
        <v>68.34</v>
      </c>
      <c r="D256" s="119">
        <v>9.362715882548212</v>
      </c>
      <c r="E256" s="119">
        <v>10.607647588359187</v>
      </c>
      <c r="F256" s="119">
        <v>8.556952988522267</v>
      </c>
      <c r="G256" s="119" t="s">
        <v>59</v>
      </c>
      <c r="H256" s="119">
        <v>30.753662794304446</v>
      </c>
      <c r="I256" s="119">
        <v>21.693662794304444</v>
      </c>
      <c r="J256" s="119" t="s">
        <v>73</v>
      </c>
      <c r="K256" s="119">
        <v>3.8534996481056845</v>
      </c>
      <c r="M256" s="119" t="s">
        <v>68</v>
      </c>
      <c r="N256" s="119">
        <v>2.2234814708851887</v>
      </c>
      <c r="X256" s="119">
        <v>67.5</v>
      </c>
    </row>
    <row r="257" spans="1:24" s="119" customFormat="1" ht="12.75" hidden="1">
      <c r="A257" s="119">
        <v>1957</v>
      </c>
      <c r="B257" s="119">
        <v>113.5199966430664</v>
      </c>
      <c r="C257" s="119">
        <v>119.41999816894531</v>
      </c>
      <c r="D257" s="119">
        <v>8.796170234680176</v>
      </c>
      <c r="E257" s="119">
        <v>9.223341941833496</v>
      </c>
      <c r="F257" s="119">
        <v>9.479372949929935</v>
      </c>
      <c r="G257" s="119" t="s">
        <v>56</v>
      </c>
      <c r="H257" s="119">
        <v>-20.380578000994674</v>
      </c>
      <c r="I257" s="119">
        <v>25.639418642071735</v>
      </c>
      <c r="J257" s="119" t="s">
        <v>62</v>
      </c>
      <c r="K257" s="119">
        <v>1.7716488447582466</v>
      </c>
      <c r="L257" s="119">
        <v>0.7264816254516605</v>
      </c>
      <c r="M257" s="119">
        <v>0.4194145178570304</v>
      </c>
      <c r="N257" s="119">
        <v>0.07417268817662274</v>
      </c>
      <c r="O257" s="119">
        <v>0.0711526067993043</v>
      </c>
      <c r="P257" s="119">
        <v>0.02084051321099999</v>
      </c>
      <c r="Q257" s="119">
        <v>0.008660884070997861</v>
      </c>
      <c r="R257" s="119">
        <v>0.0011416491648714364</v>
      </c>
      <c r="S257" s="119">
        <v>0.0009335618641427435</v>
      </c>
      <c r="T257" s="119">
        <v>0.0003067021389072098</v>
      </c>
      <c r="U257" s="119">
        <v>0.0001894262767246617</v>
      </c>
      <c r="V257" s="119">
        <v>4.2379556592218585E-05</v>
      </c>
      <c r="W257" s="119">
        <v>5.8221460118402055E-05</v>
      </c>
      <c r="X257" s="119">
        <v>67.5</v>
      </c>
    </row>
    <row r="258" spans="1:24" s="119" customFormat="1" ht="12.75" hidden="1">
      <c r="A258" s="119">
        <v>1960</v>
      </c>
      <c r="B258" s="119">
        <v>131.13999938964844</v>
      </c>
      <c r="C258" s="119">
        <v>134.83999633789062</v>
      </c>
      <c r="D258" s="119">
        <v>8.267376899719238</v>
      </c>
      <c r="E258" s="119">
        <v>8.791141510009766</v>
      </c>
      <c r="F258" s="119">
        <v>21.164755867675005</v>
      </c>
      <c r="G258" s="119" t="s">
        <v>57</v>
      </c>
      <c r="H258" s="119">
        <v>-2.6878205282382623</v>
      </c>
      <c r="I258" s="119">
        <v>60.952178861410175</v>
      </c>
      <c r="J258" s="119" t="s">
        <v>60</v>
      </c>
      <c r="K258" s="119">
        <v>1.2909595749794829</v>
      </c>
      <c r="L258" s="119">
        <v>0.003953350018628921</v>
      </c>
      <c r="M258" s="119">
        <v>-0.302332382324106</v>
      </c>
      <c r="N258" s="119">
        <v>-0.0007670073642735647</v>
      </c>
      <c r="O258" s="119">
        <v>0.05236951588219509</v>
      </c>
      <c r="P258" s="119">
        <v>0.0004520219315920946</v>
      </c>
      <c r="Q258" s="119">
        <v>-0.006083437925780259</v>
      </c>
      <c r="R258" s="119">
        <v>-6.162236085232364E-05</v>
      </c>
      <c r="S258" s="119">
        <v>0.0007282069253159832</v>
      </c>
      <c r="T258" s="119">
        <v>3.217533525041357E-05</v>
      </c>
      <c r="U258" s="119">
        <v>-0.00012196004641983482</v>
      </c>
      <c r="V258" s="119">
        <v>-4.847928722591371E-06</v>
      </c>
      <c r="W258" s="119">
        <v>4.659812454550405E-05</v>
      </c>
      <c r="X258" s="119">
        <v>67.5</v>
      </c>
    </row>
    <row r="259" spans="1:24" s="119" customFormat="1" ht="12.75" hidden="1">
      <c r="A259" s="119">
        <v>1959</v>
      </c>
      <c r="B259" s="119">
        <v>111.58000183105469</v>
      </c>
      <c r="C259" s="119">
        <v>119.58000183105469</v>
      </c>
      <c r="D259" s="119">
        <v>8.888555526733398</v>
      </c>
      <c r="E259" s="119">
        <v>9.548510551452637</v>
      </c>
      <c r="F259" s="119">
        <v>20.690194994742892</v>
      </c>
      <c r="G259" s="119" t="s">
        <v>58</v>
      </c>
      <c r="H259" s="119">
        <v>11.295817963346849</v>
      </c>
      <c r="I259" s="119">
        <v>55.37581979440154</v>
      </c>
      <c r="J259" s="119" t="s">
        <v>61</v>
      </c>
      <c r="K259" s="119">
        <v>1.2133272455945356</v>
      </c>
      <c r="L259" s="119">
        <v>0.7264708687500945</v>
      </c>
      <c r="M259" s="119">
        <v>0.2906951468247722</v>
      </c>
      <c r="N259" s="119">
        <v>-0.07416872232315763</v>
      </c>
      <c r="O259" s="119">
        <v>0.04816769934926225</v>
      </c>
      <c r="P259" s="119">
        <v>0.020835610551918675</v>
      </c>
      <c r="Q259" s="119">
        <v>0.006164632665004694</v>
      </c>
      <c r="R259" s="119">
        <v>-0.0011399848684498554</v>
      </c>
      <c r="S259" s="119">
        <v>0.0005841681505384526</v>
      </c>
      <c r="T259" s="119">
        <v>0.00030500975363384844</v>
      </c>
      <c r="U259" s="119">
        <v>0.00014494157923466907</v>
      </c>
      <c r="V259" s="119">
        <v>-4.210135869605317E-05</v>
      </c>
      <c r="W259" s="119">
        <v>3.490491666170218E-05</v>
      </c>
      <c r="X259" s="119">
        <v>67.5</v>
      </c>
    </row>
    <row r="260" spans="1:14" s="119" customFormat="1" ht="12.75">
      <c r="A260" s="119" t="s">
        <v>157</v>
      </c>
      <c r="E260" s="120" t="s">
        <v>106</v>
      </c>
      <c r="F260" s="120">
        <f>MIN(F231:F259)</f>
        <v>4.05498382674786</v>
      </c>
      <c r="G260" s="120"/>
      <c r="H260" s="120"/>
      <c r="I260" s="121"/>
      <c r="J260" s="121" t="s">
        <v>158</v>
      </c>
      <c r="K260" s="120">
        <f>AVERAGE(K258,K253,K248,K243,K238,K233)</f>
        <v>1.38035081207412</v>
      </c>
      <c r="L260" s="120">
        <f>AVERAGE(L258,L253,L248,L243,L238,L233)</f>
        <v>0.002846061744671422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23.487265626395157</v>
      </c>
      <c r="G261" s="120"/>
      <c r="H261" s="120"/>
      <c r="I261" s="121"/>
      <c r="J261" s="121" t="s">
        <v>159</v>
      </c>
      <c r="K261" s="120">
        <f>AVERAGE(K259,K254,K249,K244,K239,K234)</f>
        <v>1.4224657391808462</v>
      </c>
      <c r="L261" s="120">
        <f>AVERAGE(L259,L254,L249,L244,L239,L234)</f>
        <v>0.522921478593109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0.862719257546325</v>
      </c>
      <c r="L262" s="120">
        <f>ABS(L260/$H$33)</f>
        <v>0.007905727068531728</v>
      </c>
      <c r="M262" s="121" t="s">
        <v>111</v>
      </c>
      <c r="N262" s="120">
        <f>K262+L262+L263+K263</f>
        <v>2.005670078724667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0.8082191699891171</v>
      </c>
      <c r="L263" s="120">
        <f>ABS(L261/$H$34)</f>
        <v>0.3268259241206931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2005-01-10T06:10:18Z</dcterms:modified>
  <cp:category/>
  <cp:version/>
  <cp:contentType/>
  <cp:contentStatus/>
</cp:coreProperties>
</file>