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config'!$A$1:$K$31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<sst xmlns="http://schemas.openxmlformats.org/spreadsheetml/2006/main" count="713" uniqueCount="168">
  <si>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</si>
  <si>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</si>
  <si>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</si>
  <si>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</si>
  <si>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</si>
  <si>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</si>
  <si>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</si>
  <si>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</si>
  <si>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</si>
  <si>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</si>
  <si>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</si>
  <si>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</si>
  <si>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</si>
  <si>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</si>
  <si>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</si>
  <si>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</si>
  <si>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</si>
  <si>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</si>
  <si>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</si>
  <si>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</si>
  <si>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</si>
  <si>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</si>
  <si>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</si>
  <si>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</si>
  <si>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</si>
  <si>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</si>
  <si>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</si>
  <si>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</si>
  <si>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</si>
  <si>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</si>
  <si>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</si>
  <si>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</si>
  <si>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</si>
  <si>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</si>
  <si>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</si>
  <si>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</si>
  <si>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</si>
  <si>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</si>
  <si>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</si>
  <si>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</si>
  <si>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</si>
  <si>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</si>
  <si>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</si>
  <si>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</si>
  <si>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</si>
  <si>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</si>
  <si>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</si>
  <si>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</si>
  <si>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</si>
  <si>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</si>
  <si>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</si>
  <si>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</si>
  <si>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</si>
  <si>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</si>
  <si>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</si>
  <si>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</si>
  <si>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</si>
  <si>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</si>
  <si>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</si>
  <si>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</si>
  <si>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</si>
  <si>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</si>
  <si>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</si>
  <si>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</si>
  <si>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</si>
  <si>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</si>
  <si>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</si>
  <si>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</si>
  <si>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</si>
  <si>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</si>
  <si>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</si>
  <si>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</si>
  <si>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</si>
  <si>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</si>
  <si>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</si>
  <si>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</si>
  <si>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</si>
  <si>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</si>
  <si>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</si>
  <si>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</si>
  <si>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</si>
  <si>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</si>
  <si>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</si>
  <si>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</si>
  <si>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</si>
  <si>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</si>
  <si>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</si>
  <si>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</si>
  <si>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</si>
  <si>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</si>
  <si>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</si>
  <si>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</si>
  <si>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</si>
  <si>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</si>
  <si>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</si>
  <si>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</si>
  <si>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</si>
  <si>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</si>
  <si>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</si>
  <si>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</si>
  <si>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</si>
  <si>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</si>
  <si>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</si>
  <si>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</si>
  <si>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</si>
  <si>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</si>
  <si>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</si>
  <si>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</si>
  <si>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</si>
  <si>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</si>
  <si>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</si>
  <si>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</si>
  <si>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</si>
  <si>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</si>
  <si>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</si>
  <si>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</si>
  <si>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</si>
  <si>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</si>
  <si>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</si>
  <si>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</si>
  <si>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</si>
  <si>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</si>
  <si>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</si>
  <si>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</si>
  <si>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</si>
  <si>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</si>
  <si>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</si>
  <si>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</si>
  <si>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</si>
  <si>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</si>
  <si>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</si>
  <si>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</si>
  <si>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</si>
  <si>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</si>
  <si>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</si>
  <si>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</si>
  <si>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</si>
  <si>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</si>
  <si>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</si>
  <si>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</si>
  <si>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</si>
  <si>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</si>
  <si>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</si>
  <si>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</si>
  <si>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</si>
  <si>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</si>
  <si>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</si>
  <si>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</si>
  <si>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</si>
  <si>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</si>
  <si>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</si>
  <si>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</si>
  <si>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</si>
  <si>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</si>
  <si>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</si>
  <si>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</si>
  <si>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</si>
  <si>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</si>
  <si>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</si>
  <si>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</si>
  <si>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 xml:space="preserve"> </t>
  </si>
  <si>
    <t>calculation-build with 0.94</t>
  </si>
  <si>
    <t>PS = 0.94 montiert</t>
  </si>
  <si>
    <t>Cas 3</t>
  </si>
  <si>
    <t>Achtung mit 0.94 PS bauen</t>
  </si>
  <si>
    <t>AP 457    PS 0.94</t>
  </si>
  <si>
    <t>Warmfeldmessung ohne Verschaltungsbox vor dem Löten durchführen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</si>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</sst>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9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85.98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92.92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90.83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84.12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20.379844668633236</v>
      </c>
      <c r="C41" s="2">
        <f aca="true" t="shared" si="0" ref="C41:C55">($B$41*H41+$B$42*J41+$B$43*L41+$B$44*N41+$B$45*P41+$B$46*R41+$B$47*T41+$B$48*V41)/100</f>
        <v>7.74363723325014E-09</v>
      </c>
      <c r="D41" s="2">
        <f aca="true" t="shared" si="1" ref="D41:D55">($B$41*I41+$B$42*K41+$B$43*M41+$B$44*O41+$B$45*Q41+$B$46*S41+$B$47*U41+$B$48*W41)/100</f>
        <v>-3.868540077064143E-08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1.0782203521501081</v>
      </c>
      <c r="C42" s="2">
        <f t="shared" si="0"/>
        <v>-1.6510053696422573E-10</v>
      </c>
      <c r="D42" s="2">
        <f t="shared" si="1"/>
        <v>-6.15373797669944E-08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8.26622910969915</v>
      </c>
      <c r="C43" s="2">
        <f t="shared" si="0"/>
        <v>-0.09574083917278388</v>
      </c>
      <c r="D43" s="2">
        <f t="shared" si="1"/>
        <v>-0.46554707657759414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-1.3639111095144791</v>
      </c>
      <c r="C44" s="2">
        <f t="shared" si="0"/>
        <v>-0.0030769792169212918</v>
      </c>
      <c r="D44" s="2">
        <f t="shared" si="1"/>
        <v>-0.5657559619022011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20.379844668633236</v>
      </c>
      <c r="C45" s="2">
        <f t="shared" si="0"/>
        <v>0.021411474239297693</v>
      </c>
      <c r="D45" s="2">
        <f t="shared" si="1"/>
        <v>-0.11046256550470554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1.0782203521501081</v>
      </c>
      <c r="C46" s="2">
        <f t="shared" si="0"/>
        <v>-0.0011458745723622213</v>
      </c>
      <c r="D46" s="2">
        <f t="shared" si="1"/>
        <v>-0.11081985502085892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8.26622910969915</v>
      </c>
      <c r="C47" s="2">
        <f t="shared" si="0"/>
        <v>-0.004046431988789729</v>
      </c>
      <c r="D47" s="2">
        <f t="shared" si="1"/>
        <v>-0.0186547208819592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-1.3639111095144791</v>
      </c>
      <c r="C48" s="2">
        <f t="shared" si="0"/>
        <v>-0.00035211778652420285</v>
      </c>
      <c r="D48" s="2">
        <f t="shared" si="1"/>
        <v>-0.016226309316776714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0.0003821433382939851</v>
      </c>
      <c r="D49" s="2">
        <f t="shared" si="1"/>
        <v>-0.002291973632722573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-9.213279884927855E-05</v>
      </c>
      <c r="D50" s="2">
        <f t="shared" si="1"/>
        <v>-0.0017034584594800776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-6.948721962976334E-05</v>
      </c>
      <c r="D51" s="2">
        <f t="shared" si="1"/>
        <v>-0.0002406386720493517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-2.5082422682328088E-05</v>
      </c>
      <c r="D52" s="2">
        <f t="shared" si="1"/>
        <v>-0.0002375161714846586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4.3582056539999725E-06</v>
      </c>
      <c r="D53" s="2">
        <f t="shared" si="1"/>
        <v>-5.0638606708076186E-05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-7.271912326034259E-06</v>
      </c>
      <c r="D54" s="2">
        <f t="shared" si="1"/>
        <v>-6.28929324511587E-05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-4.830543415802742E-06</v>
      </c>
      <c r="D55" s="2">
        <f t="shared" si="1"/>
        <v>-1.4850787136892792E-05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159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112</v>
      </c>
      <c r="L32" s="104"/>
      <c r="M32" s="101" t="s">
        <v>104</v>
      </c>
      <c r="N32" s="101">
        <f>MIN(N3:N31)</f>
        <v>0</v>
      </c>
      <c r="O32" s="101"/>
      <c r="P32" s="101"/>
      <c r="Q32" s="114"/>
      <c r="R32" s="114" t="s">
        <v>102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106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107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105</v>
      </c>
      <c r="N33" s="101">
        <f>MAX(N3:N31)</f>
        <v>0</v>
      </c>
      <c r="O33" s="101"/>
      <c r="P33" s="101"/>
      <c r="Q33" s="114"/>
      <c r="R33" s="114" t="s">
        <v>103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108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111</v>
      </c>
      <c r="L34" s="107"/>
      <c r="M34" s="101"/>
      <c r="N34" s="101"/>
      <c r="O34" s="101"/>
      <c r="P34" s="101"/>
      <c r="Q34" s="101"/>
      <c r="R34" s="114" t="s">
        <v>110</v>
      </c>
      <c r="S34" s="101" t="e">
        <f>ABS(S32/$G$33)</f>
        <v>#DIV/0!</v>
      </c>
      <c r="T34" s="101" t="e">
        <f>ABS(T32/$H$33)</f>
        <v>#DIV/0!</v>
      </c>
      <c r="U34" s="114" t="s">
        <v>109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3" sqref="F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1.0025</v>
      </c>
      <c r="I2" s="28" t="s">
        <v>161</v>
      </c>
    </row>
    <row r="3" spans="1:9" s="33" customFormat="1" ht="13.5" thickBot="1">
      <c r="A3" s="30">
        <v>443</v>
      </c>
      <c r="B3" s="31">
        <v>105.00333333333333</v>
      </c>
      <c r="C3" s="31">
        <v>124.43666666666668</v>
      </c>
      <c r="D3" s="31">
        <v>8.941664009286486</v>
      </c>
      <c r="E3" s="31">
        <v>9.36050888878001</v>
      </c>
      <c r="F3" s="32" t="s">
        <v>69</v>
      </c>
      <c r="H3" s="34">
        <v>0.0625</v>
      </c>
      <c r="I3" s="33" t="s">
        <v>160</v>
      </c>
    </row>
    <row r="4" spans="1:9" ht="16.5" customHeight="1">
      <c r="A4" s="35">
        <v>1680</v>
      </c>
      <c r="B4" s="36">
        <v>84.12</v>
      </c>
      <c r="C4" s="36">
        <v>85.98666666666668</v>
      </c>
      <c r="D4" s="36">
        <v>9.305963369348982</v>
      </c>
      <c r="E4" s="36">
        <v>9.845497998060496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1678</v>
      </c>
      <c r="B5" s="41">
        <v>92.92</v>
      </c>
      <c r="C5" s="41">
        <v>101.72</v>
      </c>
      <c r="D5" s="41">
        <v>8.920690568934607</v>
      </c>
      <c r="E5" s="41">
        <v>9.219484950750031</v>
      </c>
      <c r="F5" s="37" t="s">
        <v>71</v>
      </c>
      <c r="I5" s="120">
        <v>2964</v>
      </c>
    </row>
    <row r="6" spans="1:6" s="33" customFormat="1" ht="13.5" thickBot="1">
      <c r="A6" s="42">
        <v>1679</v>
      </c>
      <c r="B6" s="43">
        <v>90.83666666666666</v>
      </c>
      <c r="C6" s="43">
        <v>101.87</v>
      </c>
      <c r="D6" s="43">
        <v>8.702896331778549</v>
      </c>
      <c r="E6" s="43">
        <v>8.974774561324512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4" ht="24" customHeight="1">
      <c r="A9" s="121" t="s">
        <v>113</v>
      </c>
      <c r="B9" s="122"/>
      <c r="C9" s="46" t="s">
        <v>158</v>
      </c>
      <c r="D9" s="118" t="s">
        <v>164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100</v>
      </c>
      <c r="E11" s="50" t="s">
        <v>167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3" t="s">
        <v>165</v>
      </c>
      <c r="B13" s="123"/>
      <c r="C13" s="123"/>
      <c r="D13" s="123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162</v>
      </c>
      <c r="B15" s="54"/>
      <c r="C15" s="54"/>
      <c r="D15" s="54"/>
      <c r="E15" s="54"/>
      <c r="F15" s="120">
        <v>2984</v>
      </c>
      <c r="K15" s="120">
        <v>2956</v>
      </c>
    </row>
    <row r="16" ht="12.75">
      <c r="A16" s="55" t="s">
        <v>101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20.379844668633236</v>
      </c>
      <c r="C19" s="61">
        <v>106.99984466863319</v>
      </c>
      <c r="D19" s="62">
        <v>41.90436859221026</v>
      </c>
      <c r="K19" s="63" t="s">
        <v>93</v>
      </c>
    </row>
    <row r="20" spans="1:11" ht="12.75">
      <c r="A20" s="60" t="s">
        <v>57</v>
      </c>
      <c r="B20" s="61">
        <v>1.0782203521501081</v>
      </c>
      <c r="C20" s="61">
        <v>96.49822035215006</v>
      </c>
      <c r="D20" s="62">
        <v>36.213607391485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8.26622910969915</v>
      </c>
      <c r="C21" s="61">
        <v>101.60289577636576</v>
      </c>
      <c r="D21" s="62">
        <v>37.20163007347625</v>
      </c>
      <c r="F21" s="39" t="s">
        <v>96</v>
      </c>
    </row>
    <row r="22" spans="1:11" ht="16.5" thickBot="1">
      <c r="A22" s="66" t="s">
        <v>59</v>
      </c>
      <c r="B22" s="67">
        <v>-1.3639111095144791</v>
      </c>
      <c r="C22" s="67">
        <v>106.1394222238188</v>
      </c>
      <c r="D22" s="68">
        <v>39.905096861127404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33.883878551081736</v>
      </c>
      <c r="I23" s="120">
        <v>3297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-0.09574083917278388</v>
      </c>
      <c r="C27" s="77">
        <v>-0.0030769792169212918</v>
      </c>
      <c r="D27" s="77">
        <v>0.021411474239297693</v>
      </c>
      <c r="E27" s="77">
        <v>-0.0011458745723622213</v>
      </c>
      <c r="F27" s="77">
        <v>-0.004046431988789729</v>
      </c>
      <c r="G27" s="77">
        <v>-0.00035211778652420285</v>
      </c>
      <c r="H27" s="77">
        <v>0.0003821433382939851</v>
      </c>
      <c r="I27" s="78">
        <v>-9.213279884927855E-05</v>
      </c>
    </row>
    <row r="28" spans="1:9" ht="13.5" thickBot="1">
      <c r="A28" s="79" t="s">
        <v>61</v>
      </c>
      <c r="B28" s="80">
        <v>-0.46554707657759414</v>
      </c>
      <c r="C28" s="80">
        <v>-0.5657559619022011</v>
      </c>
      <c r="D28" s="80">
        <v>-0.11046256550470554</v>
      </c>
      <c r="E28" s="80">
        <v>-0.11081985502085892</v>
      </c>
      <c r="F28" s="80">
        <v>-0.0186547208819592</v>
      </c>
      <c r="G28" s="80">
        <v>-0.016226309316776714</v>
      </c>
      <c r="H28" s="80">
        <v>-0.002291973632722573</v>
      </c>
      <c r="I28" s="81">
        <v>-0.0017034584594800776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1:12" ht="23.25">
      <c r="A31" s="119" t="s">
        <v>166</v>
      </c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112</v>
      </c>
      <c r="L32" s="104"/>
      <c r="M32" s="98" t="s">
        <v>104</v>
      </c>
      <c r="N32" s="101">
        <f>MIN(N3:N31)</f>
        <v>0</v>
      </c>
      <c r="O32" s="101"/>
      <c r="P32" s="101"/>
      <c r="Q32" s="114"/>
      <c r="R32" s="114" t="s">
        <v>156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106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107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105</v>
      </c>
      <c r="N33" s="101">
        <f>MAX(N3:N31)</f>
        <v>0</v>
      </c>
      <c r="O33" s="101"/>
      <c r="P33" s="101"/>
      <c r="Q33" s="114"/>
      <c r="R33" s="114" t="s">
        <v>157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108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111</v>
      </c>
      <c r="L34" s="107"/>
      <c r="M34" s="98"/>
      <c r="N34" s="101"/>
      <c r="O34" s="101"/>
      <c r="P34" s="101"/>
      <c r="Q34" s="101"/>
      <c r="R34" s="114" t="s">
        <v>110</v>
      </c>
      <c r="S34" s="101" t="e">
        <f>ABS(S32/$G$33)</f>
        <v>#DIV/0!</v>
      </c>
      <c r="T34" s="101" t="e">
        <f>ABS(T32/$H$33)</f>
        <v>#DIV/0!</v>
      </c>
      <c r="U34" s="114" t="s">
        <v>109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443</v>
      </c>
      <c r="B39" s="88">
        <v>105.00333333333333</v>
      </c>
      <c r="C39" s="88">
        <v>124.43666666666668</v>
      </c>
      <c r="D39" s="88">
        <v>8.941664009286486</v>
      </c>
      <c r="E39" s="88">
        <v>9.36050888878001</v>
      </c>
      <c r="F39" s="89">
        <f>I39*D39/(23678+B39)*1000</f>
        <v>39.905096861127404</v>
      </c>
      <c r="G39" s="90" t="s">
        <v>59</v>
      </c>
      <c r="H39" s="91">
        <f>I39-B39+X39</f>
        <v>-1.3639111095144791</v>
      </c>
      <c r="I39" s="91">
        <f>(B39+C42-2*X39)*(23678+B39)*E42/((23678+C42)*D39+E42*(23678+B39))</f>
        <v>106.1394222238188</v>
      </c>
      <c r="J39" s="39" t="s">
        <v>73</v>
      </c>
      <c r="K39" s="39">
        <f>(K40*K40+L40*L40+M40*M40+N40*N40+O40*O40+P40*P40+Q40*Q40+R40*R40+S40*S40+T40*T40+U40*U40+V40*V40+W40*W40)</f>
        <v>0.5715686733006914</v>
      </c>
      <c r="M39" s="39" t="s">
        <v>68</v>
      </c>
      <c r="N39" s="39">
        <f>(K44*K44+L44*L44+M44*M44+N44*N44+O44*O44+P44*P44+Q44*Q44+R44*R44+S44*S44+T44*T44+U44*U44+V44*V44+W44*W44)</f>
        <v>0.4473777837740937</v>
      </c>
      <c r="X39" s="28">
        <f>(1-$H$2)*1000</f>
        <v>-2.4999999999999467</v>
      </c>
    </row>
    <row r="40" spans="1:24" ht="12.75">
      <c r="A40" s="85">
        <v>1680</v>
      </c>
      <c r="B40" s="88">
        <v>84.12</v>
      </c>
      <c r="C40" s="88">
        <v>85.98666666666668</v>
      </c>
      <c r="D40" s="88">
        <v>9.305963369348982</v>
      </c>
      <c r="E40" s="88">
        <v>9.845497998060496</v>
      </c>
      <c r="F40" s="89">
        <f>I40*D40/(23678+B40)*1000</f>
        <v>41.90436859221026</v>
      </c>
      <c r="G40" s="90" t="s">
        <v>56</v>
      </c>
      <c r="H40" s="91">
        <f>I40-B40+X40</f>
        <v>20.379844668633236</v>
      </c>
      <c r="I40" s="91">
        <f>(B40+C39-2*X40)*(23678+B40)*E39/((23678+C39)*D40+E39*(23678+B40))</f>
        <v>106.99984466863319</v>
      </c>
      <c r="J40" s="39" t="s">
        <v>62</v>
      </c>
      <c r="K40" s="72">
        <f aca="true" t="shared" si="0" ref="K40:W40">SQRT(K41*K41+K42*K42)</f>
        <v>0.4752897945416598</v>
      </c>
      <c r="L40" s="72">
        <f t="shared" si="0"/>
        <v>0.5657643292299244</v>
      </c>
      <c r="M40" s="72">
        <f t="shared" si="0"/>
        <v>0.11251857449764226</v>
      </c>
      <c r="N40" s="72">
        <f t="shared" si="0"/>
        <v>0.11082577901995445</v>
      </c>
      <c r="O40" s="72">
        <f t="shared" si="0"/>
        <v>0.019088536429587927</v>
      </c>
      <c r="P40" s="72">
        <f t="shared" si="0"/>
        <v>0.016230129419671967</v>
      </c>
      <c r="Q40" s="72">
        <f t="shared" si="0"/>
        <v>0.0023236128472914714</v>
      </c>
      <c r="R40" s="72">
        <f t="shared" si="0"/>
        <v>0.0017059481750035788</v>
      </c>
      <c r="S40" s="72">
        <f t="shared" si="0"/>
        <v>0.000250470445716756</v>
      </c>
      <c r="T40" s="72">
        <f t="shared" si="0"/>
        <v>0.0002388368892033739</v>
      </c>
      <c r="U40" s="72">
        <f t="shared" si="0"/>
        <v>5.0825804920903864E-05</v>
      </c>
      <c r="V40" s="72">
        <f t="shared" si="0"/>
        <v>6.331193932571913E-05</v>
      </c>
      <c r="W40" s="72">
        <f t="shared" si="0"/>
        <v>1.5616658678387502E-05</v>
      </c>
      <c r="X40" s="28">
        <f>(1-$H$2)*1000</f>
        <v>-2.4999999999999467</v>
      </c>
    </row>
    <row r="41" spans="1:24" ht="12.75">
      <c r="A41" s="85">
        <v>1678</v>
      </c>
      <c r="B41" s="88">
        <v>92.92</v>
      </c>
      <c r="C41" s="88">
        <v>101.72</v>
      </c>
      <c r="D41" s="88">
        <v>8.920690568934607</v>
      </c>
      <c r="E41" s="88">
        <v>9.219484950750031</v>
      </c>
      <c r="F41" s="89">
        <f>I41*D41/(23678+B41)*1000</f>
        <v>36.213607391485</v>
      </c>
      <c r="G41" s="90" t="s">
        <v>57</v>
      </c>
      <c r="H41" s="91">
        <f>I41-B41+X41</f>
        <v>1.0782203521501081</v>
      </c>
      <c r="I41" s="91">
        <f>(B41+C40-2*X41)*(23678+B41)*E40/((23678+C40)*D41+E40*(23678+B41))</f>
        <v>96.49822035215006</v>
      </c>
      <c r="J41" s="39" t="s">
        <v>60</v>
      </c>
      <c r="K41" s="72">
        <f>'calcul config'!C43</f>
        <v>-0.09574083917278388</v>
      </c>
      <c r="L41" s="72">
        <f>'calcul config'!C44</f>
        <v>-0.0030769792169212918</v>
      </c>
      <c r="M41" s="72">
        <f>'calcul config'!C45</f>
        <v>0.021411474239297693</v>
      </c>
      <c r="N41" s="72">
        <f>'calcul config'!C46</f>
        <v>-0.0011458745723622213</v>
      </c>
      <c r="O41" s="72">
        <f>'calcul config'!C47</f>
        <v>-0.004046431988789729</v>
      </c>
      <c r="P41" s="72">
        <f>'calcul config'!C48</f>
        <v>-0.00035211778652420285</v>
      </c>
      <c r="Q41" s="72">
        <f>'calcul config'!C49</f>
        <v>0.0003821433382939851</v>
      </c>
      <c r="R41" s="72">
        <f>'calcul config'!C50</f>
        <v>-9.213279884927855E-05</v>
      </c>
      <c r="S41" s="72">
        <f>'calcul config'!C51</f>
        <v>-6.948721962976334E-05</v>
      </c>
      <c r="T41" s="72">
        <f>'calcul config'!C52</f>
        <v>-2.5082422682328088E-05</v>
      </c>
      <c r="U41" s="72">
        <f>'calcul config'!C53</f>
        <v>4.3582056539999725E-06</v>
      </c>
      <c r="V41" s="72">
        <f>'calcul config'!C54</f>
        <v>-7.271912326034259E-06</v>
      </c>
      <c r="W41" s="72">
        <f>'calcul config'!C55</f>
        <v>-4.830543415802742E-06</v>
      </c>
      <c r="X41" s="28">
        <f>(1-$H$2)*1000</f>
        <v>-2.4999999999999467</v>
      </c>
    </row>
    <row r="42" spans="1:24" ht="12.75">
      <c r="A42" s="85">
        <v>1679</v>
      </c>
      <c r="B42" s="88">
        <v>90.83666666666666</v>
      </c>
      <c r="C42" s="88">
        <v>101.87</v>
      </c>
      <c r="D42" s="88">
        <v>8.702896331778549</v>
      </c>
      <c r="E42" s="88">
        <v>8.974774561324512</v>
      </c>
      <c r="F42" s="89">
        <f>I42*D42/(23678+B42)*1000</f>
        <v>37.20163007347625</v>
      </c>
      <c r="G42" s="90" t="s">
        <v>58</v>
      </c>
      <c r="H42" s="91">
        <f>I42-B42+X42</f>
        <v>8.26622910969915</v>
      </c>
      <c r="I42" s="91">
        <f>(B42+C41-2*X42)*(23678+B42)*E41/((23678+C41)*D42+E41*(23678+B42))</f>
        <v>101.60289577636576</v>
      </c>
      <c r="J42" s="39" t="s">
        <v>61</v>
      </c>
      <c r="K42" s="72">
        <f>'calcul config'!D43</f>
        <v>-0.46554707657759414</v>
      </c>
      <c r="L42" s="72">
        <f>'calcul config'!D44</f>
        <v>-0.5657559619022011</v>
      </c>
      <c r="M42" s="72">
        <f>'calcul config'!D45</f>
        <v>-0.11046256550470554</v>
      </c>
      <c r="N42" s="72">
        <f>'calcul config'!D46</f>
        <v>-0.11081985502085892</v>
      </c>
      <c r="O42" s="72">
        <f>'calcul config'!D47</f>
        <v>-0.0186547208819592</v>
      </c>
      <c r="P42" s="72">
        <f>'calcul config'!D48</f>
        <v>-0.016226309316776714</v>
      </c>
      <c r="Q42" s="72">
        <f>'calcul config'!D49</f>
        <v>-0.002291973632722573</v>
      </c>
      <c r="R42" s="72">
        <f>'calcul config'!D50</f>
        <v>-0.0017034584594800776</v>
      </c>
      <c r="S42" s="72">
        <f>'calcul config'!D51</f>
        <v>-0.0002406386720493517</v>
      </c>
      <c r="T42" s="72">
        <f>'calcul config'!D52</f>
        <v>-0.0002375161714846586</v>
      </c>
      <c r="U42" s="72">
        <f>'calcul config'!D53</f>
        <v>-5.0638606708076186E-05</v>
      </c>
      <c r="V42" s="72">
        <f>'calcul config'!D54</f>
        <v>-6.28929324511587E-05</v>
      </c>
      <c r="W42" s="72">
        <f>'calcul config'!D55</f>
        <v>-1.4850787136892792E-05</v>
      </c>
      <c r="X42" s="28">
        <f>(1-$H$2)*1000</f>
        <v>-2.4999999999999467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90</v>
      </c>
      <c r="J44" s="39" t="s">
        <v>67</v>
      </c>
      <c r="K44" s="72">
        <f>K40/(K43*1.5)</f>
        <v>0.3168598630277732</v>
      </c>
      <c r="L44" s="72">
        <f>L40/(L43*1.5)</f>
        <v>0.5388231706951662</v>
      </c>
      <c r="M44" s="72">
        <f aca="true" t="shared" si="1" ref="M44:W44">M40/(M43*1.5)</f>
        <v>0.12502063833071364</v>
      </c>
      <c r="N44" s="72">
        <f t="shared" si="1"/>
        <v>0.14776770535993927</v>
      </c>
      <c r="O44" s="72">
        <f t="shared" si="1"/>
        <v>0.08483793968705747</v>
      </c>
      <c r="P44" s="72">
        <f t="shared" si="1"/>
        <v>0.1082008627978131</v>
      </c>
      <c r="Q44" s="72">
        <f t="shared" si="1"/>
        <v>0.015490752315276473</v>
      </c>
      <c r="R44" s="72">
        <f t="shared" si="1"/>
        <v>0.0037909959444523975</v>
      </c>
      <c r="S44" s="72">
        <f t="shared" si="1"/>
        <v>0.0033396059428900796</v>
      </c>
      <c r="T44" s="72">
        <f t="shared" si="1"/>
        <v>0.003184491856044985</v>
      </c>
      <c r="U44" s="72">
        <f t="shared" si="1"/>
        <v>0.0006776773989453848</v>
      </c>
      <c r="V44" s="72">
        <f t="shared" si="1"/>
        <v>0.0008441591910095883</v>
      </c>
      <c r="W44" s="72">
        <f t="shared" si="1"/>
        <v>0.00020822211571183333</v>
      </c>
      <c r="X44" s="72"/>
      <c r="Y44" s="72"/>
    </row>
    <row r="45" s="100" customFormat="1" ht="12.75"/>
    <row r="46" spans="1:24" s="100" customFormat="1" ht="12.75">
      <c r="A46" s="100">
        <v>1680</v>
      </c>
      <c r="B46" s="100">
        <v>90.6</v>
      </c>
      <c r="C46" s="100">
        <v>95.9</v>
      </c>
      <c r="D46" s="100">
        <v>9.222291987852461</v>
      </c>
      <c r="E46" s="100">
        <v>9.796841344152</v>
      </c>
      <c r="F46" s="100">
        <v>40.53006492110435</v>
      </c>
      <c r="G46" s="100" t="s">
        <v>59</v>
      </c>
      <c r="H46" s="100">
        <v>11.358078572297412</v>
      </c>
      <c r="I46" s="100">
        <v>104.45807857229735</v>
      </c>
      <c r="J46" s="100" t="s">
        <v>73</v>
      </c>
      <c r="K46" s="100">
        <v>0.5545462987098202</v>
      </c>
      <c r="M46" s="100" t="s">
        <v>68</v>
      </c>
      <c r="N46" s="100">
        <v>0.4309022529867743</v>
      </c>
      <c r="X46" s="100">
        <v>-2.4999999999999467</v>
      </c>
    </row>
    <row r="47" spans="1:24" s="100" customFormat="1" ht="12.75">
      <c r="A47" s="100">
        <v>443</v>
      </c>
      <c r="B47" s="100">
        <v>112.12000274658203</v>
      </c>
      <c r="C47" s="100">
        <v>129.22000122070312</v>
      </c>
      <c r="D47" s="100">
        <v>8.935772895812988</v>
      </c>
      <c r="E47" s="100">
        <v>9.283945083618164</v>
      </c>
      <c r="F47" s="100">
        <v>41.858612506318586</v>
      </c>
      <c r="G47" s="100" t="s">
        <v>56</v>
      </c>
      <c r="H47" s="100">
        <v>-3.177889536610227</v>
      </c>
      <c r="I47" s="100">
        <v>111.44211320997175</v>
      </c>
      <c r="J47" s="100" t="s">
        <v>62</v>
      </c>
      <c r="K47" s="100">
        <v>0.48698845104650773</v>
      </c>
      <c r="L47" s="100">
        <v>0.534441679206558</v>
      </c>
      <c r="M47" s="100">
        <v>0.1152880632645284</v>
      </c>
      <c r="N47" s="100">
        <v>0.13357276966810022</v>
      </c>
      <c r="O47" s="100">
        <v>0.019558740266574937</v>
      </c>
      <c r="P47" s="100">
        <v>0.015331409746302276</v>
      </c>
      <c r="Q47" s="100">
        <v>0.002380635120473008</v>
      </c>
      <c r="R47" s="100">
        <v>0.002055984676126721</v>
      </c>
      <c r="S47" s="100">
        <v>0.00025660078735365634</v>
      </c>
      <c r="T47" s="100">
        <v>0.00022557733953567694</v>
      </c>
      <c r="U47" s="100">
        <v>5.2038365439874635E-05</v>
      </c>
      <c r="V47" s="100">
        <v>7.629255941422212E-05</v>
      </c>
      <c r="W47" s="100">
        <v>1.6002771505401947E-05</v>
      </c>
      <c r="X47" s="100">
        <v>-2.4999999999999467</v>
      </c>
    </row>
    <row r="48" spans="1:24" s="100" customFormat="1" ht="12.75">
      <c r="A48" s="100">
        <v>1678</v>
      </c>
      <c r="B48" s="100">
        <v>97.4800033569336</v>
      </c>
      <c r="C48" s="100">
        <v>108.9800033569336</v>
      </c>
      <c r="D48" s="100">
        <v>8.723602294921875</v>
      </c>
      <c r="E48" s="100">
        <v>9.10243034362793</v>
      </c>
      <c r="F48" s="100">
        <v>43.80158495678775</v>
      </c>
      <c r="G48" s="100" t="s">
        <v>57</v>
      </c>
      <c r="H48" s="100">
        <v>19.397711496213997</v>
      </c>
      <c r="I48" s="100">
        <v>119.37771485314754</v>
      </c>
      <c r="J48" s="100" t="s">
        <v>60</v>
      </c>
      <c r="K48" s="100">
        <v>-0.3077551545329842</v>
      </c>
      <c r="L48" s="100">
        <v>0.0029091025304254846</v>
      </c>
      <c r="M48" s="100">
        <v>0.07386813435563455</v>
      </c>
      <c r="N48" s="100">
        <v>-0.0013817293354863667</v>
      </c>
      <c r="O48" s="100">
        <v>-0.01219592428148026</v>
      </c>
      <c r="P48" s="100">
        <v>0.000332784497231779</v>
      </c>
      <c r="Q48" s="100">
        <v>0.0015728398797625722</v>
      </c>
      <c r="R48" s="100">
        <v>-0.00011106589343564192</v>
      </c>
      <c r="S48" s="100">
        <v>-0.0001460572598474996</v>
      </c>
      <c r="T48" s="100">
        <v>2.3695064423520175E-05</v>
      </c>
      <c r="U48" s="100">
        <v>3.7363989662698E-05</v>
      </c>
      <c r="V48" s="100">
        <v>-8.764835771125561E-06</v>
      </c>
      <c r="W48" s="100">
        <v>-8.656148467032296E-06</v>
      </c>
      <c r="X48" s="100">
        <v>-2.4999999999999467</v>
      </c>
    </row>
    <row r="49" spans="1:24" s="100" customFormat="1" ht="12.75">
      <c r="A49" s="100">
        <v>1679</v>
      </c>
      <c r="B49" s="100">
        <v>101.9000015258789</v>
      </c>
      <c r="C49" s="100">
        <v>118.0999984741211</v>
      </c>
      <c r="D49" s="100">
        <v>8.597428321838379</v>
      </c>
      <c r="E49" s="100">
        <v>8.828639030456543</v>
      </c>
      <c r="F49" s="100">
        <v>40.13245453688074</v>
      </c>
      <c r="G49" s="100" t="s">
        <v>58</v>
      </c>
      <c r="H49" s="100">
        <v>6.6036288595781905</v>
      </c>
      <c r="I49" s="100">
        <v>111.00363038545704</v>
      </c>
      <c r="J49" s="100" t="s">
        <v>61</v>
      </c>
      <c r="K49" s="100">
        <v>0.3774182246673521</v>
      </c>
      <c r="L49" s="100">
        <v>0.5344337616539518</v>
      </c>
      <c r="M49" s="100">
        <v>0.08851461042169154</v>
      </c>
      <c r="N49" s="100">
        <v>-0.13356562290069557</v>
      </c>
      <c r="O49" s="100">
        <v>0.015290642620103974</v>
      </c>
      <c r="P49" s="100">
        <v>0.0153277976006801</v>
      </c>
      <c r="Q49" s="100">
        <v>0.0017870641537051746</v>
      </c>
      <c r="R49" s="100">
        <v>-0.002052982551261272</v>
      </c>
      <c r="S49" s="100">
        <v>0.0002109768729419325</v>
      </c>
      <c r="T49" s="100">
        <v>0.00022432940073463243</v>
      </c>
      <c r="U49" s="100">
        <v>3.622048804391979E-05</v>
      </c>
      <c r="V49" s="100">
        <v>-7.578741502306179E-05</v>
      </c>
      <c r="W49" s="100">
        <v>1.3459561269625357E-05</v>
      </c>
      <c r="X49" s="100">
        <v>-2.4999999999999467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114</v>
      </c>
    </row>
    <row r="56" spans="1:24" s="100" customFormat="1" ht="12.75" hidden="1">
      <c r="A56" s="100">
        <v>1680</v>
      </c>
      <c r="B56" s="100">
        <v>84.86</v>
      </c>
      <c r="C56" s="100">
        <v>88.36</v>
      </c>
      <c r="D56" s="100">
        <v>9.474803043457518</v>
      </c>
      <c r="E56" s="100">
        <v>9.949396474092556</v>
      </c>
      <c r="F56" s="100">
        <v>40.104947984957285</v>
      </c>
      <c r="G56" s="100" t="s">
        <v>59</v>
      </c>
      <c r="H56" s="100">
        <v>13.223437977836166</v>
      </c>
      <c r="I56" s="100">
        <v>100.58343797783611</v>
      </c>
      <c r="J56" s="100" t="s">
        <v>73</v>
      </c>
      <c r="K56" s="100">
        <v>0.25389015792321856</v>
      </c>
      <c r="M56" s="100" t="s">
        <v>68</v>
      </c>
      <c r="N56" s="100">
        <v>0.19696856875576824</v>
      </c>
      <c r="X56" s="100">
        <v>-2.4999999999999467</v>
      </c>
    </row>
    <row r="57" spans="1:24" s="100" customFormat="1" ht="12.75" hidden="1">
      <c r="A57" s="100">
        <v>1679</v>
      </c>
      <c r="B57" s="100">
        <v>99.77999877929688</v>
      </c>
      <c r="C57" s="100">
        <v>109.08000183105469</v>
      </c>
      <c r="D57" s="100">
        <v>8.695779800415039</v>
      </c>
      <c r="E57" s="100">
        <v>8.78651237487793</v>
      </c>
      <c r="F57" s="100">
        <v>37.699621311275344</v>
      </c>
      <c r="G57" s="100" t="s">
        <v>56</v>
      </c>
      <c r="H57" s="100">
        <v>0.8060179036476676</v>
      </c>
      <c r="I57" s="100">
        <v>103.08601668294449</v>
      </c>
      <c r="J57" s="100" t="s">
        <v>62</v>
      </c>
      <c r="K57" s="100">
        <v>0.3209675471944244</v>
      </c>
      <c r="L57" s="100">
        <v>0.37418407642447443</v>
      </c>
      <c r="M57" s="100">
        <v>0.0759843465399657</v>
      </c>
      <c r="N57" s="100">
        <v>0.06926476251660711</v>
      </c>
      <c r="O57" s="100">
        <v>0.012890476742066302</v>
      </c>
      <c r="P57" s="100">
        <v>0.010734095120309387</v>
      </c>
      <c r="Q57" s="100">
        <v>0.001569071178436533</v>
      </c>
      <c r="R57" s="100">
        <v>0.0010661579937182946</v>
      </c>
      <c r="S57" s="100">
        <v>0.00016913525623580964</v>
      </c>
      <c r="T57" s="100">
        <v>0.00015794884696609417</v>
      </c>
      <c r="U57" s="100">
        <v>3.433317897381022E-05</v>
      </c>
      <c r="V57" s="100">
        <v>3.956588466510392E-05</v>
      </c>
      <c r="W57" s="100">
        <v>1.0548423944658843E-05</v>
      </c>
      <c r="X57" s="100">
        <v>-2.4999999999999467</v>
      </c>
    </row>
    <row r="58" spans="1:24" s="100" customFormat="1" ht="12.75" hidden="1">
      <c r="A58" s="100">
        <v>1678</v>
      </c>
      <c r="B58" s="100">
        <v>94.30000305175781</v>
      </c>
      <c r="C58" s="100">
        <v>101.4000015258789</v>
      </c>
      <c r="D58" s="100">
        <v>9.156975746154785</v>
      </c>
      <c r="E58" s="100">
        <v>9.489148139953613</v>
      </c>
      <c r="F58" s="100">
        <v>39.29242076022024</v>
      </c>
      <c r="G58" s="100" t="s">
        <v>57</v>
      </c>
      <c r="H58" s="100">
        <v>5.206515263017888</v>
      </c>
      <c r="I58" s="100">
        <v>102.00651831477565</v>
      </c>
      <c r="J58" s="100" t="s">
        <v>60</v>
      </c>
      <c r="K58" s="100">
        <v>0.3079986542304495</v>
      </c>
      <c r="L58" s="100">
        <v>0.0020367377838960616</v>
      </c>
      <c r="M58" s="100">
        <v>-0.0731525190045385</v>
      </c>
      <c r="N58" s="100">
        <v>-0.0007162969320392333</v>
      </c>
      <c r="O58" s="100">
        <v>0.012329808133359203</v>
      </c>
      <c r="P58" s="100">
        <v>0.0002329277110930247</v>
      </c>
      <c r="Q58" s="100">
        <v>-0.0015211950859204148</v>
      </c>
      <c r="R58" s="100">
        <v>-5.756701807684278E-05</v>
      </c>
      <c r="S58" s="100">
        <v>0.00015808441710617183</v>
      </c>
      <c r="T58" s="100">
        <v>1.657996581943509E-05</v>
      </c>
      <c r="U58" s="100">
        <v>-3.384651103236728E-05</v>
      </c>
      <c r="V58" s="100">
        <v>-4.538950975570389E-06</v>
      </c>
      <c r="W58" s="100">
        <v>9.731301174430456E-06</v>
      </c>
      <c r="X58" s="100">
        <v>-2.4999999999999467</v>
      </c>
    </row>
    <row r="59" spans="1:24" s="100" customFormat="1" ht="12.75" hidden="1">
      <c r="A59" s="100">
        <v>443</v>
      </c>
      <c r="B59" s="100">
        <v>111.27999877929688</v>
      </c>
      <c r="C59" s="100">
        <v>110.77999877929688</v>
      </c>
      <c r="D59" s="100">
        <v>8.91319465637207</v>
      </c>
      <c r="E59" s="100">
        <v>9.53508472442627</v>
      </c>
      <c r="F59" s="100">
        <v>42.0641486198684</v>
      </c>
      <c r="G59" s="100" t="s">
        <v>58</v>
      </c>
      <c r="H59" s="100">
        <v>-1.510958552184892</v>
      </c>
      <c r="I59" s="100">
        <v>112.26904022711193</v>
      </c>
      <c r="J59" s="100" t="s">
        <v>61</v>
      </c>
      <c r="K59" s="100">
        <v>-0.09031608574466159</v>
      </c>
      <c r="L59" s="100">
        <v>0.37417853325496453</v>
      </c>
      <c r="M59" s="100">
        <v>-0.020550666227551653</v>
      </c>
      <c r="N59" s="100">
        <v>-0.06926105864904991</v>
      </c>
      <c r="O59" s="100">
        <v>-0.003760348658342935</v>
      </c>
      <c r="P59" s="100">
        <v>0.010731567580426205</v>
      </c>
      <c r="Q59" s="100">
        <v>-0.0003846425269933007</v>
      </c>
      <c r="R59" s="100">
        <v>-0.0010646026986623504</v>
      </c>
      <c r="S59" s="100">
        <v>-6.013361763734885E-05</v>
      </c>
      <c r="T59" s="100">
        <v>0.0001570762330568982</v>
      </c>
      <c r="U59" s="100">
        <v>-5.760283793661867E-06</v>
      </c>
      <c r="V59" s="100">
        <v>-3.930467088494285E-05</v>
      </c>
      <c r="W59" s="100">
        <v>-4.070752408189477E-06</v>
      </c>
      <c r="X59" s="100">
        <v>-2.4999999999999467</v>
      </c>
    </row>
    <row r="60" s="100" customFormat="1" ht="12.75" hidden="1">
      <c r="A60" s="100" t="s">
        <v>120</v>
      </c>
    </row>
    <row r="61" spans="1:24" s="100" customFormat="1" ht="12.75" hidden="1">
      <c r="A61" s="100">
        <v>1680</v>
      </c>
      <c r="B61" s="100">
        <v>80.96</v>
      </c>
      <c r="C61" s="100">
        <v>91.76</v>
      </c>
      <c r="D61" s="100">
        <v>9.391942190065349</v>
      </c>
      <c r="E61" s="100">
        <v>9.567973835669342</v>
      </c>
      <c r="F61" s="100">
        <v>42.547795279436706</v>
      </c>
      <c r="G61" s="100" t="s">
        <v>59</v>
      </c>
      <c r="H61" s="100">
        <v>24.1738999617812</v>
      </c>
      <c r="I61" s="100">
        <v>107.63389996178114</v>
      </c>
      <c r="J61" s="100" t="s">
        <v>73</v>
      </c>
      <c r="K61" s="100">
        <v>0.6045013404568511</v>
      </c>
      <c r="M61" s="100" t="s">
        <v>68</v>
      </c>
      <c r="N61" s="100">
        <v>0.41835697587326437</v>
      </c>
      <c r="X61" s="100">
        <v>-2.4999999999999467</v>
      </c>
    </row>
    <row r="62" spans="1:24" s="100" customFormat="1" ht="12.75" hidden="1">
      <c r="A62" s="100">
        <v>1679</v>
      </c>
      <c r="B62" s="100">
        <v>86.62000274658203</v>
      </c>
      <c r="C62" s="100">
        <v>99.81999969482422</v>
      </c>
      <c r="D62" s="100">
        <v>8.857097625732422</v>
      </c>
      <c r="E62" s="100">
        <v>8.949014663696289</v>
      </c>
      <c r="F62" s="100">
        <v>35.487726582595975</v>
      </c>
      <c r="G62" s="100" t="s">
        <v>56</v>
      </c>
      <c r="H62" s="100">
        <v>6.097682846786693</v>
      </c>
      <c r="I62" s="100">
        <v>95.21768559336867</v>
      </c>
      <c r="J62" s="100" t="s">
        <v>62</v>
      </c>
      <c r="K62" s="100">
        <v>0.6247657131034031</v>
      </c>
      <c r="L62" s="100">
        <v>0.4030512189354497</v>
      </c>
      <c r="M62" s="100">
        <v>0.1479041840702401</v>
      </c>
      <c r="N62" s="100">
        <v>0.1704804341460191</v>
      </c>
      <c r="O62" s="100">
        <v>0.025091521291365576</v>
      </c>
      <c r="P62" s="100">
        <v>0.01156212604393354</v>
      </c>
      <c r="Q62" s="100">
        <v>0.003054179283361304</v>
      </c>
      <c r="R62" s="100">
        <v>0.0026241359453120982</v>
      </c>
      <c r="S62" s="100">
        <v>0.00032923186975682427</v>
      </c>
      <c r="T62" s="100">
        <v>0.00017013341036121944</v>
      </c>
      <c r="U62" s="100">
        <v>6.681998435188823E-05</v>
      </c>
      <c r="V62" s="100">
        <v>9.73874383038101E-05</v>
      </c>
      <c r="W62" s="100">
        <v>2.053404540386318E-05</v>
      </c>
      <c r="X62" s="100">
        <v>-2.4999999999999467</v>
      </c>
    </row>
    <row r="63" spans="1:24" s="100" customFormat="1" ht="12.75" hidden="1">
      <c r="A63" s="100">
        <v>1678</v>
      </c>
      <c r="B63" s="100">
        <v>82.77999877929688</v>
      </c>
      <c r="C63" s="100">
        <v>105.27999877929688</v>
      </c>
      <c r="D63" s="100">
        <v>9.052952766418457</v>
      </c>
      <c r="E63" s="100">
        <v>9.276657104492188</v>
      </c>
      <c r="F63" s="100">
        <v>35.519025520473946</v>
      </c>
      <c r="G63" s="100" t="s">
        <v>57</v>
      </c>
      <c r="H63" s="100">
        <v>7.944805650661262</v>
      </c>
      <c r="I63" s="100">
        <v>93.22480442995808</v>
      </c>
      <c r="J63" s="100" t="s">
        <v>60</v>
      </c>
      <c r="K63" s="100">
        <v>0.6240976368437862</v>
      </c>
      <c r="L63" s="100">
        <v>0.0021949102203663627</v>
      </c>
      <c r="M63" s="100">
        <v>-0.14781422594444268</v>
      </c>
      <c r="N63" s="100">
        <v>-0.0017629204428517417</v>
      </c>
      <c r="O63" s="100">
        <v>0.0250507322367696</v>
      </c>
      <c r="P63" s="100">
        <v>0.0002508887987643332</v>
      </c>
      <c r="Q63" s="100">
        <v>-0.00305406430247036</v>
      </c>
      <c r="R63" s="100">
        <v>-0.00014169908891609659</v>
      </c>
      <c r="S63" s="100">
        <v>0.0003266813707800337</v>
      </c>
      <c r="T63" s="100">
        <v>1.7849827678665332E-05</v>
      </c>
      <c r="U63" s="100">
        <v>-6.665472949757251E-05</v>
      </c>
      <c r="V63" s="100">
        <v>-1.1174265942935422E-05</v>
      </c>
      <c r="W63" s="100">
        <v>2.0280513274013263E-05</v>
      </c>
      <c r="X63" s="100">
        <v>-2.4999999999999467</v>
      </c>
    </row>
    <row r="64" spans="1:24" s="100" customFormat="1" ht="12.75" hidden="1">
      <c r="A64" s="100">
        <v>443</v>
      </c>
      <c r="B64" s="100">
        <v>97.81999969482422</v>
      </c>
      <c r="C64" s="100">
        <v>129.72000122070312</v>
      </c>
      <c r="D64" s="100">
        <v>8.979057312011719</v>
      </c>
      <c r="E64" s="100">
        <v>9.375312805175781</v>
      </c>
      <c r="F64" s="100">
        <v>39.92941707548139</v>
      </c>
      <c r="G64" s="100" t="s">
        <v>58</v>
      </c>
      <c r="H64" s="100">
        <v>5.409878185495057</v>
      </c>
      <c r="I64" s="100">
        <v>105.72987788031922</v>
      </c>
      <c r="J64" s="100" t="s">
        <v>61</v>
      </c>
      <c r="K64" s="100">
        <v>-0.028884874166342393</v>
      </c>
      <c r="L64" s="100">
        <v>0.4030452424411884</v>
      </c>
      <c r="M64" s="100">
        <v>-0.005157739226513757</v>
      </c>
      <c r="N64" s="100">
        <v>-0.17047131881383254</v>
      </c>
      <c r="O64" s="100">
        <v>-0.0014301241612966848</v>
      </c>
      <c r="P64" s="100">
        <v>0.01155940368126578</v>
      </c>
      <c r="Q64" s="100">
        <v>-2.650153372166952E-05</v>
      </c>
      <c r="R64" s="100">
        <v>-0.002620307391830082</v>
      </c>
      <c r="S64" s="100">
        <v>-4.090117417449851E-05</v>
      </c>
      <c r="T64" s="100">
        <v>0.00016919444722856907</v>
      </c>
      <c r="U64" s="100">
        <v>4.696524714299499E-06</v>
      </c>
      <c r="V64" s="100">
        <v>-9.67442448935076E-05</v>
      </c>
      <c r="W64" s="100">
        <v>-3.2167999612171166E-06</v>
      </c>
      <c r="X64" s="100">
        <v>-2.4999999999999467</v>
      </c>
    </row>
    <row r="65" s="100" customFormat="1" ht="12.75" hidden="1">
      <c r="A65" s="100" t="s">
        <v>126</v>
      </c>
    </row>
    <row r="66" spans="1:24" s="100" customFormat="1" ht="12.75" hidden="1">
      <c r="A66" s="100">
        <v>1680</v>
      </c>
      <c r="B66" s="100">
        <v>83.08</v>
      </c>
      <c r="C66" s="100">
        <v>82.88</v>
      </c>
      <c r="D66" s="100">
        <v>9.329698014372898</v>
      </c>
      <c r="E66" s="100">
        <v>9.924262001932284</v>
      </c>
      <c r="F66" s="100">
        <v>41.04388587148956</v>
      </c>
      <c r="G66" s="100" t="s">
        <v>59</v>
      </c>
      <c r="H66" s="100">
        <v>18.951470815123212</v>
      </c>
      <c r="I66" s="100">
        <v>104.53147081512316</v>
      </c>
      <c r="J66" s="100" t="s">
        <v>73</v>
      </c>
      <c r="K66" s="100">
        <v>0.6120092494273672</v>
      </c>
      <c r="M66" s="100" t="s">
        <v>68</v>
      </c>
      <c r="N66" s="100">
        <v>0.3724762644912649</v>
      </c>
      <c r="X66" s="100">
        <v>-2.4999999999999467</v>
      </c>
    </row>
    <row r="67" spans="1:24" s="100" customFormat="1" ht="12.75" hidden="1">
      <c r="A67" s="100">
        <v>1679</v>
      </c>
      <c r="B67" s="100">
        <v>81.54000091552734</v>
      </c>
      <c r="C67" s="100">
        <v>90.54000091552734</v>
      </c>
      <c r="D67" s="100">
        <v>8.919211387634277</v>
      </c>
      <c r="E67" s="100">
        <v>9.323272705078125</v>
      </c>
      <c r="F67" s="100">
        <v>33.4949071013612</v>
      </c>
      <c r="G67" s="100" t="s">
        <v>56</v>
      </c>
      <c r="H67" s="100">
        <v>5.185778193720221</v>
      </c>
      <c r="I67" s="100">
        <v>89.22577910924751</v>
      </c>
      <c r="J67" s="100" t="s">
        <v>62</v>
      </c>
      <c r="K67" s="100">
        <v>0.6874022109021821</v>
      </c>
      <c r="L67" s="100">
        <v>0.31957679120027366</v>
      </c>
      <c r="M67" s="100">
        <v>0.16273257776219868</v>
      </c>
      <c r="N67" s="100">
        <v>0.10008101771915205</v>
      </c>
      <c r="O67" s="100">
        <v>0.027607146191928503</v>
      </c>
      <c r="P67" s="100">
        <v>0.009167534846332655</v>
      </c>
      <c r="Q67" s="100">
        <v>0.003360421639332695</v>
      </c>
      <c r="R67" s="100">
        <v>0.0015405174100582668</v>
      </c>
      <c r="S67" s="100">
        <v>0.00036221787892373774</v>
      </c>
      <c r="T67" s="100">
        <v>0.00013490331191797205</v>
      </c>
      <c r="U67" s="100">
        <v>7.351368607942037E-05</v>
      </c>
      <c r="V67" s="100">
        <v>5.717369575033684E-05</v>
      </c>
      <c r="W67" s="100">
        <v>2.2586933931292436E-05</v>
      </c>
      <c r="X67" s="100">
        <v>-2.4999999999999467</v>
      </c>
    </row>
    <row r="68" spans="1:24" s="100" customFormat="1" ht="12.75" hidden="1">
      <c r="A68" s="100">
        <v>1678</v>
      </c>
      <c r="B68" s="100">
        <v>87.26000213623047</v>
      </c>
      <c r="C68" s="100">
        <v>98.05999755859375</v>
      </c>
      <c r="D68" s="100">
        <v>9.24373722076416</v>
      </c>
      <c r="E68" s="100">
        <v>9.381372451782227</v>
      </c>
      <c r="F68" s="100">
        <v>35.700787576887414</v>
      </c>
      <c r="G68" s="100" t="s">
        <v>57</v>
      </c>
      <c r="H68" s="100">
        <v>2.0252226903604473</v>
      </c>
      <c r="I68" s="100">
        <v>91.78522482659086</v>
      </c>
      <c r="J68" s="100" t="s">
        <v>60</v>
      </c>
      <c r="K68" s="100">
        <v>0.650155746489159</v>
      </c>
      <c r="L68" s="100">
        <v>0.0017400553752004277</v>
      </c>
      <c r="M68" s="100">
        <v>-0.15450579470022777</v>
      </c>
      <c r="N68" s="100">
        <v>-0.001034805565710475</v>
      </c>
      <c r="O68" s="100">
        <v>0.02601307006057255</v>
      </c>
      <c r="P68" s="100">
        <v>0.0001989020259719646</v>
      </c>
      <c r="Q68" s="100">
        <v>-0.003217098686755426</v>
      </c>
      <c r="R68" s="100">
        <v>-8.316807062263067E-05</v>
      </c>
      <c r="S68" s="100">
        <v>0.0003323396035908186</v>
      </c>
      <c r="T68" s="100">
        <v>1.4151060834762607E-05</v>
      </c>
      <c r="U68" s="100">
        <v>-7.183812590606845E-05</v>
      </c>
      <c r="V68" s="100">
        <v>-6.556141897407423E-06</v>
      </c>
      <c r="W68" s="100">
        <v>2.0416523871757066E-05</v>
      </c>
      <c r="X68" s="100">
        <v>-2.4999999999999467</v>
      </c>
    </row>
    <row r="69" spans="1:24" s="100" customFormat="1" ht="12.75" hidden="1">
      <c r="A69" s="100">
        <v>443</v>
      </c>
      <c r="B69" s="100">
        <v>103.4800033569336</v>
      </c>
      <c r="C69" s="100">
        <v>121.08000183105469</v>
      </c>
      <c r="D69" s="100">
        <v>8.999287605285645</v>
      </c>
      <c r="E69" s="100">
        <v>9.335949897766113</v>
      </c>
      <c r="F69" s="100">
        <v>39.895798922247415</v>
      </c>
      <c r="G69" s="100" t="s">
        <v>58</v>
      </c>
      <c r="H69" s="100">
        <v>-0.5515310265105633</v>
      </c>
      <c r="I69" s="100">
        <v>105.42847233042298</v>
      </c>
      <c r="J69" s="100" t="s">
        <v>61</v>
      </c>
      <c r="K69" s="100">
        <v>-0.22320238542706605</v>
      </c>
      <c r="L69" s="100">
        <v>0.31957205397398963</v>
      </c>
      <c r="M69" s="100">
        <v>-0.051086703447972746</v>
      </c>
      <c r="N69" s="100">
        <v>-0.10007566779763401</v>
      </c>
      <c r="O69" s="100">
        <v>-0.009245253208336511</v>
      </c>
      <c r="P69" s="100">
        <v>0.009165376868562893</v>
      </c>
      <c r="Q69" s="100">
        <v>-0.0009709323528299758</v>
      </c>
      <c r="R69" s="100">
        <v>-0.0015382707702877082</v>
      </c>
      <c r="S69" s="100">
        <v>-0.00014405616854931648</v>
      </c>
      <c r="T69" s="100">
        <v>0.0001341590512924436</v>
      </c>
      <c r="U69" s="100">
        <v>-1.560595102156296E-05</v>
      </c>
      <c r="V69" s="100">
        <v>-5.679655349731306E-05</v>
      </c>
      <c r="W69" s="100">
        <v>-9.66101120020795E-06</v>
      </c>
      <c r="X69" s="100">
        <v>-2.4999999999999467</v>
      </c>
    </row>
    <row r="70" s="100" customFormat="1" ht="12.75" hidden="1">
      <c r="A70" s="100" t="s">
        <v>132</v>
      </c>
    </row>
    <row r="71" spans="1:24" s="100" customFormat="1" ht="12.75" hidden="1">
      <c r="A71" s="100">
        <v>1680</v>
      </c>
      <c r="B71" s="100">
        <v>72.78</v>
      </c>
      <c r="C71" s="100">
        <v>72.08</v>
      </c>
      <c r="D71" s="100">
        <v>9.319527827686889</v>
      </c>
      <c r="E71" s="100">
        <v>9.77577088240811</v>
      </c>
      <c r="F71" s="100">
        <v>40.46317047961155</v>
      </c>
      <c r="G71" s="100" t="s">
        <v>59</v>
      </c>
      <c r="H71" s="100">
        <v>27.84023075983212</v>
      </c>
      <c r="I71" s="100">
        <v>103.12023075983207</v>
      </c>
      <c r="J71" s="100" t="s">
        <v>73</v>
      </c>
      <c r="K71" s="100">
        <v>1.8619738512779955</v>
      </c>
      <c r="M71" s="100" t="s">
        <v>68</v>
      </c>
      <c r="N71" s="100">
        <v>1.0639892929971713</v>
      </c>
      <c r="X71" s="100">
        <v>-2.4999999999999467</v>
      </c>
    </row>
    <row r="72" spans="1:24" s="100" customFormat="1" ht="12.75" hidden="1">
      <c r="A72" s="100">
        <v>1679</v>
      </c>
      <c r="B72" s="100">
        <v>81.37999725341797</v>
      </c>
      <c r="C72" s="100">
        <v>80.77999877929688</v>
      </c>
      <c r="D72" s="100">
        <v>8.8449068069458</v>
      </c>
      <c r="E72" s="100">
        <v>9.493656158447266</v>
      </c>
      <c r="F72" s="100">
        <v>30.975197815548793</v>
      </c>
      <c r="G72" s="100" t="s">
        <v>56</v>
      </c>
      <c r="H72" s="100">
        <v>-0.6737508278723432</v>
      </c>
      <c r="I72" s="100">
        <v>83.20624642554557</v>
      </c>
      <c r="J72" s="100" t="s">
        <v>62</v>
      </c>
      <c r="K72" s="100">
        <v>1.24484421429685</v>
      </c>
      <c r="L72" s="100">
        <v>0.46337977653006546</v>
      </c>
      <c r="M72" s="100">
        <v>0.2946996337909829</v>
      </c>
      <c r="N72" s="100">
        <v>0.08973525878778323</v>
      </c>
      <c r="O72" s="100">
        <v>0.049994948023340195</v>
      </c>
      <c r="P72" s="100">
        <v>0.013292806195643547</v>
      </c>
      <c r="Q72" s="100">
        <v>0.006085501031024535</v>
      </c>
      <c r="R72" s="100">
        <v>0.0013812631260501857</v>
      </c>
      <c r="S72" s="100">
        <v>0.0006559439272524195</v>
      </c>
      <c r="T72" s="100">
        <v>0.00019562574241422645</v>
      </c>
      <c r="U72" s="100">
        <v>0.00013310798984288657</v>
      </c>
      <c r="V72" s="100">
        <v>5.126978926128969E-05</v>
      </c>
      <c r="W72" s="100">
        <v>4.0903806139480654E-05</v>
      </c>
      <c r="X72" s="100">
        <v>-2.4999999999999467</v>
      </c>
    </row>
    <row r="73" spans="1:24" s="100" customFormat="1" ht="12.75" hidden="1">
      <c r="A73" s="100">
        <v>1678</v>
      </c>
      <c r="B73" s="100">
        <v>96.76000213623047</v>
      </c>
      <c r="C73" s="100">
        <v>103.36000061035156</v>
      </c>
      <c r="D73" s="100">
        <v>8.802273750305176</v>
      </c>
      <c r="E73" s="100">
        <v>9.064539909362793</v>
      </c>
      <c r="F73" s="100">
        <v>35.07973058369582</v>
      </c>
      <c r="G73" s="100" t="s">
        <v>57</v>
      </c>
      <c r="H73" s="100">
        <v>-4.5103727534756395</v>
      </c>
      <c r="I73" s="100">
        <v>94.74962938275478</v>
      </c>
      <c r="J73" s="100" t="s">
        <v>60</v>
      </c>
      <c r="K73" s="100">
        <v>1.244409568047518</v>
      </c>
      <c r="L73" s="100">
        <v>0.0025223885614307846</v>
      </c>
      <c r="M73" s="100">
        <v>-0.2944891568491071</v>
      </c>
      <c r="N73" s="100">
        <v>-0.0009276693076911617</v>
      </c>
      <c r="O73" s="100">
        <v>0.04998883221638413</v>
      </c>
      <c r="P73" s="100">
        <v>0.0002883151670150698</v>
      </c>
      <c r="Q73" s="100">
        <v>-0.006073029051764851</v>
      </c>
      <c r="R73" s="100">
        <v>-7.454337222135883E-05</v>
      </c>
      <c r="S73" s="100">
        <v>0.0006550607387570935</v>
      </c>
      <c r="T73" s="100">
        <v>2.0513528726585132E-05</v>
      </c>
      <c r="U73" s="100">
        <v>-0.00013174437927852346</v>
      </c>
      <c r="V73" s="100">
        <v>-5.869754025460041E-06</v>
      </c>
      <c r="W73" s="100">
        <v>4.0756170151327734E-05</v>
      </c>
      <c r="X73" s="100">
        <v>-2.4999999999999467</v>
      </c>
    </row>
    <row r="74" spans="1:24" s="100" customFormat="1" ht="12.75" hidden="1">
      <c r="A74" s="100">
        <v>443</v>
      </c>
      <c r="B74" s="100">
        <v>104.0999984741211</v>
      </c>
      <c r="C74" s="100">
        <v>129</v>
      </c>
      <c r="D74" s="100">
        <v>8.94994831085205</v>
      </c>
      <c r="E74" s="100">
        <v>9.29296588897705</v>
      </c>
      <c r="F74" s="100">
        <v>40.232595614361635</v>
      </c>
      <c r="G74" s="100" t="s">
        <v>58</v>
      </c>
      <c r="H74" s="100">
        <v>0.3073912522257949</v>
      </c>
      <c r="I74" s="100">
        <v>106.90738972634684</v>
      </c>
      <c r="J74" s="100" t="s">
        <v>61</v>
      </c>
      <c r="K74" s="100">
        <v>0.0328929296374133</v>
      </c>
      <c r="L74" s="100">
        <v>0.46337291122054014</v>
      </c>
      <c r="M74" s="100">
        <v>0.011136007131886111</v>
      </c>
      <c r="N74" s="100">
        <v>-0.0897304636083309</v>
      </c>
      <c r="O74" s="100">
        <v>0.000781972824773406</v>
      </c>
      <c r="P74" s="100">
        <v>0.013289679112732879</v>
      </c>
      <c r="Q74" s="100">
        <v>0.0003894110104000606</v>
      </c>
      <c r="R74" s="100">
        <v>-0.0013792501981307811</v>
      </c>
      <c r="S74" s="100">
        <v>-3.402740422568651E-05</v>
      </c>
      <c r="T74" s="100">
        <v>0.00019454723394153112</v>
      </c>
      <c r="U74" s="100">
        <v>1.9004091362929005E-05</v>
      </c>
      <c r="V74" s="100">
        <v>-5.093267397827893E-05</v>
      </c>
      <c r="W74" s="100">
        <v>-3.472168096771487E-06</v>
      </c>
      <c r="X74" s="100">
        <v>-2.4999999999999467</v>
      </c>
    </row>
    <row r="75" s="100" customFormat="1" ht="12.75" hidden="1">
      <c r="A75" s="100" t="s">
        <v>138</v>
      </c>
    </row>
    <row r="76" spans="1:24" s="100" customFormat="1" ht="12.75" hidden="1">
      <c r="A76" s="100">
        <v>1680</v>
      </c>
      <c r="B76" s="100">
        <v>92.44</v>
      </c>
      <c r="C76" s="100">
        <v>84.94</v>
      </c>
      <c r="D76" s="100">
        <v>9.097517152658783</v>
      </c>
      <c r="E76" s="100">
        <v>10.058743450108695</v>
      </c>
      <c r="F76" s="100">
        <v>43.44775968481814</v>
      </c>
      <c r="G76" s="100" t="s">
        <v>59</v>
      </c>
      <c r="H76" s="100">
        <v>18.582442155611357</v>
      </c>
      <c r="I76" s="100">
        <v>113.5224421556113</v>
      </c>
      <c r="J76" s="100" t="s">
        <v>73</v>
      </c>
      <c r="K76" s="100">
        <v>0.5502346778520951</v>
      </c>
      <c r="M76" s="100" t="s">
        <v>68</v>
      </c>
      <c r="N76" s="100">
        <v>0.39081612830165735</v>
      </c>
      <c r="X76" s="100">
        <v>-2.4999999999999467</v>
      </c>
    </row>
    <row r="77" spans="1:24" s="100" customFormat="1" ht="12.75" hidden="1">
      <c r="A77" s="100">
        <v>1679</v>
      </c>
      <c r="B77" s="100">
        <v>93.80000305175781</v>
      </c>
      <c r="C77" s="100">
        <v>112.9000015258789</v>
      </c>
      <c r="D77" s="100">
        <v>8.302953720092773</v>
      </c>
      <c r="E77" s="100">
        <v>8.467551231384277</v>
      </c>
      <c r="F77" s="100">
        <v>35.162389463301686</v>
      </c>
      <c r="G77" s="100" t="s">
        <v>56</v>
      </c>
      <c r="H77" s="100">
        <v>4.371796181356881</v>
      </c>
      <c r="I77" s="100">
        <v>100.67179923311464</v>
      </c>
      <c r="J77" s="100" t="s">
        <v>62</v>
      </c>
      <c r="K77" s="100">
        <v>0.5508032946019937</v>
      </c>
      <c r="L77" s="100">
        <v>0.4676700988867725</v>
      </c>
      <c r="M77" s="100">
        <v>0.13039460082051038</v>
      </c>
      <c r="N77" s="100">
        <v>0.10224065492287457</v>
      </c>
      <c r="O77" s="100">
        <v>0.02212104650214056</v>
      </c>
      <c r="P77" s="100">
        <v>0.013415863421138848</v>
      </c>
      <c r="Q77" s="100">
        <v>0.0026926698861852224</v>
      </c>
      <c r="R77" s="100">
        <v>0.0015737513024333706</v>
      </c>
      <c r="S77" s="100">
        <v>0.0002902390901340341</v>
      </c>
      <c r="T77" s="100">
        <v>0.00019740917200364836</v>
      </c>
      <c r="U77" s="100">
        <v>5.891647425085529E-05</v>
      </c>
      <c r="V77" s="100">
        <v>5.840338391307709E-05</v>
      </c>
      <c r="W77" s="100">
        <v>1.80981530446601E-05</v>
      </c>
      <c r="X77" s="100">
        <v>-2.4999999999999467</v>
      </c>
    </row>
    <row r="78" spans="1:24" s="100" customFormat="1" ht="12.75" hidden="1">
      <c r="A78" s="100">
        <v>1678</v>
      </c>
      <c r="B78" s="100">
        <v>98.94000244140625</v>
      </c>
      <c r="C78" s="100">
        <v>93.23999786376953</v>
      </c>
      <c r="D78" s="100">
        <v>8.544600486755371</v>
      </c>
      <c r="E78" s="100">
        <v>9.00275993347168</v>
      </c>
      <c r="F78" s="100">
        <v>38.7744584767248</v>
      </c>
      <c r="G78" s="100" t="s">
        <v>57</v>
      </c>
      <c r="H78" s="100">
        <v>6.457139649356133</v>
      </c>
      <c r="I78" s="100">
        <v>107.89714209076233</v>
      </c>
      <c r="J78" s="100" t="s">
        <v>60</v>
      </c>
      <c r="K78" s="100">
        <v>0.4652209795744321</v>
      </c>
      <c r="L78" s="100">
        <v>0.0025458387047278797</v>
      </c>
      <c r="M78" s="100">
        <v>-0.11092065609673116</v>
      </c>
      <c r="N78" s="100">
        <v>-0.0010572529487897014</v>
      </c>
      <c r="O78" s="100">
        <v>0.018555119981381193</v>
      </c>
      <c r="P78" s="100">
        <v>0.00029112719221412403</v>
      </c>
      <c r="Q78" s="100">
        <v>-0.002326841765652397</v>
      </c>
      <c r="R78" s="100">
        <v>-8.497074519997936E-05</v>
      </c>
      <c r="S78" s="100">
        <v>0.00023224209213934058</v>
      </c>
      <c r="T78" s="100">
        <v>2.0720366003000776E-05</v>
      </c>
      <c r="U78" s="100">
        <v>-5.309909119806928E-05</v>
      </c>
      <c r="V78" s="100">
        <v>-6.6998807117928694E-06</v>
      </c>
      <c r="W78" s="100">
        <v>1.4117827816738759E-05</v>
      </c>
      <c r="X78" s="100">
        <v>-2.4999999999999467</v>
      </c>
    </row>
    <row r="79" spans="1:24" s="100" customFormat="1" ht="12.75" hidden="1">
      <c r="A79" s="100">
        <v>443</v>
      </c>
      <c r="B79" s="100">
        <v>101.22000122070312</v>
      </c>
      <c r="C79" s="100">
        <v>126.81999969482422</v>
      </c>
      <c r="D79" s="100">
        <v>8.872723579406738</v>
      </c>
      <c r="E79" s="100">
        <v>9.339795112609863</v>
      </c>
      <c r="F79" s="100">
        <v>37.48913146023906</v>
      </c>
      <c r="G79" s="100" t="s">
        <v>58</v>
      </c>
      <c r="H79" s="100">
        <v>-3.247773423957586</v>
      </c>
      <c r="I79" s="100">
        <v>100.47222779674549</v>
      </c>
      <c r="J79" s="100" t="s">
        <v>61</v>
      </c>
      <c r="K79" s="100">
        <v>-0.29487914390172876</v>
      </c>
      <c r="L79" s="100">
        <v>0.46766316949066356</v>
      </c>
      <c r="M79" s="100">
        <v>-0.0685518779772731</v>
      </c>
      <c r="N79" s="100">
        <v>-0.10223518834168885</v>
      </c>
      <c r="O79" s="100">
        <v>-0.012043596673187522</v>
      </c>
      <c r="P79" s="100">
        <v>0.01341270428707816</v>
      </c>
      <c r="Q79" s="100">
        <v>-0.001355093544219134</v>
      </c>
      <c r="R79" s="100">
        <v>-0.0015714557373247553</v>
      </c>
      <c r="S79" s="100">
        <v>-0.00017407567343133857</v>
      </c>
      <c r="T79" s="100">
        <v>0.00019631873986929448</v>
      </c>
      <c r="U79" s="100">
        <v>-2.552719044647914E-05</v>
      </c>
      <c r="V79" s="100">
        <v>-5.8017814944601436E-05</v>
      </c>
      <c r="W79" s="100">
        <v>-1.132387218953203E-05</v>
      </c>
      <c r="X79" s="100">
        <v>-2.4999999999999467</v>
      </c>
    </row>
    <row r="80" s="100" customFormat="1" ht="12.75" hidden="1">
      <c r="A80" s="100" t="s">
        <v>144</v>
      </c>
    </row>
    <row r="81" spans="1:24" s="100" customFormat="1" ht="12.75" hidden="1">
      <c r="A81" s="100">
        <v>1680</v>
      </c>
      <c r="B81" s="100">
        <v>90.6</v>
      </c>
      <c r="C81" s="100">
        <v>95.9</v>
      </c>
      <c r="D81" s="100">
        <v>9.222291987852461</v>
      </c>
      <c r="E81" s="100">
        <v>9.796841344152</v>
      </c>
      <c r="F81" s="100">
        <v>43.725334795525306</v>
      </c>
      <c r="G81" s="100" t="s">
        <v>59</v>
      </c>
      <c r="H81" s="100">
        <v>19.593243066893645</v>
      </c>
      <c r="I81" s="100">
        <v>112.69324306689359</v>
      </c>
      <c r="J81" s="100" t="s">
        <v>73</v>
      </c>
      <c r="K81" s="100">
        <v>0.44927534108087513</v>
      </c>
      <c r="M81" s="100" t="s">
        <v>68</v>
      </c>
      <c r="N81" s="100">
        <v>0.3764696652060644</v>
      </c>
      <c r="X81" s="100">
        <v>-2.4999999999999467</v>
      </c>
    </row>
    <row r="82" spans="1:24" s="100" customFormat="1" ht="12.75" hidden="1">
      <c r="A82" s="100">
        <v>1679</v>
      </c>
      <c r="B82" s="100">
        <v>101.9000015258789</v>
      </c>
      <c r="C82" s="100">
        <v>118.0999984741211</v>
      </c>
      <c r="D82" s="100">
        <v>8.597428321838379</v>
      </c>
      <c r="E82" s="100">
        <v>8.828639030456543</v>
      </c>
      <c r="F82" s="100">
        <v>39.05541340101906</v>
      </c>
      <c r="G82" s="100" t="s">
        <v>56</v>
      </c>
      <c r="H82" s="100">
        <v>3.6246065811064305</v>
      </c>
      <c r="I82" s="100">
        <v>108.02460810698528</v>
      </c>
      <c r="J82" s="100" t="s">
        <v>62</v>
      </c>
      <c r="K82" s="100">
        <v>0.3696149553484152</v>
      </c>
      <c r="L82" s="100">
        <v>0.5359824804899452</v>
      </c>
      <c r="M82" s="100">
        <v>0.08750070903343662</v>
      </c>
      <c r="N82" s="100">
        <v>0.1313861694967232</v>
      </c>
      <c r="O82" s="100">
        <v>0.014844143890941588</v>
      </c>
      <c r="P82" s="100">
        <v>0.015375529714187668</v>
      </c>
      <c r="Q82" s="100">
        <v>0.001806905410096219</v>
      </c>
      <c r="R82" s="100">
        <v>0.002022364969374757</v>
      </c>
      <c r="S82" s="100">
        <v>0.00019477564225709173</v>
      </c>
      <c r="T82" s="100">
        <v>0.00022623964233655045</v>
      </c>
      <c r="U82" s="100">
        <v>3.954799875076085E-05</v>
      </c>
      <c r="V82" s="100">
        <v>7.505022652964683E-05</v>
      </c>
      <c r="W82" s="100">
        <v>1.2146993924339708E-05</v>
      </c>
      <c r="X82" s="100">
        <v>-2.4999999999999467</v>
      </c>
    </row>
    <row r="83" spans="1:24" s="100" customFormat="1" ht="12.75" hidden="1">
      <c r="A83" s="100">
        <v>1678</v>
      </c>
      <c r="B83" s="100">
        <v>97.4800033569336</v>
      </c>
      <c r="C83" s="100">
        <v>108.9800033569336</v>
      </c>
      <c r="D83" s="100">
        <v>8.723602294921875</v>
      </c>
      <c r="E83" s="100">
        <v>9.10243034362793</v>
      </c>
      <c r="F83" s="100">
        <v>40.691782962641014</v>
      </c>
      <c r="G83" s="100" t="s">
        <v>57</v>
      </c>
      <c r="H83" s="100">
        <v>10.922195003528966</v>
      </c>
      <c r="I83" s="100">
        <v>110.9021983604625</v>
      </c>
      <c r="J83" s="100" t="s">
        <v>60</v>
      </c>
      <c r="K83" s="100">
        <v>0.3328843905564687</v>
      </c>
      <c r="L83" s="100">
        <v>0.0029177621858494296</v>
      </c>
      <c r="M83" s="100">
        <v>-0.0792324858528585</v>
      </c>
      <c r="N83" s="100">
        <v>-0.001358764268170083</v>
      </c>
      <c r="O83" s="100">
        <v>0.013298694004874052</v>
      </c>
      <c r="P83" s="100">
        <v>0.0003336776815171434</v>
      </c>
      <c r="Q83" s="100">
        <v>-0.001655675293702401</v>
      </c>
      <c r="R83" s="100">
        <v>-0.00010920923828040922</v>
      </c>
      <c r="S83" s="100">
        <v>0.0001682710174895229</v>
      </c>
      <c r="T83" s="100">
        <v>2.3750561671720925E-05</v>
      </c>
      <c r="U83" s="100">
        <v>-3.737606188445995E-05</v>
      </c>
      <c r="V83" s="100">
        <v>-8.613274536840947E-06</v>
      </c>
      <c r="W83" s="100">
        <v>1.0290368870459295E-05</v>
      </c>
      <c r="X83" s="100">
        <v>-2.4999999999999467</v>
      </c>
    </row>
    <row r="84" spans="1:24" s="100" customFormat="1" ht="12.75" hidden="1">
      <c r="A84" s="100">
        <v>443</v>
      </c>
      <c r="B84" s="100">
        <v>112.12000274658203</v>
      </c>
      <c r="C84" s="100">
        <v>129.22000122070312</v>
      </c>
      <c r="D84" s="100">
        <v>8.935772895812988</v>
      </c>
      <c r="E84" s="100">
        <v>9.283945083618164</v>
      </c>
      <c r="F84" s="100">
        <v>42.857669268060135</v>
      </c>
      <c r="G84" s="100" t="s">
        <v>58</v>
      </c>
      <c r="H84" s="100">
        <v>-0.5180546763796521</v>
      </c>
      <c r="I84" s="100">
        <v>114.10194807020233</v>
      </c>
      <c r="J84" s="100" t="s">
        <v>61</v>
      </c>
      <c r="K84" s="100">
        <v>-0.16063373786679866</v>
      </c>
      <c r="L84" s="100">
        <v>0.5359745386265856</v>
      </c>
      <c r="M84" s="100">
        <v>-0.037129331625154735</v>
      </c>
      <c r="N84" s="100">
        <v>-0.13137914330168704</v>
      </c>
      <c r="O84" s="100">
        <v>-0.006594948492574102</v>
      </c>
      <c r="P84" s="100">
        <v>0.015371908573652306</v>
      </c>
      <c r="Q84" s="100">
        <v>-0.000723634218965945</v>
      </c>
      <c r="R84" s="100">
        <v>-0.002019414125836594</v>
      </c>
      <c r="S84" s="100">
        <v>-9.8093911583254E-05</v>
      </c>
      <c r="T84" s="100">
        <v>0.00022498952550029536</v>
      </c>
      <c r="U84" s="100">
        <v>-1.2925718672445347E-05</v>
      </c>
      <c r="V84" s="100">
        <v>-7.455432920967308E-05</v>
      </c>
      <c r="W84" s="100">
        <v>-6.454283066912085E-06</v>
      </c>
      <c r="X84" s="100">
        <v>-2.4999999999999467</v>
      </c>
    </row>
    <row r="85" spans="1:14" s="100" customFormat="1" ht="12.75">
      <c r="A85" s="100" t="s">
        <v>150</v>
      </c>
      <c r="E85" s="98" t="s">
        <v>104</v>
      </c>
      <c r="F85" s="101">
        <f>MIN(F56:F84)</f>
        <v>30.975197815548793</v>
      </c>
      <c r="G85" s="101"/>
      <c r="H85" s="101"/>
      <c r="I85" s="114"/>
      <c r="J85" s="114" t="s">
        <v>156</v>
      </c>
      <c r="K85" s="101">
        <f>AVERAGE(K83,K78,K73,K68,K63,K58)</f>
        <v>0.6041278292903022</v>
      </c>
      <c r="L85" s="101">
        <f>AVERAGE(L83,L78,L73,L68,L63,L58)</f>
        <v>0.0023262821385784905</v>
      </c>
      <c r="M85" s="114" t="s">
        <v>106</v>
      </c>
      <c r="N85" s="101" t="e">
        <f>Mittelwert(K81,K76,K71,K66,K61,K56)</f>
        <v>#NAME?</v>
      </c>
    </row>
    <row r="86" spans="5:14" s="100" customFormat="1" ht="12.75">
      <c r="E86" s="98" t="s">
        <v>105</v>
      </c>
      <c r="F86" s="101">
        <f>MAX(F56:F84)</f>
        <v>43.725334795525306</v>
      </c>
      <c r="G86" s="101"/>
      <c r="H86" s="101"/>
      <c r="I86" s="114"/>
      <c r="J86" s="114" t="s">
        <v>157</v>
      </c>
      <c r="K86" s="101">
        <f>AVERAGE(K84,K79,K74,K69,K64,K59)</f>
        <v>-0.1275038829115307</v>
      </c>
      <c r="L86" s="101">
        <f>AVERAGE(L84,L79,L74,L69,L64,L59)</f>
        <v>0.4273010748346553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110</v>
      </c>
      <c r="K87" s="101">
        <f>ABS(K85/$G$33)</f>
        <v>0.3775798933064388</v>
      </c>
      <c r="L87" s="101">
        <f>ABS(L85/$H$33)</f>
        <v>0.0064618948293846965</v>
      </c>
      <c r="M87" s="114" t="s">
        <v>109</v>
      </c>
      <c r="N87" s="101">
        <f>K87+L87+L88+K88</f>
        <v>0.7235503479253982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0.07244538801791517</v>
      </c>
      <c r="L88" s="101">
        <f>ABS(L86/$H$34)</f>
        <v>0.26706317177165956</v>
      </c>
      <c r="M88" s="101"/>
      <c r="N88" s="101"/>
    </row>
    <row r="89" s="100" customFormat="1" ht="12.75"/>
    <row r="90" s="100" customFormat="1" ht="12.75" hidden="1">
      <c r="A90" s="100" t="s">
        <v>115</v>
      </c>
    </row>
    <row r="91" spans="1:24" s="100" customFormat="1" ht="12.75" hidden="1">
      <c r="A91" s="100">
        <v>1680</v>
      </c>
      <c r="B91" s="100">
        <v>84.86</v>
      </c>
      <c r="C91" s="100">
        <v>88.36</v>
      </c>
      <c r="D91" s="100">
        <v>9.474803043457518</v>
      </c>
      <c r="E91" s="100">
        <v>9.949396474092556</v>
      </c>
      <c r="F91" s="100">
        <v>38.145475323147195</v>
      </c>
      <c r="G91" s="100" t="s">
        <v>59</v>
      </c>
      <c r="H91" s="100">
        <v>8.309069381164104</v>
      </c>
      <c r="I91" s="100">
        <v>95.66906938116405</v>
      </c>
      <c r="J91" s="100" t="s">
        <v>73</v>
      </c>
      <c r="K91" s="100">
        <v>0.3182457571640026</v>
      </c>
      <c r="M91" s="100" t="s">
        <v>68</v>
      </c>
      <c r="N91" s="100">
        <v>0.17404321367886655</v>
      </c>
      <c r="X91" s="100">
        <v>-2.4999999999999467</v>
      </c>
    </row>
    <row r="92" spans="1:24" s="100" customFormat="1" ht="12.75" hidden="1">
      <c r="A92" s="100">
        <v>1679</v>
      </c>
      <c r="B92" s="100">
        <v>99.77999877929688</v>
      </c>
      <c r="C92" s="100">
        <v>109.08000183105469</v>
      </c>
      <c r="D92" s="100">
        <v>8.695779800415039</v>
      </c>
      <c r="E92" s="100">
        <v>8.78651237487793</v>
      </c>
      <c r="F92" s="100">
        <v>37.699621311275344</v>
      </c>
      <c r="G92" s="100" t="s">
        <v>56</v>
      </c>
      <c r="H92" s="100">
        <v>0.8060179036476676</v>
      </c>
      <c r="I92" s="100">
        <v>103.08601668294449</v>
      </c>
      <c r="J92" s="100" t="s">
        <v>62</v>
      </c>
      <c r="K92" s="100">
        <v>0.5369933666105552</v>
      </c>
      <c r="L92" s="100">
        <v>0.09243063745229589</v>
      </c>
      <c r="M92" s="100">
        <v>0.12712604058983507</v>
      </c>
      <c r="N92" s="100">
        <v>0.06855060474641538</v>
      </c>
      <c r="O92" s="100">
        <v>0.021566660935659687</v>
      </c>
      <c r="P92" s="100">
        <v>0.0026515666544773904</v>
      </c>
      <c r="Q92" s="100">
        <v>0.00262511879996818</v>
      </c>
      <c r="R92" s="100">
        <v>0.0010551712881407339</v>
      </c>
      <c r="S92" s="100">
        <v>0.00028295813246379697</v>
      </c>
      <c r="T92" s="100">
        <v>3.900759359087376E-05</v>
      </c>
      <c r="U92" s="100">
        <v>5.7413464117828974E-05</v>
      </c>
      <c r="V92" s="100">
        <v>3.916490005104974E-05</v>
      </c>
      <c r="W92" s="100">
        <v>1.764620963582182E-05</v>
      </c>
      <c r="X92" s="100">
        <v>-2.4999999999999467</v>
      </c>
    </row>
    <row r="93" spans="1:24" s="100" customFormat="1" ht="12.75" hidden="1">
      <c r="A93" s="100">
        <v>443</v>
      </c>
      <c r="B93" s="100">
        <v>111.27999877929688</v>
      </c>
      <c r="C93" s="100">
        <v>110.77999877929688</v>
      </c>
      <c r="D93" s="100">
        <v>8.91319465637207</v>
      </c>
      <c r="E93" s="100">
        <v>9.53508472442627</v>
      </c>
      <c r="F93" s="100">
        <v>41.91790810096507</v>
      </c>
      <c r="G93" s="100" t="s">
        <v>57</v>
      </c>
      <c r="H93" s="100">
        <v>-1.9012738976341161</v>
      </c>
      <c r="I93" s="100">
        <v>111.8787248816627</v>
      </c>
      <c r="J93" s="100" t="s">
        <v>60</v>
      </c>
      <c r="K93" s="100">
        <v>0.39413332955353153</v>
      </c>
      <c r="L93" s="100">
        <v>-0.0005022397711494024</v>
      </c>
      <c r="M93" s="100">
        <v>-0.0923181564265476</v>
      </c>
      <c r="N93" s="100">
        <v>-0.0007087947700256413</v>
      </c>
      <c r="O93" s="100">
        <v>0.015986145471755673</v>
      </c>
      <c r="P93" s="100">
        <v>-5.759294758265322E-05</v>
      </c>
      <c r="Q93" s="100">
        <v>-0.0018583338976531885</v>
      </c>
      <c r="R93" s="100">
        <v>-5.6977426008007665E-05</v>
      </c>
      <c r="S93" s="100">
        <v>0.0002220892749828525</v>
      </c>
      <c r="T93" s="100">
        <v>-4.108649161179725E-06</v>
      </c>
      <c r="U93" s="100">
        <v>-3.73033871390656E-05</v>
      </c>
      <c r="V93" s="100">
        <v>-4.49185515382077E-06</v>
      </c>
      <c r="W93" s="100">
        <v>1.4204521138977215E-05</v>
      </c>
      <c r="X93" s="100">
        <v>-2.4999999999999467</v>
      </c>
    </row>
    <row r="94" spans="1:24" s="100" customFormat="1" ht="12.75" hidden="1">
      <c r="A94" s="100">
        <v>1678</v>
      </c>
      <c r="B94" s="100">
        <v>94.30000305175781</v>
      </c>
      <c r="C94" s="100">
        <v>101.4000015258789</v>
      </c>
      <c r="D94" s="100">
        <v>9.156975746154785</v>
      </c>
      <c r="E94" s="100">
        <v>9.489148139953613</v>
      </c>
      <c r="F94" s="100">
        <v>41.265345651554554</v>
      </c>
      <c r="G94" s="100" t="s">
        <v>58</v>
      </c>
      <c r="H94" s="100">
        <v>10.328398699258553</v>
      </c>
      <c r="I94" s="100">
        <v>107.12840175101631</v>
      </c>
      <c r="J94" s="100" t="s">
        <v>61</v>
      </c>
      <c r="K94" s="100">
        <v>0.36472015891472936</v>
      </c>
      <c r="L94" s="100">
        <v>-0.09242927293368719</v>
      </c>
      <c r="M94" s="100">
        <v>0.0873978729149164</v>
      </c>
      <c r="N94" s="100">
        <v>-0.06854694027506443</v>
      </c>
      <c r="O94" s="100">
        <v>0.014476326083284223</v>
      </c>
      <c r="P94" s="100">
        <v>-0.0026509411112895665</v>
      </c>
      <c r="Q94" s="100">
        <v>0.001854142345878408</v>
      </c>
      <c r="R94" s="100">
        <v>-0.0010536318238559793</v>
      </c>
      <c r="S94" s="100">
        <v>0.00017533299365775565</v>
      </c>
      <c r="T94" s="100">
        <v>-3.8790609170533955E-05</v>
      </c>
      <c r="U94" s="100">
        <v>4.364359254188672E-05</v>
      </c>
      <c r="V94" s="100">
        <v>-3.890646004567635E-05</v>
      </c>
      <c r="W94" s="100">
        <v>1.0469971046938018E-05</v>
      </c>
      <c r="X94" s="100">
        <v>-2.4999999999999467</v>
      </c>
    </row>
    <row r="95" s="100" customFormat="1" ht="12.75" hidden="1">
      <c r="A95" s="100" t="s">
        <v>121</v>
      </c>
    </row>
    <row r="96" spans="1:24" s="100" customFormat="1" ht="12.75" hidden="1">
      <c r="A96" s="100">
        <v>1680</v>
      </c>
      <c r="B96" s="100">
        <v>80.96</v>
      </c>
      <c r="C96" s="100">
        <v>91.76</v>
      </c>
      <c r="D96" s="100">
        <v>9.391942190065349</v>
      </c>
      <c r="E96" s="100">
        <v>9.567973835669342</v>
      </c>
      <c r="F96" s="100">
        <v>37.545932628984744</v>
      </c>
      <c r="G96" s="100" t="s">
        <v>59</v>
      </c>
      <c r="H96" s="100">
        <v>11.520600757779686</v>
      </c>
      <c r="I96" s="100">
        <v>94.98060075777963</v>
      </c>
      <c r="J96" s="100" t="s">
        <v>73</v>
      </c>
      <c r="K96" s="100">
        <v>0.9213778432735106</v>
      </c>
      <c r="M96" s="100" t="s">
        <v>68</v>
      </c>
      <c r="N96" s="100">
        <v>0.5719545802210128</v>
      </c>
      <c r="X96" s="100">
        <v>-2.4999999999999467</v>
      </c>
    </row>
    <row r="97" spans="1:24" s="100" customFormat="1" ht="12.75" hidden="1">
      <c r="A97" s="100">
        <v>1679</v>
      </c>
      <c r="B97" s="100">
        <v>86.62000274658203</v>
      </c>
      <c r="C97" s="100">
        <v>99.81999969482422</v>
      </c>
      <c r="D97" s="100">
        <v>8.857097625732422</v>
      </c>
      <c r="E97" s="100">
        <v>8.949014663696289</v>
      </c>
      <c r="F97" s="100">
        <v>35.487726582595975</v>
      </c>
      <c r="G97" s="100" t="s">
        <v>56</v>
      </c>
      <c r="H97" s="100">
        <v>6.097682846786693</v>
      </c>
      <c r="I97" s="100">
        <v>95.21768559336867</v>
      </c>
      <c r="J97" s="100" t="s">
        <v>62</v>
      </c>
      <c r="K97" s="100">
        <v>0.844209665311661</v>
      </c>
      <c r="L97" s="100">
        <v>0.37186521528799205</v>
      </c>
      <c r="M97" s="100">
        <v>0.19985538921664608</v>
      </c>
      <c r="N97" s="100">
        <v>0.17080521892062106</v>
      </c>
      <c r="O97" s="100">
        <v>0.03390519043190853</v>
      </c>
      <c r="P97" s="100">
        <v>0.010667699392036642</v>
      </c>
      <c r="Q97" s="100">
        <v>0.004126917942447085</v>
      </c>
      <c r="R97" s="100">
        <v>0.002629137181673956</v>
      </c>
      <c r="S97" s="100">
        <v>0.00044483510266995254</v>
      </c>
      <c r="T97" s="100">
        <v>0.00015696623524624179</v>
      </c>
      <c r="U97" s="100">
        <v>9.025699226043328E-05</v>
      </c>
      <c r="V97" s="100">
        <v>9.758032997211177E-05</v>
      </c>
      <c r="W97" s="100">
        <v>2.7744571539367446E-05</v>
      </c>
      <c r="X97" s="100">
        <v>-2.4999999999999467</v>
      </c>
    </row>
    <row r="98" spans="1:24" s="100" customFormat="1" ht="12.75" hidden="1">
      <c r="A98" s="100">
        <v>443</v>
      </c>
      <c r="B98" s="100">
        <v>97.81999969482422</v>
      </c>
      <c r="C98" s="100">
        <v>129.72000122070312</v>
      </c>
      <c r="D98" s="100">
        <v>8.979057312011719</v>
      </c>
      <c r="E98" s="100">
        <v>9.375312805175781</v>
      </c>
      <c r="F98" s="100">
        <v>38.19827500721083</v>
      </c>
      <c r="G98" s="100" t="s">
        <v>57</v>
      </c>
      <c r="H98" s="100">
        <v>0.8259535285002322</v>
      </c>
      <c r="I98" s="100">
        <v>101.1459532233244</v>
      </c>
      <c r="J98" s="100" t="s">
        <v>60</v>
      </c>
      <c r="K98" s="100">
        <v>0.41420409526018337</v>
      </c>
      <c r="L98" s="100">
        <v>-0.0020216706986986776</v>
      </c>
      <c r="M98" s="100">
        <v>-0.09607113799234913</v>
      </c>
      <c r="N98" s="100">
        <v>-0.001766229346942334</v>
      </c>
      <c r="O98" s="100">
        <v>0.016952884997854686</v>
      </c>
      <c r="P98" s="100">
        <v>-0.00023153155915744652</v>
      </c>
      <c r="Q98" s="100">
        <v>-0.0018881844761941306</v>
      </c>
      <c r="R98" s="100">
        <v>-0.0001419925843986196</v>
      </c>
      <c r="S98" s="100">
        <v>0.0002479433082906272</v>
      </c>
      <c r="T98" s="100">
        <v>-1.650072589394852E-05</v>
      </c>
      <c r="U98" s="100">
        <v>-3.480947239043518E-05</v>
      </c>
      <c r="V98" s="100">
        <v>-1.1199616364324662E-05</v>
      </c>
      <c r="W98" s="100">
        <v>1.6218690705794324E-05</v>
      </c>
      <c r="X98" s="100">
        <v>-2.4999999999999467</v>
      </c>
    </row>
    <row r="99" spans="1:24" s="100" customFormat="1" ht="12.75" hidden="1">
      <c r="A99" s="100">
        <v>1678</v>
      </c>
      <c r="B99" s="100">
        <v>82.77999877929688</v>
      </c>
      <c r="C99" s="100">
        <v>105.27999877929688</v>
      </c>
      <c r="D99" s="100">
        <v>9.052952766418457</v>
      </c>
      <c r="E99" s="100">
        <v>9.276657104492188</v>
      </c>
      <c r="F99" s="100">
        <v>42.11810818110938</v>
      </c>
      <c r="G99" s="100" t="s">
        <v>58</v>
      </c>
      <c r="H99" s="100">
        <v>25.265049701282873</v>
      </c>
      <c r="I99" s="100">
        <v>110.5450484805797</v>
      </c>
      <c r="J99" s="100" t="s">
        <v>61</v>
      </c>
      <c r="K99" s="100">
        <v>0.735611940139174</v>
      </c>
      <c r="L99" s="100">
        <v>-0.3718597197718122</v>
      </c>
      <c r="M99" s="100">
        <v>0.17524985889806619</v>
      </c>
      <c r="N99" s="100">
        <v>-0.17079608673624605</v>
      </c>
      <c r="O99" s="100">
        <v>0.029362588926617073</v>
      </c>
      <c r="P99" s="100">
        <v>-0.010665186517636392</v>
      </c>
      <c r="Q99" s="100">
        <v>0.0036696336448685408</v>
      </c>
      <c r="R99" s="100">
        <v>-0.002625300063999594</v>
      </c>
      <c r="S99" s="100">
        <v>0.00036932693435665667</v>
      </c>
      <c r="T99" s="100">
        <v>-0.0001560965247926785</v>
      </c>
      <c r="U99" s="100">
        <v>8.327439752888907E-05</v>
      </c>
      <c r="V99" s="100">
        <v>-9.693549087283854E-05</v>
      </c>
      <c r="W99" s="100">
        <v>2.2510338107031152E-05</v>
      </c>
      <c r="X99" s="100">
        <v>-2.4999999999999467</v>
      </c>
    </row>
    <row r="100" s="100" customFormat="1" ht="12.75" hidden="1">
      <c r="A100" s="100" t="s">
        <v>127</v>
      </c>
    </row>
    <row r="101" spans="1:24" s="100" customFormat="1" ht="12.75" hidden="1">
      <c r="A101" s="100">
        <v>1680</v>
      </c>
      <c r="B101" s="100">
        <v>83.08</v>
      </c>
      <c r="C101" s="100">
        <v>82.88</v>
      </c>
      <c r="D101" s="100">
        <v>9.329698014372898</v>
      </c>
      <c r="E101" s="100">
        <v>9.924262001932284</v>
      </c>
      <c r="F101" s="100">
        <v>36.63298926017468</v>
      </c>
      <c r="G101" s="100" t="s">
        <v>59</v>
      </c>
      <c r="H101" s="100">
        <v>7.7177023596255445</v>
      </c>
      <c r="I101" s="100">
        <v>93.29770235962549</v>
      </c>
      <c r="J101" s="100" t="s">
        <v>73</v>
      </c>
      <c r="K101" s="100">
        <v>0.6284125179749903</v>
      </c>
      <c r="M101" s="100" t="s">
        <v>68</v>
      </c>
      <c r="N101" s="100">
        <v>0.39947782622404593</v>
      </c>
      <c r="X101" s="100">
        <v>-2.4999999999999467</v>
      </c>
    </row>
    <row r="102" spans="1:24" s="100" customFormat="1" ht="12.75" hidden="1">
      <c r="A102" s="100">
        <v>1679</v>
      </c>
      <c r="B102" s="100">
        <v>81.54000091552734</v>
      </c>
      <c r="C102" s="100">
        <v>90.54000091552734</v>
      </c>
      <c r="D102" s="100">
        <v>8.919211387634277</v>
      </c>
      <c r="E102" s="100">
        <v>9.323272705078125</v>
      </c>
      <c r="F102" s="100">
        <v>33.4949071013612</v>
      </c>
      <c r="G102" s="100" t="s">
        <v>56</v>
      </c>
      <c r="H102" s="100">
        <v>5.185778193720221</v>
      </c>
      <c r="I102" s="100">
        <v>89.22577910924751</v>
      </c>
      <c r="J102" s="100" t="s">
        <v>62</v>
      </c>
      <c r="K102" s="100">
        <v>0.6684945116564421</v>
      </c>
      <c r="L102" s="100">
        <v>0.3816194829694702</v>
      </c>
      <c r="M102" s="100">
        <v>0.15825719004917474</v>
      </c>
      <c r="N102" s="100">
        <v>0.09997483445167145</v>
      </c>
      <c r="O102" s="100">
        <v>0.026848016076466176</v>
      </c>
      <c r="P102" s="100">
        <v>0.010947500188934893</v>
      </c>
      <c r="Q102" s="100">
        <v>0.0032679633472819255</v>
      </c>
      <c r="R102" s="100">
        <v>0.0015388852270649602</v>
      </c>
      <c r="S102" s="100">
        <v>0.0003522402482254502</v>
      </c>
      <c r="T102" s="100">
        <v>0.0001610778022899043</v>
      </c>
      <c r="U102" s="100">
        <v>7.147162053983454E-05</v>
      </c>
      <c r="V102" s="100">
        <v>5.7119921134274766E-05</v>
      </c>
      <c r="W102" s="100">
        <v>2.1965443746246356E-05</v>
      </c>
      <c r="X102" s="100">
        <v>-2.4999999999999467</v>
      </c>
    </row>
    <row r="103" spans="1:24" s="100" customFormat="1" ht="12.75" hidden="1">
      <c r="A103" s="100">
        <v>443</v>
      </c>
      <c r="B103" s="100">
        <v>103.4800033569336</v>
      </c>
      <c r="C103" s="100">
        <v>121.08000183105469</v>
      </c>
      <c r="D103" s="100">
        <v>8.999287605285645</v>
      </c>
      <c r="E103" s="100">
        <v>9.335949897766113</v>
      </c>
      <c r="F103" s="100">
        <v>38.33224826113772</v>
      </c>
      <c r="G103" s="100" t="s">
        <v>57</v>
      </c>
      <c r="H103" s="100">
        <v>-4.683363501736313</v>
      </c>
      <c r="I103" s="100">
        <v>101.29663985519723</v>
      </c>
      <c r="J103" s="100" t="s">
        <v>60</v>
      </c>
      <c r="K103" s="100">
        <v>0.4787900263057782</v>
      </c>
      <c r="L103" s="100">
        <v>-0.002075389593353773</v>
      </c>
      <c r="M103" s="100">
        <v>-0.11208422338936062</v>
      </c>
      <c r="N103" s="100">
        <v>-0.0010336544839646522</v>
      </c>
      <c r="O103" s="100">
        <v>0.019430070044038274</v>
      </c>
      <c r="P103" s="100">
        <v>-0.00023762704890491237</v>
      </c>
      <c r="Q103" s="100">
        <v>-0.0022531759068110425</v>
      </c>
      <c r="R103" s="100">
        <v>-8.310014484772034E-05</v>
      </c>
      <c r="S103" s="100">
        <v>0.0002707572790462381</v>
      </c>
      <c r="T103" s="100">
        <v>-1.6931999546494413E-05</v>
      </c>
      <c r="U103" s="100">
        <v>-4.501860935612594E-05</v>
      </c>
      <c r="V103" s="100">
        <v>-6.552602930416521E-06</v>
      </c>
      <c r="W103" s="100">
        <v>1.7339582839161633E-05</v>
      </c>
      <c r="X103" s="100">
        <v>-2.4999999999999467</v>
      </c>
    </row>
    <row r="104" spans="1:24" s="100" customFormat="1" ht="12.75" hidden="1">
      <c r="A104" s="100">
        <v>1678</v>
      </c>
      <c r="B104" s="100">
        <v>87.26000213623047</v>
      </c>
      <c r="C104" s="100">
        <v>98.05999755859375</v>
      </c>
      <c r="D104" s="100">
        <v>9.24373722076416</v>
      </c>
      <c r="E104" s="100">
        <v>9.381372451782227</v>
      </c>
      <c r="F104" s="100">
        <v>41.66679148463453</v>
      </c>
      <c r="G104" s="100" t="s">
        <v>58</v>
      </c>
      <c r="H104" s="100">
        <v>17.363568064662413</v>
      </c>
      <c r="I104" s="100">
        <v>107.12357020089283</v>
      </c>
      <c r="J104" s="100" t="s">
        <v>61</v>
      </c>
      <c r="K104" s="100">
        <v>0.46652440753394386</v>
      </c>
      <c r="L104" s="100">
        <v>-0.38161383955501604</v>
      </c>
      <c r="M104" s="100">
        <v>0.11172495276107533</v>
      </c>
      <c r="N104" s="100">
        <v>-0.09996949075616465</v>
      </c>
      <c r="O104" s="100">
        <v>0.018528042134180092</v>
      </c>
      <c r="P104" s="100">
        <v>-0.010944920912110707</v>
      </c>
      <c r="Q104" s="100">
        <v>0.0023670198081436333</v>
      </c>
      <c r="R104" s="100">
        <v>-0.0015366398758346284</v>
      </c>
      <c r="S104" s="100">
        <v>0.0002253079854630198</v>
      </c>
      <c r="T104" s="100">
        <v>-0.00016018541063999247</v>
      </c>
      <c r="U104" s="100">
        <v>5.551141643149298E-05</v>
      </c>
      <c r="V104" s="100">
        <v>-5.674283025389257E-05</v>
      </c>
      <c r="W104" s="100">
        <v>1.348404931514879E-05</v>
      </c>
      <c r="X104" s="100">
        <v>-2.4999999999999467</v>
      </c>
    </row>
    <row r="105" s="100" customFormat="1" ht="12.75" hidden="1">
      <c r="A105" s="100" t="s">
        <v>133</v>
      </c>
    </row>
    <row r="106" spans="1:24" s="100" customFormat="1" ht="12.75" hidden="1">
      <c r="A106" s="100">
        <v>1680</v>
      </c>
      <c r="B106" s="100">
        <v>72.78</v>
      </c>
      <c r="C106" s="100">
        <v>72.08</v>
      </c>
      <c r="D106" s="100">
        <v>9.319527827686889</v>
      </c>
      <c r="E106" s="100">
        <v>9.77577088240811</v>
      </c>
      <c r="F106" s="100">
        <v>35.02282555090071</v>
      </c>
      <c r="G106" s="100" t="s">
        <v>59</v>
      </c>
      <c r="H106" s="100">
        <v>13.975533114737214</v>
      </c>
      <c r="I106" s="100">
        <v>89.25553311473716</v>
      </c>
      <c r="J106" s="100" t="s">
        <v>73</v>
      </c>
      <c r="K106" s="100">
        <v>1.5054594107611188</v>
      </c>
      <c r="M106" s="100" t="s">
        <v>68</v>
      </c>
      <c r="N106" s="100">
        <v>0.8178090715322955</v>
      </c>
      <c r="X106" s="100">
        <v>-2.4999999999999467</v>
      </c>
    </row>
    <row r="107" spans="1:24" s="100" customFormat="1" ht="12.75" hidden="1">
      <c r="A107" s="100">
        <v>1679</v>
      </c>
      <c r="B107" s="100">
        <v>81.37999725341797</v>
      </c>
      <c r="C107" s="100">
        <v>80.77999877929688</v>
      </c>
      <c r="D107" s="100">
        <v>8.8449068069458</v>
      </c>
      <c r="E107" s="100">
        <v>9.493656158447266</v>
      </c>
      <c r="F107" s="100">
        <v>30.975197815548793</v>
      </c>
      <c r="G107" s="100" t="s">
        <v>56</v>
      </c>
      <c r="H107" s="100">
        <v>-0.6737508278723432</v>
      </c>
      <c r="I107" s="100">
        <v>83.20624642554557</v>
      </c>
      <c r="J107" s="100" t="s">
        <v>62</v>
      </c>
      <c r="K107" s="100">
        <v>1.162290889128571</v>
      </c>
      <c r="L107" s="100">
        <v>0.2607901261755166</v>
      </c>
      <c r="M107" s="100">
        <v>0.2751570157138925</v>
      </c>
      <c r="N107" s="100">
        <v>0.09244859916183613</v>
      </c>
      <c r="O107" s="100">
        <v>0.046679731427713866</v>
      </c>
      <c r="P107" s="100">
        <v>0.007481261228160509</v>
      </c>
      <c r="Q107" s="100">
        <v>0.00568195688430381</v>
      </c>
      <c r="R107" s="100">
        <v>0.001423026133963307</v>
      </c>
      <c r="S107" s="100">
        <v>0.000612436217125136</v>
      </c>
      <c r="T107" s="100">
        <v>0.0001100582243341218</v>
      </c>
      <c r="U107" s="100">
        <v>0.00012426841198247008</v>
      </c>
      <c r="V107" s="100">
        <v>5.282462756127006E-05</v>
      </c>
      <c r="W107" s="100">
        <v>3.81900335660077E-05</v>
      </c>
      <c r="X107" s="100">
        <v>-2.4999999999999467</v>
      </c>
    </row>
    <row r="108" spans="1:24" s="100" customFormat="1" ht="12.75" hidden="1">
      <c r="A108" s="100">
        <v>443</v>
      </c>
      <c r="B108" s="100">
        <v>104.0999984741211</v>
      </c>
      <c r="C108" s="100">
        <v>129</v>
      </c>
      <c r="D108" s="100">
        <v>8.94994831085205</v>
      </c>
      <c r="E108" s="100">
        <v>9.29296588897705</v>
      </c>
      <c r="F108" s="100">
        <v>36.79967146526703</v>
      </c>
      <c r="G108" s="100" t="s">
        <v>57</v>
      </c>
      <c r="H108" s="100">
        <v>-8.814688849840397</v>
      </c>
      <c r="I108" s="100">
        <v>97.78530962428064</v>
      </c>
      <c r="J108" s="100" t="s">
        <v>60</v>
      </c>
      <c r="K108" s="100">
        <v>0.8795228623003153</v>
      </c>
      <c r="L108" s="100">
        <v>-0.0014180722302483374</v>
      </c>
      <c r="M108" s="100">
        <v>-0.20615692771153266</v>
      </c>
      <c r="N108" s="100">
        <v>-0.000955753140724701</v>
      </c>
      <c r="O108" s="100">
        <v>0.03565027852908565</v>
      </c>
      <c r="P108" s="100">
        <v>-0.00016248757400131816</v>
      </c>
      <c r="Q108" s="100">
        <v>-0.004156888521702337</v>
      </c>
      <c r="R108" s="100">
        <v>-7.682915095618453E-05</v>
      </c>
      <c r="S108" s="100">
        <v>0.0004933588831351438</v>
      </c>
      <c r="T108" s="100">
        <v>-1.1584032206769838E-05</v>
      </c>
      <c r="U108" s="100">
        <v>-8.391132819285163E-05</v>
      </c>
      <c r="V108" s="100">
        <v>-6.053652611324899E-06</v>
      </c>
      <c r="W108" s="100">
        <v>3.149721330011437E-05</v>
      </c>
      <c r="X108" s="100">
        <v>-2.4999999999999467</v>
      </c>
    </row>
    <row r="109" spans="1:24" s="100" customFormat="1" ht="12.75" hidden="1">
      <c r="A109" s="100">
        <v>1678</v>
      </c>
      <c r="B109" s="100">
        <v>96.76000213623047</v>
      </c>
      <c r="C109" s="100">
        <v>103.36000061035156</v>
      </c>
      <c r="D109" s="100">
        <v>8.802273750305176</v>
      </c>
      <c r="E109" s="100">
        <v>9.064539909362793</v>
      </c>
      <c r="F109" s="100">
        <v>43.84730270523458</v>
      </c>
      <c r="G109" s="100" t="s">
        <v>58</v>
      </c>
      <c r="H109" s="100">
        <v>19.170658864494396</v>
      </c>
      <c r="I109" s="100">
        <v>118.43066100072481</v>
      </c>
      <c r="J109" s="100" t="s">
        <v>61</v>
      </c>
      <c r="K109" s="100">
        <v>0.7598418556794201</v>
      </c>
      <c r="L109" s="100">
        <v>-0.26078627069267213</v>
      </c>
      <c r="M109" s="100">
        <v>0.1822380433749144</v>
      </c>
      <c r="N109" s="100">
        <v>-0.09244365864092488</v>
      </c>
      <c r="O109" s="100">
        <v>0.03013395040418884</v>
      </c>
      <c r="P109" s="100">
        <v>-0.007479496463818461</v>
      </c>
      <c r="Q109" s="100">
        <v>0.003873617411829261</v>
      </c>
      <c r="R109" s="100">
        <v>-0.0014209506182502993</v>
      </c>
      <c r="S109" s="100">
        <v>0.00036287068285849463</v>
      </c>
      <c r="T109" s="100">
        <v>-0.00010944689553117714</v>
      </c>
      <c r="U109" s="100">
        <v>9.165984517528085E-05</v>
      </c>
      <c r="V109" s="100">
        <v>-5.247660971374096E-05</v>
      </c>
      <c r="W109" s="100">
        <v>2.1596393636435996E-05</v>
      </c>
      <c r="X109" s="100">
        <v>-2.4999999999999467</v>
      </c>
    </row>
    <row r="110" s="100" customFormat="1" ht="12.75" hidden="1">
      <c r="A110" s="100" t="s">
        <v>139</v>
      </c>
    </row>
    <row r="111" spans="1:24" s="100" customFormat="1" ht="12.75" hidden="1">
      <c r="A111" s="100">
        <v>1680</v>
      </c>
      <c r="B111" s="100">
        <v>92.44</v>
      </c>
      <c r="C111" s="100">
        <v>84.94</v>
      </c>
      <c r="D111" s="100">
        <v>9.097517152658783</v>
      </c>
      <c r="E111" s="100">
        <v>10.058743450108695</v>
      </c>
      <c r="F111" s="100">
        <v>36.29726486728408</v>
      </c>
      <c r="G111" s="100" t="s">
        <v>59</v>
      </c>
      <c r="H111" s="100">
        <v>-0.10072218234536834</v>
      </c>
      <c r="I111" s="100">
        <v>94.83927781765458</v>
      </c>
      <c r="J111" s="100" t="s">
        <v>73</v>
      </c>
      <c r="K111" s="100">
        <v>0.5197907180505154</v>
      </c>
      <c r="M111" s="100" t="s">
        <v>68</v>
      </c>
      <c r="N111" s="100">
        <v>0.3488704193368322</v>
      </c>
      <c r="X111" s="100">
        <v>-2.4999999999999467</v>
      </c>
    </row>
    <row r="112" spans="1:24" s="100" customFormat="1" ht="12.75" hidden="1">
      <c r="A112" s="100">
        <v>1679</v>
      </c>
      <c r="B112" s="100">
        <v>93.80000305175781</v>
      </c>
      <c r="C112" s="100">
        <v>112.9000015258789</v>
      </c>
      <c r="D112" s="100">
        <v>8.302953720092773</v>
      </c>
      <c r="E112" s="100">
        <v>8.467551231384277</v>
      </c>
      <c r="F112" s="100">
        <v>35.162389463301686</v>
      </c>
      <c r="G112" s="100" t="s">
        <v>56</v>
      </c>
      <c r="H112" s="100">
        <v>4.371796181356881</v>
      </c>
      <c r="I112" s="100">
        <v>100.67179923311464</v>
      </c>
      <c r="J112" s="100" t="s">
        <v>62</v>
      </c>
      <c r="K112" s="100">
        <v>0.5773312421743447</v>
      </c>
      <c r="L112" s="100">
        <v>0.3954449548089226</v>
      </c>
      <c r="M112" s="100">
        <v>0.13667531131620636</v>
      </c>
      <c r="N112" s="100">
        <v>0.10366072458524368</v>
      </c>
      <c r="O112" s="100">
        <v>0.023186817227215956</v>
      </c>
      <c r="P112" s="100">
        <v>0.011344080401071694</v>
      </c>
      <c r="Q112" s="100">
        <v>0.0028222950094420845</v>
      </c>
      <c r="R112" s="100">
        <v>0.0015956039368065986</v>
      </c>
      <c r="S112" s="100">
        <v>0.00030419441010212097</v>
      </c>
      <c r="T112" s="100">
        <v>0.000166930213274559</v>
      </c>
      <c r="U112" s="100">
        <v>6.172658012420589E-05</v>
      </c>
      <c r="V112" s="100">
        <v>5.921850413331733E-05</v>
      </c>
      <c r="W112" s="100">
        <v>1.897202973249173E-05</v>
      </c>
      <c r="X112" s="100">
        <v>-2.4999999999999467</v>
      </c>
    </row>
    <row r="113" spans="1:24" s="100" customFormat="1" ht="12.75" hidden="1">
      <c r="A113" s="100">
        <v>443</v>
      </c>
      <c r="B113" s="100">
        <v>101.22000122070312</v>
      </c>
      <c r="C113" s="100">
        <v>126.81999969482422</v>
      </c>
      <c r="D113" s="100">
        <v>8.872723579406738</v>
      </c>
      <c r="E113" s="100">
        <v>9.339795112609863</v>
      </c>
      <c r="F113" s="100">
        <v>39.91481222363714</v>
      </c>
      <c r="G113" s="100" t="s">
        <v>57</v>
      </c>
      <c r="H113" s="100">
        <v>3.253138726562593</v>
      </c>
      <c r="I113" s="100">
        <v>106.97313994726566</v>
      </c>
      <c r="J113" s="100" t="s">
        <v>60</v>
      </c>
      <c r="K113" s="100">
        <v>-0.1268059014960699</v>
      </c>
      <c r="L113" s="100">
        <v>-0.002150715403357108</v>
      </c>
      <c r="M113" s="100">
        <v>0.03153333291037646</v>
      </c>
      <c r="N113" s="100">
        <v>-0.001072028728574822</v>
      </c>
      <c r="O113" s="100">
        <v>-0.004848391442092881</v>
      </c>
      <c r="P113" s="100">
        <v>-0.0002461468974570633</v>
      </c>
      <c r="Q113" s="100">
        <v>0.0007230168099307458</v>
      </c>
      <c r="R113" s="100">
        <v>-8.619432780761465E-05</v>
      </c>
      <c r="S113" s="100">
        <v>-4.3367543632774214E-05</v>
      </c>
      <c r="T113" s="100">
        <v>-1.75322877843608E-05</v>
      </c>
      <c r="U113" s="100">
        <v>2.0492647417295125E-05</v>
      </c>
      <c r="V113" s="100">
        <v>-6.802065682042625E-06</v>
      </c>
      <c r="W113" s="100">
        <v>-2.0781722328416813E-06</v>
      </c>
      <c r="X113" s="100">
        <v>-2.4999999999999467</v>
      </c>
    </row>
    <row r="114" spans="1:24" s="100" customFormat="1" ht="12.75" hidden="1">
      <c r="A114" s="100">
        <v>1678</v>
      </c>
      <c r="B114" s="100">
        <v>98.94000244140625</v>
      </c>
      <c r="C114" s="100">
        <v>93.23999786376953</v>
      </c>
      <c r="D114" s="100">
        <v>8.544600486755371</v>
      </c>
      <c r="E114" s="100">
        <v>9.00275993347168</v>
      </c>
      <c r="F114" s="100">
        <v>43.2828834755493</v>
      </c>
      <c r="G114" s="100" t="s">
        <v>58</v>
      </c>
      <c r="H114" s="100">
        <v>19.00267069773197</v>
      </c>
      <c r="I114" s="100">
        <v>120.44267313913817</v>
      </c>
      <c r="J114" s="100" t="s">
        <v>61</v>
      </c>
      <c r="K114" s="100">
        <v>0.5632331901942045</v>
      </c>
      <c r="L114" s="100">
        <v>-0.3954391061934626</v>
      </c>
      <c r="M114" s="100">
        <v>0.1329879304258296</v>
      </c>
      <c r="N114" s="100">
        <v>-0.1036551811340989</v>
      </c>
      <c r="O114" s="100">
        <v>0.02267424956977759</v>
      </c>
      <c r="P114" s="100">
        <v>-0.011341409605990393</v>
      </c>
      <c r="Q114" s="100">
        <v>0.00272811213348705</v>
      </c>
      <c r="R114" s="100">
        <v>-0.0015932741324098968</v>
      </c>
      <c r="S114" s="100">
        <v>0.000301087188861693</v>
      </c>
      <c r="T114" s="100">
        <v>-0.0001660069727117994</v>
      </c>
      <c r="U114" s="100">
        <v>5.822561374223922E-05</v>
      </c>
      <c r="V114" s="100">
        <v>-5.8826551269345204E-05</v>
      </c>
      <c r="W114" s="100">
        <v>1.885786606011391E-05</v>
      </c>
      <c r="X114" s="100">
        <v>-2.4999999999999467</v>
      </c>
    </row>
    <row r="115" s="100" customFormat="1" ht="12.75" hidden="1">
      <c r="A115" s="100" t="s">
        <v>145</v>
      </c>
    </row>
    <row r="116" spans="1:24" s="100" customFormat="1" ht="12.75" hidden="1">
      <c r="A116" s="100">
        <v>1680</v>
      </c>
      <c r="B116" s="100">
        <v>90.6</v>
      </c>
      <c r="C116" s="100">
        <v>95.9</v>
      </c>
      <c r="D116" s="100">
        <v>9.222291987852461</v>
      </c>
      <c r="E116" s="100">
        <v>9.796841344152</v>
      </c>
      <c r="F116" s="100">
        <v>39.413901434746286</v>
      </c>
      <c r="G116" s="100" t="s">
        <v>59</v>
      </c>
      <c r="H116" s="100">
        <v>8.481392009261366</v>
      </c>
      <c r="I116" s="100">
        <v>101.58139200926131</v>
      </c>
      <c r="J116" s="100" t="s">
        <v>73</v>
      </c>
      <c r="K116" s="100">
        <v>0.5248059867417123</v>
      </c>
      <c r="M116" s="100" t="s">
        <v>68</v>
      </c>
      <c r="N116" s="100">
        <v>0.31776777163201625</v>
      </c>
      <c r="X116" s="100">
        <v>-2.4999999999999467</v>
      </c>
    </row>
    <row r="117" spans="1:24" s="100" customFormat="1" ht="12.75" hidden="1">
      <c r="A117" s="100">
        <v>1679</v>
      </c>
      <c r="B117" s="100">
        <v>101.9000015258789</v>
      </c>
      <c r="C117" s="100">
        <v>118.0999984741211</v>
      </c>
      <c r="D117" s="100">
        <v>8.597428321838379</v>
      </c>
      <c r="E117" s="100">
        <v>8.828639030456543</v>
      </c>
      <c r="F117" s="100">
        <v>39.05541340101906</v>
      </c>
      <c r="G117" s="100" t="s">
        <v>56</v>
      </c>
      <c r="H117" s="100">
        <v>3.6246065811064305</v>
      </c>
      <c r="I117" s="100">
        <v>108.02460810698528</v>
      </c>
      <c r="J117" s="100" t="s">
        <v>62</v>
      </c>
      <c r="K117" s="100">
        <v>0.652069762644213</v>
      </c>
      <c r="L117" s="100">
        <v>0.24004005757910882</v>
      </c>
      <c r="M117" s="100">
        <v>0.15436882177755418</v>
      </c>
      <c r="N117" s="100">
        <v>0.13196351044351984</v>
      </c>
      <c r="O117" s="100">
        <v>0.02618849210534923</v>
      </c>
      <c r="P117" s="100">
        <v>0.006886030439155272</v>
      </c>
      <c r="Q117" s="100">
        <v>0.0031876413588938883</v>
      </c>
      <c r="R117" s="100">
        <v>0.002031256277131044</v>
      </c>
      <c r="S117" s="100">
        <v>0.00034359269724276037</v>
      </c>
      <c r="T117" s="100">
        <v>0.00010132352482663805</v>
      </c>
      <c r="U117" s="100">
        <v>6.971422417637811E-05</v>
      </c>
      <c r="V117" s="100">
        <v>7.538881978278262E-05</v>
      </c>
      <c r="W117" s="100">
        <v>2.1430825248290947E-05</v>
      </c>
      <c r="X117" s="100">
        <v>-2.4999999999999467</v>
      </c>
    </row>
    <row r="118" spans="1:24" s="100" customFormat="1" ht="12.75" hidden="1">
      <c r="A118" s="100">
        <v>443</v>
      </c>
      <c r="B118" s="100">
        <v>112.12000274658203</v>
      </c>
      <c r="C118" s="100">
        <v>129.22000122070312</v>
      </c>
      <c r="D118" s="100">
        <v>8.935772895812988</v>
      </c>
      <c r="E118" s="100">
        <v>9.283945083618164</v>
      </c>
      <c r="F118" s="100">
        <v>43.90335953884538</v>
      </c>
      <c r="G118" s="100" t="s">
        <v>57</v>
      </c>
      <c r="H118" s="100">
        <v>2.265934724172606</v>
      </c>
      <c r="I118" s="100">
        <v>116.88593747075458</v>
      </c>
      <c r="J118" s="100" t="s">
        <v>60</v>
      </c>
      <c r="K118" s="100">
        <v>0.24141830307978382</v>
      </c>
      <c r="L118" s="100">
        <v>-0.001304813875410632</v>
      </c>
      <c r="M118" s="100">
        <v>-0.05551864463075449</v>
      </c>
      <c r="N118" s="100">
        <v>-0.0013646372064593803</v>
      </c>
      <c r="O118" s="100">
        <v>0.009957629712161464</v>
      </c>
      <c r="P118" s="100">
        <v>-0.0001494490564278824</v>
      </c>
      <c r="Q118" s="100">
        <v>-0.0010679851945070028</v>
      </c>
      <c r="R118" s="100">
        <v>-0.0001097071961583924</v>
      </c>
      <c r="S118" s="100">
        <v>0.0001518190064119575</v>
      </c>
      <c r="T118" s="100">
        <v>-1.065155620973133E-05</v>
      </c>
      <c r="U118" s="100">
        <v>-1.808253242315558E-05</v>
      </c>
      <c r="V118" s="100">
        <v>-8.65369709088484E-06</v>
      </c>
      <c r="W118" s="100">
        <v>1.0101852906122522E-05</v>
      </c>
      <c r="X118" s="100">
        <v>-2.4999999999999467</v>
      </c>
    </row>
    <row r="119" spans="1:24" s="100" customFormat="1" ht="12.75" hidden="1">
      <c r="A119" s="100">
        <v>1678</v>
      </c>
      <c r="B119" s="100">
        <v>97.4800033569336</v>
      </c>
      <c r="C119" s="100">
        <v>108.9800033569336</v>
      </c>
      <c r="D119" s="100">
        <v>8.723602294921875</v>
      </c>
      <c r="E119" s="100">
        <v>9.10243034362793</v>
      </c>
      <c r="F119" s="100">
        <v>43.80158495678775</v>
      </c>
      <c r="G119" s="100" t="s">
        <v>58</v>
      </c>
      <c r="H119" s="100">
        <v>19.397711496213997</v>
      </c>
      <c r="I119" s="100">
        <v>119.37771485314754</v>
      </c>
      <c r="J119" s="100" t="s">
        <v>61</v>
      </c>
      <c r="K119" s="100">
        <v>0.6057327614492698</v>
      </c>
      <c r="L119" s="100">
        <v>-0.24003651118805325</v>
      </c>
      <c r="M119" s="100">
        <v>0.1440396238378672</v>
      </c>
      <c r="N119" s="100">
        <v>-0.13195645438504217</v>
      </c>
      <c r="O119" s="100">
        <v>0.02422153441191161</v>
      </c>
      <c r="P119" s="100">
        <v>-0.006884408485012039</v>
      </c>
      <c r="Q119" s="100">
        <v>0.003003408906100652</v>
      </c>
      <c r="R119" s="100">
        <v>-0.0020282914964312535</v>
      </c>
      <c r="S119" s="100">
        <v>0.0003082319433326812</v>
      </c>
      <c r="T119" s="100">
        <v>-0.00010076210117700638</v>
      </c>
      <c r="U119" s="100">
        <v>6.73282635575865E-05</v>
      </c>
      <c r="V119" s="100">
        <v>-7.489050457100745E-05</v>
      </c>
      <c r="W119" s="100">
        <v>1.8900604188381087E-05</v>
      </c>
      <c r="X119" s="100">
        <v>-2.4999999999999467</v>
      </c>
    </row>
    <row r="120" spans="1:14" s="100" customFormat="1" ht="12.75">
      <c r="A120" s="100" t="s">
        <v>151</v>
      </c>
      <c r="E120" s="98" t="s">
        <v>104</v>
      </c>
      <c r="F120" s="101">
        <f>MIN(F91:F119)</f>
        <v>30.975197815548793</v>
      </c>
      <c r="G120" s="101"/>
      <c r="H120" s="101"/>
      <c r="I120" s="114"/>
      <c r="J120" s="114" t="s">
        <v>156</v>
      </c>
      <c r="K120" s="101">
        <f>AVERAGE(K118,K113,K108,K103,K98,K93)</f>
        <v>0.380210452500587</v>
      </c>
      <c r="L120" s="101">
        <f>AVERAGE(L118,L113,L108,L103,L98,L93)</f>
        <v>-0.0015788169287029887</v>
      </c>
      <c r="M120" s="114" t="s">
        <v>106</v>
      </c>
      <c r="N120" s="101" t="e">
        <f>Mittelwert(K116,K111,K106,K101,K96,K91)</f>
        <v>#NAME?</v>
      </c>
    </row>
    <row r="121" spans="5:14" s="100" customFormat="1" ht="12.75">
      <c r="E121" s="98" t="s">
        <v>105</v>
      </c>
      <c r="F121" s="101">
        <f>MAX(F91:F119)</f>
        <v>43.90335953884538</v>
      </c>
      <c r="G121" s="101"/>
      <c r="H121" s="101"/>
      <c r="I121" s="114"/>
      <c r="J121" s="114" t="s">
        <v>157</v>
      </c>
      <c r="K121" s="101">
        <f>AVERAGE(K119,K114,K109,K104,K99,K94)</f>
        <v>0.5826107189851236</v>
      </c>
      <c r="L121" s="101">
        <f>AVERAGE(L119,L114,L109,L104,L99,L94)</f>
        <v>-0.29036078672245064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110</v>
      </c>
      <c r="K122" s="101">
        <f>ABS(K120/$G$33)</f>
        <v>0.23763153281286686</v>
      </c>
      <c r="L122" s="101">
        <f>ABS(L120/$H$33)</f>
        <v>0.004385602579730525</v>
      </c>
      <c r="M122" s="114" t="s">
        <v>109</v>
      </c>
      <c r="N122" s="101">
        <f>K122+L122+L123+K123</f>
        <v>0.7545214446993129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0.3310288176051839</v>
      </c>
      <c r="L123" s="101">
        <f>ABS(L121/$H$34)</f>
        <v>0.18147549170153163</v>
      </c>
      <c r="M123" s="101"/>
      <c r="N123" s="101"/>
    </row>
    <row r="124" s="100" customFormat="1" ht="12.75"/>
    <row r="125" s="115" customFormat="1" ht="12.75">
      <c r="A125" s="115" t="s">
        <v>116</v>
      </c>
    </row>
    <row r="126" spans="1:24" s="115" customFormat="1" ht="12.75">
      <c r="A126" s="115">
        <v>1680</v>
      </c>
      <c r="B126" s="115">
        <v>84.86</v>
      </c>
      <c r="C126" s="115">
        <v>88.36</v>
      </c>
      <c r="D126" s="115">
        <v>9.474803043457518</v>
      </c>
      <c r="E126" s="115">
        <v>9.949396474092556</v>
      </c>
      <c r="F126" s="115">
        <v>40.104947984957285</v>
      </c>
      <c r="G126" s="115" t="s">
        <v>59</v>
      </c>
      <c r="H126" s="115">
        <v>13.223437977836166</v>
      </c>
      <c r="I126" s="115">
        <v>100.58343797783611</v>
      </c>
      <c r="J126" s="115" t="s">
        <v>73</v>
      </c>
      <c r="K126" s="115">
        <v>0.26087197003157647</v>
      </c>
      <c r="M126" s="115" t="s">
        <v>68</v>
      </c>
      <c r="N126" s="115">
        <v>0.2027361562124325</v>
      </c>
      <c r="X126" s="115">
        <v>-2.4999999999999467</v>
      </c>
    </row>
    <row r="127" spans="1:24" s="115" customFormat="1" ht="12.75">
      <c r="A127" s="115">
        <v>1678</v>
      </c>
      <c r="B127" s="115">
        <v>94.30000305175781</v>
      </c>
      <c r="C127" s="115">
        <v>101.4000015258789</v>
      </c>
      <c r="D127" s="115">
        <v>9.156975746154785</v>
      </c>
      <c r="E127" s="115">
        <v>9.489148139953613</v>
      </c>
      <c r="F127" s="115">
        <v>37.64636905139777</v>
      </c>
      <c r="G127" s="115" t="s">
        <v>56</v>
      </c>
      <c r="H127" s="115">
        <v>0.9332228434004683</v>
      </c>
      <c r="I127" s="115">
        <v>97.73322589515823</v>
      </c>
      <c r="J127" s="115" t="s">
        <v>62</v>
      </c>
      <c r="K127" s="115">
        <v>0.3235179819083534</v>
      </c>
      <c r="L127" s="115">
        <v>0.3812372464159514</v>
      </c>
      <c r="M127" s="115">
        <v>0.07658811455516909</v>
      </c>
      <c r="N127" s="115">
        <v>0.06861787284327454</v>
      </c>
      <c r="O127" s="115">
        <v>0.01299290255683062</v>
      </c>
      <c r="P127" s="115">
        <v>0.010936426781228144</v>
      </c>
      <c r="Q127" s="115">
        <v>0.0015815431890987839</v>
      </c>
      <c r="R127" s="115">
        <v>0.0010562010914316803</v>
      </c>
      <c r="S127" s="115">
        <v>0.00017047798556795154</v>
      </c>
      <c r="T127" s="115">
        <v>0.00016092580104609252</v>
      </c>
      <c r="U127" s="115">
        <v>3.460667908148299E-05</v>
      </c>
      <c r="V127" s="115">
        <v>3.9196200556317487E-05</v>
      </c>
      <c r="W127" s="115">
        <v>1.063184119499415E-05</v>
      </c>
      <c r="X127" s="115">
        <v>-2.4999999999999467</v>
      </c>
    </row>
    <row r="128" spans="1:24" s="115" customFormat="1" ht="12.75">
      <c r="A128" s="115">
        <v>1679</v>
      </c>
      <c r="B128" s="115">
        <v>99.77999877929688</v>
      </c>
      <c r="C128" s="115">
        <v>109.08000183105469</v>
      </c>
      <c r="D128" s="115">
        <v>8.695779800415039</v>
      </c>
      <c r="E128" s="115">
        <v>8.78651237487793</v>
      </c>
      <c r="F128" s="115">
        <v>39.344611260191826</v>
      </c>
      <c r="G128" s="115" t="s">
        <v>57</v>
      </c>
      <c r="H128" s="115">
        <v>5.304085932425561</v>
      </c>
      <c r="I128" s="115">
        <v>107.58408471172238</v>
      </c>
      <c r="J128" s="115" t="s">
        <v>60</v>
      </c>
      <c r="K128" s="115">
        <v>0.30416846786659624</v>
      </c>
      <c r="L128" s="115">
        <v>0.0020751130627391897</v>
      </c>
      <c r="M128" s="115">
        <v>-0.07229935136518384</v>
      </c>
      <c r="N128" s="115">
        <v>-0.000709607567933051</v>
      </c>
      <c r="O128" s="115">
        <v>0.012167372797579372</v>
      </c>
      <c r="P128" s="115">
        <v>0.00023731997386302798</v>
      </c>
      <c r="Q128" s="115">
        <v>-0.0015061404915740705</v>
      </c>
      <c r="R128" s="115">
        <v>-5.702906583270125E-05</v>
      </c>
      <c r="S128" s="115">
        <v>0.00015525205441939925</v>
      </c>
      <c r="T128" s="115">
        <v>1.6892778787833945E-05</v>
      </c>
      <c r="U128" s="115">
        <v>-3.368812860307436E-05</v>
      </c>
      <c r="V128" s="115">
        <v>-4.496552514812067E-06</v>
      </c>
      <c r="W128" s="115">
        <v>9.53349423622407E-06</v>
      </c>
      <c r="X128" s="115">
        <v>-2.4999999999999467</v>
      </c>
    </row>
    <row r="129" spans="1:24" s="115" customFormat="1" ht="12.75">
      <c r="A129" s="115">
        <v>443</v>
      </c>
      <c r="B129" s="115">
        <v>111.27999877929688</v>
      </c>
      <c r="C129" s="115">
        <v>110.77999877929688</v>
      </c>
      <c r="D129" s="115">
        <v>8.91319465637207</v>
      </c>
      <c r="E129" s="115">
        <v>9.53508472442627</v>
      </c>
      <c r="F129" s="115">
        <v>41.91790810096507</v>
      </c>
      <c r="G129" s="115" t="s">
        <v>58</v>
      </c>
      <c r="H129" s="115">
        <v>-1.9012738976341161</v>
      </c>
      <c r="I129" s="115">
        <v>111.8787248816627</v>
      </c>
      <c r="J129" s="115" t="s">
        <v>61</v>
      </c>
      <c r="K129" s="115">
        <v>-0.11020629643419244</v>
      </c>
      <c r="L129" s="115">
        <v>0.38123159884851326</v>
      </c>
      <c r="M129" s="115">
        <v>-0.025269410030497222</v>
      </c>
      <c r="N129" s="115">
        <v>-0.06861420356336817</v>
      </c>
      <c r="O129" s="115">
        <v>-0.004557472551318461</v>
      </c>
      <c r="P129" s="115">
        <v>0.010933851561603068</v>
      </c>
      <c r="Q129" s="115">
        <v>-0.00048251391547370857</v>
      </c>
      <c r="R129" s="115">
        <v>-0.0010546603392522743</v>
      </c>
      <c r="S129" s="115">
        <v>-7.042402403912027E-05</v>
      </c>
      <c r="T129" s="115">
        <v>0.00016003670662429872</v>
      </c>
      <c r="U129" s="115">
        <v>-7.92036793788495E-06</v>
      </c>
      <c r="V129" s="115">
        <v>-3.8937426128759466E-05</v>
      </c>
      <c r="W129" s="115">
        <v>-4.7062229912592395E-06</v>
      </c>
      <c r="X129" s="115">
        <v>-2.4999999999999467</v>
      </c>
    </row>
    <row r="130" s="115" customFormat="1" ht="12.75">
      <c r="A130" s="115" t="s">
        <v>122</v>
      </c>
    </row>
    <row r="131" spans="1:24" s="115" customFormat="1" ht="12.75">
      <c r="A131" s="115">
        <v>1680</v>
      </c>
      <c r="B131" s="115">
        <v>80.96</v>
      </c>
      <c r="C131" s="115">
        <v>91.76</v>
      </c>
      <c r="D131" s="115">
        <v>9.391942190065349</v>
      </c>
      <c r="E131" s="115">
        <v>9.567973835669342</v>
      </c>
      <c r="F131" s="115">
        <v>42.547795279436706</v>
      </c>
      <c r="G131" s="115" t="s">
        <v>59</v>
      </c>
      <c r="H131" s="115">
        <v>24.1738999617812</v>
      </c>
      <c r="I131" s="115">
        <v>107.63389996178114</v>
      </c>
      <c r="J131" s="115" t="s">
        <v>73</v>
      </c>
      <c r="K131" s="115">
        <v>0.635540319975065</v>
      </c>
      <c r="M131" s="115" t="s">
        <v>68</v>
      </c>
      <c r="N131" s="115">
        <v>0.49244194852027345</v>
      </c>
      <c r="X131" s="115">
        <v>-2.4999999999999467</v>
      </c>
    </row>
    <row r="132" spans="1:24" s="115" customFormat="1" ht="12.75">
      <c r="A132" s="115">
        <v>1678</v>
      </c>
      <c r="B132" s="115">
        <v>82.77999877929688</v>
      </c>
      <c r="C132" s="115">
        <v>105.27999877929688</v>
      </c>
      <c r="D132" s="115">
        <v>9.052952766418457</v>
      </c>
      <c r="E132" s="115">
        <v>9.276657104492188</v>
      </c>
      <c r="F132" s="115">
        <v>35.142259374553724</v>
      </c>
      <c r="G132" s="115" t="s">
        <v>56</v>
      </c>
      <c r="H132" s="115">
        <v>6.955928569869851</v>
      </c>
      <c r="I132" s="115">
        <v>92.23592734916667</v>
      </c>
      <c r="J132" s="115" t="s">
        <v>62</v>
      </c>
      <c r="K132" s="115">
        <v>0.5390949843166636</v>
      </c>
      <c r="L132" s="115">
        <v>0.5467831928056099</v>
      </c>
      <c r="M132" s="115">
        <v>0.12762262873522429</v>
      </c>
      <c r="N132" s="115">
        <v>0.17008466089456947</v>
      </c>
      <c r="O132" s="115">
        <v>0.02165073983269211</v>
      </c>
      <c r="P132" s="115">
        <v>0.015685326608443344</v>
      </c>
      <c r="Q132" s="115">
        <v>0.0026354286175479754</v>
      </c>
      <c r="R132" s="115">
        <v>0.002618042642498712</v>
      </c>
      <c r="S132" s="115">
        <v>0.0002840830800127433</v>
      </c>
      <c r="T132" s="115">
        <v>0.00023079814659517664</v>
      </c>
      <c r="U132" s="115">
        <v>5.7673562837007146E-05</v>
      </c>
      <c r="V132" s="115">
        <v>9.715773503549194E-05</v>
      </c>
      <c r="W132" s="115">
        <v>1.7715414526961177E-05</v>
      </c>
      <c r="X132" s="115">
        <v>-2.4999999999999467</v>
      </c>
    </row>
    <row r="133" spans="1:24" s="115" customFormat="1" ht="12.75">
      <c r="A133" s="115">
        <v>1679</v>
      </c>
      <c r="B133" s="115">
        <v>86.62000274658203</v>
      </c>
      <c r="C133" s="115">
        <v>99.81999969482422</v>
      </c>
      <c r="D133" s="115">
        <v>8.857097625732422</v>
      </c>
      <c r="E133" s="115">
        <v>8.949014663696289</v>
      </c>
      <c r="F133" s="115">
        <v>37.52697139174581</v>
      </c>
      <c r="G133" s="115" t="s">
        <v>57</v>
      </c>
      <c r="H133" s="115">
        <v>11.56921314145384</v>
      </c>
      <c r="I133" s="115">
        <v>100.68921588803582</v>
      </c>
      <c r="J133" s="115" t="s">
        <v>60</v>
      </c>
      <c r="K133" s="115">
        <v>0.48388197971014546</v>
      </c>
      <c r="L133" s="115">
        <v>0.002976991847258058</v>
      </c>
      <c r="M133" s="115">
        <v>-0.11518393357506301</v>
      </c>
      <c r="N133" s="115">
        <v>-0.00175889723647905</v>
      </c>
      <c r="O133" s="115">
        <v>0.019329289209502835</v>
      </c>
      <c r="P133" s="115">
        <v>0.0003403990779010682</v>
      </c>
      <c r="Q133" s="115">
        <v>-0.0024074685387317587</v>
      </c>
      <c r="R133" s="115">
        <v>-0.0001413729697791609</v>
      </c>
      <c r="S133" s="115">
        <v>0.00024441884054016865</v>
      </c>
      <c r="T133" s="115">
        <v>2.422510065004731E-05</v>
      </c>
      <c r="U133" s="115">
        <v>-5.437473289650104E-05</v>
      </c>
      <c r="V133" s="115">
        <v>-1.1149814528894694E-05</v>
      </c>
      <c r="W133" s="115">
        <v>1.4939912182000975E-05</v>
      </c>
      <c r="X133" s="115">
        <v>-2.4999999999999467</v>
      </c>
    </row>
    <row r="134" spans="1:24" s="115" customFormat="1" ht="12.75">
      <c r="A134" s="115">
        <v>443</v>
      </c>
      <c r="B134" s="115">
        <v>97.81999969482422</v>
      </c>
      <c r="C134" s="115">
        <v>129.72000122070312</v>
      </c>
      <c r="D134" s="115">
        <v>8.979057312011719</v>
      </c>
      <c r="E134" s="115">
        <v>9.375312805175781</v>
      </c>
      <c r="F134" s="115">
        <v>38.19827500721083</v>
      </c>
      <c r="G134" s="115" t="s">
        <v>58</v>
      </c>
      <c r="H134" s="115">
        <v>0.8259535285002322</v>
      </c>
      <c r="I134" s="115">
        <v>101.1459532233244</v>
      </c>
      <c r="J134" s="115" t="s">
        <v>61</v>
      </c>
      <c r="K134" s="115">
        <v>-0.23765864559736552</v>
      </c>
      <c r="L134" s="115">
        <v>0.5467750885457733</v>
      </c>
      <c r="M134" s="115">
        <v>-0.0549563173026029</v>
      </c>
      <c r="N134" s="115">
        <v>-0.17007556600562057</v>
      </c>
      <c r="O134" s="115">
        <v>-0.009753620556404574</v>
      </c>
      <c r="P134" s="115">
        <v>0.01568163254515629</v>
      </c>
      <c r="Q134" s="115">
        <v>-0.001072184327999436</v>
      </c>
      <c r="R134" s="115">
        <v>-0.00261422282167329</v>
      </c>
      <c r="S134" s="115">
        <v>-0.00014478476003546204</v>
      </c>
      <c r="T134" s="115">
        <v>0.00022952326455125135</v>
      </c>
      <c r="U134" s="115">
        <v>-1.922571904372835E-05</v>
      </c>
      <c r="V134" s="115">
        <v>-9.651583866494715E-05</v>
      </c>
      <c r="W134" s="115">
        <v>-9.520238224759188E-06</v>
      </c>
      <c r="X134" s="115">
        <v>-2.4999999999999467</v>
      </c>
    </row>
    <row r="135" s="115" customFormat="1" ht="12.75">
      <c r="A135" s="115" t="s">
        <v>128</v>
      </c>
    </row>
    <row r="136" spans="1:24" s="115" customFormat="1" ht="12.75">
      <c r="A136" s="115">
        <v>1680</v>
      </c>
      <c r="B136" s="115">
        <v>83.08</v>
      </c>
      <c r="C136" s="115">
        <v>82.88</v>
      </c>
      <c r="D136" s="115">
        <v>9.329698014372898</v>
      </c>
      <c r="E136" s="115">
        <v>9.924262001932284</v>
      </c>
      <c r="F136" s="115">
        <v>41.04388587148956</v>
      </c>
      <c r="G136" s="115" t="s">
        <v>59</v>
      </c>
      <c r="H136" s="115">
        <v>18.951470815123212</v>
      </c>
      <c r="I136" s="115">
        <v>104.53147081512316</v>
      </c>
      <c r="J136" s="115" t="s">
        <v>73</v>
      </c>
      <c r="K136" s="115">
        <v>0.5931303906673387</v>
      </c>
      <c r="M136" s="115" t="s">
        <v>68</v>
      </c>
      <c r="N136" s="115">
        <v>0.4997656687860084</v>
      </c>
      <c r="X136" s="115">
        <v>-2.4999999999999467</v>
      </c>
    </row>
    <row r="137" spans="1:24" s="115" customFormat="1" ht="12.75">
      <c r="A137" s="115">
        <v>1678</v>
      </c>
      <c r="B137" s="115">
        <v>87.26000213623047</v>
      </c>
      <c r="C137" s="115">
        <v>98.05999755859375</v>
      </c>
      <c r="D137" s="115">
        <v>9.24373722076416</v>
      </c>
      <c r="E137" s="115">
        <v>9.381372451782227</v>
      </c>
      <c r="F137" s="115">
        <v>35.273650813014065</v>
      </c>
      <c r="G137" s="115" t="s">
        <v>56</v>
      </c>
      <c r="H137" s="115">
        <v>0.9270720173708149</v>
      </c>
      <c r="I137" s="115">
        <v>90.68707415360123</v>
      </c>
      <c r="J137" s="115" t="s">
        <v>62</v>
      </c>
      <c r="K137" s="115">
        <v>0.3882828993792233</v>
      </c>
      <c r="L137" s="115">
        <v>0.6505316876880006</v>
      </c>
      <c r="M137" s="115">
        <v>0.09192014468824244</v>
      </c>
      <c r="N137" s="115">
        <v>0.10064015982204783</v>
      </c>
      <c r="O137" s="115">
        <v>0.015593864414936183</v>
      </c>
      <c r="P137" s="115">
        <v>0.018661602723841503</v>
      </c>
      <c r="Q137" s="115">
        <v>0.00189817605133719</v>
      </c>
      <c r="R137" s="115">
        <v>0.0015490993380319258</v>
      </c>
      <c r="S137" s="115">
        <v>0.00020460216684342456</v>
      </c>
      <c r="T137" s="115">
        <v>0.00027459462367153447</v>
      </c>
      <c r="U137" s="115">
        <v>4.154474046699844E-05</v>
      </c>
      <c r="V137" s="115">
        <v>5.748552002775451E-05</v>
      </c>
      <c r="W137" s="115">
        <v>1.2758928952185471E-05</v>
      </c>
      <c r="X137" s="115">
        <v>-2.4999999999999467</v>
      </c>
    </row>
    <row r="138" spans="1:24" s="115" customFormat="1" ht="12.75">
      <c r="A138" s="115">
        <v>1679</v>
      </c>
      <c r="B138" s="115">
        <v>81.54000091552734</v>
      </c>
      <c r="C138" s="115">
        <v>90.54000091552734</v>
      </c>
      <c r="D138" s="115">
        <v>8.919211387634277</v>
      </c>
      <c r="E138" s="115">
        <v>9.323272705078125</v>
      </c>
      <c r="F138" s="115">
        <v>35.51194099977318</v>
      </c>
      <c r="G138" s="115" t="s">
        <v>57</v>
      </c>
      <c r="H138" s="115">
        <v>10.55887627489859</v>
      </c>
      <c r="I138" s="115">
        <v>94.59887719042588</v>
      </c>
      <c r="J138" s="115" t="s">
        <v>60</v>
      </c>
      <c r="K138" s="115">
        <v>0.32195481354232103</v>
      </c>
      <c r="L138" s="115">
        <v>0.003540710677398771</v>
      </c>
      <c r="M138" s="115">
        <v>-0.076797078361525</v>
      </c>
      <c r="N138" s="115">
        <v>-0.0010408361163075331</v>
      </c>
      <c r="O138" s="115">
        <v>0.01283531022938782</v>
      </c>
      <c r="P138" s="115">
        <v>0.00040498015647585554</v>
      </c>
      <c r="Q138" s="115">
        <v>-0.001612657889154146</v>
      </c>
      <c r="R138" s="115">
        <v>-8.36479011903242E-05</v>
      </c>
      <c r="S138" s="115">
        <v>0.00016019987019462518</v>
      </c>
      <c r="T138" s="115">
        <v>2.8830056840571214E-05</v>
      </c>
      <c r="U138" s="115">
        <v>-3.6919138860267425E-05</v>
      </c>
      <c r="V138" s="115">
        <v>-6.596390569031336E-06</v>
      </c>
      <c r="W138" s="115">
        <v>9.726920936775424E-06</v>
      </c>
      <c r="X138" s="115">
        <v>-2.4999999999999467</v>
      </c>
    </row>
    <row r="139" spans="1:24" s="115" customFormat="1" ht="12.75">
      <c r="A139" s="115">
        <v>443</v>
      </c>
      <c r="B139" s="115">
        <v>103.4800033569336</v>
      </c>
      <c r="C139" s="115">
        <v>121.08000183105469</v>
      </c>
      <c r="D139" s="115">
        <v>8.999287605285645</v>
      </c>
      <c r="E139" s="115">
        <v>9.335949897766113</v>
      </c>
      <c r="F139" s="115">
        <v>38.33224826113772</v>
      </c>
      <c r="G139" s="115" t="s">
        <v>58</v>
      </c>
      <c r="H139" s="115">
        <v>-4.683363501736313</v>
      </c>
      <c r="I139" s="115">
        <v>101.29663985519723</v>
      </c>
      <c r="J139" s="115" t="s">
        <v>61</v>
      </c>
      <c r="K139" s="115">
        <v>-0.21704540535856853</v>
      </c>
      <c r="L139" s="115">
        <v>0.6505220519352879</v>
      </c>
      <c r="M139" s="115">
        <v>-0.05051259006070876</v>
      </c>
      <c r="N139" s="115">
        <v>-0.10063477743397815</v>
      </c>
      <c r="O139" s="115">
        <v>-0.008855699786396632</v>
      </c>
      <c r="P139" s="115">
        <v>0.018657207917996448</v>
      </c>
      <c r="Q139" s="115">
        <v>-0.0010012027039610614</v>
      </c>
      <c r="R139" s="115">
        <v>-0.0015468392895570645</v>
      </c>
      <c r="S139" s="115">
        <v>-0.00012727155324993006</v>
      </c>
      <c r="T139" s="115">
        <v>0.0002730769766419005</v>
      </c>
      <c r="U139" s="115">
        <v>-1.905105367916824E-05</v>
      </c>
      <c r="V139" s="115">
        <v>-5.7105802194892235E-05</v>
      </c>
      <c r="W139" s="115">
        <v>-8.256953257505857E-06</v>
      </c>
      <c r="X139" s="115">
        <v>-2.4999999999999467</v>
      </c>
    </row>
    <row r="140" s="115" customFormat="1" ht="12.75">
      <c r="A140" s="115" t="s">
        <v>134</v>
      </c>
    </row>
    <row r="141" spans="1:24" s="115" customFormat="1" ht="12.75">
      <c r="A141" s="115">
        <v>1680</v>
      </c>
      <c r="B141" s="115">
        <v>72.78</v>
      </c>
      <c r="C141" s="115">
        <v>72.08</v>
      </c>
      <c r="D141" s="115">
        <v>9.319527827686889</v>
      </c>
      <c r="E141" s="115">
        <v>9.77577088240811</v>
      </c>
      <c r="F141" s="115">
        <v>40.46317047961155</v>
      </c>
      <c r="G141" s="115" t="s">
        <v>59</v>
      </c>
      <c r="H141" s="115">
        <v>27.84023075983212</v>
      </c>
      <c r="I141" s="115">
        <v>103.12023075983207</v>
      </c>
      <c r="J141" s="115" t="s">
        <v>73</v>
      </c>
      <c r="K141" s="115">
        <v>1.6192812895581483</v>
      </c>
      <c r="M141" s="115" t="s">
        <v>68</v>
      </c>
      <c r="N141" s="115">
        <v>1.368009636055428</v>
      </c>
      <c r="X141" s="115">
        <v>-2.4999999999999467</v>
      </c>
    </row>
    <row r="142" spans="1:24" s="115" customFormat="1" ht="12.75">
      <c r="A142" s="115">
        <v>1678</v>
      </c>
      <c r="B142" s="115">
        <v>96.76000213623047</v>
      </c>
      <c r="C142" s="115">
        <v>103.36000061035156</v>
      </c>
      <c r="D142" s="115">
        <v>8.802273750305176</v>
      </c>
      <c r="E142" s="115">
        <v>9.064539909362793</v>
      </c>
      <c r="F142" s="115">
        <v>33.883878551081736</v>
      </c>
      <c r="G142" s="115" t="s">
        <v>56</v>
      </c>
      <c r="H142" s="115">
        <v>-7.740344449423052</v>
      </c>
      <c r="I142" s="115">
        <v>91.51965768680736</v>
      </c>
      <c r="J142" s="115" t="s">
        <v>62</v>
      </c>
      <c r="K142" s="115">
        <v>0.6064428946805952</v>
      </c>
      <c r="L142" s="115">
        <v>1.1049571128233062</v>
      </c>
      <c r="M142" s="115">
        <v>0.1435665936403092</v>
      </c>
      <c r="N142" s="115">
        <v>0.09142040444528535</v>
      </c>
      <c r="O142" s="115">
        <v>0.024355476246213148</v>
      </c>
      <c r="P142" s="115">
        <v>0.031697656716202165</v>
      </c>
      <c r="Q142" s="115">
        <v>0.0029646151584823105</v>
      </c>
      <c r="R142" s="115">
        <v>0.0014071578436694102</v>
      </c>
      <c r="S142" s="115">
        <v>0.00031957331840202835</v>
      </c>
      <c r="T142" s="115">
        <v>0.0004664250829994198</v>
      </c>
      <c r="U142" s="115">
        <v>6.486974278809673E-05</v>
      </c>
      <c r="V142" s="115">
        <v>5.221752310540719E-05</v>
      </c>
      <c r="W142" s="115">
        <v>1.9934916781118495E-05</v>
      </c>
      <c r="X142" s="115">
        <v>-2.4999999999999467</v>
      </c>
    </row>
    <row r="143" spans="1:24" s="115" customFormat="1" ht="12.75">
      <c r="A143" s="115">
        <v>1679</v>
      </c>
      <c r="B143" s="115">
        <v>81.37999725341797</v>
      </c>
      <c r="C143" s="115">
        <v>80.77999877929688</v>
      </c>
      <c r="D143" s="115">
        <v>8.8449068069458</v>
      </c>
      <c r="E143" s="115">
        <v>9.493656158447266</v>
      </c>
      <c r="F143" s="115">
        <v>35.7340523701833</v>
      </c>
      <c r="G143" s="115" t="s">
        <v>57</v>
      </c>
      <c r="H143" s="115">
        <v>12.109587220011985</v>
      </c>
      <c r="I143" s="115">
        <v>95.9895844734299</v>
      </c>
      <c r="J143" s="115" t="s">
        <v>60</v>
      </c>
      <c r="K143" s="115">
        <v>0.6048679633815668</v>
      </c>
      <c r="L143" s="115">
        <v>0.006013110858004638</v>
      </c>
      <c r="M143" s="115">
        <v>-0.14330206335905066</v>
      </c>
      <c r="N143" s="115">
        <v>-0.0009455632050608378</v>
      </c>
      <c r="O143" s="115">
        <v>0.024271913138396464</v>
      </c>
      <c r="P143" s="115">
        <v>0.0006878167330200268</v>
      </c>
      <c r="Q143" s="115">
        <v>-0.00296285139238236</v>
      </c>
      <c r="R143" s="115">
        <v>-7.597206661981853E-05</v>
      </c>
      <c r="S143" s="115">
        <v>0.00031597114225623307</v>
      </c>
      <c r="T143" s="115">
        <v>4.896987995651364E-05</v>
      </c>
      <c r="U143" s="115">
        <v>-6.480554920433725E-05</v>
      </c>
      <c r="V143" s="115">
        <v>-5.98725268957574E-06</v>
      </c>
      <c r="W143" s="115">
        <v>1.9601944315942476E-05</v>
      </c>
      <c r="X143" s="115">
        <v>-2.4999999999999467</v>
      </c>
    </row>
    <row r="144" spans="1:24" s="115" customFormat="1" ht="12.75">
      <c r="A144" s="115">
        <v>443</v>
      </c>
      <c r="B144" s="115">
        <v>104.0999984741211</v>
      </c>
      <c r="C144" s="115">
        <v>129</v>
      </c>
      <c r="D144" s="115">
        <v>8.94994831085205</v>
      </c>
      <c r="E144" s="115">
        <v>9.29296588897705</v>
      </c>
      <c r="F144" s="115">
        <v>36.79967146526703</v>
      </c>
      <c r="G144" s="115" t="s">
        <v>58</v>
      </c>
      <c r="H144" s="115">
        <v>-8.814688849840397</v>
      </c>
      <c r="I144" s="115">
        <v>97.78530962428064</v>
      </c>
      <c r="J144" s="115" t="s">
        <v>61</v>
      </c>
      <c r="K144" s="115">
        <v>-0.04367758444803309</v>
      </c>
      <c r="L144" s="115">
        <v>1.1049407512064282</v>
      </c>
      <c r="M144" s="115">
        <v>-0.008711225316813708</v>
      </c>
      <c r="N144" s="115">
        <v>-0.09141551432423702</v>
      </c>
      <c r="O144" s="115">
        <v>-0.002015801523461585</v>
      </c>
      <c r="P144" s="115">
        <v>0.031690193269211436</v>
      </c>
      <c r="Q144" s="115">
        <v>-0.00010224805406953071</v>
      </c>
      <c r="R144" s="115">
        <v>-0.0014051054914467661</v>
      </c>
      <c r="S144" s="115">
        <v>-4.784708032655181E-05</v>
      </c>
      <c r="T144" s="115">
        <v>0.00046384729050417045</v>
      </c>
      <c r="U144" s="115">
        <v>2.885190066191508E-06</v>
      </c>
      <c r="V144" s="115">
        <v>-5.1873138756922174E-05</v>
      </c>
      <c r="W144" s="115">
        <v>-3.628317255258998E-06</v>
      </c>
      <c r="X144" s="115">
        <v>-2.4999999999999467</v>
      </c>
    </row>
    <row r="145" s="115" customFormat="1" ht="12.75">
      <c r="A145" s="115" t="s">
        <v>140</v>
      </c>
    </row>
    <row r="146" spans="1:24" s="115" customFormat="1" ht="12.75">
      <c r="A146" s="115">
        <v>1680</v>
      </c>
      <c r="B146" s="115">
        <v>92.44</v>
      </c>
      <c r="C146" s="115">
        <v>84.94</v>
      </c>
      <c r="D146" s="115">
        <v>9.097517152658783</v>
      </c>
      <c r="E146" s="115">
        <v>10.058743450108695</v>
      </c>
      <c r="F146" s="115">
        <v>43.44775968481814</v>
      </c>
      <c r="G146" s="115" t="s">
        <v>59</v>
      </c>
      <c r="H146" s="115">
        <v>18.582442155611357</v>
      </c>
      <c r="I146" s="115">
        <v>113.5224421556113</v>
      </c>
      <c r="J146" s="115" t="s">
        <v>73</v>
      </c>
      <c r="K146" s="115">
        <v>0.49860932792511126</v>
      </c>
      <c r="M146" s="115" t="s">
        <v>68</v>
      </c>
      <c r="N146" s="115">
        <v>0.3249888775413211</v>
      </c>
      <c r="X146" s="115">
        <v>-2.4999999999999467</v>
      </c>
    </row>
    <row r="147" spans="1:24" s="115" customFormat="1" ht="12.75">
      <c r="A147" s="115">
        <v>1678</v>
      </c>
      <c r="B147" s="115">
        <v>98.94000244140625</v>
      </c>
      <c r="C147" s="115">
        <v>93.23999786376953</v>
      </c>
      <c r="D147" s="115">
        <v>8.544600486755371</v>
      </c>
      <c r="E147" s="115">
        <v>9.00275993347168</v>
      </c>
      <c r="F147" s="115">
        <v>36.710640562528745</v>
      </c>
      <c r="G147" s="115" t="s">
        <v>56</v>
      </c>
      <c r="H147" s="115">
        <v>0.7141824686351974</v>
      </c>
      <c r="I147" s="115">
        <v>102.1541849100414</v>
      </c>
      <c r="J147" s="115" t="s">
        <v>62</v>
      </c>
      <c r="K147" s="115">
        <v>0.5843211630748258</v>
      </c>
      <c r="L147" s="115">
        <v>0.3562748522634684</v>
      </c>
      <c r="M147" s="115">
        <v>0.13832983597666323</v>
      </c>
      <c r="N147" s="115">
        <v>0.10220208338762513</v>
      </c>
      <c r="O147" s="115">
        <v>0.02346725938921463</v>
      </c>
      <c r="P147" s="115">
        <v>0.01022032358127897</v>
      </c>
      <c r="Q147" s="115">
        <v>0.002856466110236733</v>
      </c>
      <c r="R147" s="115">
        <v>0.0015731485217178325</v>
      </c>
      <c r="S147" s="115">
        <v>0.000307911456151723</v>
      </c>
      <c r="T147" s="115">
        <v>0.00015039566725034157</v>
      </c>
      <c r="U147" s="115">
        <v>6.248512371912622E-05</v>
      </c>
      <c r="V147" s="115">
        <v>5.838457937171901E-05</v>
      </c>
      <c r="W147" s="115">
        <v>1.9204369500261694E-05</v>
      </c>
      <c r="X147" s="115">
        <v>-2.4999999999999467</v>
      </c>
    </row>
    <row r="148" spans="1:24" s="115" customFormat="1" ht="12.75">
      <c r="A148" s="115">
        <v>1679</v>
      </c>
      <c r="B148" s="115">
        <v>93.80000305175781</v>
      </c>
      <c r="C148" s="115">
        <v>112.9000015258789</v>
      </c>
      <c r="D148" s="115">
        <v>8.302953720092773</v>
      </c>
      <c r="E148" s="115">
        <v>8.467551231384277</v>
      </c>
      <c r="F148" s="115">
        <v>34.894205420848564</v>
      </c>
      <c r="G148" s="115" t="s">
        <v>57</v>
      </c>
      <c r="H148" s="115">
        <v>3.6039709427580213</v>
      </c>
      <c r="I148" s="115">
        <v>99.90397399451578</v>
      </c>
      <c r="J148" s="115" t="s">
        <v>60</v>
      </c>
      <c r="K148" s="115">
        <v>0.5764790929339831</v>
      </c>
      <c r="L148" s="115">
        <v>0.0019396273955502637</v>
      </c>
      <c r="M148" s="115">
        <v>-0.13620768667263886</v>
      </c>
      <c r="N148" s="115">
        <v>-0.001056839088731302</v>
      </c>
      <c r="O148" s="115">
        <v>0.0231922648852513</v>
      </c>
      <c r="P148" s="115">
        <v>0.0002217411219399865</v>
      </c>
      <c r="Q148" s="115">
        <v>-0.002798608696473357</v>
      </c>
      <c r="R148" s="115">
        <v>-8.494007794384979E-05</v>
      </c>
      <c r="S148" s="115">
        <v>0.0003067813118656068</v>
      </c>
      <c r="T148" s="115">
        <v>1.5779037886550064E-05</v>
      </c>
      <c r="U148" s="115">
        <v>-6.0039676413198496E-05</v>
      </c>
      <c r="V148" s="115">
        <v>-6.696160515994965E-06</v>
      </c>
      <c r="W148" s="115">
        <v>1.917763467573098E-05</v>
      </c>
      <c r="X148" s="115">
        <v>-2.4999999999999467</v>
      </c>
    </row>
    <row r="149" spans="1:24" s="115" customFormat="1" ht="12.75">
      <c r="A149" s="115">
        <v>443</v>
      </c>
      <c r="B149" s="115">
        <v>101.22000122070312</v>
      </c>
      <c r="C149" s="115">
        <v>126.81999969482422</v>
      </c>
      <c r="D149" s="115">
        <v>8.872723579406738</v>
      </c>
      <c r="E149" s="115">
        <v>9.339795112609863</v>
      </c>
      <c r="F149" s="115">
        <v>39.91481222363714</v>
      </c>
      <c r="G149" s="115" t="s">
        <v>58</v>
      </c>
      <c r="H149" s="115">
        <v>3.253138726562593</v>
      </c>
      <c r="I149" s="115">
        <v>106.97313994726566</v>
      </c>
      <c r="J149" s="115" t="s">
        <v>61</v>
      </c>
      <c r="K149" s="115">
        <v>0.09541004678297352</v>
      </c>
      <c r="L149" s="115">
        <v>0.3562695723759225</v>
      </c>
      <c r="M149" s="115">
        <v>0.024137307484862324</v>
      </c>
      <c r="N149" s="115">
        <v>-0.10219661902387774</v>
      </c>
      <c r="O149" s="115">
        <v>0.0035820542615965113</v>
      </c>
      <c r="P149" s="115">
        <v>0.010217917839799251</v>
      </c>
      <c r="Q149" s="115">
        <v>0.0005720034990755486</v>
      </c>
      <c r="R149" s="115">
        <v>-0.0015708537342928827</v>
      </c>
      <c r="S149" s="115">
        <v>2.6357001337248734E-05</v>
      </c>
      <c r="T149" s="115">
        <v>0.00014956563338899175</v>
      </c>
      <c r="U149" s="115">
        <v>1.730976436560955E-05</v>
      </c>
      <c r="V149" s="115">
        <v>-5.799931501971887E-05</v>
      </c>
      <c r="W149" s="115">
        <v>1.0129837840667739E-06</v>
      </c>
      <c r="X149" s="115">
        <v>-2.4999999999999467</v>
      </c>
    </row>
    <row r="150" s="115" customFormat="1" ht="12.75">
      <c r="A150" s="115" t="s">
        <v>146</v>
      </c>
    </row>
    <row r="151" spans="1:24" s="115" customFormat="1" ht="12.75">
      <c r="A151" s="115">
        <v>1680</v>
      </c>
      <c r="B151" s="115">
        <v>90.6</v>
      </c>
      <c r="C151" s="115">
        <v>95.9</v>
      </c>
      <c r="D151" s="115">
        <v>9.222291987852461</v>
      </c>
      <c r="E151" s="115">
        <v>9.796841344152</v>
      </c>
      <c r="F151" s="115">
        <v>43.725334795525306</v>
      </c>
      <c r="G151" s="115" t="s">
        <v>59</v>
      </c>
      <c r="H151" s="115">
        <v>19.593243066893645</v>
      </c>
      <c r="I151" s="115">
        <v>112.69324306689359</v>
      </c>
      <c r="J151" s="115" t="s">
        <v>73</v>
      </c>
      <c r="K151" s="115">
        <v>0.43015607054937505</v>
      </c>
      <c r="M151" s="115" t="s">
        <v>68</v>
      </c>
      <c r="N151" s="115">
        <v>0.3025117576822493</v>
      </c>
      <c r="X151" s="115">
        <v>-2.4999999999999467</v>
      </c>
    </row>
    <row r="152" spans="1:24" s="115" customFormat="1" ht="12.75">
      <c r="A152" s="115">
        <v>1678</v>
      </c>
      <c r="B152" s="115">
        <v>97.4800033569336</v>
      </c>
      <c r="C152" s="115">
        <v>108.9800033569336</v>
      </c>
      <c r="D152" s="115">
        <v>8.723602294921875</v>
      </c>
      <c r="E152" s="115">
        <v>9.10243034362793</v>
      </c>
      <c r="F152" s="115">
        <v>38.50461111620036</v>
      </c>
      <c r="G152" s="115" t="s">
        <v>56</v>
      </c>
      <c r="H152" s="115">
        <v>4.961233150737311</v>
      </c>
      <c r="I152" s="115">
        <v>104.94123650767085</v>
      </c>
      <c r="J152" s="115" t="s">
        <v>62</v>
      </c>
      <c r="K152" s="115">
        <v>0.5102503171905636</v>
      </c>
      <c r="L152" s="115">
        <v>0.37095311072597204</v>
      </c>
      <c r="M152" s="115">
        <v>0.12079427107695168</v>
      </c>
      <c r="N152" s="115">
        <v>0.1306126802299332</v>
      </c>
      <c r="O152" s="115">
        <v>0.02049238344408719</v>
      </c>
      <c r="P152" s="115">
        <v>0.010641356513731378</v>
      </c>
      <c r="Q152" s="115">
        <v>0.0024943860857095496</v>
      </c>
      <c r="R152" s="115">
        <v>0.002010468753042343</v>
      </c>
      <c r="S152" s="115">
        <v>0.000268882333330482</v>
      </c>
      <c r="T152" s="115">
        <v>0.0001565839549842252</v>
      </c>
      <c r="U152" s="115">
        <v>5.457576333314146E-05</v>
      </c>
      <c r="V152" s="115">
        <v>7.461229128632405E-05</v>
      </c>
      <c r="W152" s="115">
        <v>1.676885905986442E-05</v>
      </c>
      <c r="X152" s="115">
        <v>-2.4999999999999467</v>
      </c>
    </row>
    <row r="153" spans="1:24" s="115" customFormat="1" ht="12.75">
      <c r="A153" s="115">
        <v>1679</v>
      </c>
      <c r="B153" s="115">
        <v>101.9000015258789</v>
      </c>
      <c r="C153" s="115">
        <v>118.0999984741211</v>
      </c>
      <c r="D153" s="115">
        <v>8.597428321838379</v>
      </c>
      <c r="E153" s="115">
        <v>8.828639030456543</v>
      </c>
      <c r="F153" s="115">
        <v>40.13245453688074</v>
      </c>
      <c r="G153" s="115" t="s">
        <v>57</v>
      </c>
      <c r="H153" s="115">
        <v>6.6036288595781905</v>
      </c>
      <c r="I153" s="115">
        <v>111.00363038545704</v>
      </c>
      <c r="J153" s="115" t="s">
        <v>60</v>
      </c>
      <c r="K153" s="115">
        <v>0.4992009069351509</v>
      </c>
      <c r="L153" s="115">
        <v>0.0020198476552030294</v>
      </c>
      <c r="M153" s="115">
        <v>-0.1184551028274423</v>
      </c>
      <c r="N153" s="115">
        <v>-0.0013506505572863402</v>
      </c>
      <c r="O153" s="115">
        <v>0.020001736359501684</v>
      </c>
      <c r="P153" s="115">
        <v>0.00023091365934275814</v>
      </c>
      <c r="Q153" s="115">
        <v>-0.0024580411529578237</v>
      </c>
      <c r="R153" s="115">
        <v>-0.00010855955851355027</v>
      </c>
      <c r="S153" s="115">
        <v>0.0002579014219865695</v>
      </c>
      <c r="T153" s="115">
        <v>1.6430815809905575E-05</v>
      </c>
      <c r="U153" s="115">
        <v>-5.43457452939409E-05</v>
      </c>
      <c r="V153" s="115">
        <v>-8.560725536911501E-06</v>
      </c>
      <c r="W153" s="115">
        <v>1.5920151119057033E-05</v>
      </c>
      <c r="X153" s="115">
        <v>-2.4999999999999467</v>
      </c>
    </row>
    <row r="154" spans="1:24" s="115" customFormat="1" ht="12.75">
      <c r="A154" s="115">
        <v>443</v>
      </c>
      <c r="B154" s="115">
        <v>112.12000274658203</v>
      </c>
      <c r="C154" s="115">
        <v>129.22000122070312</v>
      </c>
      <c r="D154" s="115">
        <v>8.935772895812988</v>
      </c>
      <c r="E154" s="115">
        <v>9.283945083618164</v>
      </c>
      <c r="F154" s="115">
        <v>43.90335953884538</v>
      </c>
      <c r="G154" s="115" t="s">
        <v>58</v>
      </c>
      <c r="H154" s="115">
        <v>2.265934724172606</v>
      </c>
      <c r="I154" s="115">
        <v>116.88593747075458</v>
      </c>
      <c r="J154" s="115" t="s">
        <v>61</v>
      </c>
      <c r="K154" s="115">
        <v>-0.10561174512426888</v>
      </c>
      <c r="L154" s="115">
        <v>0.3709476116282797</v>
      </c>
      <c r="M154" s="115">
        <v>-0.0236568074589991</v>
      </c>
      <c r="N154" s="115">
        <v>-0.13060569658295493</v>
      </c>
      <c r="O154" s="115">
        <v>-0.004457389575131056</v>
      </c>
      <c r="P154" s="115">
        <v>0.010638850846508854</v>
      </c>
      <c r="Q154" s="115">
        <v>-0.0004242589244166596</v>
      </c>
      <c r="R154" s="115">
        <v>-0.0020075356607579795</v>
      </c>
      <c r="S154" s="115">
        <v>-7.605633250788425E-05</v>
      </c>
      <c r="T154" s="115">
        <v>0.00015571950183044777</v>
      </c>
      <c r="U154" s="115">
        <v>-5.005388280759881E-06</v>
      </c>
      <c r="V154" s="115">
        <v>-7.411955200402212E-05</v>
      </c>
      <c r="W154" s="115">
        <v>-5.267202532273094E-06</v>
      </c>
      <c r="X154" s="115">
        <v>-2.4999999999999467</v>
      </c>
    </row>
    <row r="155" spans="1:14" s="115" customFormat="1" ht="12.75">
      <c r="A155" s="115" t="s">
        <v>152</v>
      </c>
      <c r="E155" s="116" t="s">
        <v>104</v>
      </c>
      <c r="F155" s="116">
        <f>MIN(F126:F154)</f>
        <v>33.883878551081736</v>
      </c>
      <c r="G155" s="116"/>
      <c r="H155" s="116"/>
      <c r="I155" s="117"/>
      <c r="J155" s="117" t="s">
        <v>156</v>
      </c>
      <c r="K155" s="116">
        <f>AVERAGE(K153,K148,K143,K138,K133,K128)</f>
        <v>0.4650922040616272</v>
      </c>
      <c r="L155" s="116">
        <f>AVERAGE(L153,L148,L143,L138,L133,L128)</f>
        <v>0.003094233582692325</v>
      </c>
      <c r="M155" s="117" t="s">
        <v>106</v>
      </c>
      <c r="N155" s="116" t="e">
        <f>Mittelwert(K151,K146,K141,K136,K131,K126)</f>
        <v>#NAME?</v>
      </c>
    </row>
    <row r="156" spans="5:14" s="115" customFormat="1" ht="12.75">
      <c r="E156" s="116" t="s">
        <v>105</v>
      </c>
      <c r="F156" s="116">
        <f>MAX(F126:F154)</f>
        <v>43.90335953884538</v>
      </c>
      <c r="G156" s="116"/>
      <c r="H156" s="116"/>
      <c r="I156" s="117"/>
      <c r="J156" s="117" t="s">
        <v>157</v>
      </c>
      <c r="K156" s="116">
        <f>AVERAGE(K154,K149,K144,K139,K134,K129)</f>
        <v>-0.10313160502990916</v>
      </c>
      <c r="L156" s="116">
        <f>AVERAGE(L154,L149,L144,L139,L134,L129)</f>
        <v>0.5684477790900341</v>
      </c>
      <c r="M156" s="116"/>
      <c r="N156" s="116"/>
    </row>
    <row r="157" spans="5:14" s="115" customFormat="1" ht="12.75">
      <c r="E157" s="116"/>
      <c r="F157" s="116"/>
      <c r="G157" s="116"/>
      <c r="H157" s="116"/>
      <c r="I157" s="116"/>
      <c r="J157" s="117" t="s">
        <v>110</v>
      </c>
      <c r="K157" s="116">
        <f>ABS(K155/$G$33)</f>
        <v>0.290682627538517</v>
      </c>
      <c r="L157" s="116">
        <f>ABS(L155/$H$33)</f>
        <v>0.008595093285256459</v>
      </c>
      <c r="M157" s="117" t="s">
        <v>109</v>
      </c>
      <c r="N157" s="116">
        <f>K157+L157+L158+K158</f>
        <v>0.7131550856129476</v>
      </c>
    </row>
    <row r="158" spans="5:14" s="115" customFormat="1" ht="12.75">
      <c r="E158" s="116"/>
      <c r="F158" s="116"/>
      <c r="G158" s="116"/>
      <c r="H158" s="116"/>
      <c r="I158" s="116"/>
      <c r="J158" s="116"/>
      <c r="K158" s="116">
        <f>ABS(K156/$G$34)</f>
        <v>0.05859750285790293</v>
      </c>
      <c r="L158" s="116">
        <f>ABS(L156/$H$34)</f>
        <v>0.35527986193127126</v>
      </c>
      <c r="M158" s="116"/>
      <c r="N158" s="116"/>
    </row>
    <row r="159" s="100" customFormat="1" ht="12.75"/>
    <row r="160" s="100" customFormat="1" ht="12.75" hidden="1">
      <c r="A160" s="100" t="s">
        <v>117</v>
      </c>
    </row>
    <row r="161" spans="1:24" s="100" customFormat="1" ht="12.75" hidden="1">
      <c r="A161" s="100">
        <v>1680</v>
      </c>
      <c r="B161" s="100">
        <v>84.86</v>
      </c>
      <c r="C161" s="100">
        <v>88.36</v>
      </c>
      <c r="D161" s="100">
        <v>9.474803043457518</v>
      </c>
      <c r="E161" s="100">
        <v>9.949396474092556</v>
      </c>
      <c r="F161" s="100">
        <v>38.14595220989139</v>
      </c>
      <c r="G161" s="100" t="s">
        <v>59</v>
      </c>
      <c r="H161" s="100">
        <v>8.31026541583483</v>
      </c>
      <c r="I161" s="100">
        <v>95.67026541583478</v>
      </c>
      <c r="J161" s="100" t="s">
        <v>73</v>
      </c>
      <c r="K161" s="100">
        <v>0.30528600679408796</v>
      </c>
      <c r="M161" s="100" t="s">
        <v>68</v>
      </c>
      <c r="N161" s="100">
        <v>0.1675414426356596</v>
      </c>
      <c r="X161" s="100">
        <v>-2.4999999999999467</v>
      </c>
    </row>
    <row r="162" spans="1:24" s="100" customFormat="1" ht="12.75" hidden="1">
      <c r="A162" s="100">
        <v>1678</v>
      </c>
      <c r="B162" s="100">
        <v>94.30000305175781</v>
      </c>
      <c r="C162" s="100">
        <v>101.4000015258789</v>
      </c>
      <c r="D162" s="100">
        <v>9.156975746154785</v>
      </c>
      <c r="E162" s="100">
        <v>9.489148139953613</v>
      </c>
      <c r="F162" s="100">
        <v>37.64636905139777</v>
      </c>
      <c r="G162" s="100" t="s">
        <v>56</v>
      </c>
      <c r="H162" s="100">
        <v>0.9332228434004683</v>
      </c>
      <c r="I162" s="100">
        <v>97.73322589515823</v>
      </c>
      <c r="J162" s="100" t="s">
        <v>62</v>
      </c>
      <c r="K162" s="100">
        <v>0.5256510178983661</v>
      </c>
      <c r="L162" s="100">
        <v>0.08938694369447119</v>
      </c>
      <c r="M162" s="100">
        <v>0.12444088681272762</v>
      </c>
      <c r="N162" s="100">
        <v>0.07100223767388789</v>
      </c>
      <c r="O162" s="100">
        <v>0.02111113737819968</v>
      </c>
      <c r="P162" s="100">
        <v>0.0025642539568930573</v>
      </c>
      <c r="Q162" s="100">
        <v>0.0025696684598980656</v>
      </c>
      <c r="R162" s="100">
        <v>0.0010929079061405503</v>
      </c>
      <c r="S162" s="100">
        <v>0.0002769821023461914</v>
      </c>
      <c r="T162" s="100">
        <v>3.772349657361907E-05</v>
      </c>
      <c r="U162" s="100">
        <v>5.620070813072234E-05</v>
      </c>
      <c r="V162" s="100">
        <v>4.056514591736399E-05</v>
      </c>
      <c r="W162" s="100">
        <v>1.7273795768464685E-05</v>
      </c>
      <c r="X162" s="100">
        <v>-2.4999999999999467</v>
      </c>
    </row>
    <row r="163" spans="1:24" s="100" customFormat="1" ht="12.75" hidden="1">
      <c r="A163" s="100">
        <v>443</v>
      </c>
      <c r="B163" s="100">
        <v>111.27999877929688</v>
      </c>
      <c r="C163" s="100">
        <v>110.77999877929688</v>
      </c>
      <c r="D163" s="100">
        <v>8.91319465637207</v>
      </c>
      <c r="E163" s="100">
        <v>9.53508472442627</v>
      </c>
      <c r="F163" s="100">
        <v>42.0641486198684</v>
      </c>
      <c r="G163" s="100" t="s">
        <v>57</v>
      </c>
      <c r="H163" s="100">
        <v>-1.510958552184892</v>
      </c>
      <c r="I163" s="100">
        <v>112.26904022711193</v>
      </c>
      <c r="J163" s="100" t="s">
        <v>60</v>
      </c>
      <c r="K163" s="100">
        <v>0.379164325965257</v>
      </c>
      <c r="L163" s="100">
        <v>-0.00048565563729591893</v>
      </c>
      <c r="M163" s="100">
        <v>-0.08877643205475819</v>
      </c>
      <c r="N163" s="100">
        <v>-0.0007341555071407165</v>
      </c>
      <c r="O163" s="100">
        <v>0.015384714695270666</v>
      </c>
      <c r="P163" s="100">
        <v>-5.569486813632716E-05</v>
      </c>
      <c r="Q163" s="100">
        <v>-0.0017853282059534785</v>
      </c>
      <c r="R163" s="100">
        <v>-5.901628068216223E-05</v>
      </c>
      <c r="S163" s="100">
        <v>0.0002141996798585384</v>
      </c>
      <c r="T163" s="100">
        <v>-3.973470308151829E-06</v>
      </c>
      <c r="U163" s="100">
        <v>-3.572240041847975E-05</v>
      </c>
      <c r="V163" s="100">
        <v>-4.652856616401851E-06</v>
      </c>
      <c r="W163" s="100">
        <v>1.3713534922346214E-05</v>
      </c>
      <c r="X163" s="100">
        <v>-2.4999999999999467</v>
      </c>
    </row>
    <row r="164" spans="1:24" s="100" customFormat="1" ht="12.75" hidden="1">
      <c r="A164" s="100">
        <v>1679</v>
      </c>
      <c r="B164" s="100">
        <v>99.77999877929688</v>
      </c>
      <c r="C164" s="100">
        <v>109.08000183105469</v>
      </c>
      <c r="D164" s="100">
        <v>8.695779800415039</v>
      </c>
      <c r="E164" s="100">
        <v>8.78651237487793</v>
      </c>
      <c r="F164" s="100">
        <v>41.221792344377675</v>
      </c>
      <c r="G164" s="100" t="s">
        <v>58</v>
      </c>
      <c r="H164" s="100">
        <v>10.43705846187147</v>
      </c>
      <c r="I164" s="100">
        <v>112.71705724116829</v>
      </c>
      <c r="J164" s="100" t="s">
        <v>61</v>
      </c>
      <c r="K164" s="100">
        <v>0.36406511304009986</v>
      </c>
      <c r="L164" s="100">
        <v>-0.08938562435671926</v>
      </c>
      <c r="M164" s="100">
        <v>0.08720251958725156</v>
      </c>
      <c r="N164" s="100">
        <v>-0.07099844202791072</v>
      </c>
      <c r="O164" s="100">
        <v>0.014456509784396174</v>
      </c>
      <c r="P164" s="100">
        <v>-0.0025636490471796208</v>
      </c>
      <c r="Q164" s="100">
        <v>0.0018481880831835895</v>
      </c>
      <c r="R164" s="100">
        <v>-0.0010913133234405994</v>
      </c>
      <c r="S164" s="100">
        <v>0.00017560632724539202</v>
      </c>
      <c r="T164" s="100">
        <v>-3.751364721604773E-05</v>
      </c>
      <c r="U164" s="100">
        <v>4.3386976187981084E-05</v>
      </c>
      <c r="V164" s="100">
        <v>-4.029741913081082E-05</v>
      </c>
      <c r="W164" s="100">
        <v>1.050347467194639E-05</v>
      </c>
      <c r="X164" s="100">
        <v>-2.4999999999999467</v>
      </c>
    </row>
    <row r="165" s="100" customFormat="1" ht="12.75" hidden="1">
      <c r="A165" s="100" t="s">
        <v>123</v>
      </c>
    </row>
    <row r="166" spans="1:24" s="100" customFormat="1" ht="12.75" hidden="1">
      <c r="A166" s="100">
        <v>1680</v>
      </c>
      <c r="B166" s="100">
        <v>80.96</v>
      </c>
      <c r="C166" s="100">
        <v>91.76</v>
      </c>
      <c r="D166" s="100">
        <v>9.391942190065349</v>
      </c>
      <c r="E166" s="100">
        <v>9.567973835669342</v>
      </c>
      <c r="F166" s="100">
        <v>35.818193067545785</v>
      </c>
      <c r="G166" s="100" t="s">
        <v>59</v>
      </c>
      <c r="H166" s="100">
        <v>7.149907848908622</v>
      </c>
      <c r="I166" s="100">
        <v>90.60990784890856</v>
      </c>
      <c r="J166" s="100" t="s">
        <v>73</v>
      </c>
      <c r="K166" s="100">
        <v>0.6593415276999589</v>
      </c>
      <c r="M166" s="100" t="s">
        <v>68</v>
      </c>
      <c r="N166" s="100">
        <v>0.4370611692781644</v>
      </c>
      <c r="X166" s="100">
        <v>-2.4999999999999467</v>
      </c>
    </row>
    <row r="167" spans="1:24" s="100" customFormat="1" ht="12.75" hidden="1">
      <c r="A167" s="100">
        <v>1678</v>
      </c>
      <c r="B167" s="100">
        <v>82.77999877929688</v>
      </c>
      <c r="C167" s="100">
        <v>105.27999877929688</v>
      </c>
      <c r="D167" s="100">
        <v>9.052952766418457</v>
      </c>
      <c r="E167" s="100">
        <v>9.276657104492188</v>
      </c>
      <c r="F167" s="100">
        <v>35.142259374553724</v>
      </c>
      <c r="G167" s="100" t="s">
        <v>56</v>
      </c>
      <c r="H167" s="100">
        <v>6.955928569869851</v>
      </c>
      <c r="I167" s="100">
        <v>92.23592734916667</v>
      </c>
      <c r="J167" s="100" t="s">
        <v>62</v>
      </c>
      <c r="K167" s="100">
        <v>0.6817434777012683</v>
      </c>
      <c r="L167" s="100">
        <v>0.3713821360832547</v>
      </c>
      <c r="M167" s="100">
        <v>0.16139361833788055</v>
      </c>
      <c r="N167" s="100">
        <v>0.1723753618441741</v>
      </c>
      <c r="O167" s="100">
        <v>0.027380317745077085</v>
      </c>
      <c r="P167" s="100">
        <v>0.010653836981372726</v>
      </c>
      <c r="Q167" s="100">
        <v>0.0033326752847734915</v>
      </c>
      <c r="R167" s="100">
        <v>0.00265330078516577</v>
      </c>
      <c r="S167" s="100">
        <v>0.00035921889114034534</v>
      </c>
      <c r="T167" s="100">
        <v>0.0001567730310507995</v>
      </c>
      <c r="U167" s="100">
        <v>7.28835968962731E-05</v>
      </c>
      <c r="V167" s="100">
        <v>9.847302444470747E-05</v>
      </c>
      <c r="W167" s="100">
        <v>2.240685599262288E-05</v>
      </c>
      <c r="X167" s="100">
        <v>-2.4999999999999467</v>
      </c>
    </row>
    <row r="168" spans="1:24" s="100" customFormat="1" ht="12.75" hidden="1">
      <c r="A168" s="100">
        <v>443</v>
      </c>
      <c r="B168" s="100">
        <v>97.81999969482422</v>
      </c>
      <c r="C168" s="100">
        <v>129.72000122070312</v>
      </c>
      <c r="D168" s="100">
        <v>8.979057312011719</v>
      </c>
      <c r="E168" s="100">
        <v>9.375312805175781</v>
      </c>
      <c r="F168" s="100">
        <v>39.92941707548139</v>
      </c>
      <c r="G168" s="100" t="s">
        <v>57</v>
      </c>
      <c r="H168" s="100">
        <v>5.409878185495057</v>
      </c>
      <c r="I168" s="100">
        <v>105.72987788031922</v>
      </c>
      <c r="J168" s="100" t="s">
        <v>60</v>
      </c>
      <c r="K168" s="100">
        <v>0.06956467268538774</v>
      </c>
      <c r="L168" s="100">
        <v>-0.0020190672251343624</v>
      </c>
      <c r="M168" s="100">
        <v>-0.014642223916287347</v>
      </c>
      <c r="N168" s="100">
        <v>-0.0017825961280077743</v>
      </c>
      <c r="O168" s="100">
        <v>0.0030875044479911707</v>
      </c>
      <c r="P168" s="100">
        <v>-0.00023117507774718423</v>
      </c>
      <c r="Q168" s="100">
        <v>-0.00021513239259445829</v>
      </c>
      <c r="R168" s="100">
        <v>-0.00014331307894658256</v>
      </c>
      <c r="S168" s="100">
        <v>6.453875860601116E-05</v>
      </c>
      <c r="T168" s="100">
        <v>-1.6471951447403775E-05</v>
      </c>
      <c r="U168" s="100">
        <v>1.068769399880168E-06</v>
      </c>
      <c r="V168" s="100">
        <v>-1.1306962939612227E-05</v>
      </c>
      <c r="W168" s="100">
        <v>4.756659566930495E-06</v>
      </c>
      <c r="X168" s="100">
        <v>-2.4999999999999467</v>
      </c>
    </row>
    <row r="169" spans="1:24" s="100" customFormat="1" ht="12.75" hidden="1">
      <c r="A169" s="100">
        <v>1679</v>
      </c>
      <c r="B169" s="100">
        <v>86.62000274658203</v>
      </c>
      <c r="C169" s="100">
        <v>99.81999969482422</v>
      </c>
      <c r="D169" s="100">
        <v>8.857097625732422</v>
      </c>
      <c r="E169" s="100">
        <v>8.949014663696289</v>
      </c>
      <c r="F169" s="100">
        <v>42.38182833994522</v>
      </c>
      <c r="G169" s="100" t="s">
        <v>58</v>
      </c>
      <c r="H169" s="100">
        <v>24.595357304803553</v>
      </c>
      <c r="I169" s="100">
        <v>113.71536005138553</v>
      </c>
      <c r="J169" s="100" t="s">
        <v>61</v>
      </c>
      <c r="K169" s="100">
        <v>0.6781850232070852</v>
      </c>
      <c r="L169" s="100">
        <v>-0.37137664758207606</v>
      </c>
      <c r="M169" s="100">
        <v>0.16072804770474491</v>
      </c>
      <c r="N169" s="100">
        <v>-0.17236614436122416</v>
      </c>
      <c r="O169" s="100">
        <v>0.027205681687930885</v>
      </c>
      <c r="P169" s="100">
        <v>-0.010651328579529114</v>
      </c>
      <c r="Q169" s="100">
        <v>0.0033257243733353275</v>
      </c>
      <c r="R169" s="100">
        <v>-0.002649427564204038</v>
      </c>
      <c r="S169" s="100">
        <v>0.00035337368378204724</v>
      </c>
      <c r="T169" s="100">
        <v>-0.00015590528560754225</v>
      </c>
      <c r="U169" s="100">
        <v>7.287576022593733E-05</v>
      </c>
      <c r="V169" s="100">
        <v>-9.782172116851242E-05</v>
      </c>
      <c r="W169" s="100">
        <v>2.1896150009498663E-05</v>
      </c>
      <c r="X169" s="100">
        <v>-2.4999999999999467</v>
      </c>
    </row>
    <row r="170" s="100" customFormat="1" ht="12.75" hidden="1">
      <c r="A170" s="100" t="s">
        <v>129</v>
      </c>
    </row>
    <row r="171" spans="1:24" s="100" customFormat="1" ht="12.75" hidden="1">
      <c r="A171" s="100">
        <v>1680</v>
      </c>
      <c r="B171" s="100">
        <v>83.08</v>
      </c>
      <c r="C171" s="100">
        <v>82.88</v>
      </c>
      <c r="D171" s="100">
        <v>9.329698014372898</v>
      </c>
      <c r="E171" s="100">
        <v>9.924262001932284</v>
      </c>
      <c r="F171" s="100">
        <v>35.049649791506994</v>
      </c>
      <c r="G171" s="100" t="s">
        <v>59</v>
      </c>
      <c r="H171" s="100">
        <v>3.685218593890365</v>
      </c>
      <c r="I171" s="100">
        <v>89.26521859389031</v>
      </c>
      <c r="J171" s="100" t="s">
        <v>73</v>
      </c>
      <c r="K171" s="100">
        <v>0.8876126719005786</v>
      </c>
      <c r="M171" s="100" t="s">
        <v>68</v>
      </c>
      <c r="N171" s="100">
        <v>0.5360917163790785</v>
      </c>
      <c r="X171" s="100">
        <v>-2.4999999999999467</v>
      </c>
    </row>
    <row r="172" spans="1:24" s="100" customFormat="1" ht="12.75" hidden="1">
      <c r="A172" s="100">
        <v>1678</v>
      </c>
      <c r="B172" s="100">
        <v>87.26000213623047</v>
      </c>
      <c r="C172" s="100">
        <v>98.05999755859375</v>
      </c>
      <c r="D172" s="100">
        <v>9.24373722076416</v>
      </c>
      <c r="E172" s="100">
        <v>9.381372451782227</v>
      </c>
      <c r="F172" s="100">
        <v>35.273650813014065</v>
      </c>
      <c r="G172" s="100" t="s">
        <v>56</v>
      </c>
      <c r="H172" s="100">
        <v>0.9270720173708149</v>
      </c>
      <c r="I172" s="100">
        <v>90.68707415360123</v>
      </c>
      <c r="J172" s="100" t="s">
        <v>62</v>
      </c>
      <c r="K172" s="100">
        <v>0.8287494539941516</v>
      </c>
      <c r="L172" s="100">
        <v>0.38811028488184574</v>
      </c>
      <c r="M172" s="100">
        <v>0.19619535999889523</v>
      </c>
      <c r="N172" s="100">
        <v>0.10204847171892906</v>
      </c>
      <c r="O172" s="100">
        <v>0.033284266567035106</v>
      </c>
      <c r="P172" s="100">
        <v>0.011133652940942287</v>
      </c>
      <c r="Q172" s="100">
        <v>0.0040513951580666355</v>
      </c>
      <c r="R172" s="100">
        <v>0.0015707821240972337</v>
      </c>
      <c r="S172" s="100">
        <v>0.0004366812096397021</v>
      </c>
      <c r="T172" s="100">
        <v>0.00016382255808783866</v>
      </c>
      <c r="U172" s="100">
        <v>8.860978894965575E-05</v>
      </c>
      <c r="V172" s="100">
        <v>5.830137562767413E-05</v>
      </c>
      <c r="W172" s="100">
        <v>2.7233515607693732E-05</v>
      </c>
      <c r="X172" s="100">
        <v>-2.4999999999999467</v>
      </c>
    </row>
    <row r="173" spans="1:24" s="100" customFormat="1" ht="12.75" hidden="1">
      <c r="A173" s="100">
        <v>443</v>
      </c>
      <c r="B173" s="100">
        <v>103.4800033569336</v>
      </c>
      <c r="C173" s="100">
        <v>121.08000183105469</v>
      </c>
      <c r="D173" s="100">
        <v>8.999287605285645</v>
      </c>
      <c r="E173" s="100">
        <v>9.335949897766113</v>
      </c>
      <c r="F173" s="100">
        <v>39.895798922247415</v>
      </c>
      <c r="G173" s="100" t="s">
        <v>57</v>
      </c>
      <c r="H173" s="100">
        <v>-0.5515310265105633</v>
      </c>
      <c r="I173" s="100">
        <v>105.42847233042298</v>
      </c>
      <c r="J173" s="100" t="s">
        <v>60</v>
      </c>
      <c r="K173" s="100">
        <v>0.16611465602930145</v>
      </c>
      <c r="L173" s="100">
        <v>-0.0021108584150415417</v>
      </c>
      <c r="M173" s="100">
        <v>-0.03713798954115934</v>
      </c>
      <c r="N173" s="100">
        <v>-0.0010552835962844408</v>
      </c>
      <c r="O173" s="100">
        <v>0.007022842133523444</v>
      </c>
      <c r="P173" s="100">
        <v>-0.0002416399232020366</v>
      </c>
      <c r="Q173" s="100">
        <v>-0.0006622214437928265</v>
      </c>
      <c r="R173" s="100">
        <v>-8.484438997565827E-05</v>
      </c>
      <c r="S173" s="100">
        <v>0.00012075929042694677</v>
      </c>
      <c r="T173" s="100">
        <v>-1.7213645471959488E-05</v>
      </c>
      <c r="U173" s="100">
        <v>-7.50705013539632E-06</v>
      </c>
      <c r="V173" s="100">
        <v>-6.692607506516477E-06</v>
      </c>
      <c r="W173" s="100">
        <v>8.39543655433909E-06</v>
      </c>
      <c r="X173" s="100">
        <v>-2.4999999999999467</v>
      </c>
    </row>
    <row r="174" spans="1:24" s="100" customFormat="1" ht="12.75" hidden="1">
      <c r="A174" s="100">
        <v>1679</v>
      </c>
      <c r="B174" s="100">
        <v>81.54000091552734</v>
      </c>
      <c r="C174" s="100">
        <v>90.54000091552734</v>
      </c>
      <c r="D174" s="100">
        <v>8.919211387634277</v>
      </c>
      <c r="E174" s="100">
        <v>9.323272705078125</v>
      </c>
      <c r="F174" s="100">
        <v>39.82698968335159</v>
      </c>
      <c r="G174" s="100" t="s">
        <v>58</v>
      </c>
      <c r="H174" s="100">
        <v>22.05356648321894</v>
      </c>
      <c r="I174" s="100">
        <v>106.09356739874623</v>
      </c>
      <c r="J174" s="100" t="s">
        <v>61</v>
      </c>
      <c r="K174" s="100">
        <v>0.8119307720168458</v>
      </c>
      <c r="L174" s="100">
        <v>-0.38810454455960586</v>
      </c>
      <c r="M174" s="100">
        <v>0.19264835586616574</v>
      </c>
      <c r="N174" s="100">
        <v>-0.10204301522740533</v>
      </c>
      <c r="O174" s="100">
        <v>0.032534936441816806</v>
      </c>
      <c r="P174" s="100">
        <v>-0.01113103040858607</v>
      </c>
      <c r="Q174" s="100">
        <v>0.003996906989934432</v>
      </c>
      <c r="R174" s="100">
        <v>-0.0015684890534756932</v>
      </c>
      <c r="S174" s="100">
        <v>0.00041965184692548867</v>
      </c>
      <c r="T174" s="100">
        <v>-0.00016291568662350767</v>
      </c>
      <c r="U174" s="100">
        <v>8.829121641458555E-05</v>
      </c>
      <c r="V174" s="100">
        <v>-5.7915968478847646E-05</v>
      </c>
      <c r="W174" s="100">
        <v>2.5907161508288884E-05</v>
      </c>
      <c r="X174" s="100">
        <v>-2.4999999999999467</v>
      </c>
    </row>
    <row r="175" s="100" customFormat="1" ht="12.75" hidden="1">
      <c r="A175" s="100" t="s">
        <v>135</v>
      </c>
    </row>
    <row r="176" spans="1:24" s="100" customFormat="1" ht="12.75" hidden="1">
      <c r="A176" s="100">
        <v>1680</v>
      </c>
      <c r="B176" s="100">
        <v>72.78</v>
      </c>
      <c r="C176" s="100">
        <v>72.08</v>
      </c>
      <c r="D176" s="100">
        <v>9.319527827686889</v>
      </c>
      <c r="E176" s="100">
        <v>9.77577088240811</v>
      </c>
      <c r="F176" s="100">
        <v>31.391235069715453</v>
      </c>
      <c r="G176" s="100" t="s">
        <v>59</v>
      </c>
      <c r="H176" s="100">
        <v>4.720439062388277</v>
      </c>
      <c r="I176" s="100">
        <v>80.00043906238822</v>
      </c>
      <c r="J176" s="100" t="s">
        <v>73</v>
      </c>
      <c r="K176" s="100">
        <v>1.9294624095548025</v>
      </c>
      <c r="M176" s="100" t="s">
        <v>68</v>
      </c>
      <c r="N176" s="100">
        <v>1.0380611559749264</v>
      </c>
      <c r="X176" s="100">
        <v>-2.4999999999999467</v>
      </c>
    </row>
    <row r="177" spans="1:24" s="100" customFormat="1" ht="12.75" hidden="1">
      <c r="A177" s="100">
        <v>1678</v>
      </c>
      <c r="B177" s="100">
        <v>96.76000213623047</v>
      </c>
      <c r="C177" s="100">
        <v>103.36000061035156</v>
      </c>
      <c r="D177" s="100">
        <v>8.802273750305176</v>
      </c>
      <c r="E177" s="100">
        <v>9.064539909362793</v>
      </c>
      <c r="F177" s="100">
        <v>33.883878551081736</v>
      </c>
      <c r="G177" s="100" t="s">
        <v>56</v>
      </c>
      <c r="H177" s="100">
        <v>-7.740344449423052</v>
      </c>
      <c r="I177" s="100">
        <v>91.51965768680736</v>
      </c>
      <c r="J177" s="100" t="s">
        <v>62</v>
      </c>
      <c r="K177" s="100">
        <v>1.3226068309830734</v>
      </c>
      <c r="L177" s="100">
        <v>0.26583980222314196</v>
      </c>
      <c r="M177" s="100">
        <v>0.3131094568318266</v>
      </c>
      <c r="N177" s="100">
        <v>0.09241837533298122</v>
      </c>
      <c r="O177" s="100">
        <v>0.053118579385664756</v>
      </c>
      <c r="P177" s="100">
        <v>0.007626034514539392</v>
      </c>
      <c r="Q177" s="100">
        <v>0.006465700710929099</v>
      </c>
      <c r="R177" s="100">
        <v>0.0014225212909049123</v>
      </c>
      <c r="S177" s="100">
        <v>0.0006969169473777331</v>
      </c>
      <c r="T177" s="100">
        <v>0.00011220310867410076</v>
      </c>
      <c r="U177" s="100">
        <v>0.00014141629381535679</v>
      </c>
      <c r="V177" s="100">
        <v>5.279992537583766E-05</v>
      </c>
      <c r="W177" s="100">
        <v>4.346173089482107E-05</v>
      </c>
      <c r="X177" s="100">
        <v>-2.4999999999999467</v>
      </c>
    </row>
    <row r="178" spans="1:24" s="100" customFormat="1" ht="12.75" hidden="1">
      <c r="A178" s="100">
        <v>443</v>
      </c>
      <c r="B178" s="100">
        <v>104.0999984741211</v>
      </c>
      <c r="C178" s="100">
        <v>129</v>
      </c>
      <c r="D178" s="100">
        <v>8.94994831085205</v>
      </c>
      <c r="E178" s="100">
        <v>9.29296588897705</v>
      </c>
      <c r="F178" s="100">
        <v>40.232595614361635</v>
      </c>
      <c r="G178" s="100" t="s">
        <v>57</v>
      </c>
      <c r="H178" s="100">
        <v>0.3073912522257949</v>
      </c>
      <c r="I178" s="100">
        <v>106.90738972634684</v>
      </c>
      <c r="J178" s="100" t="s">
        <v>60</v>
      </c>
      <c r="K178" s="100">
        <v>0.17483698710439122</v>
      </c>
      <c r="L178" s="100">
        <v>-0.001445862915690333</v>
      </c>
      <c r="M178" s="100">
        <v>-0.03785993249756897</v>
      </c>
      <c r="N178" s="100">
        <v>-0.0009558196436870298</v>
      </c>
      <c r="O178" s="100">
        <v>0.007589277897470418</v>
      </c>
      <c r="P178" s="100">
        <v>-0.0001655571785448496</v>
      </c>
      <c r="Q178" s="100">
        <v>-0.0006130900267578165</v>
      </c>
      <c r="R178" s="100">
        <v>-7.684605832763229E-05</v>
      </c>
      <c r="S178" s="100">
        <v>0.00014592775352014747</v>
      </c>
      <c r="T178" s="100">
        <v>-1.1793675432923559E-05</v>
      </c>
      <c r="U178" s="100">
        <v>-2.206750768057531E-06</v>
      </c>
      <c r="V178" s="100">
        <v>-6.0606149899994E-06</v>
      </c>
      <c r="W178" s="100">
        <v>1.0507535396461567E-05</v>
      </c>
      <c r="X178" s="100">
        <v>-2.4999999999999467</v>
      </c>
    </row>
    <row r="179" spans="1:24" s="100" customFormat="1" ht="12.75" hidden="1">
      <c r="A179" s="100">
        <v>1679</v>
      </c>
      <c r="B179" s="100">
        <v>81.37999725341797</v>
      </c>
      <c r="C179" s="100">
        <v>80.77999877929688</v>
      </c>
      <c r="D179" s="100">
        <v>8.8449068069458</v>
      </c>
      <c r="E179" s="100">
        <v>9.493656158447266</v>
      </c>
      <c r="F179" s="100">
        <v>41.039991043191634</v>
      </c>
      <c r="G179" s="100" t="s">
        <v>58</v>
      </c>
      <c r="H179" s="100">
        <v>26.362514461159375</v>
      </c>
      <c r="I179" s="100">
        <v>110.24251171457729</v>
      </c>
      <c r="J179" s="100" t="s">
        <v>61</v>
      </c>
      <c r="K179" s="100">
        <v>1.3109999455771717</v>
      </c>
      <c r="L179" s="100">
        <v>-0.2658358702780125</v>
      </c>
      <c r="M179" s="100">
        <v>0.31081209350474287</v>
      </c>
      <c r="N179" s="100">
        <v>-0.09241343250846457</v>
      </c>
      <c r="O179" s="100">
        <v>0.052573627770452894</v>
      </c>
      <c r="P179" s="100">
        <v>-0.007624237223327874</v>
      </c>
      <c r="Q179" s="100">
        <v>0.00643656789775414</v>
      </c>
      <c r="R179" s="100">
        <v>-0.0014204441229408794</v>
      </c>
      <c r="S179" s="100">
        <v>0.0006814677705474127</v>
      </c>
      <c r="T179" s="100">
        <v>-0.00011158157023413374</v>
      </c>
      <c r="U179" s="100">
        <v>0.00014139907498820136</v>
      </c>
      <c r="V179" s="100">
        <v>-5.2450939606807996E-05</v>
      </c>
      <c r="W179" s="100">
        <v>4.217242881630072E-05</v>
      </c>
      <c r="X179" s="100">
        <v>-2.4999999999999467</v>
      </c>
    </row>
    <row r="180" s="100" customFormat="1" ht="12.75" hidden="1">
      <c r="A180" s="100" t="s">
        <v>141</v>
      </c>
    </row>
    <row r="181" spans="1:24" s="100" customFormat="1" ht="12.75" hidden="1">
      <c r="A181" s="100">
        <v>1680</v>
      </c>
      <c r="B181" s="100">
        <v>92.44</v>
      </c>
      <c r="C181" s="100">
        <v>84.94</v>
      </c>
      <c r="D181" s="100">
        <v>9.097517152658783</v>
      </c>
      <c r="E181" s="100">
        <v>10.058743450108695</v>
      </c>
      <c r="F181" s="100">
        <v>38.79019449039154</v>
      </c>
      <c r="G181" s="100" t="s">
        <v>59</v>
      </c>
      <c r="H181" s="100">
        <v>6.412926875516543</v>
      </c>
      <c r="I181" s="100">
        <v>101.35292687551649</v>
      </c>
      <c r="J181" s="100" t="s">
        <v>73</v>
      </c>
      <c r="K181" s="100">
        <v>1.10110582191281</v>
      </c>
      <c r="M181" s="100" t="s">
        <v>68</v>
      </c>
      <c r="N181" s="100">
        <v>0.6523088847744375</v>
      </c>
      <c r="X181" s="100">
        <v>-2.4999999999999467</v>
      </c>
    </row>
    <row r="182" spans="1:24" s="100" customFormat="1" ht="12.75" hidden="1">
      <c r="A182" s="100">
        <v>1678</v>
      </c>
      <c r="B182" s="100">
        <v>98.94000244140625</v>
      </c>
      <c r="C182" s="100">
        <v>93.23999786376953</v>
      </c>
      <c r="D182" s="100">
        <v>8.544600486755371</v>
      </c>
      <c r="E182" s="100">
        <v>9.00275993347168</v>
      </c>
      <c r="F182" s="100">
        <v>36.710640562528745</v>
      </c>
      <c r="G182" s="100" t="s">
        <v>56</v>
      </c>
      <c r="H182" s="100">
        <v>0.7141824686351974</v>
      </c>
      <c r="I182" s="100">
        <v>102.1541849100414</v>
      </c>
      <c r="J182" s="100" t="s">
        <v>62</v>
      </c>
      <c r="K182" s="100">
        <v>0.9364087341607062</v>
      </c>
      <c r="L182" s="100">
        <v>0.40304574954295525</v>
      </c>
      <c r="M182" s="100">
        <v>0.22168235836879477</v>
      </c>
      <c r="N182" s="100">
        <v>0.10527889316435386</v>
      </c>
      <c r="O182" s="100">
        <v>0.03760803321321381</v>
      </c>
      <c r="P182" s="100">
        <v>0.011562108887426956</v>
      </c>
      <c r="Q182" s="100">
        <v>0.004577702107694761</v>
      </c>
      <c r="R182" s="100">
        <v>0.0016205101064614585</v>
      </c>
      <c r="S182" s="100">
        <v>0.0004934108714410817</v>
      </c>
      <c r="T182" s="100">
        <v>0.00017012082865814273</v>
      </c>
      <c r="U182" s="100">
        <v>0.0001001199710092731</v>
      </c>
      <c r="V182" s="100">
        <v>6.0149449339726055E-05</v>
      </c>
      <c r="W182" s="100">
        <v>3.077039803031319E-05</v>
      </c>
      <c r="X182" s="100">
        <v>-2.4999999999999467</v>
      </c>
    </row>
    <row r="183" spans="1:24" s="100" customFormat="1" ht="12.75" hidden="1">
      <c r="A183" s="100">
        <v>443</v>
      </c>
      <c r="B183" s="100">
        <v>101.22000122070312</v>
      </c>
      <c r="C183" s="100">
        <v>126.81999969482422</v>
      </c>
      <c r="D183" s="100">
        <v>8.872723579406738</v>
      </c>
      <c r="E183" s="100">
        <v>9.339795112609863</v>
      </c>
      <c r="F183" s="100">
        <v>37.48913146023906</v>
      </c>
      <c r="G183" s="100" t="s">
        <v>57</v>
      </c>
      <c r="H183" s="100">
        <v>-3.247773423957586</v>
      </c>
      <c r="I183" s="100">
        <v>100.47222779674549</v>
      </c>
      <c r="J183" s="100" t="s">
        <v>60</v>
      </c>
      <c r="K183" s="100">
        <v>0.37491232901127214</v>
      </c>
      <c r="L183" s="100">
        <v>-0.0021920660631079393</v>
      </c>
      <c r="M183" s="100">
        <v>-0.08644062601211168</v>
      </c>
      <c r="N183" s="100">
        <v>-0.001088610014651593</v>
      </c>
      <c r="O183" s="100">
        <v>0.015428020398689075</v>
      </c>
      <c r="P183" s="100">
        <v>-0.0002509703983135022</v>
      </c>
      <c r="Q183" s="100">
        <v>-0.0016737411679898357</v>
      </c>
      <c r="R183" s="100">
        <v>-8.752103489882931E-05</v>
      </c>
      <c r="S183" s="100">
        <v>0.00023234273908618916</v>
      </c>
      <c r="T183" s="100">
        <v>-1.7880372468940244E-05</v>
      </c>
      <c r="U183" s="100">
        <v>-2.9101990885783972E-05</v>
      </c>
      <c r="V183" s="100">
        <v>-6.901900618977897E-06</v>
      </c>
      <c r="W183" s="100">
        <v>1.538123634079104E-05</v>
      </c>
      <c r="X183" s="100">
        <v>-2.4999999999999467</v>
      </c>
    </row>
    <row r="184" spans="1:24" s="100" customFormat="1" ht="12.75" hidden="1">
      <c r="A184" s="100">
        <v>1679</v>
      </c>
      <c r="B184" s="100">
        <v>93.80000305175781</v>
      </c>
      <c r="C184" s="100">
        <v>112.9000015258789</v>
      </c>
      <c r="D184" s="100">
        <v>8.302953720092773</v>
      </c>
      <c r="E184" s="100">
        <v>8.467551231384277</v>
      </c>
      <c r="F184" s="100">
        <v>41.690340287595674</v>
      </c>
      <c r="G184" s="100" t="s">
        <v>58</v>
      </c>
      <c r="H184" s="100">
        <v>23.061668081924307</v>
      </c>
      <c r="I184" s="100">
        <v>119.36167113368207</v>
      </c>
      <c r="J184" s="100" t="s">
        <v>61</v>
      </c>
      <c r="K184" s="100">
        <v>0.8580804525030272</v>
      </c>
      <c r="L184" s="100">
        <v>-0.40303978844652244</v>
      </c>
      <c r="M184" s="100">
        <v>0.2041349705135918</v>
      </c>
      <c r="N184" s="100">
        <v>-0.10527326476436187</v>
      </c>
      <c r="O184" s="100">
        <v>0.034297818425430886</v>
      </c>
      <c r="P184" s="100">
        <v>-0.011559384749366542</v>
      </c>
      <c r="Q184" s="100">
        <v>0.0042607448984149565</v>
      </c>
      <c r="R184" s="100">
        <v>-0.0016181449482645137</v>
      </c>
      <c r="S184" s="100">
        <v>0.00043528282719419877</v>
      </c>
      <c r="T184" s="100">
        <v>-0.0001691785702259749</v>
      </c>
      <c r="U184" s="100">
        <v>9.579709140355689E-05</v>
      </c>
      <c r="V184" s="100">
        <v>-5.9752154971331564E-05</v>
      </c>
      <c r="W184" s="100">
        <v>2.6650233837109775E-05</v>
      </c>
      <c r="X184" s="100">
        <v>-2.4999999999999467</v>
      </c>
    </row>
    <row r="185" s="100" customFormat="1" ht="12.75" hidden="1">
      <c r="A185" s="100" t="s">
        <v>147</v>
      </c>
    </row>
    <row r="186" spans="1:24" s="100" customFormat="1" ht="12.75" hidden="1">
      <c r="A186" s="100">
        <v>1680</v>
      </c>
      <c r="B186" s="100">
        <v>90.6</v>
      </c>
      <c r="C186" s="100">
        <v>95.9</v>
      </c>
      <c r="D186" s="100">
        <v>9.222291987852461</v>
      </c>
      <c r="E186" s="100">
        <v>9.796841344152</v>
      </c>
      <c r="F186" s="100">
        <v>40.53006492110435</v>
      </c>
      <c r="G186" s="100" t="s">
        <v>59</v>
      </c>
      <c r="H186" s="100">
        <v>11.358078572297412</v>
      </c>
      <c r="I186" s="100">
        <v>104.45807857229735</v>
      </c>
      <c r="J186" s="100" t="s">
        <v>73</v>
      </c>
      <c r="K186" s="100">
        <v>0.5667927904528064</v>
      </c>
      <c r="M186" s="100" t="s">
        <v>68</v>
      </c>
      <c r="N186" s="100">
        <v>0.3395556607921373</v>
      </c>
      <c r="X186" s="100">
        <v>-2.4999999999999467</v>
      </c>
    </row>
    <row r="187" spans="1:24" s="100" customFormat="1" ht="12.75" hidden="1">
      <c r="A187" s="100">
        <v>1678</v>
      </c>
      <c r="B187" s="100">
        <v>97.4800033569336</v>
      </c>
      <c r="C187" s="100">
        <v>108.9800033569336</v>
      </c>
      <c r="D187" s="100">
        <v>8.723602294921875</v>
      </c>
      <c r="E187" s="100">
        <v>9.10243034362793</v>
      </c>
      <c r="F187" s="100">
        <v>38.50461111620036</v>
      </c>
      <c r="G187" s="100" t="s">
        <v>56</v>
      </c>
      <c r="H187" s="100">
        <v>4.961233150737311</v>
      </c>
      <c r="I187" s="100">
        <v>104.94123650767085</v>
      </c>
      <c r="J187" s="100" t="s">
        <v>62</v>
      </c>
      <c r="K187" s="100">
        <v>0.6819049543488256</v>
      </c>
      <c r="L187" s="100">
        <v>0.2394771026435788</v>
      </c>
      <c r="M187" s="100">
        <v>0.16143188324091765</v>
      </c>
      <c r="N187" s="100">
        <v>0.132575401014673</v>
      </c>
      <c r="O187" s="100">
        <v>0.02738664132861896</v>
      </c>
      <c r="P187" s="100">
        <v>0.006869900312603021</v>
      </c>
      <c r="Q187" s="100">
        <v>0.00333349529955201</v>
      </c>
      <c r="R187" s="100">
        <v>0.0020406841010483477</v>
      </c>
      <c r="S187" s="100">
        <v>0.00035931653042922413</v>
      </c>
      <c r="T187" s="100">
        <v>0.00010108099449914311</v>
      </c>
      <c r="U187" s="100">
        <v>7.290525217082737E-05</v>
      </c>
      <c r="V187" s="100">
        <v>7.574077511561525E-05</v>
      </c>
      <c r="W187" s="100">
        <v>2.2409858094000588E-05</v>
      </c>
      <c r="X187" s="100">
        <v>-2.4999999999999467</v>
      </c>
    </row>
    <row r="188" spans="1:24" s="100" customFormat="1" ht="12.75" hidden="1">
      <c r="A188" s="100">
        <v>443</v>
      </c>
      <c r="B188" s="100">
        <v>112.12000274658203</v>
      </c>
      <c r="C188" s="100">
        <v>129.22000122070312</v>
      </c>
      <c r="D188" s="100">
        <v>8.935772895812988</v>
      </c>
      <c r="E188" s="100">
        <v>9.283945083618164</v>
      </c>
      <c r="F188" s="100">
        <v>42.857669268060135</v>
      </c>
      <c r="G188" s="100" t="s">
        <v>57</v>
      </c>
      <c r="H188" s="100">
        <v>-0.5180546763796521</v>
      </c>
      <c r="I188" s="100">
        <v>114.10194807020233</v>
      </c>
      <c r="J188" s="100" t="s">
        <v>60</v>
      </c>
      <c r="K188" s="100">
        <v>0.4587477070839979</v>
      </c>
      <c r="L188" s="100">
        <v>-0.0013016708245511732</v>
      </c>
      <c r="M188" s="100">
        <v>-0.10723741634934453</v>
      </c>
      <c r="N188" s="100">
        <v>-0.001370859943207498</v>
      </c>
      <c r="O188" s="100">
        <v>0.01864160280602354</v>
      </c>
      <c r="P188" s="100">
        <v>-0.00014912514548785696</v>
      </c>
      <c r="Q188" s="100">
        <v>-0.002148271997071207</v>
      </c>
      <c r="R188" s="100">
        <v>-0.00011020406637144022</v>
      </c>
      <c r="S188" s="100">
        <v>0.00026180569934532627</v>
      </c>
      <c r="T188" s="100">
        <v>-1.063109829365643E-05</v>
      </c>
      <c r="U188" s="100">
        <v>-4.242249417691227E-05</v>
      </c>
      <c r="V188" s="100">
        <v>-8.691081645129388E-06</v>
      </c>
      <c r="W188" s="100">
        <v>1.6826915290387476E-05</v>
      </c>
      <c r="X188" s="100">
        <v>-2.4999999999999467</v>
      </c>
    </row>
    <row r="189" spans="1:24" s="100" customFormat="1" ht="12.75" hidden="1">
      <c r="A189" s="100">
        <v>1679</v>
      </c>
      <c r="B189" s="100">
        <v>101.9000015258789</v>
      </c>
      <c r="C189" s="100">
        <v>118.0999984741211</v>
      </c>
      <c r="D189" s="100">
        <v>8.597428321838379</v>
      </c>
      <c r="E189" s="100">
        <v>8.828639030456543</v>
      </c>
      <c r="F189" s="100">
        <v>44.297904264323265</v>
      </c>
      <c r="G189" s="100" t="s">
        <v>58</v>
      </c>
      <c r="H189" s="100">
        <v>18.12497853205627</v>
      </c>
      <c r="I189" s="100">
        <v>122.52498005793512</v>
      </c>
      <c r="J189" s="100" t="s">
        <v>61</v>
      </c>
      <c r="K189" s="100">
        <v>0.5045244374761726</v>
      </c>
      <c r="L189" s="100">
        <v>-0.2394735650205001</v>
      </c>
      <c r="M189" s="100">
        <v>0.12066643883626715</v>
      </c>
      <c r="N189" s="100">
        <v>-0.13256831332266947</v>
      </c>
      <c r="O189" s="100">
        <v>0.02006287038498917</v>
      </c>
      <c r="P189" s="100">
        <v>-0.006868281589749092</v>
      </c>
      <c r="Q189" s="100">
        <v>0.002548944553876179</v>
      </c>
      <c r="R189" s="100">
        <v>-0.002037706226134352</v>
      </c>
      <c r="S189" s="100">
        <v>0.00024610189928157844</v>
      </c>
      <c r="T189" s="100">
        <v>-0.00010052038200288743</v>
      </c>
      <c r="U189" s="100">
        <v>5.929171765012187E-05</v>
      </c>
      <c r="V189" s="100">
        <v>-7.524048188941839E-05</v>
      </c>
      <c r="W189" s="100">
        <v>1.4800562881301769E-05</v>
      </c>
      <c r="X189" s="100">
        <v>-2.4999999999999467</v>
      </c>
    </row>
    <row r="190" spans="1:14" s="100" customFormat="1" ht="12.75">
      <c r="A190" s="100" t="s">
        <v>153</v>
      </c>
      <c r="E190" s="98" t="s">
        <v>104</v>
      </c>
      <c r="F190" s="101">
        <f>MIN(F161:F189)</f>
        <v>31.391235069715453</v>
      </c>
      <c r="G190" s="101"/>
      <c r="H190" s="101"/>
      <c r="I190" s="114"/>
      <c r="J190" s="114" t="s">
        <v>156</v>
      </c>
      <c r="K190" s="101">
        <f>AVERAGE(K188,K183,K178,K173,K168,K163)</f>
        <v>0.27055677964660124</v>
      </c>
      <c r="L190" s="101">
        <f>AVERAGE(L188,L183,L178,L173,L168,L163)</f>
        <v>-0.0015925301801368778</v>
      </c>
      <c r="M190" s="114" t="s">
        <v>106</v>
      </c>
      <c r="N190" s="101" t="e">
        <f>Mittelwert(K186,K181,K176,K171,K166,K161)</f>
        <v>#NAME?</v>
      </c>
    </row>
    <row r="191" spans="5:14" s="100" customFormat="1" ht="12.75">
      <c r="E191" s="98" t="s">
        <v>105</v>
      </c>
      <c r="F191" s="101">
        <f>MAX(F161:F189)</f>
        <v>44.297904264323265</v>
      </c>
      <c r="G191" s="101"/>
      <c r="H191" s="101"/>
      <c r="I191" s="114"/>
      <c r="J191" s="114" t="s">
        <v>157</v>
      </c>
      <c r="K191" s="101">
        <f>AVERAGE(K189,K184,K179,K174,K169,K164)</f>
        <v>0.7546309573034004</v>
      </c>
      <c r="L191" s="101">
        <f>AVERAGE(L189,L184,L179,L174,L169,L164)</f>
        <v>-0.2928693400405727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110</v>
      </c>
      <c r="K192" s="101">
        <f>ABS(K190/$G$33)</f>
        <v>0.16909798727912576</v>
      </c>
      <c r="L192" s="101">
        <f>ABS(L190/$H$33)</f>
        <v>0.004423694944824661</v>
      </c>
      <c r="M192" s="114" t="s">
        <v>109</v>
      </c>
      <c r="N192" s="101">
        <f>K192+L192+L193+K193</f>
        <v>0.7853326091262403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0.428767589376932</v>
      </c>
      <c r="L193" s="101">
        <f>ABS(L191/$H$34)</f>
        <v>0.18304333752535792</v>
      </c>
      <c r="M193" s="101"/>
      <c r="N193" s="101"/>
    </row>
    <row r="194" s="100" customFormat="1" ht="12.75"/>
    <row r="195" s="100" customFormat="1" ht="12.75" hidden="1">
      <c r="A195" s="100" t="s">
        <v>118</v>
      </c>
    </row>
    <row r="196" spans="1:24" s="100" customFormat="1" ht="12.75" hidden="1">
      <c r="A196" s="100">
        <v>1680</v>
      </c>
      <c r="B196" s="100">
        <v>84.86</v>
      </c>
      <c r="C196" s="100">
        <v>88.36</v>
      </c>
      <c r="D196" s="100">
        <v>9.474803043457518</v>
      </c>
      <c r="E196" s="100">
        <v>9.949396474092556</v>
      </c>
      <c r="F196" s="100">
        <v>38.145475323147195</v>
      </c>
      <c r="G196" s="100" t="s">
        <v>59</v>
      </c>
      <c r="H196" s="100">
        <v>8.309069381164104</v>
      </c>
      <c r="I196" s="100">
        <v>95.66906938116405</v>
      </c>
      <c r="J196" s="100" t="s">
        <v>73</v>
      </c>
      <c r="K196" s="100">
        <v>0.3443228030551674</v>
      </c>
      <c r="M196" s="100" t="s">
        <v>68</v>
      </c>
      <c r="N196" s="100">
        <v>0.24522846318788105</v>
      </c>
      <c r="X196" s="100">
        <v>-2.4999999999999467</v>
      </c>
    </row>
    <row r="197" spans="1:24" s="100" customFormat="1" ht="12.75" hidden="1">
      <c r="A197" s="100">
        <v>443</v>
      </c>
      <c r="B197" s="100">
        <v>111.27999877929688</v>
      </c>
      <c r="C197" s="100">
        <v>110.77999877929688</v>
      </c>
      <c r="D197" s="100">
        <v>8.91319465637207</v>
      </c>
      <c r="E197" s="100">
        <v>9.53508472442627</v>
      </c>
      <c r="F197" s="100">
        <v>40.460921426691925</v>
      </c>
      <c r="G197" s="100" t="s">
        <v>56</v>
      </c>
      <c r="H197" s="100">
        <v>-5.789965358444409</v>
      </c>
      <c r="I197" s="100">
        <v>107.99003342085241</v>
      </c>
      <c r="J197" s="100" t="s">
        <v>62</v>
      </c>
      <c r="K197" s="100">
        <v>0.43079475753014285</v>
      </c>
      <c r="L197" s="100">
        <v>0.3779916235413645</v>
      </c>
      <c r="M197" s="100">
        <v>0.1019848639088329</v>
      </c>
      <c r="N197" s="100">
        <v>0.07097506385085378</v>
      </c>
      <c r="O197" s="100">
        <v>0.01730178488510106</v>
      </c>
      <c r="P197" s="100">
        <v>0.010843391328851332</v>
      </c>
      <c r="Q197" s="100">
        <v>0.0021059471619453486</v>
      </c>
      <c r="R197" s="100">
        <v>0.0010924525431355101</v>
      </c>
      <c r="S197" s="100">
        <v>0.0002270121744624378</v>
      </c>
      <c r="T197" s="100">
        <v>0.00015955111452615976</v>
      </c>
      <c r="U197" s="100">
        <v>4.604776747392311E-05</v>
      </c>
      <c r="V197" s="100">
        <v>4.05390580394297E-05</v>
      </c>
      <c r="W197" s="100">
        <v>1.416028998968517E-05</v>
      </c>
      <c r="X197" s="100">
        <v>-2.4999999999999467</v>
      </c>
    </row>
    <row r="198" spans="1:24" s="100" customFormat="1" ht="12.75" hidden="1">
      <c r="A198" s="100">
        <v>1679</v>
      </c>
      <c r="B198" s="100">
        <v>99.77999877929688</v>
      </c>
      <c r="C198" s="100">
        <v>109.08000183105469</v>
      </c>
      <c r="D198" s="100">
        <v>8.695779800415039</v>
      </c>
      <c r="E198" s="100">
        <v>8.78651237487793</v>
      </c>
      <c r="F198" s="100">
        <v>41.221792344377675</v>
      </c>
      <c r="G198" s="100" t="s">
        <v>57</v>
      </c>
      <c r="H198" s="100">
        <v>10.43705846187147</v>
      </c>
      <c r="I198" s="100">
        <v>112.71705724116829</v>
      </c>
      <c r="J198" s="100" t="s">
        <v>60</v>
      </c>
      <c r="K198" s="100">
        <v>-0.08020091024714919</v>
      </c>
      <c r="L198" s="100">
        <v>0.0020572265649949793</v>
      </c>
      <c r="M198" s="100">
        <v>0.020124382404580043</v>
      </c>
      <c r="N198" s="100">
        <v>-0.0007342321106722861</v>
      </c>
      <c r="O198" s="100">
        <v>-0.0030375796121260403</v>
      </c>
      <c r="P198" s="100">
        <v>0.00023532731930497386</v>
      </c>
      <c r="Q198" s="100">
        <v>0.00046961938654856416</v>
      </c>
      <c r="R198" s="100">
        <v>-5.901549537019928E-05</v>
      </c>
      <c r="S198" s="100">
        <v>-2.4648755242168634E-05</v>
      </c>
      <c r="T198" s="100">
        <v>1.6756255517488983E-05</v>
      </c>
      <c r="U198" s="100">
        <v>1.3783053214788717E-05</v>
      </c>
      <c r="V198" s="100">
        <v>-4.6560679912375E-06</v>
      </c>
      <c r="W198" s="100">
        <v>-1.0629984845509223E-06</v>
      </c>
      <c r="X198" s="100">
        <v>-2.4999999999999467</v>
      </c>
    </row>
    <row r="199" spans="1:24" s="100" customFormat="1" ht="12.75" hidden="1">
      <c r="A199" s="100">
        <v>1678</v>
      </c>
      <c r="B199" s="100">
        <v>94.30000305175781</v>
      </c>
      <c r="C199" s="100">
        <v>101.4000015258789</v>
      </c>
      <c r="D199" s="100">
        <v>9.156975746154785</v>
      </c>
      <c r="E199" s="100">
        <v>9.489148139953613</v>
      </c>
      <c r="F199" s="100">
        <v>39.29242076022024</v>
      </c>
      <c r="G199" s="100" t="s">
        <v>58</v>
      </c>
      <c r="H199" s="100">
        <v>5.206515263017888</v>
      </c>
      <c r="I199" s="100">
        <v>102.00651831477565</v>
      </c>
      <c r="J199" s="100" t="s">
        <v>61</v>
      </c>
      <c r="K199" s="100">
        <v>0.42326343701173064</v>
      </c>
      <c r="L199" s="100">
        <v>0.37798602525264996</v>
      </c>
      <c r="M199" s="100">
        <v>0.09997960641719589</v>
      </c>
      <c r="N199" s="100">
        <v>-0.070971265959122</v>
      </c>
      <c r="O199" s="100">
        <v>0.017033052289895306</v>
      </c>
      <c r="P199" s="100">
        <v>0.010840837447512854</v>
      </c>
      <c r="Q199" s="100">
        <v>0.0020529176994422884</v>
      </c>
      <c r="R199" s="100">
        <v>-0.0010908573372854279</v>
      </c>
      <c r="S199" s="100">
        <v>0.00022567003837278878</v>
      </c>
      <c r="T199" s="100">
        <v>0.0001586687935530247</v>
      </c>
      <c r="U199" s="100">
        <v>4.3936594467605175E-05</v>
      </c>
      <c r="V199" s="100">
        <v>-4.0270786652177825E-05</v>
      </c>
      <c r="W199" s="100">
        <v>1.4120334514940518E-05</v>
      </c>
      <c r="X199" s="100">
        <v>-2.4999999999999467</v>
      </c>
    </row>
    <row r="200" s="100" customFormat="1" ht="12.75" hidden="1">
      <c r="A200" s="100" t="s">
        <v>124</v>
      </c>
    </row>
    <row r="201" spans="1:24" s="100" customFormat="1" ht="12.75" hidden="1">
      <c r="A201" s="100">
        <v>1680</v>
      </c>
      <c r="B201" s="100">
        <v>80.96</v>
      </c>
      <c r="C201" s="100">
        <v>91.76</v>
      </c>
      <c r="D201" s="100">
        <v>9.391942190065349</v>
      </c>
      <c r="E201" s="100">
        <v>9.567973835669342</v>
      </c>
      <c r="F201" s="100">
        <v>37.545932628984744</v>
      </c>
      <c r="G201" s="100" t="s">
        <v>59</v>
      </c>
      <c r="H201" s="100">
        <v>11.520600757779686</v>
      </c>
      <c r="I201" s="100">
        <v>94.98060075777963</v>
      </c>
      <c r="J201" s="100" t="s">
        <v>73</v>
      </c>
      <c r="K201" s="100">
        <v>0.6964035903337668</v>
      </c>
      <c r="M201" s="100" t="s">
        <v>68</v>
      </c>
      <c r="N201" s="100">
        <v>0.5261881573270943</v>
      </c>
      <c r="X201" s="100">
        <v>-2.4999999999999467</v>
      </c>
    </row>
    <row r="202" spans="1:24" s="100" customFormat="1" ht="12.75" hidden="1">
      <c r="A202" s="100">
        <v>443</v>
      </c>
      <c r="B202" s="100">
        <v>97.81999969482422</v>
      </c>
      <c r="C202" s="100">
        <v>129.72000122070312</v>
      </c>
      <c r="D202" s="100">
        <v>8.979057312011719</v>
      </c>
      <c r="E202" s="100">
        <v>9.375312805175781</v>
      </c>
      <c r="F202" s="100">
        <v>37.913389108820624</v>
      </c>
      <c r="G202" s="100" t="s">
        <v>56</v>
      </c>
      <c r="H202" s="100">
        <v>0.07159863296841351</v>
      </c>
      <c r="I202" s="100">
        <v>100.39159832779258</v>
      </c>
      <c r="J202" s="100" t="s">
        <v>62</v>
      </c>
      <c r="K202" s="100">
        <v>0.5870187150914672</v>
      </c>
      <c r="L202" s="100">
        <v>0.5494894351464906</v>
      </c>
      <c r="M202" s="100">
        <v>0.1389690313748128</v>
      </c>
      <c r="N202" s="100">
        <v>0.1724582173163257</v>
      </c>
      <c r="O202" s="100">
        <v>0.023576087936357792</v>
      </c>
      <c r="P202" s="100">
        <v>0.015763053279968433</v>
      </c>
      <c r="Q202" s="100">
        <v>0.0028696625329140213</v>
      </c>
      <c r="R202" s="100">
        <v>0.002654532128382778</v>
      </c>
      <c r="S202" s="100">
        <v>0.0003092843123803369</v>
      </c>
      <c r="T202" s="100">
        <v>0.0002319187627954087</v>
      </c>
      <c r="U202" s="100">
        <v>6.272680795431293E-05</v>
      </c>
      <c r="V202" s="100">
        <v>9.850269735142597E-05</v>
      </c>
      <c r="W202" s="100">
        <v>1.9283307192327746E-05</v>
      </c>
      <c r="X202" s="100">
        <v>-2.4999999999999467</v>
      </c>
    </row>
    <row r="203" spans="1:24" s="100" customFormat="1" ht="12.75" hidden="1">
      <c r="A203" s="100">
        <v>1679</v>
      </c>
      <c r="B203" s="100">
        <v>86.62000274658203</v>
      </c>
      <c r="C203" s="100">
        <v>99.81999969482422</v>
      </c>
      <c r="D203" s="100">
        <v>8.857097625732422</v>
      </c>
      <c r="E203" s="100">
        <v>8.949014663696289</v>
      </c>
      <c r="F203" s="100">
        <v>42.38182833994522</v>
      </c>
      <c r="G203" s="100" t="s">
        <v>57</v>
      </c>
      <c r="H203" s="100">
        <v>24.595357304803553</v>
      </c>
      <c r="I203" s="100">
        <v>113.71536005138553</v>
      </c>
      <c r="J203" s="100" t="s">
        <v>60</v>
      </c>
      <c r="K203" s="100">
        <v>-0.5017005803414262</v>
      </c>
      <c r="L203" s="100">
        <v>0.002991379215153102</v>
      </c>
      <c r="M203" s="100">
        <v>0.11958376833387988</v>
      </c>
      <c r="N203" s="100">
        <v>-0.0017839370229976884</v>
      </c>
      <c r="O203" s="100">
        <v>-0.020016129095720495</v>
      </c>
      <c r="P203" s="100">
        <v>0.00034220145175463293</v>
      </c>
      <c r="Q203" s="100">
        <v>0.0025069434438636474</v>
      </c>
      <c r="R203" s="100">
        <v>-0.00014340123423343243</v>
      </c>
      <c r="S203" s="100">
        <v>-0.0002509241498442888</v>
      </c>
      <c r="T203" s="100">
        <v>2.436520691237694E-05</v>
      </c>
      <c r="U203" s="100">
        <v>5.7047196825375806E-05</v>
      </c>
      <c r="V203" s="100">
        <v>-1.1317991373216614E-05</v>
      </c>
      <c r="W203" s="100">
        <v>-1.525235229435164E-05</v>
      </c>
      <c r="X203" s="100">
        <v>-2.4999999999999467</v>
      </c>
    </row>
    <row r="204" spans="1:24" s="100" customFormat="1" ht="12.75" hidden="1">
      <c r="A204" s="100">
        <v>1678</v>
      </c>
      <c r="B204" s="100">
        <v>82.77999877929688</v>
      </c>
      <c r="C204" s="100">
        <v>105.27999877929688</v>
      </c>
      <c r="D204" s="100">
        <v>9.052952766418457</v>
      </c>
      <c r="E204" s="100">
        <v>9.276657104492188</v>
      </c>
      <c r="F204" s="100">
        <v>35.519025520473946</v>
      </c>
      <c r="G204" s="100" t="s">
        <v>58</v>
      </c>
      <c r="H204" s="100">
        <v>7.944805650661262</v>
      </c>
      <c r="I204" s="100">
        <v>93.22480442995808</v>
      </c>
      <c r="J204" s="100" t="s">
        <v>61</v>
      </c>
      <c r="K204" s="100">
        <v>0.3047745060741029</v>
      </c>
      <c r="L204" s="100">
        <v>0.549481292664273</v>
      </c>
      <c r="M204" s="100">
        <v>0.07079628544155869</v>
      </c>
      <c r="N204" s="100">
        <v>-0.17244899039606756</v>
      </c>
      <c r="O204" s="100">
        <v>0.0124573873025738</v>
      </c>
      <c r="P204" s="100">
        <v>0.01575933840215193</v>
      </c>
      <c r="Q204" s="100">
        <v>0.001396494762639514</v>
      </c>
      <c r="R204" s="100">
        <v>-0.0026506559389397806</v>
      </c>
      <c r="S204" s="100">
        <v>0.00018081442671838633</v>
      </c>
      <c r="T204" s="100">
        <v>0.00023063531652518028</v>
      </c>
      <c r="U204" s="100">
        <v>2.608198172118231E-05</v>
      </c>
      <c r="V204" s="100">
        <v>-9.785031659009803E-05</v>
      </c>
      <c r="W204" s="100">
        <v>1.1798800183182408E-05</v>
      </c>
      <c r="X204" s="100">
        <v>-2.4999999999999467</v>
      </c>
    </row>
    <row r="205" s="100" customFormat="1" ht="12.75" hidden="1">
      <c r="A205" s="100" t="s">
        <v>130</v>
      </c>
    </row>
    <row r="206" spans="1:24" s="100" customFormat="1" ht="12.75" hidden="1">
      <c r="A206" s="100">
        <v>1680</v>
      </c>
      <c r="B206" s="100">
        <v>83.08</v>
      </c>
      <c r="C206" s="100">
        <v>82.88</v>
      </c>
      <c r="D206" s="100">
        <v>9.329698014372898</v>
      </c>
      <c r="E206" s="100">
        <v>9.924262001932284</v>
      </c>
      <c r="F206" s="100">
        <v>36.63298926017468</v>
      </c>
      <c r="G206" s="100" t="s">
        <v>59</v>
      </c>
      <c r="H206" s="100">
        <v>7.7177023596255445</v>
      </c>
      <c r="I206" s="100">
        <v>93.29770235962549</v>
      </c>
      <c r="J206" s="100" t="s">
        <v>73</v>
      </c>
      <c r="K206" s="100">
        <v>0.8477076340963838</v>
      </c>
      <c r="M206" s="100" t="s">
        <v>68</v>
      </c>
      <c r="N206" s="100">
        <v>0.6324590447186812</v>
      </c>
      <c r="X206" s="100">
        <v>-2.4999999999999467</v>
      </c>
    </row>
    <row r="207" spans="1:24" s="100" customFormat="1" ht="12.75" hidden="1">
      <c r="A207" s="100">
        <v>443</v>
      </c>
      <c r="B207" s="100">
        <v>103.4800033569336</v>
      </c>
      <c r="C207" s="100">
        <v>121.08000183105469</v>
      </c>
      <c r="D207" s="100">
        <v>8.999287605285645</v>
      </c>
      <c r="E207" s="100">
        <v>9.335949897766113</v>
      </c>
      <c r="F207" s="100">
        <v>37.99224707867425</v>
      </c>
      <c r="G207" s="100" t="s">
        <v>56</v>
      </c>
      <c r="H207" s="100">
        <v>-5.581849212663446</v>
      </c>
      <c r="I207" s="100">
        <v>100.3981541442701</v>
      </c>
      <c r="J207" s="100" t="s">
        <v>62</v>
      </c>
      <c r="K207" s="100">
        <v>0.6242066454615631</v>
      </c>
      <c r="L207" s="100">
        <v>0.6517307417158035</v>
      </c>
      <c r="M207" s="100">
        <v>0.14777260543543264</v>
      </c>
      <c r="N207" s="100">
        <v>0.10244011854406876</v>
      </c>
      <c r="O207" s="100">
        <v>0.025069581122221837</v>
      </c>
      <c r="P207" s="100">
        <v>0.01869608595449142</v>
      </c>
      <c r="Q207" s="100">
        <v>0.0030514773671003158</v>
      </c>
      <c r="R207" s="100">
        <v>0.0015767635692166045</v>
      </c>
      <c r="S207" s="100">
        <v>0.00032888836643837395</v>
      </c>
      <c r="T207" s="100">
        <v>0.0002750819556316334</v>
      </c>
      <c r="U207" s="100">
        <v>6.670937929619248E-05</v>
      </c>
      <c r="V207" s="100">
        <v>5.85041442481966E-05</v>
      </c>
      <c r="W207" s="100">
        <v>2.050422773783726E-05</v>
      </c>
      <c r="X207" s="100">
        <v>-2.4999999999999467</v>
      </c>
    </row>
    <row r="208" spans="1:24" s="100" customFormat="1" ht="12.75" hidden="1">
      <c r="A208" s="100">
        <v>1679</v>
      </c>
      <c r="B208" s="100">
        <v>81.54000091552734</v>
      </c>
      <c r="C208" s="100">
        <v>90.54000091552734</v>
      </c>
      <c r="D208" s="100">
        <v>8.919211387634277</v>
      </c>
      <c r="E208" s="100">
        <v>9.323272705078125</v>
      </c>
      <c r="F208" s="100">
        <v>39.82698968335159</v>
      </c>
      <c r="G208" s="100" t="s">
        <v>57</v>
      </c>
      <c r="H208" s="100">
        <v>22.05356648321894</v>
      </c>
      <c r="I208" s="100">
        <v>106.09356739874623</v>
      </c>
      <c r="J208" s="100" t="s">
        <v>60</v>
      </c>
      <c r="K208" s="100">
        <v>-0.5502450952948867</v>
      </c>
      <c r="L208" s="100">
        <v>0.003546922174372342</v>
      </c>
      <c r="M208" s="100">
        <v>0.13104805868005703</v>
      </c>
      <c r="N208" s="100">
        <v>-0.001059892384012215</v>
      </c>
      <c r="O208" s="100">
        <v>-0.02197001198608186</v>
      </c>
      <c r="P208" s="100">
        <v>0.0004058287658396528</v>
      </c>
      <c r="Q208" s="100">
        <v>0.002742228865090041</v>
      </c>
      <c r="R208" s="100">
        <v>-8.519350222086268E-05</v>
      </c>
      <c r="S208" s="100">
        <v>-0.00027684902443402644</v>
      </c>
      <c r="T208" s="100">
        <v>2.8900995075674018E-05</v>
      </c>
      <c r="U208" s="100">
        <v>6.20808598353625E-05</v>
      </c>
      <c r="V208" s="100">
        <v>-6.725509682551803E-06</v>
      </c>
      <c r="W208" s="100">
        <v>-1.6875836389717325E-05</v>
      </c>
      <c r="X208" s="100">
        <v>-2.4999999999999467</v>
      </c>
    </row>
    <row r="209" spans="1:24" s="100" customFormat="1" ht="12.75" hidden="1">
      <c r="A209" s="100">
        <v>1678</v>
      </c>
      <c r="B209" s="100">
        <v>87.26000213623047</v>
      </c>
      <c r="C209" s="100">
        <v>98.05999755859375</v>
      </c>
      <c r="D209" s="100">
        <v>9.24373722076416</v>
      </c>
      <c r="E209" s="100">
        <v>9.381372451782227</v>
      </c>
      <c r="F209" s="100">
        <v>35.700787576887414</v>
      </c>
      <c r="G209" s="100" t="s">
        <v>58</v>
      </c>
      <c r="H209" s="100">
        <v>2.0252226903604473</v>
      </c>
      <c r="I209" s="100">
        <v>91.78522482659086</v>
      </c>
      <c r="J209" s="100" t="s">
        <v>61</v>
      </c>
      <c r="K209" s="100">
        <v>0.2947274526444704</v>
      </c>
      <c r="L209" s="100">
        <v>0.6517210899154026</v>
      </c>
      <c r="M209" s="100">
        <v>0.06828725527771917</v>
      </c>
      <c r="N209" s="100">
        <v>-0.1024346353313037</v>
      </c>
      <c r="O209" s="100">
        <v>0.012074869397847783</v>
      </c>
      <c r="P209" s="100">
        <v>0.0186916808508638</v>
      </c>
      <c r="Q209" s="100">
        <v>0.0013385421074409503</v>
      </c>
      <c r="R209" s="100">
        <v>-0.001574460358468269</v>
      </c>
      <c r="S209" s="100">
        <v>0.0001775448541874137</v>
      </c>
      <c r="T209" s="100">
        <v>0.0002735595269731248</v>
      </c>
      <c r="U209" s="100">
        <v>2.4415325682557446E-05</v>
      </c>
      <c r="V209" s="100">
        <v>-5.81162835505136E-05</v>
      </c>
      <c r="W209" s="100">
        <v>1.1646007954341587E-05</v>
      </c>
      <c r="X209" s="100">
        <v>-2.4999999999999467</v>
      </c>
    </row>
    <row r="210" s="100" customFormat="1" ht="12.75" hidden="1">
      <c r="A210" s="100" t="s">
        <v>136</v>
      </c>
    </row>
    <row r="211" spans="1:24" s="100" customFormat="1" ht="12.75" hidden="1">
      <c r="A211" s="100">
        <v>1680</v>
      </c>
      <c r="B211" s="100">
        <v>72.78</v>
      </c>
      <c r="C211" s="100">
        <v>72.08</v>
      </c>
      <c r="D211" s="100">
        <v>9.319527827686889</v>
      </c>
      <c r="E211" s="100">
        <v>9.77577088240811</v>
      </c>
      <c r="F211" s="100">
        <v>35.02282555090071</v>
      </c>
      <c r="G211" s="100" t="s">
        <v>59</v>
      </c>
      <c r="H211" s="100">
        <v>13.975533114737214</v>
      </c>
      <c r="I211" s="100">
        <v>89.25553311473716</v>
      </c>
      <c r="J211" s="100" t="s">
        <v>73</v>
      </c>
      <c r="K211" s="100">
        <v>1.5703193220099585</v>
      </c>
      <c r="M211" s="100" t="s">
        <v>68</v>
      </c>
      <c r="N211" s="100">
        <v>1.3486425202516708</v>
      </c>
      <c r="X211" s="100">
        <v>-2.4999999999999467</v>
      </c>
    </row>
    <row r="212" spans="1:24" s="100" customFormat="1" ht="12.75" hidden="1">
      <c r="A212" s="100">
        <v>443</v>
      </c>
      <c r="B212" s="100">
        <v>104.0999984741211</v>
      </c>
      <c r="C212" s="100">
        <v>129</v>
      </c>
      <c r="D212" s="100">
        <v>8.94994831085205</v>
      </c>
      <c r="E212" s="100">
        <v>9.29296588897705</v>
      </c>
      <c r="F212" s="100">
        <v>35.618255680783065</v>
      </c>
      <c r="G212" s="100" t="s">
        <v>56</v>
      </c>
      <c r="H212" s="100">
        <v>-11.953986122910212</v>
      </c>
      <c r="I212" s="100">
        <v>94.64601235121083</v>
      </c>
      <c r="J212" s="100" t="s">
        <v>62</v>
      </c>
      <c r="K212" s="100">
        <v>0.5558338103766063</v>
      </c>
      <c r="L212" s="100">
        <v>1.1107773271725054</v>
      </c>
      <c r="M212" s="100">
        <v>0.13158633563782574</v>
      </c>
      <c r="N212" s="100">
        <v>0.09329199466496424</v>
      </c>
      <c r="O212" s="100">
        <v>0.022323764672603764</v>
      </c>
      <c r="P212" s="100">
        <v>0.03186469354682162</v>
      </c>
      <c r="Q212" s="100">
        <v>0.0027172316657184297</v>
      </c>
      <c r="R212" s="100">
        <v>0.0014359278599059813</v>
      </c>
      <c r="S212" s="100">
        <v>0.00029286923779410257</v>
      </c>
      <c r="T212" s="100">
        <v>0.00046885491159778114</v>
      </c>
      <c r="U212" s="100">
        <v>5.9388596287941625E-05</v>
      </c>
      <c r="V212" s="100">
        <v>5.327421876278962E-05</v>
      </c>
      <c r="W212" s="100">
        <v>1.825724350965385E-05</v>
      </c>
      <c r="X212" s="100">
        <v>-2.4999999999999467</v>
      </c>
    </row>
    <row r="213" spans="1:24" s="100" customFormat="1" ht="12.75" hidden="1">
      <c r="A213" s="100">
        <v>1679</v>
      </c>
      <c r="B213" s="100">
        <v>81.37999725341797</v>
      </c>
      <c r="C213" s="100">
        <v>80.77999877929688</v>
      </c>
      <c r="D213" s="100">
        <v>8.8449068069458</v>
      </c>
      <c r="E213" s="100">
        <v>9.493656158447266</v>
      </c>
      <c r="F213" s="100">
        <v>41.039991043191634</v>
      </c>
      <c r="G213" s="100" t="s">
        <v>57</v>
      </c>
      <c r="H213" s="100">
        <v>26.362514461159375</v>
      </c>
      <c r="I213" s="100">
        <v>110.24251171457729</v>
      </c>
      <c r="J213" s="100" t="s">
        <v>60</v>
      </c>
      <c r="K213" s="100">
        <v>-0.4753122321404776</v>
      </c>
      <c r="L213" s="100">
        <v>0.00604449158727973</v>
      </c>
      <c r="M213" s="100">
        <v>0.11329222336056796</v>
      </c>
      <c r="N213" s="100">
        <v>-0.000965414114621983</v>
      </c>
      <c r="O213" s="100">
        <v>-0.018963716318184297</v>
      </c>
      <c r="P213" s="100">
        <v>0.000691583842559729</v>
      </c>
      <c r="Q213" s="100">
        <v>0.0023749673321273685</v>
      </c>
      <c r="R213" s="100">
        <v>-7.758395740207261E-05</v>
      </c>
      <c r="S213" s="100">
        <v>-0.00023775036917560781</v>
      </c>
      <c r="T213" s="100">
        <v>4.925035344848445E-05</v>
      </c>
      <c r="U213" s="100">
        <v>5.403275214854197E-05</v>
      </c>
      <c r="V213" s="100">
        <v>-6.123680761436213E-06</v>
      </c>
      <c r="W213" s="100">
        <v>-1.4449584751286041E-05</v>
      </c>
      <c r="X213" s="100">
        <v>-2.4999999999999467</v>
      </c>
    </row>
    <row r="214" spans="1:24" s="100" customFormat="1" ht="12.75" hidden="1">
      <c r="A214" s="100">
        <v>1678</v>
      </c>
      <c r="B214" s="100">
        <v>96.76000213623047</v>
      </c>
      <c r="C214" s="100">
        <v>103.36000061035156</v>
      </c>
      <c r="D214" s="100">
        <v>8.802273750305176</v>
      </c>
      <c r="E214" s="100">
        <v>9.064539909362793</v>
      </c>
      <c r="F214" s="100">
        <v>35.07973058369582</v>
      </c>
      <c r="G214" s="100" t="s">
        <v>58</v>
      </c>
      <c r="H214" s="100">
        <v>-4.5103727534756395</v>
      </c>
      <c r="I214" s="100">
        <v>94.74962938275478</v>
      </c>
      <c r="J214" s="100" t="s">
        <v>61</v>
      </c>
      <c r="K214" s="100">
        <v>0.2881484109541711</v>
      </c>
      <c r="L214" s="100">
        <v>1.1107608809649114</v>
      </c>
      <c r="M214" s="100">
        <v>0.06693157590113731</v>
      </c>
      <c r="N214" s="100">
        <v>-0.09328699933085534</v>
      </c>
      <c r="O214" s="100">
        <v>0.011778282241533457</v>
      </c>
      <c r="P214" s="100">
        <v>0.03185718767596358</v>
      </c>
      <c r="Q214" s="100">
        <v>0.001320181084742075</v>
      </c>
      <c r="R214" s="100">
        <v>-0.0014338303764420688</v>
      </c>
      <c r="S214" s="100">
        <v>0.0001710179885361794</v>
      </c>
      <c r="T214" s="100">
        <v>0.00046626101146735673</v>
      </c>
      <c r="U214" s="100">
        <v>2.4646846944514966E-05</v>
      </c>
      <c r="V214" s="100">
        <v>-5.292110088346218E-05</v>
      </c>
      <c r="W214" s="100">
        <v>1.115958964685528E-05</v>
      </c>
      <c r="X214" s="100">
        <v>-2.4999999999999467</v>
      </c>
    </row>
    <row r="215" s="100" customFormat="1" ht="12.75" hidden="1">
      <c r="A215" s="100" t="s">
        <v>142</v>
      </c>
    </row>
    <row r="216" spans="1:24" s="100" customFormat="1" ht="12.75" hidden="1">
      <c r="A216" s="100">
        <v>1680</v>
      </c>
      <c r="B216" s="100">
        <v>92.44</v>
      </c>
      <c r="C216" s="100">
        <v>84.94</v>
      </c>
      <c r="D216" s="100">
        <v>9.097517152658783</v>
      </c>
      <c r="E216" s="100">
        <v>10.058743450108695</v>
      </c>
      <c r="F216" s="100">
        <v>36.29726486728408</v>
      </c>
      <c r="G216" s="100" t="s">
        <v>59</v>
      </c>
      <c r="H216" s="100">
        <v>-0.10072218234536834</v>
      </c>
      <c r="I216" s="100">
        <v>94.83927781765458</v>
      </c>
      <c r="J216" s="100" t="s">
        <v>73</v>
      </c>
      <c r="K216" s="100">
        <v>1.0986512268772317</v>
      </c>
      <c r="M216" s="100" t="s">
        <v>68</v>
      </c>
      <c r="N216" s="100">
        <v>0.6386993932274626</v>
      </c>
      <c r="X216" s="100">
        <v>-2.4999999999999467</v>
      </c>
    </row>
    <row r="217" spans="1:24" s="100" customFormat="1" ht="12.75" hidden="1">
      <c r="A217" s="100">
        <v>443</v>
      </c>
      <c r="B217" s="100">
        <v>101.22000122070312</v>
      </c>
      <c r="C217" s="100">
        <v>126.81999969482422</v>
      </c>
      <c r="D217" s="100">
        <v>8.872723579406738</v>
      </c>
      <c r="E217" s="100">
        <v>9.339795112609863</v>
      </c>
      <c r="F217" s="100">
        <v>37.91012427338775</v>
      </c>
      <c r="G217" s="100" t="s">
        <v>56</v>
      </c>
      <c r="H217" s="100">
        <v>-2.119497463007935</v>
      </c>
      <c r="I217" s="100">
        <v>101.60050375769514</v>
      </c>
      <c r="J217" s="100" t="s">
        <v>62</v>
      </c>
      <c r="K217" s="100">
        <v>0.9499871305966494</v>
      </c>
      <c r="L217" s="100">
        <v>0.3641812958115808</v>
      </c>
      <c r="M217" s="100">
        <v>0.22489662386588313</v>
      </c>
      <c r="N217" s="100">
        <v>0.10667611740547117</v>
      </c>
      <c r="O217" s="100">
        <v>0.038153373774186226</v>
      </c>
      <c r="P217" s="100">
        <v>0.010447208769779835</v>
      </c>
      <c r="Q217" s="100">
        <v>0.004644090262404109</v>
      </c>
      <c r="R217" s="100">
        <v>0.0016419725973284578</v>
      </c>
      <c r="S217" s="100">
        <v>0.0005005387457818795</v>
      </c>
      <c r="T217" s="100">
        <v>0.00015369367912210544</v>
      </c>
      <c r="U217" s="100">
        <v>0.00010154766510002824</v>
      </c>
      <c r="V217" s="100">
        <v>6.0923084300828314E-05</v>
      </c>
      <c r="W217" s="100">
        <v>3.120664803675654E-05</v>
      </c>
      <c r="X217" s="100">
        <v>-2.4999999999999467</v>
      </c>
    </row>
    <row r="218" spans="1:24" s="100" customFormat="1" ht="12.75" hidden="1">
      <c r="A218" s="100">
        <v>1679</v>
      </c>
      <c r="B218" s="100">
        <v>93.80000305175781</v>
      </c>
      <c r="C218" s="100">
        <v>112.9000015258789</v>
      </c>
      <c r="D218" s="100">
        <v>8.302953720092773</v>
      </c>
      <c r="E218" s="100">
        <v>8.467551231384277</v>
      </c>
      <c r="F218" s="100">
        <v>41.690340287595674</v>
      </c>
      <c r="G218" s="100" t="s">
        <v>57</v>
      </c>
      <c r="H218" s="100">
        <v>23.061668081924307</v>
      </c>
      <c r="I218" s="100">
        <v>119.36167113368207</v>
      </c>
      <c r="J218" s="100" t="s">
        <v>60</v>
      </c>
      <c r="K218" s="100">
        <v>-0.8895840446051408</v>
      </c>
      <c r="L218" s="100">
        <v>0.001982350420390166</v>
      </c>
      <c r="M218" s="100">
        <v>0.21148060406381647</v>
      </c>
      <c r="N218" s="100">
        <v>-0.0011037431841903445</v>
      </c>
      <c r="O218" s="100">
        <v>-0.03558085687768371</v>
      </c>
      <c r="P218" s="100">
        <v>0.0002268714511501298</v>
      </c>
      <c r="Q218" s="100">
        <v>0.004407038416153586</v>
      </c>
      <c r="R218" s="100">
        <v>-8.87319912432231E-05</v>
      </c>
      <c r="S218" s="100">
        <v>-0.00045351366340903745</v>
      </c>
      <c r="T218" s="100">
        <v>1.6160253121480527E-05</v>
      </c>
      <c r="U218" s="100">
        <v>9.860099798525205E-05</v>
      </c>
      <c r="V218" s="100">
        <v>-7.0081664836536415E-06</v>
      </c>
      <c r="W218" s="100">
        <v>-2.781587833087244E-05</v>
      </c>
      <c r="X218" s="100">
        <v>-2.4999999999999467</v>
      </c>
    </row>
    <row r="219" spans="1:24" s="100" customFormat="1" ht="12.75" hidden="1">
      <c r="A219" s="100">
        <v>1678</v>
      </c>
      <c r="B219" s="100">
        <v>98.94000244140625</v>
      </c>
      <c r="C219" s="100">
        <v>93.23999786376953</v>
      </c>
      <c r="D219" s="100">
        <v>8.544600486755371</v>
      </c>
      <c r="E219" s="100">
        <v>9.00275993347168</v>
      </c>
      <c r="F219" s="100">
        <v>38.7744584767248</v>
      </c>
      <c r="G219" s="100" t="s">
        <v>58</v>
      </c>
      <c r="H219" s="100">
        <v>6.457139649356133</v>
      </c>
      <c r="I219" s="100">
        <v>107.89714209076233</v>
      </c>
      <c r="J219" s="100" t="s">
        <v>61</v>
      </c>
      <c r="K219" s="100">
        <v>0.3333403304180493</v>
      </c>
      <c r="L219" s="100">
        <v>0.36417590050113546</v>
      </c>
      <c r="M219" s="100">
        <v>0.07651434853068936</v>
      </c>
      <c r="N219" s="100">
        <v>-0.10667040721629041</v>
      </c>
      <c r="O219" s="100">
        <v>0.013772528969021954</v>
      </c>
      <c r="P219" s="100">
        <v>0.010444745110533704</v>
      </c>
      <c r="Q219" s="100">
        <v>0.0014647821557839775</v>
      </c>
      <c r="R219" s="100">
        <v>-0.0016395733115989583</v>
      </c>
      <c r="S219" s="100">
        <v>0.0002118121647361439</v>
      </c>
      <c r="T219" s="100">
        <v>0.00015284172604736703</v>
      </c>
      <c r="U219" s="100">
        <v>2.4285211211348635E-05</v>
      </c>
      <c r="V219" s="100">
        <v>-6.051865665448323E-05</v>
      </c>
      <c r="W219" s="100">
        <v>1.4146794491053497E-05</v>
      </c>
      <c r="X219" s="100">
        <v>-2.4999999999999467</v>
      </c>
    </row>
    <row r="220" s="100" customFormat="1" ht="12.75" hidden="1">
      <c r="A220" s="100" t="s">
        <v>148</v>
      </c>
    </row>
    <row r="221" spans="1:24" s="100" customFormat="1" ht="12.75" hidden="1">
      <c r="A221" s="100">
        <v>1680</v>
      </c>
      <c r="B221" s="100">
        <v>90.6</v>
      </c>
      <c r="C221" s="100">
        <v>95.9</v>
      </c>
      <c r="D221" s="100">
        <v>9.222291987852461</v>
      </c>
      <c r="E221" s="100">
        <v>9.796841344152</v>
      </c>
      <c r="F221" s="100">
        <v>39.413901434746286</v>
      </c>
      <c r="G221" s="100" t="s">
        <v>59</v>
      </c>
      <c r="H221" s="100">
        <v>8.481392009261366</v>
      </c>
      <c r="I221" s="100">
        <v>101.58139200926131</v>
      </c>
      <c r="J221" s="100" t="s">
        <v>73</v>
      </c>
      <c r="K221" s="100">
        <v>0.6107720120180378</v>
      </c>
      <c r="M221" s="100" t="s">
        <v>68</v>
      </c>
      <c r="N221" s="100">
        <v>0.39640155157374457</v>
      </c>
      <c r="X221" s="100">
        <v>-2.4999999999999467</v>
      </c>
    </row>
    <row r="222" spans="1:24" s="100" customFormat="1" ht="12.75" hidden="1">
      <c r="A222" s="100">
        <v>443</v>
      </c>
      <c r="B222" s="100">
        <v>112.12000274658203</v>
      </c>
      <c r="C222" s="100">
        <v>129.22000122070312</v>
      </c>
      <c r="D222" s="100">
        <v>8.935772895812988</v>
      </c>
      <c r="E222" s="100">
        <v>9.283945083618164</v>
      </c>
      <c r="F222" s="100">
        <v>41.858612506318586</v>
      </c>
      <c r="G222" s="100" t="s">
        <v>56</v>
      </c>
      <c r="H222" s="100">
        <v>-3.177889536610227</v>
      </c>
      <c r="I222" s="100">
        <v>111.44211320997175</v>
      </c>
      <c r="J222" s="100" t="s">
        <v>62</v>
      </c>
      <c r="K222" s="100">
        <v>0.6570288354663586</v>
      </c>
      <c r="L222" s="100">
        <v>0.3688493545954343</v>
      </c>
      <c r="M222" s="100">
        <v>0.15554270611988524</v>
      </c>
      <c r="N222" s="100">
        <v>0.1342338330732274</v>
      </c>
      <c r="O222" s="100">
        <v>0.026387860586073064</v>
      </c>
      <c r="P222" s="100">
        <v>0.010581106431317476</v>
      </c>
      <c r="Q222" s="100">
        <v>0.00321189136089963</v>
      </c>
      <c r="R222" s="100">
        <v>0.0020661601089210554</v>
      </c>
      <c r="S222" s="100">
        <v>0.0003461997637248375</v>
      </c>
      <c r="T222" s="100">
        <v>0.00015567874748674505</v>
      </c>
      <c r="U222" s="100">
        <v>7.022452299442837E-05</v>
      </c>
      <c r="V222" s="100">
        <v>7.667156716507033E-05</v>
      </c>
      <c r="W222" s="100">
        <v>2.1590958154229543E-05</v>
      </c>
      <c r="X222" s="100">
        <v>-2.4999999999999467</v>
      </c>
    </row>
    <row r="223" spans="1:24" s="100" customFormat="1" ht="12.75" hidden="1">
      <c r="A223" s="100">
        <v>1679</v>
      </c>
      <c r="B223" s="100">
        <v>101.9000015258789</v>
      </c>
      <c r="C223" s="100">
        <v>118.0999984741211</v>
      </c>
      <c r="D223" s="100">
        <v>8.597428321838379</v>
      </c>
      <c r="E223" s="100">
        <v>8.828639030456543</v>
      </c>
      <c r="F223" s="100">
        <v>44.297904264323265</v>
      </c>
      <c r="G223" s="100" t="s">
        <v>57</v>
      </c>
      <c r="H223" s="100">
        <v>18.12497853205627</v>
      </c>
      <c r="I223" s="100">
        <v>122.52498005793512</v>
      </c>
      <c r="J223" s="100" t="s">
        <v>60</v>
      </c>
      <c r="K223" s="100">
        <v>-0.3687998431332691</v>
      </c>
      <c r="L223" s="100">
        <v>0.0020080613665245835</v>
      </c>
      <c r="M223" s="100">
        <v>0.08876623721258739</v>
      </c>
      <c r="N223" s="100">
        <v>-0.0013885621666379108</v>
      </c>
      <c r="O223" s="100">
        <v>-0.01457534683361625</v>
      </c>
      <c r="P223" s="100">
        <v>0.0002296983255404713</v>
      </c>
      <c r="Q223" s="100">
        <v>0.0019016264301414023</v>
      </c>
      <c r="R223" s="100">
        <v>-0.0001116212940858465</v>
      </c>
      <c r="S223" s="100">
        <v>-0.0001712657664804289</v>
      </c>
      <c r="T223" s="100">
        <v>1.6354997597781793E-05</v>
      </c>
      <c r="U223" s="100">
        <v>4.592545887156719E-05</v>
      </c>
      <c r="V223" s="100">
        <v>-8.809268316901456E-06</v>
      </c>
      <c r="W223" s="100">
        <v>-1.004186696220185E-05</v>
      </c>
      <c r="X223" s="100">
        <v>-2.4999999999999467</v>
      </c>
    </row>
    <row r="224" spans="1:24" s="100" customFormat="1" ht="12.75" hidden="1">
      <c r="A224" s="100">
        <v>1678</v>
      </c>
      <c r="B224" s="100">
        <v>97.4800033569336</v>
      </c>
      <c r="C224" s="100">
        <v>108.9800033569336</v>
      </c>
      <c r="D224" s="100">
        <v>8.723602294921875</v>
      </c>
      <c r="E224" s="100">
        <v>9.10243034362793</v>
      </c>
      <c r="F224" s="100">
        <v>40.691782962641014</v>
      </c>
      <c r="G224" s="100" t="s">
        <v>58</v>
      </c>
      <c r="H224" s="100">
        <v>10.922195003528966</v>
      </c>
      <c r="I224" s="100">
        <v>110.9021983604625</v>
      </c>
      <c r="J224" s="100" t="s">
        <v>61</v>
      </c>
      <c r="K224" s="100">
        <v>0.543758739092215</v>
      </c>
      <c r="L224" s="100">
        <v>0.36884388848809285</v>
      </c>
      <c r="M224" s="100">
        <v>0.12772661648307942</v>
      </c>
      <c r="N224" s="100">
        <v>-0.13422665099241826</v>
      </c>
      <c r="O224" s="100">
        <v>0.021997237349035925</v>
      </c>
      <c r="P224" s="100">
        <v>0.010578612952089323</v>
      </c>
      <c r="Q224" s="100">
        <v>0.0025884479972387592</v>
      </c>
      <c r="R224" s="100">
        <v>-0.0020631428167733005</v>
      </c>
      <c r="S224" s="100">
        <v>0.0003008692633603581</v>
      </c>
      <c r="T224" s="100">
        <v>0.00015481726800527866</v>
      </c>
      <c r="U224" s="100">
        <v>5.3125661005120584E-05</v>
      </c>
      <c r="V224" s="100">
        <v>-7.616381032530296E-05</v>
      </c>
      <c r="W224" s="100">
        <v>1.9113617709139476E-05</v>
      </c>
      <c r="X224" s="100">
        <v>-2.4999999999999467</v>
      </c>
    </row>
    <row r="225" spans="1:14" s="100" customFormat="1" ht="12.75">
      <c r="A225" s="100" t="s">
        <v>154</v>
      </c>
      <c r="E225" s="98" t="s">
        <v>104</v>
      </c>
      <c r="F225" s="101">
        <f>MIN(F196:F224)</f>
        <v>35.02282555090071</v>
      </c>
      <c r="G225" s="101"/>
      <c r="H225" s="101"/>
      <c r="I225" s="114"/>
      <c r="J225" s="114" t="s">
        <v>156</v>
      </c>
      <c r="K225" s="101">
        <f>AVERAGE(K223,K218,K213,K208,K203,K198)</f>
        <v>-0.4776404509603916</v>
      </c>
      <c r="L225" s="101">
        <f>AVERAGE(L223,L218,L213,L208,L203,L198)</f>
        <v>0.0031050718881191503</v>
      </c>
      <c r="M225" s="114" t="s">
        <v>106</v>
      </c>
      <c r="N225" s="101" t="e">
        <f>Mittelwert(K221,K216,K211,K206,K201,K196)</f>
        <v>#NAME?</v>
      </c>
    </row>
    <row r="226" spans="5:14" s="100" customFormat="1" ht="12.75">
      <c r="E226" s="98" t="s">
        <v>105</v>
      </c>
      <c r="F226" s="101">
        <f>MAX(F196:F224)</f>
        <v>44.297904264323265</v>
      </c>
      <c r="G226" s="101"/>
      <c r="H226" s="101"/>
      <c r="I226" s="114"/>
      <c r="J226" s="114" t="s">
        <v>157</v>
      </c>
      <c r="K226" s="101">
        <f>AVERAGE(K224,K219,K214,K209,K204,K199)</f>
        <v>0.36466881269912316</v>
      </c>
      <c r="L226" s="101">
        <f>AVERAGE(L224,L219,L214,L209,L204,L199)</f>
        <v>0.5704948462977443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110</v>
      </c>
      <c r="K227" s="101">
        <f>ABS(K225/$G$33)</f>
        <v>0.29852528185024474</v>
      </c>
      <c r="L227" s="101">
        <f>ABS(L225/$H$33)</f>
        <v>0.008625199689219862</v>
      </c>
      <c r="M227" s="114" t="s">
        <v>109</v>
      </c>
      <c r="N227" s="101">
        <f>K227+L227+L228+K228</f>
        <v>0.8709079495091474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0.2071981890335927</v>
      </c>
      <c r="L228" s="101">
        <f>ABS(L226/$H$34)</f>
        <v>0.35655927893609013</v>
      </c>
      <c r="M228" s="101"/>
      <c r="N228" s="101"/>
    </row>
    <row r="229" s="100" customFormat="1" ht="12.75"/>
    <row r="230" s="100" customFormat="1" ht="12.75" hidden="1">
      <c r="A230" s="100" t="s">
        <v>119</v>
      </c>
    </row>
    <row r="231" spans="1:24" s="100" customFormat="1" ht="12.75" hidden="1">
      <c r="A231" s="100">
        <v>1680</v>
      </c>
      <c r="B231" s="100">
        <v>84.86</v>
      </c>
      <c r="C231" s="100">
        <v>88.36</v>
      </c>
      <c r="D231" s="100">
        <v>9.474803043457518</v>
      </c>
      <c r="E231" s="100">
        <v>9.949396474092556</v>
      </c>
      <c r="F231" s="100">
        <v>38.14595220989139</v>
      </c>
      <c r="G231" s="100" t="s">
        <v>59</v>
      </c>
      <c r="H231" s="100">
        <v>8.31026541583483</v>
      </c>
      <c r="I231" s="100">
        <v>95.67026541583478</v>
      </c>
      <c r="J231" s="100" t="s">
        <v>73</v>
      </c>
      <c r="K231" s="100">
        <v>0.34395961130975417</v>
      </c>
      <c r="M231" s="100" t="s">
        <v>68</v>
      </c>
      <c r="N231" s="100">
        <v>0.24374820515290868</v>
      </c>
      <c r="X231" s="100">
        <v>-2.4999999999999467</v>
      </c>
    </row>
    <row r="232" spans="1:24" s="100" customFormat="1" ht="12.75" hidden="1">
      <c r="A232" s="100">
        <v>443</v>
      </c>
      <c r="B232" s="100">
        <v>111.27999877929688</v>
      </c>
      <c r="C232" s="100">
        <v>110.77999877929688</v>
      </c>
      <c r="D232" s="100">
        <v>8.91319465637207</v>
      </c>
      <c r="E232" s="100">
        <v>9.53508472442627</v>
      </c>
      <c r="F232" s="100">
        <v>40.460921426691925</v>
      </c>
      <c r="G232" s="100" t="s">
        <v>56</v>
      </c>
      <c r="H232" s="100">
        <v>-5.789965358444409</v>
      </c>
      <c r="I232" s="100">
        <v>107.99003342085241</v>
      </c>
      <c r="J232" s="100" t="s">
        <v>62</v>
      </c>
      <c r="K232" s="100">
        <v>0.4337036633016221</v>
      </c>
      <c r="L232" s="100">
        <v>0.37398214717102213</v>
      </c>
      <c r="M232" s="100">
        <v>0.10267350874066075</v>
      </c>
      <c r="N232" s="100">
        <v>0.07093640517670509</v>
      </c>
      <c r="O232" s="100">
        <v>0.0174186103200923</v>
      </c>
      <c r="P232" s="100">
        <v>0.010728372346999868</v>
      </c>
      <c r="Q232" s="100">
        <v>0.002120167746564241</v>
      </c>
      <c r="R232" s="100">
        <v>0.0010918576209195752</v>
      </c>
      <c r="S232" s="100">
        <v>0.00022854512781352151</v>
      </c>
      <c r="T232" s="100">
        <v>0.00015785882974990293</v>
      </c>
      <c r="U232" s="100">
        <v>4.6359026178556665E-05</v>
      </c>
      <c r="V232" s="100">
        <v>4.05170762775958E-05</v>
      </c>
      <c r="W232" s="100">
        <v>1.4255934616040066E-05</v>
      </c>
      <c r="X232" s="100">
        <v>-2.4999999999999467</v>
      </c>
    </row>
    <row r="233" spans="1:24" s="100" customFormat="1" ht="12.75" hidden="1">
      <c r="A233" s="100">
        <v>1678</v>
      </c>
      <c r="B233" s="100">
        <v>94.30000305175781</v>
      </c>
      <c r="C233" s="100">
        <v>101.4000015258789</v>
      </c>
      <c r="D233" s="100">
        <v>9.156975746154785</v>
      </c>
      <c r="E233" s="100">
        <v>9.489148139953613</v>
      </c>
      <c r="F233" s="100">
        <v>41.265345651554554</v>
      </c>
      <c r="G233" s="100" t="s">
        <v>57</v>
      </c>
      <c r="H233" s="100">
        <v>10.328398699258553</v>
      </c>
      <c r="I233" s="100">
        <v>107.12840175101631</v>
      </c>
      <c r="J233" s="100" t="s">
        <v>60</v>
      </c>
      <c r="K233" s="100">
        <v>-0.07596105607200689</v>
      </c>
      <c r="L233" s="100">
        <v>0.0020354102519470315</v>
      </c>
      <c r="M233" s="100">
        <v>0.019130771713560923</v>
      </c>
      <c r="N233" s="100">
        <v>-0.0007338298752697342</v>
      </c>
      <c r="O233" s="100">
        <v>-0.002865690261411171</v>
      </c>
      <c r="P233" s="100">
        <v>0.0002328304357336378</v>
      </c>
      <c r="Q233" s="100">
        <v>0.0004495939113365181</v>
      </c>
      <c r="R233" s="100">
        <v>-5.898322545925659E-05</v>
      </c>
      <c r="S233" s="100">
        <v>-2.2267575634614704E-05</v>
      </c>
      <c r="T233" s="100">
        <v>1.6578411455554482E-05</v>
      </c>
      <c r="U233" s="100">
        <v>1.3379571349981846E-05</v>
      </c>
      <c r="V233" s="100">
        <v>-4.6534857481074105E-06</v>
      </c>
      <c r="W233" s="100">
        <v>-9.109380593713891E-07</v>
      </c>
      <c r="X233" s="100">
        <v>-2.4999999999999467</v>
      </c>
    </row>
    <row r="234" spans="1:24" s="100" customFormat="1" ht="12.75" hidden="1">
      <c r="A234" s="100">
        <v>1679</v>
      </c>
      <c r="B234" s="100">
        <v>99.77999877929688</v>
      </c>
      <c r="C234" s="100">
        <v>109.08000183105469</v>
      </c>
      <c r="D234" s="100">
        <v>8.695779800415039</v>
      </c>
      <c r="E234" s="100">
        <v>8.78651237487793</v>
      </c>
      <c r="F234" s="100">
        <v>39.344611260191826</v>
      </c>
      <c r="G234" s="100" t="s">
        <v>58</v>
      </c>
      <c r="H234" s="100">
        <v>5.304085932425561</v>
      </c>
      <c r="I234" s="100">
        <v>107.58408471172238</v>
      </c>
      <c r="J234" s="100" t="s">
        <v>61</v>
      </c>
      <c r="K234" s="100">
        <v>0.4269997488543432</v>
      </c>
      <c r="L234" s="100">
        <v>0.37397660823606915</v>
      </c>
      <c r="M234" s="100">
        <v>0.10087548250572166</v>
      </c>
      <c r="N234" s="100">
        <v>-0.07093260937754817</v>
      </c>
      <c r="O234" s="100">
        <v>0.01718126319014057</v>
      </c>
      <c r="P234" s="100">
        <v>0.010725845570586383</v>
      </c>
      <c r="Q234" s="100">
        <v>0.002071949948348276</v>
      </c>
      <c r="R234" s="100">
        <v>-0.0010902632908956337</v>
      </c>
      <c r="S234" s="100">
        <v>0.00022745775546825306</v>
      </c>
      <c r="T234" s="100">
        <v>0.00015698587963131964</v>
      </c>
      <c r="U234" s="100">
        <v>4.438633098956082E-05</v>
      </c>
      <c r="V234" s="100">
        <v>-4.024895701104163E-05</v>
      </c>
      <c r="W234" s="100">
        <v>1.42268008922877E-05</v>
      </c>
      <c r="X234" s="100">
        <v>-2.4999999999999467</v>
      </c>
    </row>
    <row r="235" s="100" customFormat="1" ht="12.75" hidden="1">
      <c r="A235" s="100" t="s">
        <v>125</v>
      </c>
    </row>
    <row r="236" spans="1:24" s="100" customFormat="1" ht="12.75" hidden="1">
      <c r="A236" s="100">
        <v>1680</v>
      </c>
      <c r="B236" s="100">
        <v>80.96</v>
      </c>
      <c r="C236" s="100">
        <v>91.76</v>
      </c>
      <c r="D236" s="100">
        <v>9.391942190065349</v>
      </c>
      <c r="E236" s="100">
        <v>9.567973835669342</v>
      </c>
      <c r="F236" s="100">
        <v>35.818193067545785</v>
      </c>
      <c r="G236" s="100" t="s">
        <v>59</v>
      </c>
      <c r="H236" s="100">
        <v>7.149907848908622</v>
      </c>
      <c r="I236" s="100">
        <v>90.60990784890856</v>
      </c>
      <c r="J236" s="100" t="s">
        <v>73</v>
      </c>
      <c r="K236" s="100">
        <v>0.9151119321145559</v>
      </c>
      <c r="M236" s="100" t="s">
        <v>68</v>
      </c>
      <c r="N236" s="100">
        <v>0.5807078722968404</v>
      </c>
      <c r="X236" s="100">
        <v>-2.4999999999999467</v>
      </c>
    </row>
    <row r="237" spans="1:24" s="100" customFormat="1" ht="12.75" hidden="1">
      <c r="A237" s="100">
        <v>443</v>
      </c>
      <c r="B237" s="100">
        <v>97.81999969482422</v>
      </c>
      <c r="C237" s="100">
        <v>129.72000122070312</v>
      </c>
      <c r="D237" s="100">
        <v>8.979057312011719</v>
      </c>
      <c r="E237" s="100">
        <v>9.375312805175781</v>
      </c>
      <c r="F237" s="100">
        <v>37.913389108820624</v>
      </c>
      <c r="G237" s="100" t="s">
        <v>56</v>
      </c>
      <c r="H237" s="100">
        <v>0.07159863296841351</v>
      </c>
      <c r="I237" s="100">
        <v>100.39159832779258</v>
      </c>
      <c r="J237" s="100" t="s">
        <v>62</v>
      </c>
      <c r="K237" s="100">
        <v>0.8252375013076584</v>
      </c>
      <c r="L237" s="100">
        <v>0.4062405403815509</v>
      </c>
      <c r="M237" s="100">
        <v>0.19536395275951388</v>
      </c>
      <c r="N237" s="100">
        <v>0.17215900447689472</v>
      </c>
      <c r="O237" s="100">
        <v>0.03314336079326878</v>
      </c>
      <c r="P237" s="100">
        <v>0.01165371511318397</v>
      </c>
      <c r="Q237" s="100">
        <v>0.004034212650269024</v>
      </c>
      <c r="R237" s="100">
        <v>0.002649923484297413</v>
      </c>
      <c r="S237" s="100">
        <v>0.00043480548408126555</v>
      </c>
      <c r="T237" s="100">
        <v>0.00017144764314781913</v>
      </c>
      <c r="U237" s="100">
        <v>8.82004993229366E-05</v>
      </c>
      <c r="V237" s="100">
        <v>9.83312869734427E-05</v>
      </c>
      <c r="W237" s="100">
        <v>2.7110719452102375E-05</v>
      </c>
      <c r="X237" s="100">
        <v>-2.4999999999999467</v>
      </c>
    </row>
    <row r="238" spans="1:24" s="100" customFormat="1" ht="12.75" hidden="1">
      <c r="A238" s="100">
        <v>1678</v>
      </c>
      <c r="B238" s="100">
        <v>82.77999877929688</v>
      </c>
      <c r="C238" s="100">
        <v>105.27999877929688</v>
      </c>
      <c r="D238" s="100">
        <v>9.052952766418457</v>
      </c>
      <c r="E238" s="100">
        <v>9.276657104492188</v>
      </c>
      <c r="F238" s="100">
        <v>42.11810818110938</v>
      </c>
      <c r="G238" s="100" t="s">
        <v>57</v>
      </c>
      <c r="H238" s="100">
        <v>25.265049701282873</v>
      </c>
      <c r="I238" s="100">
        <v>110.5450484805797</v>
      </c>
      <c r="J238" s="100" t="s">
        <v>60</v>
      </c>
      <c r="K238" s="100">
        <v>-0.6950205326011336</v>
      </c>
      <c r="L238" s="100">
        <v>0.0022118828898126607</v>
      </c>
      <c r="M238" s="100">
        <v>0.1657237664110848</v>
      </c>
      <c r="N238" s="100">
        <v>-0.001780895553074526</v>
      </c>
      <c r="O238" s="100">
        <v>-0.027718991415975096</v>
      </c>
      <c r="P238" s="100">
        <v>0.00025304570437693436</v>
      </c>
      <c r="Q238" s="100">
        <v>0.003477098587127597</v>
      </c>
      <c r="R238" s="100">
        <v>-0.0001431640244764222</v>
      </c>
      <c r="S238" s="100">
        <v>-0.00034669543630636403</v>
      </c>
      <c r="T238" s="100">
        <v>1.8018556800490405E-05</v>
      </c>
      <c r="U238" s="100">
        <v>7.932695883725397E-05</v>
      </c>
      <c r="V238" s="100">
        <v>-1.1301064714247127E-05</v>
      </c>
      <c r="W238" s="100">
        <v>-2.105230733459605E-05</v>
      </c>
      <c r="X238" s="100">
        <v>-2.4999999999999467</v>
      </c>
    </row>
    <row r="239" spans="1:24" s="100" customFormat="1" ht="12.75" hidden="1">
      <c r="A239" s="100">
        <v>1679</v>
      </c>
      <c r="B239" s="100">
        <v>86.62000274658203</v>
      </c>
      <c r="C239" s="100">
        <v>99.81999969482422</v>
      </c>
      <c r="D239" s="100">
        <v>8.857097625732422</v>
      </c>
      <c r="E239" s="100">
        <v>8.949014663696289</v>
      </c>
      <c r="F239" s="100">
        <v>37.52697139174581</v>
      </c>
      <c r="G239" s="100" t="s">
        <v>58</v>
      </c>
      <c r="H239" s="100">
        <v>11.56921314145384</v>
      </c>
      <c r="I239" s="100">
        <v>100.68921588803582</v>
      </c>
      <c r="J239" s="100" t="s">
        <v>61</v>
      </c>
      <c r="K239" s="100">
        <v>0.44493077307300744</v>
      </c>
      <c r="L239" s="100">
        <v>0.4062345187494241</v>
      </c>
      <c r="M239" s="100">
        <v>0.10345388965305158</v>
      </c>
      <c r="N239" s="100">
        <v>-0.1721497930103446</v>
      </c>
      <c r="O239" s="100">
        <v>0.018169751774690955</v>
      </c>
      <c r="P239" s="100">
        <v>0.011650967505351169</v>
      </c>
      <c r="Q239" s="100">
        <v>0.002045643449623099</v>
      </c>
      <c r="R239" s="100">
        <v>-0.00264605338848759</v>
      </c>
      <c r="S239" s="100">
        <v>0.0002624082381166482</v>
      </c>
      <c r="T239" s="100">
        <v>0.00017049816993671644</v>
      </c>
      <c r="U239" s="100">
        <v>3.855595521379223E-05</v>
      </c>
      <c r="V239" s="100">
        <v>-9.767972120239666E-05</v>
      </c>
      <c r="W239" s="100">
        <v>1.7081904609858803E-05</v>
      </c>
      <c r="X239" s="100">
        <v>-2.4999999999999467</v>
      </c>
    </row>
    <row r="240" s="100" customFormat="1" ht="12.75" hidden="1">
      <c r="A240" s="100" t="s">
        <v>131</v>
      </c>
    </row>
    <row r="241" spans="1:24" s="100" customFormat="1" ht="12.75" hidden="1">
      <c r="A241" s="100">
        <v>1680</v>
      </c>
      <c r="B241" s="100">
        <v>83.08</v>
      </c>
      <c r="C241" s="100">
        <v>82.88</v>
      </c>
      <c r="D241" s="100">
        <v>9.329698014372898</v>
      </c>
      <c r="E241" s="100">
        <v>9.924262001932284</v>
      </c>
      <c r="F241" s="100">
        <v>35.049649791506994</v>
      </c>
      <c r="G241" s="100" t="s">
        <v>59</v>
      </c>
      <c r="H241" s="100">
        <v>3.685218593890365</v>
      </c>
      <c r="I241" s="100">
        <v>89.26521859389031</v>
      </c>
      <c r="J241" s="100" t="s">
        <v>73</v>
      </c>
      <c r="K241" s="100">
        <v>0.8095791603609392</v>
      </c>
      <c r="M241" s="100" t="s">
        <v>68</v>
      </c>
      <c r="N241" s="100">
        <v>0.47356380989065544</v>
      </c>
      <c r="X241" s="100">
        <v>-2.4999999999999467</v>
      </c>
    </row>
    <row r="242" spans="1:24" s="100" customFormat="1" ht="12.75" hidden="1">
      <c r="A242" s="100">
        <v>443</v>
      </c>
      <c r="B242" s="100">
        <v>103.4800033569336</v>
      </c>
      <c r="C242" s="100">
        <v>121.08000183105469</v>
      </c>
      <c r="D242" s="100">
        <v>8.999287605285645</v>
      </c>
      <c r="E242" s="100">
        <v>9.335949897766113</v>
      </c>
      <c r="F242" s="100">
        <v>37.99224707867425</v>
      </c>
      <c r="G242" s="100" t="s">
        <v>56</v>
      </c>
      <c r="H242" s="100">
        <v>-5.581849212663446</v>
      </c>
      <c r="I242" s="100">
        <v>100.3981541442701</v>
      </c>
      <c r="J242" s="100" t="s">
        <v>62</v>
      </c>
      <c r="K242" s="100">
        <v>0.8137453369297007</v>
      </c>
      <c r="L242" s="100">
        <v>0.31428504321599926</v>
      </c>
      <c r="M242" s="100">
        <v>0.19264307032780936</v>
      </c>
      <c r="N242" s="100">
        <v>0.10170236044103004</v>
      </c>
      <c r="O242" s="100">
        <v>0.0326818255515341</v>
      </c>
      <c r="P242" s="100">
        <v>0.009015865311598054</v>
      </c>
      <c r="Q242" s="100">
        <v>0.003978036305054977</v>
      </c>
      <c r="R242" s="100">
        <v>0.0015654111750313183</v>
      </c>
      <c r="S242" s="100">
        <v>0.00042877486702599547</v>
      </c>
      <c r="T242" s="100">
        <v>0.0001326462976530358</v>
      </c>
      <c r="U242" s="100">
        <v>8.698591513207646E-05</v>
      </c>
      <c r="V242" s="100">
        <v>5.808732030394691E-05</v>
      </c>
      <c r="W242" s="100">
        <v>2.6737986645928585E-05</v>
      </c>
      <c r="X242" s="100">
        <v>-2.4999999999999467</v>
      </c>
    </row>
    <row r="243" spans="1:24" s="100" customFormat="1" ht="12.75" hidden="1">
      <c r="A243" s="100">
        <v>1678</v>
      </c>
      <c r="B243" s="100">
        <v>87.26000213623047</v>
      </c>
      <c r="C243" s="100">
        <v>98.05999755859375</v>
      </c>
      <c r="D243" s="100">
        <v>9.24373722076416</v>
      </c>
      <c r="E243" s="100">
        <v>9.381372451782227</v>
      </c>
      <c r="F243" s="100">
        <v>41.66679148463453</v>
      </c>
      <c r="G243" s="100" t="s">
        <v>57</v>
      </c>
      <c r="H243" s="100">
        <v>17.363568064662413</v>
      </c>
      <c r="I243" s="100">
        <v>107.12357020089283</v>
      </c>
      <c r="J243" s="100" t="s">
        <v>60</v>
      </c>
      <c r="K243" s="100">
        <v>-0.5236788372138528</v>
      </c>
      <c r="L243" s="100">
        <v>0.0017107799817689404</v>
      </c>
      <c r="M243" s="100">
        <v>0.12564206506189024</v>
      </c>
      <c r="N243" s="100">
        <v>-0.0010521926805780314</v>
      </c>
      <c r="O243" s="100">
        <v>-0.020760912081361518</v>
      </c>
      <c r="P243" s="100">
        <v>0.00019573582246987836</v>
      </c>
      <c r="Q243" s="100">
        <v>0.0026727613885412717</v>
      </c>
      <c r="R243" s="100">
        <v>-8.458480161879947E-05</v>
      </c>
      <c r="S243" s="100">
        <v>-0.0002493670757087322</v>
      </c>
      <c r="T243" s="100">
        <v>1.394020241902229E-05</v>
      </c>
      <c r="U243" s="100">
        <v>6.336244353025139E-05</v>
      </c>
      <c r="V243" s="100">
        <v>-6.677386339144012E-06</v>
      </c>
      <c r="W243" s="100">
        <v>-1.481073210391325E-05</v>
      </c>
      <c r="X243" s="100">
        <v>-2.4999999999999467</v>
      </c>
    </row>
    <row r="244" spans="1:24" s="100" customFormat="1" ht="12.75" hidden="1">
      <c r="A244" s="100">
        <v>1679</v>
      </c>
      <c r="B244" s="100">
        <v>81.54000091552734</v>
      </c>
      <c r="C244" s="100">
        <v>90.54000091552734</v>
      </c>
      <c r="D244" s="100">
        <v>8.919211387634277</v>
      </c>
      <c r="E244" s="100">
        <v>9.323272705078125</v>
      </c>
      <c r="F244" s="100">
        <v>35.51194099977318</v>
      </c>
      <c r="G244" s="100" t="s">
        <v>58</v>
      </c>
      <c r="H244" s="100">
        <v>10.55887627489859</v>
      </c>
      <c r="I244" s="100">
        <v>94.59887719042588</v>
      </c>
      <c r="J244" s="100" t="s">
        <v>61</v>
      </c>
      <c r="K244" s="100">
        <v>0.6228498605837358</v>
      </c>
      <c r="L244" s="100">
        <v>0.3142803869495144</v>
      </c>
      <c r="M244" s="100">
        <v>0.14603227051685885</v>
      </c>
      <c r="N244" s="100">
        <v>-0.10169691740579027</v>
      </c>
      <c r="O244" s="100">
        <v>0.025240567563564905</v>
      </c>
      <c r="P244" s="100">
        <v>0.009013740333772608</v>
      </c>
      <c r="Q244" s="100">
        <v>0.0029463739416880517</v>
      </c>
      <c r="R244" s="100">
        <v>-0.0015631242939216448</v>
      </c>
      <c r="S244" s="100">
        <v>0.00034880359537372245</v>
      </c>
      <c r="T244" s="100">
        <v>0.00013191175473616616</v>
      </c>
      <c r="U244" s="100">
        <v>5.959656182398874E-05</v>
      </c>
      <c r="V244" s="100">
        <v>-5.770224685201726E-05</v>
      </c>
      <c r="W244" s="100">
        <v>2.2261225133041728E-05</v>
      </c>
      <c r="X244" s="100">
        <v>-2.4999999999999467</v>
      </c>
    </row>
    <row r="245" s="100" customFormat="1" ht="12.75" hidden="1">
      <c r="A245" s="100" t="s">
        <v>137</v>
      </c>
    </row>
    <row r="246" spans="1:24" s="100" customFormat="1" ht="12.75" hidden="1">
      <c r="A246" s="100">
        <v>1680</v>
      </c>
      <c r="B246" s="100">
        <v>72.78</v>
      </c>
      <c r="C246" s="100">
        <v>72.08</v>
      </c>
      <c r="D246" s="100">
        <v>9.319527827686889</v>
      </c>
      <c r="E246" s="100">
        <v>9.77577088240811</v>
      </c>
      <c r="F246" s="100">
        <v>31.391235069715453</v>
      </c>
      <c r="G246" s="100" t="s">
        <v>59</v>
      </c>
      <c r="H246" s="100">
        <v>4.720439062388277</v>
      </c>
      <c r="I246" s="100">
        <v>80.00043906238822</v>
      </c>
      <c r="J246" s="100" t="s">
        <v>73</v>
      </c>
      <c r="K246" s="100">
        <v>1.4571918225877214</v>
      </c>
      <c r="M246" s="100" t="s">
        <v>68</v>
      </c>
      <c r="N246" s="100">
        <v>0.8560856855016332</v>
      </c>
      <c r="X246" s="100">
        <v>-2.4999999999999467</v>
      </c>
    </row>
    <row r="247" spans="1:24" s="100" customFormat="1" ht="12.75" hidden="1">
      <c r="A247" s="100">
        <v>443</v>
      </c>
      <c r="B247" s="100">
        <v>104.0999984741211</v>
      </c>
      <c r="C247" s="100">
        <v>129</v>
      </c>
      <c r="D247" s="100">
        <v>8.94994831085205</v>
      </c>
      <c r="E247" s="100">
        <v>9.29296588897705</v>
      </c>
      <c r="F247" s="100">
        <v>35.618255680783065</v>
      </c>
      <c r="G247" s="100" t="s">
        <v>56</v>
      </c>
      <c r="H247" s="100">
        <v>-11.953986122910212</v>
      </c>
      <c r="I247" s="100">
        <v>94.64601235121083</v>
      </c>
      <c r="J247" s="100" t="s">
        <v>62</v>
      </c>
      <c r="K247" s="100">
        <v>1.0795917174058367</v>
      </c>
      <c r="L247" s="100">
        <v>0.4641503149343124</v>
      </c>
      <c r="M247" s="100">
        <v>0.2555785100599963</v>
      </c>
      <c r="N247" s="100">
        <v>0.09396836162139914</v>
      </c>
      <c r="O247" s="100">
        <v>0.043358822828979036</v>
      </c>
      <c r="P247" s="100">
        <v>0.01331506975219739</v>
      </c>
      <c r="Q247" s="100">
        <v>0.005277659908418126</v>
      </c>
      <c r="R247" s="100">
        <v>0.0014463426291743831</v>
      </c>
      <c r="S247" s="100">
        <v>0.0005688694902440947</v>
      </c>
      <c r="T247" s="100">
        <v>0.0001959102455948578</v>
      </c>
      <c r="U247" s="100">
        <v>0.00011541110974213875</v>
      </c>
      <c r="V247" s="100">
        <v>5.366790664691711E-05</v>
      </c>
      <c r="W247" s="100">
        <v>3.5475314818641366E-05</v>
      </c>
      <c r="X247" s="100">
        <v>-2.4999999999999467</v>
      </c>
    </row>
    <row r="248" spans="1:24" s="100" customFormat="1" ht="12.75" hidden="1">
      <c r="A248" s="100">
        <v>1678</v>
      </c>
      <c r="B248" s="100">
        <v>96.76000213623047</v>
      </c>
      <c r="C248" s="100">
        <v>103.36000061035156</v>
      </c>
      <c r="D248" s="100">
        <v>8.802273750305176</v>
      </c>
      <c r="E248" s="100">
        <v>9.064539909362793</v>
      </c>
      <c r="F248" s="100">
        <v>43.84730270523458</v>
      </c>
      <c r="G248" s="100" t="s">
        <v>57</v>
      </c>
      <c r="H248" s="100">
        <v>19.170658864494396</v>
      </c>
      <c r="I248" s="100">
        <v>118.43066100072481</v>
      </c>
      <c r="J248" s="100" t="s">
        <v>60</v>
      </c>
      <c r="K248" s="100">
        <v>-0.5521809538936229</v>
      </c>
      <c r="L248" s="100">
        <v>0.0025259977929859077</v>
      </c>
      <c r="M248" s="100">
        <v>0.1332093501841067</v>
      </c>
      <c r="N248" s="100">
        <v>-0.0009723278586353854</v>
      </c>
      <c r="O248" s="100">
        <v>-0.0217735265914063</v>
      </c>
      <c r="P248" s="100">
        <v>0.00028901473063653677</v>
      </c>
      <c r="Q248" s="100">
        <v>0.0028680362498962456</v>
      </c>
      <c r="R248" s="100">
        <v>-7.816128850023164E-05</v>
      </c>
      <c r="S248" s="100">
        <v>-0.0002517628277510325</v>
      </c>
      <c r="T248" s="100">
        <v>2.0584519052278648E-05</v>
      </c>
      <c r="U248" s="100">
        <v>7.019067815426505E-05</v>
      </c>
      <c r="V248" s="100">
        <v>-6.1701819599797165E-06</v>
      </c>
      <c r="W248" s="100">
        <v>-1.462448039383235E-05</v>
      </c>
      <c r="X248" s="100">
        <v>-2.4999999999999467</v>
      </c>
    </row>
    <row r="249" spans="1:24" s="100" customFormat="1" ht="12.75" hidden="1">
      <c r="A249" s="100">
        <v>1679</v>
      </c>
      <c r="B249" s="100">
        <v>81.37999725341797</v>
      </c>
      <c r="C249" s="100">
        <v>80.77999877929688</v>
      </c>
      <c r="D249" s="100">
        <v>8.8449068069458</v>
      </c>
      <c r="E249" s="100">
        <v>9.493656158447266</v>
      </c>
      <c r="F249" s="100">
        <v>35.7340523701833</v>
      </c>
      <c r="G249" s="100" t="s">
        <v>58</v>
      </c>
      <c r="H249" s="100">
        <v>12.109587220011985</v>
      </c>
      <c r="I249" s="100">
        <v>95.9895844734299</v>
      </c>
      <c r="J249" s="100" t="s">
        <v>61</v>
      </c>
      <c r="K249" s="100">
        <v>0.9276930906546695</v>
      </c>
      <c r="L249" s="100">
        <v>0.46414344139368297</v>
      </c>
      <c r="M249" s="100">
        <v>0.21811841698493886</v>
      </c>
      <c r="N249" s="100">
        <v>-0.09396333095599241</v>
      </c>
      <c r="O249" s="100">
        <v>0.037495347136519704</v>
      </c>
      <c r="P249" s="100">
        <v>0.013311932729373184</v>
      </c>
      <c r="Q249" s="100">
        <v>0.00443035689061334</v>
      </c>
      <c r="R249" s="100">
        <v>-0.0014442291417732336</v>
      </c>
      <c r="S249" s="100">
        <v>0.0005101254507406782</v>
      </c>
      <c r="T249" s="100">
        <v>0.00019482582453161562</v>
      </c>
      <c r="U249" s="100">
        <v>9.16132793439705E-05</v>
      </c>
      <c r="V249" s="100">
        <v>-5.331203483682602E-05</v>
      </c>
      <c r="W249" s="100">
        <v>3.232062088964457E-05</v>
      </c>
      <c r="X249" s="100">
        <v>-2.4999999999999467</v>
      </c>
    </row>
    <row r="250" s="100" customFormat="1" ht="12.75" hidden="1">
      <c r="A250" s="100" t="s">
        <v>143</v>
      </c>
    </row>
    <row r="251" spans="1:24" s="100" customFormat="1" ht="12.75" hidden="1">
      <c r="A251" s="100">
        <v>1680</v>
      </c>
      <c r="B251" s="100">
        <v>92.44</v>
      </c>
      <c r="C251" s="100">
        <v>84.94</v>
      </c>
      <c r="D251" s="100">
        <v>9.097517152658783</v>
      </c>
      <c r="E251" s="100">
        <v>10.058743450108695</v>
      </c>
      <c r="F251" s="100">
        <v>38.79019449039154</v>
      </c>
      <c r="G251" s="100" t="s">
        <v>59</v>
      </c>
      <c r="H251" s="100">
        <v>6.412926875516543</v>
      </c>
      <c r="I251" s="100">
        <v>101.35292687551649</v>
      </c>
      <c r="J251" s="100" t="s">
        <v>73</v>
      </c>
      <c r="K251" s="100">
        <v>0.5294914304783609</v>
      </c>
      <c r="M251" s="100" t="s">
        <v>68</v>
      </c>
      <c r="N251" s="100">
        <v>0.3809717689461644</v>
      </c>
      <c r="X251" s="100">
        <v>-2.4999999999999467</v>
      </c>
    </row>
    <row r="252" spans="1:24" s="100" customFormat="1" ht="12.75" hidden="1">
      <c r="A252" s="100">
        <v>443</v>
      </c>
      <c r="B252" s="100">
        <v>101.22000122070312</v>
      </c>
      <c r="C252" s="100">
        <v>126.81999969482422</v>
      </c>
      <c r="D252" s="100">
        <v>8.872723579406738</v>
      </c>
      <c r="E252" s="100">
        <v>9.339795112609863</v>
      </c>
      <c r="F252" s="100">
        <v>37.91012427338775</v>
      </c>
      <c r="G252" s="100" t="s">
        <v>56</v>
      </c>
      <c r="H252" s="100">
        <v>-2.119497463007935</v>
      </c>
      <c r="I252" s="100">
        <v>101.60050375769514</v>
      </c>
      <c r="J252" s="100" t="s">
        <v>62</v>
      </c>
      <c r="K252" s="100">
        <v>0.5319182944737644</v>
      </c>
      <c r="L252" s="100">
        <v>0.46797574756065097</v>
      </c>
      <c r="M252" s="100">
        <v>0.12592462449161138</v>
      </c>
      <c r="N252" s="100">
        <v>0.10511869734441465</v>
      </c>
      <c r="O252" s="100">
        <v>0.021363032690676378</v>
      </c>
      <c r="P252" s="100">
        <v>0.013424720103811433</v>
      </c>
      <c r="Q252" s="100">
        <v>0.0026003208437237408</v>
      </c>
      <c r="R252" s="100">
        <v>0.0016180082222351524</v>
      </c>
      <c r="S252" s="100">
        <v>0.00028025670173404614</v>
      </c>
      <c r="T252" s="100">
        <v>0.00019751715496895986</v>
      </c>
      <c r="U252" s="100">
        <v>5.6846563823061364E-05</v>
      </c>
      <c r="V252" s="100">
        <v>6.003695217865148E-05</v>
      </c>
      <c r="W252" s="100">
        <v>1.7472079055021147E-05</v>
      </c>
      <c r="X252" s="100">
        <v>-2.4999999999999467</v>
      </c>
    </row>
    <row r="253" spans="1:24" s="100" customFormat="1" ht="12.75" hidden="1">
      <c r="A253" s="100">
        <v>1678</v>
      </c>
      <c r="B253" s="100">
        <v>98.94000244140625</v>
      </c>
      <c r="C253" s="100">
        <v>93.23999786376953</v>
      </c>
      <c r="D253" s="100">
        <v>8.544600486755371</v>
      </c>
      <c r="E253" s="100">
        <v>9.00275993347168</v>
      </c>
      <c r="F253" s="100">
        <v>43.2828834755493</v>
      </c>
      <c r="G253" s="100" t="s">
        <v>57</v>
      </c>
      <c r="H253" s="100">
        <v>19.00267069773197</v>
      </c>
      <c r="I253" s="100">
        <v>120.44267313913817</v>
      </c>
      <c r="J253" s="100" t="s">
        <v>60</v>
      </c>
      <c r="K253" s="100">
        <v>-0.48336790036808197</v>
      </c>
      <c r="L253" s="100">
        <v>0.002547185284194895</v>
      </c>
      <c r="M253" s="100">
        <v>0.1150211567418448</v>
      </c>
      <c r="N253" s="100">
        <v>-0.0010874896912415628</v>
      </c>
      <c r="O253" s="100">
        <v>-0.019315715502599702</v>
      </c>
      <c r="P253" s="100">
        <v>0.00029143125406257234</v>
      </c>
      <c r="Q253" s="100">
        <v>0.0024021574385295528</v>
      </c>
      <c r="R253" s="100">
        <v>-8.741626827732123E-05</v>
      </c>
      <c r="S253" s="100">
        <v>-0.0002447216675907005</v>
      </c>
      <c r="T253" s="100">
        <v>2.075328145520341E-05</v>
      </c>
      <c r="U253" s="100">
        <v>5.4076050969256954E-05</v>
      </c>
      <c r="V253" s="100">
        <v>-6.9006851418776134E-06</v>
      </c>
      <c r="W253" s="100">
        <v>-1.4960111798808002E-05</v>
      </c>
      <c r="X253" s="100">
        <v>-2.4999999999999467</v>
      </c>
    </row>
    <row r="254" spans="1:24" s="100" customFormat="1" ht="12.75" hidden="1">
      <c r="A254" s="100">
        <v>1679</v>
      </c>
      <c r="B254" s="100">
        <v>93.80000305175781</v>
      </c>
      <c r="C254" s="100">
        <v>112.9000015258789</v>
      </c>
      <c r="D254" s="100">
        <v>8.302953720092773</v>
      </c>
      <c r="E254" s="100">
        <v>8.467551231384277</v>
      </c>
      <c r="F254" s="100">
        <v>34.894205420848564</v>
      </c>
      <c r="G254" s="100" t="s">
        <v>58</v>
      </c>
      <c r="H254" s="100">
        <v>3.6039709427580213</v>
      </c>
      <c r="I254" s="100">
        <v>99.90397399451578</v>
      </c>
      <c r="J254" s="100" t="s">
        <v>61</v>
      </c>
      <c r="K254" s="100">
        <v>0.2220192444127991</v>
      </c>
      <c r="L254" s="100">
        <v>0.46796881536281676</v>
      </c>
      <c r="M254" s="100">
        <v>0.051255678271985655</v>
      </c>
      <c r="N254" s="100">
        <v>-0.10511307196328196</v>
      </c>
      <c r="O254" s="100">
        <v>0.009125913672917202</v>
      </c>
      <c r="P254" s="100">
        <v>0.013421556455561865</v>
      </c>
      <c r="Q254" s="100">
        <v>0.0009956445805714433</v>
      </c>
      <c r="R254" s="100">
        <v>-0.0016156450734183625</v>
      </c>
      <c r="S254" s="100">
        <v>0.00013658376286540351</v>
      </c>
      <c r="T254" s="100">
        <v>0.00019642384737061133</v>
      </c>
      <c r="U254" s="100">
        <v>1.753033171562117E-05</v>
      </c>
      <c r="V254" s="100">
        <v>-5.9639049049044654E-05</v>
      </c>
      <c r="W254" s="100">
        <v>9.025995871485554E-06</v>
      </c>
      <c r="X254" s="100">
        <v>-2.4999999999999467</v>
      </c>
    </row>
    <row r="255" s="100" customFormat="1" ht="12.75" hidden="1">
      <c r="A255" s="100" t="s">
        <v>149</v>
      </c>
    </row>
    <row r="256" spans="1:24" s="100" customFormat="1" ht="12.75" hidden="1">
      <c r="A256" s="100">
        <v>1680</v>
      </c>
      <c r="B256" s="100">
        <v>90.6</v>
      </c>
      <c r="C256" s="100">
        <v>95.9</v>
      </c>
      <c r="D256" s="100">
        <v>9.222291987852461</v>
      </c>
      <c r="E256" s="100">
        <v>9.796841344152</v>
      </c>
      <c r="F256" s="100">
        <v>40.53006492110435</v>
      </c>
      <c r="G256" s="100" t="s">
        <v>59</v>
      </c>
      <c r="H256" s="100">
        <v>11.358078572297412</v>
      </c>
      <c r="I256" s="100">
        <v>104.45807857229735</v>
      </c>
      <c r="J256" s="100" t="s">
        <v>73</v>
      </c>
      <c r="K256" s="100">
        <v>0.5545462987098202</v>
      </c>
      <c r="M256" s="100" t="s">
        <v>68</v>
      </c>
      <c r="N256" s="100">
        <v>0.4309022529867743</v>
      </c>
      <c r="X256" s="100">
        <v>-2.4999999999999467</v>
      </c>
    </row>
    <row r="257" spans="1:24" s="100" customFormat="1" ht="12.75" hidden="1">
      <c r="A257" s="100">
        <v>443</v>
      </c>
      <c r="B257" s="100">
        <v>112.12000274658203</v>
      </c>
      <c r="C257" s="100">
        <v>129.22000122070312</v>
      </c>
      <c r="D257" s="100">
        <v>8.935772895812988</v>
      </c>
      <c r="E257" s="100">
        <v>9.283945083618164</v>
      </c>
      <c r="F257" s="100">
        <v>41.858612506318586</v>
      </c>
      <c r="G257" s="100" t="s">
        <v>56</v>
      </c>
      <c r="H257" s="100">
        <v>-3.177889536610227</v>
      </c>
      <c r="I257" s="100">
        <v>111.44211320997175</v>
      </c>
      <c r="J257" s="100" t="s">
        <v>62</v>
      </c>
      <c r="K257" s="100">
        <v>0.48698845104650773</v>
      </c>
      <c r="L257" s="100">
        <v>0.534441679206558</v>
      </c>
      <c r="M257" s="100">
        <v>0.1152880632645284</v>
      </c>
      <c r="N257" s="100">
        <v>0.13357276966810022</v>
      </c>
      <c r="O257" s="100">
        <v>0.019558740266574937</v>
      </c>
      <c r="P257" s="100">
        <v>0.015331409746302276</v>
      </c>
      <c r="Q257" s="100">
        <v>0.002380635120473008</v>
      </c>
      <c r="R257" s="100">
        <v>0.002055984676126721</v>
      </c>
      <c r="S257" s="100">
        <v>0.00025660078735365634</v>
      </c>
      <c r="T257" s="100">
        <v>0.00022557733953567694</v>
      </c>
      <c r="U257" s="100">
        <v>5.2038365439874635E-05</v>
      </c>
      <c r="V257" s="100">
        <v>7.629255941422212E-05</v>
      </c>
      <c r="W257" s="100">
        <v>1.6002771505401947E-05</v>
      </c>
      <c r="X257" s="100">
        <v>-2.4999999999999467</v>
      </c>
    </row>
    <row r="258" spans="1:24" s="100" customFormat="1" ht="12.75" hidden="1">
      <c r="A258" s="100">
        <v>1678</v>
      </c>
      <c r="B258" s="100">
        <v>97.4800033569336</v>
      </c>
      <c r="C258" s="100">
        <v>108.9800033569336</v>
      </c>
      <c r="D258" s="100">
        <v>8.723602294921875</v>
      </c>
      <c r="E258" s="100">
        <v>9.10243034362793</v>
      </c>
      <c r="F258" s="100">
        <v>43.80158495678775</v>
      </c>
      <c r="G258" s="100" t="s">
        <v>57</v>
      </c>
      <c r="H258" s="100">
        <v>19.397711496213997</v>
      </c>
      <c r="I258" s="100">
        <v>119.37771485314754</v>
      </c>
      <c r="J258" s="100" t="s">
        <v>60</v>
      </c>
      <c r="K258" s="100">
        <v>-0.3077551545329842</v>
      </c>
      <c r="L258" s="100">
        <v>0.0029091025304254846</v>
      </c>
      <c r="M258" s="100">
        <v>0.07386813435563455</v>
      </c>
      <c r="N258" s="100">
        <v>-0.0013817293354863667</v>
      </c>
      <c r="O258" s="100">
        <v>-0.01219592428148026</v>
      </c>
      <c r="P258" s="100">
        <v>0.000332784497231779</v>
      </c>
      <c r="Q258" s="100">
        <v>0.0015728398797625722</v>
      </c>
      <c r="R258" s="100">
        <v>-0.00011106589343564192</v>
      </c>
      <c r="S258" s="100">
        <v>-0.0001460572598474996</v>
      </c>
      <c r="T258" s="100">
        <v>2.3695064423520175E-05</v>
      </c>
      <c r="U258" s="100">
        <v>3.7363989662698E-05</v>
      </c>
      <c r="V258" s="100">
        <v>-8.764835771125561E-06</v>
      </c>
      <c r="W258" s="100">
        <v>-8.656148467032296E-06</v>
      </c>
      <c r="X258" s="100">
        <v>-2.4999999999999467</v>
      </c>
    </row>
    <row r="259" spans="1:24" s="100" customFormat="1" ht="12.75" hidden="1">
      <c r="A259" s="100">
        <v>1679</v>
      </c>
      <c r="B259" s="100">
        <v>101.9000015258789</v>
      </c>
      <c r="C259" s="100">
        <v>118.0999984741211</v>
      </c>
      <c r="D259" s="100">
        <v>8.597428321838379</v>
      </c>
      <c r="E259" s="100">
        <v>8.828639030456543</v>
      </c>
      <c r="F259" s="100">
        <v>40.13245453688074</v>
      </c>
      <c r="G259" s="100" t="s">
        <v>58</v>
      </c>
      <c r="H259" s="100">
        <v>6.6036288595781905</v>
      </c>
      <c r="I259" s="100">
        <v>111.00363038545704</v>
      </c>
      <c r="J259" s="100" t="s">
        <v>61</v>
      </c>
      <c r="K259" s="100">
        <v>0.3774182246673521</v>
      </c>
      <c r="L259" s="100">
        <v>0.5344337616539518</v>
      </c>
      <c r="M259" s="100">
        <v>0.08851461042169154</v>
      </c>
      <c r="N259" s="100">
        <v>-0.13356562290069557</v>
      </c>
      <c r="O259" s="100">
        <v>0.015290642620103974</v>
      </c>
      <c r="P259" s="100">
        <v>0.0153277976006801</v>
      </c>
      <c r="Q259" s="100">
        <v>0.0017870641537051746</v>
      </c>
      <c r="R259" s="100">
        <v>-0.002052982551261272</v>
      </c>
      <c r="S259" s="100">
        <v>0.0002109768729419325</v>
      </c>
      <c r="T259" s="100">
        <v>0.00022432940073463243</v>
      </c>
      <c r="U259" s="100">
        <v>3.622048804391979E-05</v>
      </c>
      <c r="V259" s="100">
        <v>-7.578741502306179E-05</v>
      </c>
      <c r="W259" s="100">
        <v>1.3459561269625357E-05</v>
      </c>
      <c r="X259" s="100">
        <v>-2.4999999999999467</v>
      </c>
    </row>
    <row r="260" spans="1:14" s="100" customFormat="1" ht="12.75">
      <c r="A260" s="100" t="s">
        <v>155</v>
      </c>
      <c r="E260" s="98" t="s">
        <v>104</v>
      </c>
      <c r="F260" s="101">
        <f>MIN(F231:F259)</f>
        <v>31.391235069715453</v>
      </c>
      <c r="G260" s="101"/>
      <c r="H260" s="101"/>
      <c r="I260" s="114"/>
      <c r="J260" s="114" t="s">
        <v>156</v>
      </c>
      <c r="K260" s="101">
        <f>AVERAGE(K258,K253,K248,K243,K238,K233)</f>
        <v>-0.43966073911361375</v>
      </c>
      <c r="L260" s="101">
        <f>AVERAGE(L258,L253,L248,L243,L238,L233)</f>
        <v>0.00232339312185582</v>
      </c>
      <c r="M260" s="114" t="s">
        <v>106</v>
      </c>
      <c r="N260" s="101" t="e">
        <f>Mittelwert(K256,K251,K246,K241,K236,K231)</f>
        <v>#NAME?</v>
      </c>
    </row>
    <row r="261" spans="5:14" s="100" customFormat="1" ht="12.75">
      <c r="E261" s="98" t="s">
        <v>105</v>
      </c>
      <c r="F261" s="101">
        <f>MAX(F231:F259)</f>
        <v>43.84730270523458</v>
      </c>
      <c r="G261" s="101"/>
      <c r="H261" s="101"/>
      <c r="I261" s="114"/>
      <c r="J261" s="114" t="s">
        <v>157</v>
      </c>
      <c r="K261" s="101">
        <f>AVERAGE(K259,K254,K249,K244,K239,K234)</f>
        <v>0.5036518237076512</v>
      </c>
      <c r="L261" s="101">
        <f>AVERAGE(L259,L254,L249,L244,L239,L234)</f>
        <v>0.42683958872424316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110</v>
      </c>
      <c r="K262" s="101">
        <f>ABS(K260/$G$33)</f>
        <v>0.2747879619460086</v>
      </c>
      <c r="L262" s="101">
        <f>ABS(L260/$H$33)</f>
        <v>0.006453869782932834</v>
      </c>
      <c r="M262" s="114" t="s">
        <v>109</v>
      </c>
      <c r="N262" s="101">
        <f>K262+L262+L263+K263</f>
        <v>0.8341823836063952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0.2861658089248018</v>
      </c>
      <c r="L263" s="101">
        <f>ABS(L261/$H$34)</f>
        <v>0.26677474295265197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D1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2005-01-05T11:59:34Z</cp:lastPrinted>
  <dcterms:created xsi:type="dcterms:W3CDTF">2003-07-09T12:58:06Z</dcterms:created>
  <dcterms:modified xsi:type="dcterms:W3CDTF">2005-01-12T06:01:51Z</dcterms:modified>
  <cp:category/>
  <cp:version/>
  <cp:contentType/>
  <cp:contentStatus/>
</cp:coreProperties>
</file>