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<sst xmlns="http://schemas.openxmlformats.org/spreadsheetml/2006/main" count="711" uniqueCount="166">
  <si>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</si>
  <si>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</si>
  <si>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</si>
  <si>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</si>
  <si>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</si>
  <si>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</si>
  <si>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</si>
  <si>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</si>
  <si>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</si>
  <si>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</si>
  <si>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</si>
  <si>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</si>
  <si>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</si>
  <si>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</si>
  <si>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</si>
  <si>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</si>
  <si>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</si>
  <si>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</si>
  <si>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</si>
  <si>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</si>
  <si>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</si>
  <si>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</si>
  <si>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</si>
  <si>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</si>
  <si>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</si>
  <si>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</si>
  <si>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</si>
  <si>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</si>
  <si>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</si>
  <si>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</si>
  <si>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</si>
  <si>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</si>
  <si>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</si>
  <si>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</si>
  <si>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</si>
  <si>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</si>
  <si>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</si>
  <si>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</si>
  <si>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</si>
  <si>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</si>
  <si>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</si>
  <si>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</si>
  <si>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</si>
  <si>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</si>
  <si>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</si>
  <si>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</si>
  <si>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</si>
  <si>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</si>
  <si>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</si>
  <si>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</si>
  <si>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</si>
  <si>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</si>
  <si>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</si>
  <si>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</si>
  <si>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</si>
  <si>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</si>
  <si>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</si>
  <si>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</si>
  <si>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</si>
  <si>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</si>
  <si>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</si>
  <si>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</si>
  <si>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</si>
  <si>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</si>
  <si>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</si>
  <si>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</si>
  <si>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</si>
  <si>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</si>
  <si>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</si>
  <si>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</si>
  <si>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</si>
  <si>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</si>
  <si>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</si>
  <si>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</si>
  <si>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</si>
  <si>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</si>
  <si>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</si>
  <si>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</si>
  <si>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</si>
  <si>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</si>
  <si>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</si>
  <si>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</si>
  <si>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</si>
  <si>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</si>
  <si>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</si>
  <si>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</si>
  <si>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</si>
  <si>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</si>
  <si>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</si>
  <si>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</si>
  <si>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</si>
  <si>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</si>
  <si>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</si>
  <si>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</si>
  <si>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</si>
  <si>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</si>
  <si>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</si>
  <si>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</si>
  <si>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</si>
  <si>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</si>
  <si>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</si>
  <si>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</si>
  <si>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</si>
  <si>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</si>
  <si>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</si>
  <si>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</si>
  <si>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</si>
  <si>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</si>
  <si>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</si>
  <si>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</si>
  <si>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</si>
  <si>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</si>
  <si>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</si>
  <si>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</si>
  <si>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</si>
  <si>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</si>
  <si>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</si>
  <si>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</si>
  <si>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</si>
  <si>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</si>
  <si>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</si>
  <si>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</si>
  <si>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</si>
  <si>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</si>
  <si>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</si>
  <si>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</si>
  <si>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</si>
  <si>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</si>
  <si>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</si>
  <si>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</si>
  <si>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</si>
  <si>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</si>
  <si>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</si>
  <si>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</si>
  <si>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</si>
  <si>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</si>
  <si>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</si>
  <si>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</si>
  <si>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</si>
  <si>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</si>
  <si>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</si>
  <si>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</si>
  <si>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</si>
  <si>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</si>
  <si>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</si>
  <si>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</si>
  <si>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</si>
  <si>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</si>
  <si>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</si>
  <si>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</si>
  <si>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</si>
  <si>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</si>
  <si>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</si>
  <si>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</si>
  <si>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</si>
  <si>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</si>
  <si>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</si>
  <si>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</si>
  <si>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</si>
  <si>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</si>
  <si>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</si>
  <si>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</si>
  <si>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</si>
  <si>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</si>
  <si>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472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</si>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</sst>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21.56559748454663</v>
      </c>
      <c r="C41" s="2">
        <f aca="true" t="shared" si="0" ref="C41:C55">($B$41*H41+$B$42*J41+$B$43*L41+$B$44*N41+$B$45*P41+$B$46*R41+$B$47*T41+$B$48*V41)/100</f>
        <v>5.799751505533535E-08</v>
      </c>
      <c r="D41" s="2">
        <f aca="true" t="shared" si="1" ref="D41:D55">($B$41*I41+$B$42*K41+$B$43*M41+$B$44*O41+$B$45*Q41+$B$46*S41+$B$47*U41+$B$48*W41)/100</f>
        <v>-1.199340847693334E-07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14.01187156337182</v>
      </c>
      <c r="C42" s="2">
        <f t="shared" si="0"/>
        <v>-8.96332284963843E-11</v>
      </c>
      <c r="D42" s="2">
        <f t="shared" si="1"/>
        <v>-3.340870821957334E-08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-15.97487574779197</v>
      </c>
      <c r="C43" s="2">
        <f t="shared" si="0"/>
        <v>-0.7062985039474196</v>
      </c>
      <c r="D43" s="2">
        <f t="shared" si="1"/>
        <v>-1.4411511242407697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-4.205716110597919</v>
      </c>
      <c r="C44" s="2">
        <f t="shared" si="0"/>
        <v>0.0004495281893740228</v>
      </c>
      <c r="D44" s="2">
        <f t="shared" si="1"/>
        <v>0.08243285228644581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21.56559748454663</v>
      </c>
      <c r="C45" s="2">
        <f t="shared" si="0"/>
        <v>0.1633183152095553</v>
      </c>
      <c r="D45" s="2">
        <f t="shared" si="1"/>
        <v>-0.3430520999567683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14.01187156337182</v>
      </c>
      <c r="C46" s="2">
        <f t="shared" si="0"/>
        <v>-0.0006222869090841756</v>
      </c>
      <c r="D46" s="2">
        <f t="shared" si="1"/>
        <v>-0.06016422739323147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-15.97487574779197</v>
      </c>
      <c r="C47" s="2">
        <f t="shared" si="0"/>
        <v>-0.028988799566554188</v>
      </c>
      <c r="D47" s="2">
        <f t="shared" si="1"/>
        <v>-0.05757001318486287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-4.205716110597919</v>
      </c>
      <c r="C48" s="2">
        <f t="shared" si="0"/>
        <v>5.1531804643689E-05</v>
      </c>
      <c r="D48" s="2">
        <f t="shared" si="1"/>
        <v>0.0023640332749920957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0.003185454262074845</v>
      </c>
      <c r="D49" s="2">
        <f t="shared" si="1"/>
        <v>-0.00717021745334996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-5.00294183523419E-05</v>
      </c>
      <c r="D50" s="2">
        <f t="shared" si="1"/>
        <v>-0.0009248271170059859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-0.00043044474681486574</v>
      </c>
      <c r="D51" s="2">
        <f t="shared" si="1"/>
        <v>-0.0007279309566752022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3.6696771686754863E-06</v>
      </c>
      <c r="D52" s="2">
        <f t="shared" si="1"/>
        <v>3.455819113446744E-05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5.700452986116088E-05</v>
      </c>
      <c r="D53" s="2">
        <f t="shared" si="1"/>
        <v>-0.0001618650361289347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-3.955453205656476E-06</v>
      </c>
      <c r="D54" s="2">
        <f t="shared" si="1"/>
        <v>-3.4129518833127074E-05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-2.833092328913081E-05</v>
      </c>
      <c r="D55" s="2">
        <f t="shared" si="1"/>
        <v>-4.4472570051721576E-05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2003</v>
      </c>
      <c r="B3" s="31">
        <v>175.26</v>
      </c>
      <c r="C3" s="31">
        <v>178.92666666666665</v>
      </c>
      <c r="D3" s="31">
        <v>9.216280165097062</v>
      </c>
      <c r="E3" s="31">
        <v>9.700771173068885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2002</v>
      </c>
      <c r="B4" s="36">
        <v>138.32</v>
      </c>
      <c r="C4" s="36">
        <v>128.38666666666666</v>
      </c>
      <c r="D4" s="36">
        <v>9.419627553991438</v>
      </c>
      <c r="E4" s="36">
        <v>10.373016186330844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2004</v>
      </c>
      <c r="B5" s="41">
        <v>107.81333333333335</v>
      </c>
      <c r="C5" s="41">
        <v>118.04666666666667</v>
      </c>
      <c r="D5" s="41">
        <v>8.942677891004921</v>
      </c>
      <c r="E5" s="41">
        <v>9.405736423706335</v>
      </c>
      <c r="F5" s="37" t="s">
        <v>71</v>
      </c>
      <c r="I5" s="42">
        <v>2966</v>
      </c>
    </row>
    <row r="6" spans="1:6" s="33" customFormat="1" ht="13.5" thickBot="1">
      <c r="A6" s="43">
        <v>2001</v>
      </c>
      <c r="B6" s="44">
        <v>151.64333333333335</v>
      </c>
      <c r="C6" s="44">
        <v>163.16</v>
      </c>
      <c r="D6" s="44">
        <v>9.191457375840528</v>
      </c>
      <c r="E6" s="44">
        <v>9.551838213080005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164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3248</v>
      </c>
      <c r="K15" s="42">
        <v>2961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21.56559748454663</v>
      </c>
      <c r="C19" s="62">
        <v>92.38559748454662</v>
      </c>
      <c r="D19" s="63">
        <v>36.53956277281282</v>
      </c>
      <c r="K19" s="64" t="s">
        <v>93</v>
      </c>
    </row>
    <row r="20" spans="1:11" ht="12.75">
      <c r="A20" s="61" t="s">
        <v>57</v>
      </c>
      <c r="B20" s="62">
        <v>14.01187156337182</v>
      </c>
      <c r="C20" s="62">
        <v>54.325204896705166</v>
      </c>
      <c r="D20" s="63">
        <v>20.42447747932427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-15.97487574779197</v>
      </c>
      <c r="C21" s="62">
        <v>68.16845758554138</v>
      </c>
      <c r="D21" s="63">
        <v>26.293615204800094</v>
      </c>
      <c r="F21" s="39" t="s">
        <v>96</v>
      </c>
    </row>
    <row r="22" spans="1:11" ht="16.5" thickBot="1">
      <c r="A22" s="67" t="s">
        <v>59</v>
      </c>
      <c r="B22" s="68">
        <v>-4.205716110597919</v>
      </c>
      <c r="C22" s="68">
        <v>103.55428388940207</v>
      </c>
      <c r="D22" s="69">
        <v>40.010685860998734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16.05129801668661</v>
      </c>
      <c r="I23" s="42">
        <v>3267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-0.7062985039474196</v>
      </c>
      <c r="C27" s="78">
        <v>0.0004495281893740228</v>
      </c>
      <c r="D27" s="78">
        <v>0.1633183152095553</v>
      </c>
      <c r="E27" s="78">
        <v>-0.0006222869090841756</v>
      </c>
      <c r="F27" s="78">
        <v>-0.028988799566554188</v>
      </c>
      <c r="G27" s="78">
        <v>5.1531804643689E-05</v>
      </c>
      <c r="H27" s="78">
        <v>0.003185454262074845</v>
      </c>
      <c r="I27" s="79">
        <v>-5.00294183523419E-05</v>
      </c>
    </row>
    <row r="28" spans="1:9" ht="13.5" thickBot="1">
      <c r="A28" s="80" t="s">
        <v>61</v>
      </c>
      <c r="B28" s="81">
        <v>-1.4411511242407697</v>
      </c>
      <c r="C28" s="81">
        <v>0.08243285228644581</v>
      </c>
      <c r="D28" s="81">
        <v>-0.3430520999567683</v>
      </c>
      <c r="E28" s="81">
        <v>-0.06016422739323147</v>
      </c>
      <c r="F28" s="81">
        <v>-0.05757001318486287</v>
      </c>
      <c r="G28" s="81">
        <v>0.0023640332749920957</v>
      </c>
      <c r="H28" s="81">
        <v>-0.00717021745334996</v>
      </c>
      <c r="I28" s="82">
        <v>-0.0009248271170059859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2003</v>
      </c>
      <c r="B39" s="89">
        <v>175.26</v>
      </c>
      <c r="C39" s="89">
        <v>178.92666666666665</v>
      </c>
      <c r="D39" s="89">
        <v>9.216280165097062</v>
      </c>
      <c r="E39" s="89">
        <v>9.700771173068885</v>
      </c>
      <c r="F39" s="90">
        <f>I39*D39/(23678+B39)*1000</f>
        <v>40.010685860998734</v>
      </c>
      <c r="G39" s="91" t="s">
        <v>59</v>
      </c>
      <c r="H39" s="92">
        <f>I39-B39+X39</f>
        <v>-4.205716110597919</v>
      </c>
      <c r="I39" s="92">
        <f>(B39+C42-2*X39)*(23678+B39)*E42/((23678+C42)*D39+E42*(23678+B39))</f>
        <v>103.55428388940207</v>
      </c>
      <c r="J39" s="39" t="s">
        <v>73</v>
      </c>
      <c r="K39" s="39">
        <f>(K40*K40+L40*L40+M40*M40+N40*N40+O40*O40+P40*P40+Q40*Q40+R40*R40+S40*S40+T40*T40+U40*U40+V40*V40+W40*W40)</f>
        <v>2.7347706686141375</v>
      </c>
      <c r="M39" s="39" t="s">
        <v>68</v>
      </c>
      <c r="N39" s="39">
        <f>(K44*K44+L44*L44+M44*M44+N44*N44+O44*O44+P44*P44+Q44*Q44+R44*R44+S44*S44+T44*T44+U44*U44+V44*V44+W44*W44)</f>
        <v>1.4207964562680153</v>
      </c>
      <c r="X39" s="28">
        <f>(1-$H$2)*1000</f>
        <v>67.5</v>
      </c>
    </row>
    <row r="40" spans="1:24" ht="12.75">
      <c r="A40" s="86">
        <v>2002</v>
      </c>
      <c r="B40" s="89">
        <v>138.32</v>
      </c>
      <c r="C40" s="89">
        <v>128.38666666666666</v>
      </c>
      <c r="D40" s="89">
        <v>9.419627553991438</v>
      </c>
      <c r="E40" s="89">
        <v>10.373016186330844</v>
      </c>
      <c r="F40" s="90">
        <f>I40*D40/(23678+B40)*1000</f>
        <v>36.53956277281282</v>
      </c>
      <c r="G40" s="91" t="s">
        <v>56</v>
      </c>
      <c r="H40" s="92">
        <f>I40-B40+X40</f>
        <v>21.56559748454663</v>
      </c>
      <c r="I40" s="92">
        <f>(B40+C39-2*X40)*(23678+B40)*E39/((23678+C39)*D40+E39*(23678+B40))</f>
        <v>92.38559748454662</v>
      </c>
      <c r="J40" s="39" t="s">
        <v>62</v>
      </c>
      <c r="K40" s="73">
        <f aca="true" t="shared" si="0" ref="K40:W40">SQRT(K41*K41+K42*K42)</f>
        <v>1.6049218484333738</v>
      </c>
      <c r="L40" s="73">
        <f t="shared" si="0"/>
        <v>0.08243407797550742</v>
      </c>
      <c r="M40" s="73">
        <f t="shared" si="0"/>
        <v>0.379944226653908</v>
      </c>
      <c r="N40" s="73">
        <f t="shared" si="0"/>
        <v>0.06016744550686593</v>
      </c>
      <c r="O40" s="73">
        <f t="shared" si="0"/>
        <v>0.06445662819613773</v>
      </c>
      <c r="P40" s="73">
        <f t="shared" si="0"/>
        <v>0.002364594860046788</v>
      </c>
      <c r="Q40" s="73">
        <f t="shared" si="0"/>
        <v>0.00784596311386277</v>
      </c>
      <c r="R40" s="73">
        <f t="shared" si="0"/>
        <v>0.0009261793233765679</v>
      </c>
      <c r="S40" s="73">
        <f t="shared" si="0"/>
        <v>0.0008456749716921915</v>
      </c>
      <c r="T40" s="73">
        <f t="shared" si="0"/>
        <v>3.475248343656439E-05</v>
      </c>
      <c r="U40" s="73">
        <f t="shared" si="0"/>
        <v>0.0001716094587885916</v>
      </c>
      <c r="V40" s="73">
        <f t="shared" si="0"/>
        <v>3.435796364517132E-05</v>
      </c>
      <c r="W40" s="73">
        <f t="shared" si="0"/>
        <v>5.272997915246978E-05</v>
      </c>
      <c r="X40" s="28">
        <f>(1-$H$2)*1000</f>
        <v>67.5</v>
      </c>
    </row>
    <row r="41" spans="1:24" ht="12.75">
      <c r="A41" s="86">
        <v>2004</v>
      </c>
      <c r="B41" s="89">
        <v>107.81333333333335</v>
      </c>
      <c r="C41" s="89">
        <v>118.04666666666667</v>
      </c>
      <c r="D41" s="89">
        <v>8.942677891004921</v>
      </c>
      <c r="E41" s="89">
        <v>9.405736423706335</v>
      </c>
      <c r="F41" s="90">
        <f>I41*D41/(23678+B41)*1000</f>
        <v>20.42447747932427</v>
      </c>
      <c r="G41" s="91" t="s">
        <v>57</v>
      </c>
      <c r="H41" s="92">
        <f>I41-B41+X41</f>
        <v>14.01187156337182</v>
      </c>
      <c r="I41" s="92">
        <f>(B41+C40-2*X41)*(23678+B41)*E40/((23678+C40)*D41+E40*(23678+B41))</f>
        <v>54.325204896705166</v>
      </c>
      <c r="J41" s="39" t="s">
        <v>60</v>
      </c>
      <c r="K41" s="73">
        <f>'calcul config'!C43</f>
        <v>-0.7062985039474196</v>
      </c>
      <c r="L41" s="73">
        <f>'calcul config'!C44</f>
        <v>0.0004495281893740228</v>
      </c>
      <c r="M41" s="73">
        <f>'calcul config'!C45</f>
        <v>0.1633183152095553</v>
      </c>
      <c r="N41" s="73">
        <f>'calcul config'!C46</f>
        <v>-0.0006222869090841756</v>
      </c>
      <c r="O41" s="73">
        <f>'calcul config'!C47</f>
        <v>-0.028988799566554188</v>
      </c>
      <c r="P41" s="73">
        <f>'calcul config'!C48</f>
        <v>5.1531804643689E-05</v>
      </c>
      <c r="Q41" s="73">
        <f>'calcul config'!C49</f>
        <v>0.003185454262074845</v>
      </c>
      <c r="R41" s="73">
        <f>'calcul config'!C50</f>
        <v>-5.00294183523419E-05</v>
      </c>
      <c r="S41" s="73">
        <f>'calcul config'!C51</f>
        <v>-0.00043044474681486574</v>
      </c>
      <c r="T41" s="73">
        <f>'calcul config'!C52</f>
        <v>3.6696771686754863E-06</v>
      </c>
      <c r="U41" s="73">
        <f>'calcul config'!C53</f>
        <v>5.700452986116088E-05</v>
      </c>
      <c r="V41" s="73">
        <f>'calcul config'!C54</f>
        <v>-3.955453205656476E-06</v>
      </c>
      <c r="W41" s="73">
        <f>'calcul config'!C55</f>
        <v>-2.833092328913081E-05</v>
      </c>
      <c r="X41" s="28">
        <f>(1-$H$2)*1000</f>
        <v>67.5</v>
      </c>
    </row>
    <row r="42" spans="1:24" ht="12.75">
      <c r="A42" s="86">
        <v>2001</v>
      </c>
      <c r="B42" s="89">
        <v>151.64333333333335</v>
      </c>
      <c r="C42" s="89">
        <v>163.16</v>
      </c>
      <c r="D42" s="89">
        <v>9.191457375840528</v>
      </c>
      <c r="E42" s="89">
        <v>9.551838213080005</v>
      </c>
      <c r="F42" s="90">
        <f>I42*D42/(23678+B42)*1000</f>
        <v>26.293615204800094</v>
      </c>
      <c r="G42" s="91" t="s">
        <v>58</v>
      </c>
      <c r="H42" s="92">
        <f>I42-B42+X42</f>
        <v>-15.97487574779197</v>
      </c>
      <c r="I42" s="92">
        <f>(B42+C41-2*X42)*(23678+B42)*E41/((23678+C41)*D42+E41*(23678+B42))</f>
        <v>68.16845758554138</v>
      </c>
      <c r="J42" s="39" t="s">
        <v>61</v>
      </c>
      <c r="K42" s="73">
        <f>'calcul config'!D43</f>
        <v>-1.4411511242407697</v>
      </c>
      <c r="L42" s="73">
        <f>'calcul config'!D44</f>
        <v>0.08243285228644581</v>
      </c>
      <c r="M42" s="73">
        <f>'calcul config'!D45</f>
        <v>-0.3430520999567683</v>
      </c>
      <c r="N42" s="73">
        <f>'calcul config'!D46</f>
        <v>-0.06016422739323147</v>
      </c>
      <c r="O42" s="73">
        <f>'calcul config'!D47</f>
        <v>-0.05757001318486287</v>
      </c>
      <c r="P42" s="73">
        <f>'calcul config'!D48</f>
        <v>0.0023640332749920957</v>
      </c>
      <c r="Q42" s="73">
        <f>'calcul config'!D49</f>
        <v>-0.00717021745334996</v>
      </c>
      <c r="R42" s="73">
        <f>'calcul config'!D50</f>
        <v>-0.0009248271170059859</v>
      </c>
      <c r="S42" s="73">
        <f>'calcul config'!D51</f>
        <v>-0.0007279309566752022</v>
      </c>
      <c r="T42" s="73">
        <f>'calcul config'!D52</f>
        <v>3.455819113446744E-05</v>
      </c>
      <c r="U42" s="73">
        <f>'calcul config'!D53</f>
        <v>-0.0001618650361289347</v>
      </c>
      <c r="V42" s="73">
        <f>'calcul config'!D54</f>
        <v>-3.4129518833127074E-05</v>
      </c>
      <c r="W42" s="73">
        <f>'calcul config'!D55</f>
        <v>-4.4472570051721576E-05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1.0699478989555826</v>
      </c>
      <c r="L44" s="73">
        <f>L40/(L43*1.5)</f>
        <v>0.07850864569095946</v>
      </c>
      <c r="M44" s="73">
        <f aca="true" t="shared" si="1" ref="M44:W44">M40/(M43*1.5)</f>
        <v>0.4221602518376756</v>
      </c>
      <c r="N44" s="73">
        <f t="shared" si="1"/>
        <v>0.08022326067582124</v>
      </c>
      <c r="O44" s="73">
        <f t="shared" si="1"/>
        <v>0.2864739030939455</v>
      </c>
      <c r="P44" s="73">
        <f t="shared" si="1"/>
        <v>0.01576396573364525</v>
      </c>
      <c r="Q44" s="73">
        <f t="shared" si="1"/>
        <v>0.052306420759085134</v>
      </c>
      <c r="R44" s="73">
        <f t="shared" si="1"/>
        <v>0.002058176274170151</v>
      </c>
      <c r="S44" s="73">
        <f t="shared" si="1"/>
        <v>0.011275666289229219</v>
      </c>
      <c r="T44" s="73">
        <f t="shared" si="1"/>
        <v>0.00046336644582085847</v>
      </c>
      <c r="U44" s="73">
        <f t="shared" si="1"/>
        <v>0.002288126117181221</v>
      </c>
      <c r="V44" s="73">
        <f t="shared" si="1"/>
        <v>0.0004581061819356175</v>
      </c>
      <c r="W44" s="73">
        <f t="shared" si="1"/>
        <v>0.0007030663886995969</v>
      </c>
      <c r="X44" s="73"/>
      <c r="Y44" s="73"/>
    </row>
    <row r="45" s="101" customFormat="1" ht="12.75"/>
    <row r="46" spans="1:24" s="101" customFormat="1" ht="12.75">
      <c r="A46" s="101">
        <v>2004</v>
      </c>
      <c r="B46" s="101">
        <v>122.22</v>
      </c>
      <c r="C46" s="101">
        <v>128.02</v>
      </c>
      <c r="D46" s="101">
        <v>8.810908311736938</v>
      </c>
      <c r="E46" s="101">
        <v>9.406713244228841</v>
      </c>
      <c r="F46" s="101">
        <v>33.82539533802077</v>
      </c>
      <c r="G46" s="101" t="s">
        <v>59</v>
      </c>
      <c r="H46" s="101">
        <v>36.649904458030264</v>
      </c>
      <c r="I46" s="101">
        <v>91.36990445803026</v>
      </c>
      <c r="J46" s="101" t="s">
        <v>73</v>
      </c>
      <c r="K46" s="101">
        <v>4.068505202107046</v>
      </c>
      <c r="M46" s="101" t="s">
        <v>68</v>
      </c>
      <c r="N46" s="101">
        <v>3.308610608692389</v>
      </c>
      <c r="X46" s="101">
        <v>67.5</v>
      </c>
    </row>
    <row r="47" spans="1:24" s="101" customFormat="1" ht="12.75">
      <c r="A47" s="101">
        <v>2001</v>
      </c>
      <c r="B47" s="101">
        <v>158.36000061035156</v>
      </c>
      <c r="C47" s="101">
        <v>161.55999755859375</v>
      </c>
      <c r="D47" s="101">
        <v>9.091094970703125</v>
      </c>
      <c r="E47" s="101">
        <v>9.403865814208984</v>
      </c>
      <c r="F47" s="101">
        <v>29.378807123106718</v>
      </c>
      <c r="G47" s="101" t="s">
        <v>56</v>
      </c>
      <c r="H47" s="101">
        <v>-13.830355091126947</v>
      </c>
      <c r="I47" s="101">
        <v>77.02964551922462</v>
      </c>
      <c r="J47" s="101" t="s">
        <v>62</v>
      </c>
      <c r="K47" s="101">
        <v>1.0828494696885866</v>
      </c>
      <c r="L47" s="101">
        <v>1.6807170710748256</v>
      </c>
      <c r="M47" s="101">
        <v>0.2563491025068098</v>
      </c>
      <c r="N47" s="101">
        <v>0.03424120522282057</v>
      </c>
      <c r="O47" s="101">
        <v>0.04348863993399405</v>
      </c>
      <c r="P47" s="101">
        <v>0.04821438597428463</v>
      </c>
      <c r="Q47" s="101">
        <v>0.005293588393013911</v>
      </c>
      <c r="R47" s="101">
        <v>0.0005270150547933444</v>
      </c>
      <c r="S47" s="101">
        <v>0.0005705712613169378</v>
      </c>
      <c r="T47" s="101">
        <v>0.0007094737733861292</v>
      </c>
      <c r="U47" s="101">
        <v>0.0001158207267998514</v>
      </c>
      <c r="V47" s="101">
        <v>1.9552404003752993E-05</v>
      </c>
      <c r="W47" s="101">
        <v>3.558409764958869E-05</v>
      </c>
      <c r="X47" s="101">
        <v>67.5</v>
      </c>
    </row>
    <row r="48" spans="1:24" s="101" customFormat="1" ht="12.75">
      <c r="A48" s="101">
        <v>2002</v>
      </c>
      <c r="B48" s="101">
        <v>141.5800018310547</v>
      </c>
      <c r="C48" s="101">
        <v>130.8800048828125</v>
      </c>
      <c r="D48" s="101">
        <v>9.237441062927246</v>
      </c>
      <c r="E48" s="101">
        <v>10.197067260742188</v>
      </c>
      <c r="F48" s="101">
        <v>32.88048457515519</v>
      </c>
      <c r="G48" s="101" t="s">
        <v>57</v>
      </c>
      <c r="H48" s="101">
        <v>10.705311276934282</v>
      </c>
      <c r="I48" s="101">
        <v>84.78531310798897</v>
      </c>
      <c r="J48" s="101" t="s">
        <v>60</v>
      </c>
      <c r="K48" s="101">
        <v>0.9962395581208644</v>
      </c>
      <c r="L48" s="101">
        <v>0.009145388432089853</v>
      </c>
      <c r="M48" s="101">
        <v>-0.2369722916399376</v>
      </c>
      <c r="N48" s="101">
        <v>-0.00035421488444807505</v>
      </c>
      <c r="O48" s="101">
        <v>0.039824126921357166</v>
      </c>
      <c r="P48" s="101">
        <v>0.0010461836521079926</v>
      </c>
      <c r="Q48" s="101">
        <v>-0.004944733114491787</v>
      </c>
      <c r="R48" s="101">
        <v>-2.8410663592019714E-05</v>
      </c>
      <c r="S48" s="101">
        <v>0.0005058556092404165</v>
      </c>
      <c r="T48" s="101">
        <v>7.448868191754756E-05</v>
      </c>
      <c r="U48" s="101">
        <v>-0.00011112084814071649</v>
      </c>
      <c r="V48" s="101">
        <v>-2.2305477787282276E-06</v>
      </c>
      <c r="W48" s="101">
        <v>3.098944012457223E-05</v>
      </c>
      <c r="X48" s="101">
        <v>67.5</v>
      </c>
    </row>
    <row r="49" spans="1:24" s="101" customFormat="1" ht="12.75">
      <c r="A49" s="101">
        <v>2003</v>
      </c>
      <c r="B49" s="101">
        <v>192.97999572753906</v>
      </c>
      <c r="C49" s="101">
        <v>190.97999572753906</v>
      </c>
      <c r="D49" s="101">
        <v>8.94714641571045</v>
      </c>
      <c r="E49" s="101">
        <v>9.298362731933594</v>
      </c>
      <c r="F49" s="101">
        <v>37.750297391842125</v>
      </c>
      <c r="G49" s="101" t="s">
        <v>58</v>
      </c>
      <c r="H49" s="101">
        <v>-24.76223030781736</v>
      </c>
      <c r="I49" s="101">
        <v>100.7177654197217</v>
      </c>
      <c r="J49" s="101" t="s">
        <v>61</v>
      </c>
      <c r="K49" s="101">
        <v>-0.42434622284167695</v>
      </c>
      <c r="L49" s="101">
        <v>1.680692189210376</v>
      </c>
      <c r="M49" s="101">
        <v>-0.09777011481512764</v>
      </c>
      <c r="N49" s="101">
        <v>-0.03423937305102052</v>
      </c>
      <c r="O49" s="101">
        <v>-0.017472856614194985</v>
      </c>
      <c r="P49" s="101">
        <v>0.048203034288759834</v>
      </c>
      <c r="Q49" s="101">
        <v>-0.0018898921929834888</v>
      </c>
      <c r="R49" s="101">
        <v>-0.000526248707526292</v>
      </c>
      <c r="S49" s="101">
        <v>-0.0002639349670672842</v>
      </c>
      <c r="T49" s="101">
        <v>0.0007055526000157175</v>
      </c>
      <c r="U49" s="101">
        <v>-3.2658809913002656E-05</v>
      </c>
      <c r="V49" s="101">
        <v>-1.9424756341658102E-05</v>
      </c>
      <c r="W49" s="101">
        <v>-1.748949988710414E-05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9" customFormat="1" ht="12.75" hidden="1">
      <c r="A55" s="119" t="s">
        <v>116</v>
      </c>
    </row>
    <row r="56" spans="1:24" s="119" customFormat="1" ht="12.75" hidden="1">
      <c r="A56" s="119">
        <v>2004</v>
      </c>
      <c r="B56" s="119">
        <v>103.48</v>
      </c>
      <c r="C56" s="119">
        <v>109.18</v>
      </c>
      <c r="D56" s="119">
        <v>9.160592343255667</v>
      </c>
      <c r="E56" s="119">
        <v>9.488486674017688</v>
      </c>
      <c r="F56" s="119">
        <v>25.246048287965092</v>
      </c>
      <c r="G56" s="119" t="s">
        <v>59</v>
      </c>
      <c r="H56" s="119">
        <v>29.560346076124873</v>
      </c>
      <c r="I56" s="119">
        <v>65.54034607612488</v>
      </c>
      <c r="J56" s="119" t="s">
        <v>73</v>
      </c>
      <c r="K56" s="119">
        <v>4.36399459396344</v>
      </c>
      <c r="M56" s="119" t="s">
        <v>68</v>
      </c>
      <c r="N56" s="119">
        <v>3.4925114869303266</v>
      </c>
      <c r="X56" s="119">
        <v>67.5</v>
      </c>
    </row>
    <row r="57" spans="1:24" s="119" customFormat="1" ht="12.75" hidden="1">
      <c r="A57" s="119">
        <v>2003</v>
      </c>
      <c r="B57" s="119">
        <v>172.27999877929688</v>
      </c>
      <c r="C57" s="119">
        <v>195.47999572753906</v>
      </c>
      <c r="D57" s="119">
        <v>9.213546752929688</v>
      </c>
      <c r="E57" s="119">
        <v>9.156745910644531</v>
      </c>
      <c r="F57" s="119">
        <v>28.74265849909047</v>
      </c>
      <c r="G57" s="119" t="s">
        <v>56</v>
      </c>
      <c r="H57" s="119">
        <v>-30.376463257580212</v>
      </c>
      <c r="I57" s="119">
        <v>74.40353552171666</v>
      </c>
      <c r="J57" s="119" t="s">
        <v>62</v>
      </c>
      <c r="K57" s="119">
        <v>1.1833657165215385</v>
      </c>
      <c r="L57" s="119">
        <v>1.694055951380113</v>
      </c>
      <c r="M57" s="119">
        <v>0.28014604967613</v>
      </c>
      <c r="N57" s="119">
        <v>0.10332182005309279</v>
      </c>
      <c r="O57" s="119">
        <v>0.04752680630268751</v>
      </c>
      <c r="P57" s="119">
        <v>0.04859719713263741</v>
      </c>
      <c r="Q57" s="119">
        <v>0.005784962931927875</v>
      </c>
      <c r="R57" s="119">
        <v>0.0015902559578185775</v>
      </c>
      <c r="S57" s="119">
        <v>0.0006236347610777412</v>
      </c>
      <c r="T57" s="119">
        <v>0.0007150913959229589</v>
      </c>
      <c r="U57" s="119">
        <v>0.00012650120703955935</v>
      </c>
      <c r="V57" s="119">
        <v>5.9005609372010346E-05</v>
      </c>
      <c r="W57" s="119">
        <v>3.89030490461239E-05</v>
      </c>
      <c r="X57" s="119">
        <v>67.5</v>
      </c>
    </row>
    <row r="58" spans="1:24" s="119" customFormat="1" ht="12.75" hidden="1">
      <c r="A58" s="119">
        <v>2002</v>
      </c>
      <c r="B58" s="119">
        <v>137.8800048828125</v>
      </c>
      <c r="C58" s="119">
        <v>137.97999572753906</v>
      </c>
      <c r="D58" s="119">
        <v>9.477158546447754</v>
      </c>
      <c r="E58" s="119">
        <v>10.263198852539062</v>
      </c>
      <c r="F58" s="119">
        <v>38.740839528549564</v>
      </c>
      <c r="G58" s="119" t="s">
        <v>57</v>
      </c>
      <c r="H58" s="119">
        <v>26.974827895223655</v>
      </c>
      <c r="I58" s="119">
        <v>97.35483277803615</v>
      </c>
      <c r="J58" s="119" t="s">
        <v>60</v>
      </c>
      <c r="K58" s="119">
        <v>0.10403056843433067</v>
      </c>
      <c r="L58" s="119">
        <v>0.009217985607533322</v>
      </c>
      <c r="M58" s="119">
        <v>-0.021453915700966542</v>
      </c>
      <c r="N58" s="119">
        <v>-0.0010692633940266897</v>
      </c>
      <c r="O58" s="119">
        <v>0.004687979425933099</v>
      </c>
      <c r="P58" s="119">
        <v>0.001054557079582401</v>
      </c>
      <c r="Q58" s="119">
        <v>-0.00029146542576153364</v>
      </c>
      <c r="R58" s="119">
        <v>-8.590912510320845E-05</v>
      </c>
      <c r="S58" s="119">
        <v>0.0001033252170292092</v>
      </c>
      <c r="T58" s="119">
        <v>7.509467666663472E-05</v>
      </c>
      <c r="U58" s="119">
        <v>3.6169879788030928E-06</v>
      </c>
      <c r="V58" s="119">
        <v>-6.773310326174147E-06</v>
      </c>
      <c r="W58" s="119">
        <v>7.730513016149637E-06</v>
      </c>
      <c r="X58" s="119">
        <v>67.5</v>
      </c>
    </row>
    <row r="59" spans="1:24" s="119" customFormat="1" ht="12.75" hidden="1">
      <c r="A59" s="119">
        <v>2001</v>
      </c>
      <c r="B59" s="119">
        <v>144.89999389648438</v>
      </c>
      <c r="C59" s="119">
        <v>158.39999389648438</v>
      </c>
      <c r="D59" s="119">
        <v>9.27718448638916</v>
      </c>
      <c r="E59" s="119">
        <v>9.810537338256836</v>
      </c>
      <c r="F59" s="119">
        <v>30.251055933967436</v>
      </c>
      <c r="G59" s="119" t="s">
        <v>58</v>
      </c>
      <c r="H59" s="119">
        <v>0.2817511719670307</v>
      </c>
      <c r="I59" s="119">
        <v>77.6817450684514</v>
      </c>
      <c r="J59" s="119" t="s">
        <v>61</v>
      </c>
      <c r="K59" s="119">
        <v>1.1787841447312415</v>
      </c>
      <c r="L59" s="119">
        <v>1.6940308719582766</v>
      </c>
      <c r="M59" s="119">
        <v>0.2793233585832673</v>
      </c>
      <c r="N59" s="119">
        <v>-0.10331628707458415</v>
      </c>
      <c r="O59" s="119">
        <v>0.047295033208944945</v>
      </c>
      <c r="P59" s="119">
        <v>0.04858575386380584</v>
      </c>
      <c r="Q59" s="119">
        <v>0.005777615773774266</v>
      </c>
      <c r="R59" s="119">
        <v>-0.001587933762346995</v>
      </c>
      <c r="S59" s="119">
        <v>0.000615015621549858</v>
      </c>
      <c r="T59" s="119">
        <v>0.0007111374649527188</v>
      </c>
      <c r="U59" s="119">
        <v>0.00012644948707063488</v>
      </c>
      <c r="V59" s="119">
        <v>-5.8615562818995585E-05</v>
      </c>
      <c r="W59" s="119">
        <v>3.812723952231872E-05</v>
      </c>
      <c r="X59" s="119">
        <v>67.5</v>
      </c>
    </row>
    <row r="60" s="119" customFormat="1" ht="12.75" hidden="1">
      <c r="A60" s="119" t="s">
        <v>122</v>
      </c>
    </row>
    <row r="61" spans="1:24" s="119" customFormat="1" ht="12.75" hidden="1">
      <c r="A61" s="119">
        <v>2004</v>
      </c>
      <c r="B61" s="119">
        <v>98.24</v>
      </c>
      <c r="C61" s="119">
        <v>111.44</v>
      </c>
      <c r="D61" s="119">
        <v>8.941933720182414</v>
      </c>
      <c r="E61" s="119">
        <v>9.376665616877355</v>
      </c>
      <c r="F61" s="119">
        <v>24.970328950282244</v>
      </c>
      <c r="G61" s="119" t="s">
        <v>59</v>
      </c>
      <c r="H61" s="119">
        <v>35.65509445936124</v>
      </c>
      <c r="I61" s="119">
        <v>66.39509445936123</v>
      </c>
      <c r="J61" s="119" t="s">
        <v>73</v>
      </c>
      <c r="K61" s="119">
        <v>5.44561950971204</v>
      </c>
      <c r="M61" s="119" t="s">
        <v>68</v>
      </c>
      <c r="N61" s="119">
        <v>4.6680499217682785</v>
      </c>
      <c r="X61" s="119">
        <v>67.5</v>
      </c>
    </row>
    <row r="62" spans="1:24" s="119" customFormat="1" ht="12.75" hidden="1">
      <c r="A62" s="119">
        <v>2003</v>
      </c>
      <c r="B62" s="119">
        <v>179.86000061035156</v>
      </c>
      <c r="C62" s="119">
        <v>178.36000061035156</v>
      </c>
      <c r="D62" s="119">
        <v>9.356260299682617</v>
      </c>
      <c r="E62" s="119">
        <v>9.785538673400879</v>
      </c>
      <c r="F62" s="119">
        <v>30.72522764436616</v>
      </c>
      <c r="G62" s="119" t="s">
        <v>56</v>
      </c>
      <c r="H62" s="119">
        <v>-34.01265282963227</v>
      </c>
      <c r="I62" s="119">
        <v>78.34734778071929</v>
      </c>
      <c r="J62" s="119" t="s">
        <v>62</v>
      </c>
      <c r="K62" s="119">
        <v>1.0237358016816165</v>
      </c>
      <c r="L62" s="119">
        <v>2.080034221019607</v>
      </c>
      <c r="M62" s="119">
        <v>0.24235587740192877</v>
      </c>
      <c r="N62" s="119">
        <v>0.08382739138179413</v>
      </c>
      <c r="O62" s="119">
        <v>0.04111563130978092</v>
      </c>
      <c r="P62" s="119">
        <v>0.05966968669420319</v>
      </c>
      <c r="Q62" s="119">
        <v>0.0050045936024143015</v>
      </c>
      <c r="R62" s="119">
        <v>0.0012901780587327967</v>
      </c>
      <c r="S62" s="119">
        <v>0.0005395432246420417</v>
      </c>
      <c r="T62" s="119">
        <v>0.0008780230587491657</v>
      </c>
      <c r="U62" s="119">
        <v>0.00010943935831645517</v>
      </c>
      <c r="V62" s="119">
        <v>4.786730191951582E-05</v>
      </c>
      <c r="W62" s="119">
        <v>3.366288920215268E-05</v>
      </c>
      <c r="X62" s="119">
        <v>67.5</v>
      </c>
    </row>
    <row r="63" spans="1:24" s="119" customFormat="1" ht="12.75" hidden="1">
      <c r="A63" s="119">
        <v>2002</v>
      </c>
      <c r="B63" s="119">
        <v>123.9800033569336</v>
      </c>
      <c r="C63" s="119">
        <v>115.37999725341797</v>
      </c>
      <c r="D63" s="119">
        <v>9.517864227294922</v>
      </c>
      <c r="E63" s="119">
        <v>10.626378059387207</v>
      </c>
      <c r="F63" s="119">
        <v>33.883487053896445</v>
      </c>
      <c r="G63" s="119" t="s">
        <v>57</v>
      </c>
      <c r="H63" s="119">
        <v>28.25477138255235</v>
      </c>
      <c r="I63" s="119">
        <v>84.73477473948594</v>
      </c>
      <c r="J63" s="119" t="s">
        <v>60</v>
      </c>
      <c r="K63" s="119">
        <v>0.2884546950638618</v>
      </c>
      <c r="L63" s="119">
        <v>0.011317969058933876</v>
      </c>
      <c r="M63" s="119">
        <v>-0.06563977261426249</v>
      </c>
      <c r="N63" s="119">
        <v>-0.000867685153968108</v>
      </c>
      <c r="O63" s="119">
        <v>0.012009116379830804</v>
      </c>
      <c r="P63" s="119">
        <v>0.0012948153280539908</v>
      </c>
      <c r="Q63" s="119">
        <v>-0.0012285265417537757</v>
      </c>
      <c r="R63" s="119">
        <v>-6.969000405790427E-05</v>
      </c>
      <c r="S63" s="119">
        <v>0.00019210015981119505</v>
      </c>
      <c r="T63" s="119">
        <v>9.22029868017839E-05</v>
      </c>
      <c r="U63" s="119">
        <v>-1.8425196264487657E-05</v>
      </c>
      <c r="V63" s="119">
        <v>-5.491536896249366E-06</v>
      </c>
      <c r="W63" s="119">
        <v>1.303518817831599E-05</v>
      </c>
      <c r="X63" s="119">
        <v>67.5</v>
      </c>
    </row>
    <row r="64" spans="1:24" s="119" customFormat="1" ht="12.75" hidden="1">
      <c r="A64" s="119">
        <v>2001</v>
      </c>
      <c r="B64" s="119">
        <v>141.1999969482422</v>
      </c>
      <c r="C64" s="119">
        <v>166.1999969482422</v>
      </c>
      <c r="D64" s="119">
        <v>9.182241439819336</v>
      </c>
      <c r="E64" s="119">
        <v>9.444023132324219</v>
      </c>
      <c r="F64" s="119">
        <v>25.155502093020658</v>
      </c>
      <c r="G64" s="119" t="s">
        <v>58</v>
      </c>
      <c r="H64" s="119">
        <v>-8.44534869003887</v>
      </c>
      <c r="I64" s="119">
        <v>65.25464825820332</v>
      </c>
      <c r="J64" s="119" t="s">
        <v>61</v>
      </c>
      <c r="K64" s="119">
        <v>0.9822570338461906</v>
      </c>
      <c r="L64" s="119">
        <v>2.0800034288887663</v>
      </c>
      <c r="M64" s="119">
        <v>0.23329764585697524</v>
      </c>
      <c r="N64" s="119">
        <v>-0.08382290061999809</v>
      </c>
      <c r="O64" s="119">
        <v>0.03932271940974475</v>
      </c>
      <c r="P64" s="119">
        <v>0.05965563647678738</v>
      </c>
      <c r="Q64" s="119">
        <v>0.004851461600541909</v>
      </c>
      <c r="R64" s="119">
        <v>-0.001288294503042661</v>
      </c>
      <c r="S64" s="119">
        <v>0.0005041868898113536</v>
      </c>
      <c r="T64" s="119">
        <v>0.0008731684264333377</v>
      </c>
      <c r="U64" s="119">
        <v>0.00010787717687876604</v>
      </c>
      <c r="V64" s="119">
        <v>-4.755125251316956E-05</v>
      </c>
      <c r="W64" s="119">
        <v>3.103665540280232E-05</v>
      </c>
      <c r="X64" s="119">
        <v>67.5</v>
      </c>
    </row>
    <row r="65" s="119" customFormat="1" ht="12.75" hidden="1">
      <c r="A65" s="119" t="s">
        <v>128</v>
      </c>
    </row>
    <row r="66" spans="1:24" s="119" customFormat="1" ht="12.75" hidden="1">
      <c r="A66" s="119">
        <v>2004</v>
      </c>
      <c r="B66" s="119">
        <v>96.86</v>
      </c>
      <c r="C66" s="119">
        <v>117.36</v>
      </c>
      <c r="D66" s="119">
        <v>8.9281265610607</v>
      </c>
      <c r="E66" s="119">
        <v>9.409526728705364</v>
      </c>
      <c r="F66" s="119">
        <v>23.823478705263067</v>
      </c>
      <c r="G66" s="119" t="s">
        <v>59</v>
      </c>
      <c r="H66" s="119">
        <v>34.07994644978688</v>
      </c>
      <c r="I66" s="119">
        <v>63.43994644978688</v>
      </c>
      <c r="J66" s="119" t="s">
        <v>73</v>
      </c>
      <c r="K66" s="119">
        <v>3.518564464597292</v>
      </c>
      <c r="M66" s="119" t="s">
        <v>68</v>
      </c>
      <c r="N66" s="119">
        <v>2.785689923146788</v>
      </c>
      <c r="X66" s="119">
        <v>67.5</v>
      </c>
    </row>
    <row r="67" spans="1:24" s="119" customFormat="1" ht="12.75" hidden="1">
      <c r="A67" s="119">
        <v>2003</v>
      </c>
      <c r="B67" s="119">
        <v>167.60000610351562</v>
      </c>
      <c r="C67" s="119">
        <v>171.1999969482422</v>
      </c>
      <c r="D67" s="119">
        <v>9.230658531188965</v>
      </c>
      <c r="E67" s="119">
        <v>9.922871589660645</v>
      </c>
      <c r="F67" s="119">
        <v>29.333966208707693</v>
      </c>
      <c r="G67" s="119" t="s">
        <v>56</v>
      </c>
      <c r="H67" s="119">
        <v>-24.32144464531136</v>
      </c>
      <c r="I67" s="119">
        <v>75.77856145820427</v>
      </c>
      <c r="J67" s="119" t="s">
        <v>62</v>
      </c>
      <c r="K67" s="119">
        <v>1.0901231945105065</v>
      </c>
      <c r="L67" s="119">
        <v>1.5017883375926981</v>
      </c>
      <c r="M67" s="119">
        <v>0.2580721495823658</v>
      </c>
      <c r="N67" s="119">
        <v>0.06650880462235112</v>
      </c>
      <c r="O67" s="119">
        <v>0.04378126817156207</v>
      </c>
      <c r="P67" s="119">
        <v>0.04308159344355914</v>
      </c>
      <c r="Q67" s="119">
        <v>0.005329140252819367</v>
      </c>
      <c r="R67" s="119">
        <v>0.0010236530320989858</v>
      </c>
      <c r="S67" s="119">
        <v>0.0005744821276070289</v>
      </c>
      <c r="T67" s="119">
        <v>0.0006339511492536477</v>
      </c>
      <c r="U67" s="119">
        <v>0.00011656291382258562</v>
      </c>
      <c r="V67" s="119">
        <v>3.7986619182650266E-05</v>
      </c>
      <c r="W67" s="119">
        <v>3.583743691149954E-05</v>
      </c>
      <c r="X67" s="119">
        <v>67.5</v>
      </c>
    </row>
    <row r="68" spans="1:24" s="119" customFormat="1" ht="12.75" hidden="1">
      <c r="A68" s="119">
        <v>2002</v>
      </c>
      <c r="B68" s="119">
        <v>150.02000427246094</v>
      </c>
      <c r="C68" s="119">
        <v>128.52000427246094</v>
      </c>
      <c r="D68" s="119">
        <v>9.44846248626709</v>
      </c>
      <c r="E68" s="119">
        <v>10.533185958862305</v>
      </c>
      <c r="F68" s="119">
        <v>37.8084701523292</v>
      </c>
      <c r="G68" s="119" t="s">
        <v>57</v>
      </c>
      <c r="H68" s="119">
        <v>12.828946356284973</v>
      </c>
      <c r="I68" s="119">
        <v>95.34895062874591</v>
      </c>
      <c r="J68" s="119" t="s">
        <v>60</v>
      </c>
      <c r="K68" s="119">
        <v>0.8201575464169537</v>
      </c>
      <c r="L68" s="119">
        <v>0.008171762696784567</v>
      </c>
      <c r="M68" s="119">
        <v>-0.19221589218192464</v>
      </c>
      <c r="N68" s="119">
        <v>-0.000688122377332644</v>
      </c>
      <c r="O68" s="119">
        <v>0.03324770580099563</v>
      </c>
      <c r="P68" s="119">
        <v>0.0009347689260273059</v>
      </c>
      <c r="Q68" s="119">
        <v>-0.00387452930007345</v>
      </c>
      <c r="R68" s="119">
        <v>-5.5263740411039665E-05</v>
      </c>
      <c r="S68" s="119">
        <v>0.00046048835316823543</v>
      </c>
      <c r="T68" s="119">
        <v>6.655751400251355E-05</v>
      </c>
      <c r="U68" s="119">
        <v>-7.816506399777299E-05</v>
      </c>
      <c r="V68" s="119">
        <v>-4.3497783564904415E-06</v>
      </c>
      <c r="W68" s="119">
        <v>2.9421682611735554E-05</v>
      </c>
      <c r="X68" s="119">
        <v>67.5</v>
      </c>
    </row>
    <row r="69" spans="1:24" s="119" customFormat="1" ht="12.75" hidden="1">
      <c r="A69" s="119">
        <v>2001</v>
      </c>
      <c r="B69" s="119">
        <v>149.0800018310547</v>
      </c>
      <c r="C69" s="119">
        <v>160.97999572753906</v>
      </c>
      <c r="D69" s="119">
        <v>9.235115051269531</v>
      </c>
      <c r="E69" s="119">
        <v>9.561059951782227</v>
      </c>
      <c r="F69" s="119">
        <v>29.46161445488943</v>
      </c>
      <c r="G69" s="119" t="s">
        <v>58</v>
      </c>
      <c r="H69" s="119">
        <v>-5.5674951429812864</v>
      </c>
      <c r="I69" s="119">
        <v>76.0125066880734</v>
      </c>
      <c r="J69" s="119" t="s">
        <v>61</v>
      </c>
      <c r="K69" s="119">
        <v>0.7181296388989344</v>
      </c>
      <c r="L69" s="119">
        <v>1.5017661046993527</v>
      </c>
      <c r="M69" s="119">
        <v>0.17220419618223506</v>
      </c>
      <c r="N69" s="119">
        <v>-0.06650524475474011</v>
      </c>
      <c r="O69" s="119">
        <v>0.028484899537837154</v>
      </c>
      <c r="P69" s="119">
        <v>0.043071451109650945</v>
      </c>
      <c r="Q69" s="119">
        <v>0.003658928605082642</v>
      </c>
      <c r="R69" s="119">
        <v>-0.0010221601876033073</v>
      </c>
      <c r="S69" s="119">
        <v>0.00034348244720262643</v>
      </c>
      <c r="T69" s="119">
        <v>0.0006304475846331921</v>
      </c>
      <c r="U69" s="119">
        <v>8.647043222417461E-05</v>
      </c>
      <c r="V69" s="119">
        <v>-3.773675483102781E-05</v>
      </c>
      <c r="W69" s="119">
        <v>2.0461829749072E-05</v>
      </c>
      <c r="X69" s="119">
        <v>67.5</v>
      </c>
    </row>
    <row r="70" s="119" customFormat="1" ht="12.75" hidden="1">
      <c r="A70" s="119" t="s">
        <v>134</v>
      </c>
    </row>
    <row r="71" spans="1:24" s="119" customFormat="1" ht="12.75" hidden="1">
      <c r="A71" s="119">
        <v>2004</v>
      </c>
      <c r="B71" s="119">
        <v>109.8</v>
      </c>
      <c r="C71" s="119">
        <v>121.3</v>
      </c>
      <c r="D71" s="119">
        <v>8.828427720140327</v>
      </c>
      <c r="E71" s="119">
        <v>9.304006960716647</v>
      </c>
      <c r="F71" s="119">
        <v>26.1086904215233</v>
      </c>
      <c r="G71" s="119" t="s">
        <v>59</v>
      </c>
      <c r="H71" s="119">
        <v>28.048687863442126</v>
      </c>
      <c r="I71" s="119">
        <v>70.34868786344212</v>
      </c>
      <c r="J71" s="119" t="s">
        <v>73</v>
      </c>
      <c r="K71" s="119">
        <v>2.790809301137024</v>
      </c>
      <c r="M71" s="119" t="s">
        <v>68</v>
      </c>
      <c r="N71" s="119">
        <v>2.354206895578335</v>
      </c>
      <c r="X71" s="119">
        <v>67.5</v>
      </c>
    </row>
    <row r="72" spans="1:24" s="119" customFormat="1" ht="12.75" hidden="1">
      <c r="A72" s="119">
        <v>2003</v>
      </c>
      <c r="B72" s="119">
        <v>169.66000366210938</v>
      </c>
      <c r="C72" s="119">
        <v>166.16000366210938</v>
      </c>
      <c r="D72" s="119">
        <v>9.189128875732422</v>
      </c>
      <c r="E72" s="119">
        <v>10.269399642944336</v>
      </c>
      <c r="F72" s="119">
        <v>30.264890493591693</v>
      </c>
      <c r="G72" s="119" t="s">
        <v>56</v>
      </c>
      <c r="H72" s="119">
        <v>-23.616452004530373</v>
      </c>
      <c r="I72" s="119">
        <v>78.543551657579</v>
      </c>
      <c r="J72" s="119" t="s">
        <v>62</v>
      </c>
      <c r="K72" s="119">
        <v>0.7871580483502213</v>
      </c>
      <c r="L72" s="119">
        <v>1.4598632153577489</v>
      </c>
      <c r="M72" s="119">
        <v>0.18634922619093294</v>
      </c>
      <c r="N72" s="119">
        <v>0.0499563029703242</v>
      </c>
      <c r="O72" s="119">
        <v>0.03161379636641692</v>
      </c>
      <c r="P72" s="119">
        <v>0.04187890669485216</v>
      </c>
      <c r="Q72" s="119">
        <v>0.0038480732703692713</v>
      </c>
      <c r="R72" s="119">
        <v>0.0007688653585722681</v>
      </c>
      <c r="S72" s="119">
        <v>0.0004148470416440323</v>
      </c>
      <c r="T72" s="119">
        <v>0.0006162447775652105</v>
      </c>
      <c r="U72" s="119">
        <v>8.416353835090094E-05</v>
      </c>
      <c r="V72" s="119">
        <v>2.8527458922305156E-05</v>
      </c>
      <c r="W72" s="119">
        <v>2.588260729602416E-05</v>
      </c>
      <c r="X72" s="119">
        <v>67.5</v>
      </c>
    </row>
    <row r="73" spans="1:24" s="119" customFormat="1" ht="12.75" hidden="1">
      <c r="A73" s="119">
        <v>2002</v>
      </c>
      <c r="B73" s="119">
        <v>142.25999450683594</v>
      </c>
      <c r="C73" s="119">
        <v>136.66000366210938</v>
      </c>
      <c r="D73" s="119">
        <v>9.41498851776123</v>
      </c>
      <c r="E73" s="119">
        <v>10.352893829345703</v>
      </c>
      <c r="F73" s="119">
        <v>35.7426906221455</v>
      </c>
      <c r="G73" s="119" t="s">
        <v>57</v>
      </c>
      <c r="H73" s="119">
        <v>15.670299902612769</v>
      </c>
      <c r="I73" s="119">
        <v>90.4302944094487</v>
      </c>
      <c r="J73" s="119" t="s">
        <v>60</v>
      </c>
      <c r="K73" s="119">
        <v>0.4785333250176734</v>
      </c>
      <c r="L73" s="119">
        <v>0.007943445946532422</v>
      </c>
      <c r="M73" s="119">
        <v>-0.11159686766058155</v>
      </c>
      <c r="N73" s="119">
        <v>-0.0005170501609832635</v>
      </c>
      <c r="O73" s="119">
        <v>0.01948796163361709</v>
      </c>
      <c r="P73" s="119">
        <v>0.0009087192630182221</v>
      </c>
      <c r="Q73" s="119">
        <v>-0.0022227747207326522</v>
      </c>
      <c r="R73" s="119">
        <v>-4.1517262799612695E-05</v>
      </c>
      <c r="S73" s="119">
        <v>0.00027719072259740863</v>
      </c>
      <c r="T73" s="119">
        <v>6.470676611498097E-05</v>
      </c>
      <c r="U73" s="119">
        <v>-4.304988565139314E-05</v>
      </c>
      <c r="V73" s="119">
        <v>-3.2683833705730914E-06</v>
      </c>
      <c r="W73" s="119">
        <v>1.7926310677727923E-05</v>
      </c>
      <c r="X73" s="119">
        <v>67.5</v>
      </c>
    </row>
    <row r="74" spans="1:24" s="119" customFormat="1" ht="12.75" hidden="1">
      <c r="A74" s="119">
        <v>2001</v>
      </c>
      <c r="B74" s="119">
        <v>160.33999633789062</v>
      </c>
      <c r="C74" s="119">
        <v>160.33999633789062</v>
      </c>
      <c r="D74" s="119">
        <v>9.26737117767334</v>
      </c>
      <c r="E74" s="119">
        <v>9.606039047241211</v>
      </c>
      <c r="F74" s="119">
        <v>33.24729159246968</v>
      </c>
      <c r="G74" s="119" t="s">
        <v>58</v>
      </c>
      <c r="H74" s="119">
        <v>-7.318414678564224</v>
      </c>
      <c r="I74" s="119">
        <v>85.5215816593264</v>
      </c>
      <c r="J74" s="119" t="s">
        <v>61</v>
      </c>
      <c r="K74" s="119">
        <v>0.624998919943114</v>
      </c>
      <c r="L74" s="119">
        <v>1.4598416041547657</v>
      </c>
      <c r="M74" s="119">
        <v>0.14923864523073818</v>
      </c>
      <c r="N74" s="119">
        <v>-0.04995362715152774</v>
      </c>
      <c r="O74" s="119">
        <v>0.024892799602775573</v>
      </c>
      <c r="P74" s="119">
        <v>0.04186904650523048</v>
      </c>
      <c r="Q74" s="119">
        <v>0.003141168641604958</v>
      </c>
      <c r="R74" s="119">
        <v>-0.0007677436137813784</v>
      </c>
      <c r="S74" s="119">
        <v>0.00030864764905427663</v>
      </c>
      <c r="T74" s="119">
        <v>0.0006128382007474215</v>
      </c>
      <c r="U74" s="119">
        <v>7.232018067694209E-05</v>
      </c>
      <c r="V74" s="119">
        <v>-2.8339611548268783E-05</v>
      </c>
      <c r="W74" s="119">
        <v>1.866967449972765E-05</v>
      </c>
      <c r="X74" s="119">
        <v>67.5</v>
      </c>
    </row>
    <row r="75" s="119" customFormat="1" ht="12.75" hidden="1">
      <c r="A75" s="119" t="s">
        <v>140</v>
      </c>
    </row>
    <row r="76" spans="1:24" s="119" customFormat="1" ht="12.75" hidden="1">
      <c r="A76" s="119">
        <v>2004</v>
      </c>
      <c r="B76" s="119">
        <v>116.28</v>
      </c>
      <c r="C76" s="119">
        <v>120.98</v>
      </c>
      <c r="D76" s="119">
        <v>8.986078689653484</v>
      </c>
      <c r="E76" s="119">
        <v>9.449019317692118</v>
      </c>
      <c r="F76" s="119">
        <v>29.591960152161114</v>
      </c>
      <c r="G76" s="119" t="s">
        <v>59</v>
      </c>
      <c r="H76" s="119">
        <v>29.57669037931784</v>
      </c>
      <c r="I76" s="119">
        <v>78.35669037931784</v>
      </c>
      <c r="J76" s="119" t="s">
        <v>73</v>
      </c>
      <c r="K76" s="119">
        <v>3.179326990457095</v>
      </c>
      <c r="M76" s="119" t="s">
        <v>68</v>
      </c>
      <c r="N76" s="119">
        <v>2.866723628674055</v>
      </c>
      <c r="X76" s="119">
        <v>67.5</v>
      </c>
    </row>
    <row r="77" spans="1:24" s="119" customFormat="1" ht="12.75" hidden="1">
      <c r="A77" s="119">
        <v>2003</v>
      </c>
      <c r="B77" s="119">
        <v>169.17999267578125</v>
      </c>
      <c r="C77" s="119">
        <v>171.3800048828125</v>
      </c>
      <c r="D77" s="119">
        <v>9.360939979553223</v>
      </c>
      <c r="E77" s="119">
        <v>9.771707534790039</v>
      </c>
      <c r="F77" s="119">
        <v>30.62655341225113</v>
      </c>
      <c r="G77" s="119" t="s">
        <v>56</v>
      </c>
      <c r="H77" s="119">
        <v>-23.658241294771997</v>
      </c>
      <c r="I77" s="119">
        <v>78.02175138100925</v>
      </c>
      <c r="J77" s="119" t="s">
        <v>62</v>
      </c>
      <c r="K77" s="119">
        <v>0.5433198714012053</v>
      </c>
      <c r="L77" s="119">
        <v>1.6918176746680575</v>
      </c>
      <c r="M77" s="119">
        <v>0.12862367638154076</v>
      </c>
      <c r="N77" s="119">
        <v>0.049995799435269474</v>
      </c>
      <c r="O77" s="119">
        <v>0.02182074672387245</v>
      </c>
      <c r="P77" s="119">
        <v>0.048532930165057546</v>
      </c>
      <c r="Q77" s="119">
        <v>0.002656027787324562</v>
      </c>
      <c r="R77" s="119">
        <v>0.0007694687080460125</v>
      </c>
      <c r="S77" s="119">
        <v>0.0002863703098394457</v>
      </c>
      <c r="T77" s="119">
        <v>0.0007141500341095867</v>
      </c>
      <c r="U77" s="119">
        <v>5.809584651996482E-05</v>
      </c>
      <c r="V77" s="119">
        <v>2.8545736658140523E-05</v>
      </c>
      <c r="W77" s="119">
        <v>1.787339178632301E-05</v>
      </c>
      <c r="X77" s="119">
        <v>67.5</v>
      </c>
    </row>
    <row r="78" spans="1:24" s="119" customFormat="1" ht="12.75" hidden="1">
      <c r="A78" s="119">
        <v>2002</v>
      </c>
      <c r="B78" s="119">
        <v>134.1999969482422</v>
      </c>
      <c r="C78" s="119">
        <v>120.9000015258789</v>
      </c>
      <c r="D78" s="119">
        <v>9.421850204467773</v>
      </c>
      <c r="E78" s="119">
        <v>10.265373229980469</v>
      </c>
      <c r="F78" s="119">
        <v>34.33578827908848</v>
      </c>
      <c r="G78" s="119" t="s">
        <v>57</v>
      </c>
      <c r="H78" s="119">
        <v>20.078145328613502</v>
      </c>
      <c r="I78" s="119">
        <v>86.77814227685569</v>
      </c>
      <c r="J78" s="119" t="s">
        <v>60</v>
      </c>
      <c r="K78" s="119">
        <v>0.36689508075756</v>
      </c>
      <c r="L78" s="119">
        <v>0.009205556979461411</v>
      </c>
      <c r="M78" s="119">
        <v>-0.08577312695155521</v>
      </c>
      <c r="N78" s="119">
        <v>-0.0005175446810995491</v>
      </c>
      <c r="O78" s="119">
        <v>0.014907435856499474</v>
      </c>
      <c r="P78" s="119">
        <v>0.0010531473592196308</v>
      </c>
      <c r="Q78" s="119">
        <v>-0.0017186303648005629</v>
      </c>
      <c r="R78" s="119">
        <v>-4.1551295242519745E-05</v>
      </c>
      <c r="S78" s="119">
        <v>0.00020930252862078513</v>
      </c>
      <c r="T78" s="119">
        <v>7.499255931469578E-05</v>
      </c>
      <c r="U78" s="119">
        <v>-3.3999728201075656E-05</v>
      </c>
      <c r="V78" s="119">
        <v>-3.2719681962499717E-06</v>
      </c>
      <c r="W78" s="119">
        <v>1.346283870103507E-05</v>
      </c>
      <c r="X78" s="119">
        <v>67.5</v>
      </c>
    </row>
    <row r="79" spans="1:24" s="119" customFormat="1" ht="12.75" hidden="1">
      <c r="A79" s="119">
        <v>2001</v>
      </c>
      <c r="B79" s="119">
        <v>155.97999572753906</v>
      </c>
      <c r="C79" s="119">
        <v>171.47999572753906</v>
      </c>
      <c r="D79" s="119">
        <v>9.09573745727539</v>
      </c>
      <c r="E79" s="119">
        <v>9.485504150390625</v>
      </c>
      <c r="F79" s="119">
        <v>28.728132621048598</v>
      </c>
      <c r="G79" s="119" t="s">
        <v>58</v>
      </c>
      <c r="H79" s="119">
        <v>-13.202346012946023</v>
      </c>
      <c r="I79" s="119">
        <v>75.27764971459304</v>
      </c>
      <c r="J79" s="119" t="s">
        <v>61</v>
      </c>
      <c r="K79" s="119">
        <v>0.40072993695920167</v>
      </c>
      <c r="L79" s="119">
        <v>1.6917926297392158</v>
      </c>
      <c r="M79" s="119">
        <v>0.09584894792774577</v>
      </c>
      <c r="N79" s="119">
        <v>-0.049993120613487985</v>
      </c>
      <c r="O79" s="119">
        <v>0.015934658570918424</v>
      </c>
      <c r="P79" s="119">
        <v>0.04852150235767769</v>
      </c>
      <c r="Q79" s="119">
        <v>0.002025041549259099</v>
      </c>
      <c r="R79" s="119">
        <v>-0.0007683460044313815</v>
      </c>
      <c r="S79" s="119">
        <v>0.00019544924116119138</v>
      </c>
      <c r="T79" s="119">
        <v>0.0007102016525369084</v>
      </c>
      <c r="U79" s="119">
        <v>4.7107811083983615E-05</v>
      </c>
      <c r="V79" s="119">
        <v>-2.8357596962342145E-05</v>
      </c>
      <c r="W79" s="119">
        <v>1.1756279515957044E-05</v>
      </c>
      <c r="X79" s="119">
        <v>67.5</v>
      </c>
    </row>
    <row r="80" s="119" customFormat="1" ht="12.75" hidden="1">
      <c r="A80" s="119" t="s">
        <v>146</v>
      </c>
    </row>
    <row r="81" spans="1:24" s="119" customFormat="1" ht="12.75" hidden="1">
      <c r="A81" s="119">
        <v>2004</v>
      </c>
      <c r="B81" s="119">
        <v>122.22</v>
      </c>
      <c r="C81" s="119">
        <v>128.02</v>
      </c>
      <c r="D81" s="119">
        <v>8.810908311736938</v>
      </c>
      <c r="E81" s="119">
        <v>9.406713244228841</v>
      </c>
      <c r="F81" s="119">
        <v>28.413176286665873</v>
      </c>
      <c r="G81" s="119" t="s">
        <v>59</v>
      </c>
      <c r="H81" s="119">
        <v>22.03029890171679</v>
      </c>
      <c r="I81" s="119">
        <v>76.75029890171679</v>
      </c>
      <c r="J81" s="119" t="s">
        <v>73</v>
      </c>
      <c r="K81" s="119">
        <v>3.5348588861247645</v>
      </c>
      <c r="M81" s="119" t="s">
        <v>68</v>
      </c>
      <c r="N81" s="119">
        <v>3.0409899338524315</v>
      </c>
      <c r="X81" s="119">
        <v>67.5</v>
      </c>
    </row>
    <row r="82" spans="1:24" s="119" customFormat="1" ht="12.75" hidden="1">
      <c r="A82" s="119">
        <v>2003</v>
      </c>
      <c r="B82" s="119">
        <v>192.97999572753906</v>
      </c>
      <c r="C82" s="119">
        <v>190.97999572753906</v>
      </c>
      <c r="D82" s="119">
        <v>8.94714641571045</v>
      </c>
      <c r="E82" s="119">
        <v>9.298362731933594</v>
      </c>
      <c r="F82" s="119">
        <v>35.77784979371393</v>
      </c>
      <c r="G82" s="119" t="s">
        <v>56</v>
      </c>
      <c r="H82" s="119">
        <v>-30.024719035492893</v>
      </c>
      <c r="I82" s="119">
        <v>95.45527669204617</v>
      </c>
      <c r="J82" s="119" t="s">
        <v>62</v>
      </c>
      <c r="K82" s="119">
        <v>0.8058442152910146</v>
      </c>
      <c r="L82" s="119">
        <v>1.686647599832451</v>
      </c>
      <c r="M82" s="119">
        <v>0.1907728060206626</v>
      </c>
      <c r="N82" s="119">
        <v>0.029910048425620277</v>
      </c>
      <c r="O82" s="119">
        <v>0.032364811891253564</v>
      </c>
      <c r="P82" s="119">
        <v>0.04838469230729683</v>
      </c>
      <c r="Q82" s="119">
        <v>0.0039394492100079895</v>
      </c>
      <c r="R82" s="119">
        <v>0.00046026841779726077</v>
      </c>
      <c r="S82" s="119">
        <v>0.0004246954510551573</v>
      </c>
      <c r="T82" s="119">
        <v>0.0007119610689523373</v>
      </c>
      <c r="U82" s="119">
        <v>8.613375889463551E-05</v>
      </c>
      <c r="V82" s="119">
        <v>1.7067093661440614E-05</v>
      </c>
      <c r="W82" s="119">
        <v>2.649081053490366E-05</v>
      </c>
      <c r="X82" s="119">
        <v>67.5</v>
      </c>
    </row>
    <row r="83" spans="1:24" s="119" customFormat="1" ht="12.75" hidden="1">
      <c r="A83" s="119">
        <v>2002</v>
      </c>
      <c r="B83" s="119">
        <v>141.5800018310547</v>
      </c>
      <c r="C83" s="119">
        <v>130.8800048828125</v>
      </c>
      <c r="D83" s="119">
        <v>9.237441062927246</v>
      </c>
      <c r="E83" s="119">
        <v>10.197067260742188</v>
      </c>
      <c r="F83" s="119">
        <v>38.39396977450945</v>
      </c>
      <c r="G83" s="119" t="s">
        <v>57</v>
      </c>
      <c r="H83" s="119">
        <v>24.92233316646974</v>
      </c>
      <c r="I83" s="119">
        <v>99.00233499752443</v>
      </c>
      <c r="J83" s="119" t="s">
        <v>60</v>
      </c>
      <c r="K83" s="119">
        <v>-0.10812859619227493</v>
      </c>
      <c r="L83" s="119">
        <v>0.009176992391064833</v>
      </c>
      <c r="M83" s="119">
        <v>0.027745358273771573</v>
      </c>
      <c r="N83" s="119">
        <v>-0.00031008577247480616</v>
      </c>
      <c r="O83" s="119">
        <v>-0.003996888611663426</v>
      </c>
      <c r="P83" s="119">
        <v>0.0010499689461046368</v>
      </c>
      <c r="Q83" s="119">
        <v>0.0006750479877446821</v>
      </c>
      <c r="R83" s="119">
        <v>-2.4881734929083835E-05</v>
      </c>
      <c r="S83" s="119">
        <v>-2.381733726575153E-05</v>
      </c>
      <c r="T83" s="119">
        <v>7.477351886933961E-05</v>
      </c>
      <c r="U83" s="119">
        <v>2.1406855479863464E-05</v>
      </c>
      <c r="V83" s="119">
        <v>-1.9604549033802218E-06</v>
      </c>
      <c r="W83" s="119">
        <v>-5.90719888158086E-07</v>
      </c>
      <c r="X83" s="119">
        <v>67.5</v>
      </c>
    </row>
    <row r="84" spans="1:24" s="119" customFormat="1" ht="12.75" hidden="1">
      <c r="A84" s="119">
        <v>2001</v>
      </c>
      <c r="B84" s="119">
        <v>158.36000061035156</v>
      </c>
      <c r="C84" s="119">
        <v>161.55999755859375</v>
      </c>
      <c r="D84" s="119">
        <v>9.091094970703125</v>
      </c>
      <c r="E84" s="119">
        <v>9.403865814208984</v>
      </c>
      <c r="F84" s="119">
        <v>31.116717332830742</v>
      </c>
      <c r="G84" s="119" t="s">
        <v>58</v>
      </c>
      <c r="H84" s="119">
        <v>-9.27364838624537</v>
      </c>
      <c r="I84" s="119">
        <v>81.5863522241062</v>
      </c>
      <c r="J84" s="119" t="s">
        <v>61</v>
      </c>
      <c r="K84" s="119">
        <v>0.7985568896474934</v>
      </c>
      <c r="L84" s="119">
        <v>1.6866226337954862</v>
      </c>
      <c r="M84" s="119">
        <v>0.18874442670250535</v>
      </c>
      <c r="N84" s="119">
        <v>-0.029908441009799534</v>
      </c>
      <c r="O84" s="119">
        <v>0.032117066026992304</v>
      </c>
      <c r="P84" s="119">
        <v>0.048373298573531294</v>
      </c>
      <c r="Q84" s="119">
        <v>0.003881181558813557</v>
      </c>
      <c r="R84" s="119">
        <v>-0.0004595953825796258</v>
      </c>
      <c r="S84" s="119">
        <v>0.00042402707530594426</v>
      </c>
      <c r="T84" s="119">
        <v>0.0007080236469071152</v>
      </c>
      <c r="U84" s="119">
        <v>8.343123491704675E-05</v>
      </c>
      <c r="V84" s="119">
        <v>-1.695412346953386E-05</v>
      </c>
      <c r="W84" s="119">
        <v>2.648422347001885E-05</v>
      </c>
      <c r="X84" s="119">
        <v>67.5</v>
      </c>
    </row>
    <row r="85" spans="1:14" s="119" customFormat="1" ht="12.75">
      <c r="A85" s="119" t="s">
        <v>152</v>
      </c>
      <c r="E85" s="120" t="s">
        <v>106</v>
      </c>
      <c r="F85" s="120">
        <f>MIN(F56:F84)</f>
        <v>23.823478705263067</v>
      </c>
      <c r="G85" s="120"/>
      <c r="H85" s="120"/>
      <c r="I85" s="121"/>
      <c r="J85" s="121" t="s">
        <v>158</v>
      </c>
      <c r="K85" s="120">
        <f>AVERAGE(K83,K78,K73,K68,K63,K58)</f>
        <v>0.3249904365830174</v>
      </c>
      <c r="L85" s="120">
        <f>AVERAGE(L83,L78,L73,L68,L63,L58)</f>
        <v>0.009172285446718406</v>
      </c>
      <c r="M85" s="121" t="s">
        <v>108</v>
      </c>
      <c r="N85" s="120" t="e">
        <f>Mittelwert(K81,K76,K71,K66,K61,K56)</f>
        <v>#NAME?</v>
      </c>
    </row>
    <row r="86" spans="5:14" s="119" customFormat="1" ht="12.75">
      <c r="E86" s="120" t="s">
        <v>107</v>
      </c>
      <c r="F86" s="120">
        <f>MAX(F56:F84)</f>
        <v>38.740839528549564</v>
      </c>
      <c r="G86" s="120"/>
      <c r="H86" s="120"/>
      <c r="I86" s="121"/>
      <c r="J86" s="121" t="s">
        <v>159</v>
      </c>
      <c r="K86" s="120">
        <f>AVERAGE(K84,K79,K74,K69,K64,K59)</f>
        <v>0.7839094273376959</v>
      </c>
      <c r="L86" s="120">
        <f>AVERAGE(L84,L79,L74,L69,L64,L59)</f>
        <v>1.6856762122059772</v>
      </c>
      <c r="M86" s="120"/>
      <c r="N86" s="120"/>
    </row>
    <row r="87" spans="5:14" s="119" customFormat="1" ht="12.75">
      <c r="E87" s="120"/>
      <c r="F87" s="120"/>
      <c r="G87" s="120"/>
      <c r="H87" s="120"/>
      <c r="I87" s="120"/>
      <c r="J87" s="121" t="s">
        <v>112</v>
      </c>
      <c r="K87" s="120">
        <f>ABS(K85/$G$33)</f>
        <v>0.20311902286438588</v>
      </c>
      <c r="L87" s="120">
        <f>ABS(L85/$H$33)</f>
        <v>0.025478570685328907</v>
      </c>
      <c r="M87" s="121" t="s">
        <v>111</v>
      </c>
      <c r="N87" s="120">
        <f>K87+L87+L88+K88</f>
        <v>1.7275483098930504</v>
      </c>
    </row>
    <row r="88" spans="5:14" s="119" customFormat="1" ht="29.25" customHeight="1">
      <c r="E88" s="120"/>
      <c r="F88" s="120"/>
      <c r="G88" s="120"/>
      <c r="H88" s="120"/>
      <c r="I88" s="120"/>
      <c r="J88" s="120"/>
      <c r="K88" s="120">
        <f>ABS(K86/$G$34)</f>
        <v>0.4454030837145999</v>
      </c>
      <c r="L88" s="120">
        <f>ABS(L86/$H$34)</f>
        <v>1.0535476326287356</v>
      </c>
      <c r="M88" s="120"/>
      <c r="N88" s="120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2004</v>
      </c>
      <c r="B91" s="101">
        <v>103.48</v>
      </c>
      <c r="C91" s="101">
        <v>109.18</v>
      </c>
      <c r="D91" s="101">
        <v>9.160592343255667</v>
      </c>
      <c r="E91" s="101">
        <v>9.488486674017688</v>
      </c>
      <c r="F91" s="101">
        <v>21.65323712624222</v>
      </c>
      <c r="G91" s="101" t="s">
        <v>59</v>
      </c>
      <c r="H91" s="101">
        <v>20.23317992958252</v>
      </c>
      <c r="I91" s="101">
        <v>56.21317992958252</v>
      </c>
      <c r="J91" s="101" t="s">
        <v>73</v>
      </c>
      <c r="K91" s="101">
        <v>4.341672294899063</v>
      </c>
      <c r="M91" s="101" t="s">
        <v>68</v>
      </c>
      <c r="N91" s="101">
        <v>2.9143072599287425</v>
      </c>
      <c r="X91" s="101">
        <v>67.5</v>
      </c>
    </row>
    <row r="92" spans="1:24" s="101" customFormat="1" ht="12.75" hidden="1">
      <c r="A92" s="101">
        <v>2003</v>
      </c>
      <c r="B92" s="101">
        <v>172.27999877929688</v>
      </c>
      <c r="C92" s="101">
        <v>195.47999572753906</v>
      </c>
      <c r="D92" s="101">
        <v>9.213546752929688</v>
      </c>
      <c r="E92" s="101">
        <v>9.156745910644531</v>
      </c>
      <c r="F92" s="101">
        <v>28.74265849909047</v>
      </c>
      <c r="G92" s="101" t="s">
        <v>56</v>
      </c>
      <c r="H92" s="101">
        <v>-30.376463257580212</v>
      </c>
      <c r="I92" s="101">
        <v>74.40353552171666</v>
      </c>
      <c r="J92" s="101" t="s">
        <v>62</v>
      </c>
      <c r="K92" s="101">
        <v>1.6235954664781516</v>
      </c>
      <c r="L92" s="101">
        <v>1.2417628919479238</v>
      </c>
      <c r="M92" s="101">
        <v>0.38436431463058984</v>
      </c>
      <c r="N92" s="101">
        <v>0.10154613449769984</v>
      </c>
      <c r="O92" s="101">
        <v>0.06520731953232563</v>
      </c>
      <c r="P92" s="101">
        <v>0.03562238944816668</v>
      </c>
      <c r="Q92" s="101">
        <v>0.007937098717260081</v>
      </c>
      <c r="R92" s="101">
        <v>0.0015629219700118953</v>
      </c>
      <c r="S92" s="101">
        <v>0.0008555781725281178</v>
      </c>
      <c r="T92" s="101">
        <v>0.0005241702660174999</v>
      </c>
      <c r="U92" s="101">
        <v>0.00017357399963970825</v>
      </c>
      <c r="V92" s="101">
        <v>5.799388490083994E-05</v>
      </c>
      <c r="W92" s="101">
        <v>5.336193504922188E-05</v>
      </c>
      <c r="X92" s="101">
        <v>67.5</v>
      </c>
    </row>
    <row r="93" spans="1:24" s="101" customFormat="1" ht="12.75" hidden="1">
      <c r="A93" s="101">
        <v>2001</v>
      </c>
      <c r="B93" s="101">
        <v>144.89999389648438</v>
      </c>
      <c r="C93" s="101">
        <v>158.39999389648438</v>
      </c>
      <c r="D93" s="101">
        <v>9.27718448638916</v>
      </c>
      <c r="E93" s="101">
        <v>9.810537338256836</v>
      </c>
      <c r="F93" s="101">
        <v>39.6861626970028</v>
      </c>
      <c r="G93" s="101" t="s">
        <v>57</v>
      </c>
      <c r="H93" s="101">
        <v>24.510180085641977</v>
      </c>
      <c r="I93" s="101">
        <v>101.91017398212635</v>
      </c>
      <c r="J93" s="101" t="s">
        <v>60</v>
      </c>
      <c r="K93" s="101">
        <v>-0.1582176821651478</v>
      </c>
      <c r="L93" s="101">
        <v>0.00675686440734956</v>
      </c>
      <c r="M93" s="101">
        <v>0.04180173431835279</v>
      </c>
      <c r="N93" s="101">
        <v>-0.001050925611229136</v>
      </c>
      <c r="O93" s="101">
        <v>-0.005654304403834993</v>
      </c>
      <c r="P93" s="101">
        <v>0.0007730050117227813</v>
      </c>
      <c r="Q93" s="101">
        <v>0.0010699913793427466</v>
      </c>
      <c r="R93" s="101">
        <v>-8.445299064572956E-05</v>
      </c>
      <c r="S93" s="101">
        <v>-1.6412819700051997E-05</v>
      </c>
      <c r="T93" s="101">
        <v>5.5048439473969035E-05</v>
      </c>
      <c r="U93" s="101">
        <v>3.692842911012841E-05</v>
      </c>
      <c r="V93" s="101">
        <v>-6.6609590562876795E-06</v>
      </c>
      <c r="W93" s="101">
        <v>7.639824245200041E-07</v>
      </c>
      <c r="X93" s="101">
        <v>67.5</v>
      </c>
    </row>
    <row r="94" spans="1:24" s="101" customFormat="1" ht="12.75" hidden="1">
      <c r="A94" s="101">
        <v>2002</v>
      </c>
      <c r="B94" s="101">
        <v>137.8800048828125</v>
      </c>
      <c r="C94" s="101">
        <v>137.97999572753906</v>
      </c>
      <c r="D94" s="101">
        <v>9.477158546447754</v>
      </c>
      <c r="E94" s="101">
        <v>10.263198852539062</v>
      </c>
      <c r="F94" s="101">
        <v>32.630268396195014</v>
      </c>
      <c r="G94" s="101" t="s">
        <v>58</v>
      </c>
      <c r="H94" s="101">
        <v>11.619104116179741</v>
      </c>
      <c r="I94" s="101">
        <v>81.99910899899224</v>
      </c>
      <c r="J94" s="101" t="s">
        <v>61</v>
      </c>
      <c r="K94" s="101">
        <v>1.6158680032164432</v>
      </c>
      <c r="L94" s="101">
        <v>1.2417445085855028</v>
      </c>
      <c r="M94" s="101">
        <v>0.38208446889322906</v>
      </c>
      <c r="N94" s="101">
        <v>-0.10154069620986754</v>
      </c>
      <c r="O94" s="101">
        <v>0.06496170689182656</v>
      </c>
      <c r="P94" s="101">
        <v>0.0356140013653157</v>
      </c>
      <c r="Q94" s="101">
        <v>0.00786464585951992</v>
      </c>
      <c r="R94" s="101">
        <v>-0.0015606385797861258</v>
      </c>
      <c r="S94" s="101">
        <v>0.0008554207319536086</v>
      </c>
      <c r="T94" s="101">
        <v>0.0005212716538316057</v>
      </c>
      <c r="U94" s="101">
        <v>0.0001696001900776755</v>
      </c>
      <c r="V94" s="101">
        <v>-5.761008861599095E-05</v>
      </c>
      <c r="W94" s="101">
        <v>5.3356465803615584E-05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2004</v>
      </c>
      <c r="B96" s="101">
        <v>98.24</v>
      </c>
      <c r="C96" s="101">
        <v>111.44</v>
      </c>
      <c r="D96" s="101">
        <v>8.941933720182414</v>
      </c>
      <c r="E96" s="101">
        <v>9.376665616877355</v>
      </c>
      <c r="F96" s="101">
        <v>16.05129801668661</v>
      </c>
      <c r="G96" s="101" t="s">
        <v>59</v>
      </c>
      <c r="H96" s="101">
        <v>11.939752042322176</v>
      </c>
      <c r="I96" s="101">
        <v>42.67975204232217</v>
      </c>
      <c r="J96" s="101" t="s">
        <v>73</v>
      </c>
      <c r="K96" s="101">
        <v>5.671096963751245</v>
      </c>
      <c r="M96" s="101" t="s">
        <v>68</v>
      </c>
      <c r="N96" s="101">
        <v>3.2935745681716493</v>
      </c>
      <c r="X96" s="101">
        <v>67.5</v>
      </c>
    </row>
    <row r="97" spans="1:24" s="101" customFormat="1" ht="12.75" hidden="1">
      <c r="A97" s="101">
        <v>2003</v>
      </c>
      <c r="B97" s="101">
        <v>179.86000061035156</v>
      </c>
      <c r="C97" s="101">
        <v>178.36000061035156</v>
      </c>
      <c r="D97" s="101">
        <v>9.356260299682617</v>
      </c>
      <c r="E97" s="101">
        <v>9.785538673400879</v>
      </c>
      <c r="F97" s="101">
        <v>30.72522764436616</v>
      </c>
      <c r="G97" s="101" t="s">
        <v>56</v>
      </c>
      <c r="H97" s="101">
        <v>-34.01265282963227</v>
      </c>
      <c r="I97" s="101">
        <v>78.34734778071929</v>
      </c>
      <c r="J97" s="101" t="s">
        <v>62</v>
      </c>
      <c r="K97" s="101">
        <v>2.1373590090304044</v>
      </c>
      <c r="L97" s="101">
        <v>0.9123737562905784</v>
      </c>
      <c r="M97" s="101">
        <v>0.5059906839720587</v>
      </c>
      <c r="N97" s="101">
        <v>0.07858212053001001</v>
      </c>
      <c r="O97" s="101">
        <v>0.08584101277479765</v>
      </c>
      <c r="P97" s="101">
        <v>0.02617332830394598</v>
      </c>
      <c r="Q97" s="101">
        <v>0.010448724218144677</v>
      </c>
      <c r="R97" s="101">
        <v>0.0012094364638780219</v>
      </c>
      <c r="S97" s="101">
        <v>0.0011262809176609387</v>
      </c>
      <c r="T97" s="101">
        <v>0.00038513325008780996</v>
      </c>
      <c r="U97" s="101">
        <v>0.0002285159640641172</v>
      </c>
      <c r="V97" s="101">
        <v>4.487812362176314E-05</v>
      </c>
      <c r="W97" s="101">
        <v>7.023926382535673E-05</v>
      </c>
      <c r="X97" s="101">
        <v>67.5</v>
      </c>
    </row>
    <row r="98" spans="1:24" s="101" customFormat="1" ht="12.75" hidden="1">
      <c r="A98" s="101">
        <v>2001</v>
      </c>
      <c r="B98" s="101">
        <v>141.1999969482422</v>
      </c>
      <c r="C98" s="101">
        <v>166.1999969482422</v>
      </c>
      <c r="D98" s="101">
        <v>9.182241439819336</v>
      </c>
      <c r="E98" s="101">
        <v>9.444023132324219</v>
      </c>
      <c r="F98" s="101">
        <v>36.67747877917718</v>
      </c>
      <c r="G98" s="101" t="s">
        <v>57</v>
      </c>
      <c r="H98" s="101">
        <v>21.44324320187036</v>
      </c>
      <c r="I98" s="101">
        <v>95.14324015011255</v>
      </c>
      <c r="J98" s="101" t="s">
        <v>60</v>
      </c>
      <c r="K98" s="101">
        <v>-0.3573291677779939</v>
      </c>
      <c r="L98" s="101">
        <v>0.004964225637861799</v>
      </c>
      <c r="M98" s="101">
        <v>0.0902577116046365</v>
      </c>
      <c r="N98" s="101">
        <v>-0.0008134936950334403</v>
      </c>
      <c r="O98" s="101">
        <v>-0.013437549532281904</v>
      </c>
      <c r="P98" s="101">
        <v>0.0005679428515198288</v>
      </c>
      <c r="Q98" s="101">
        <v>0.002133000479529597</v>
      </c>
      <c r="R98" s="101">
        <v>-6.537967493466543E-05</v>
      </c>
      <c r="S98" s="101">
        <v>-0.00010074594976957902</v>
      </c>
      <c r="T98" s="101">
        <v>4.0450063782050266E-05</v>
      </c>
      <c r="U98" s="101">
        <v>6.42130376507132E-05</v>
      </c>
      <c r="V98" s="101">
        <v>-5.157726358663919E-06</v>
      </c>
      <c r="W98" s="101">
        <v>-3.942100785334019E-06</v>
      </c>
      <c r="X98" s="101">
        <v>67.5</v>
      </c>
    </row>
    <row r="99" spans="1:24" s="101" customFormat="1" ht="12.75" hidden="1">
      <c r="A99" s="101">
        <v>2002</v>
      </c>
      <c r="B99" s="101">
        <v>123.9800033569336</v>
      </c>
      <c r="C99" s="101">
        <v>115.37999725341797</v>
      </c>
      <c r="D99" s="101">
        <v>9.517864227294922</v>
      </c>
      <c r="E99" s="101">
        <v>10.626378059387207</v>
      </c>
      <c r="F99" s="101">
        <v>30.878140814084563</v>
      </c>
      <c r="G99" s="101" t="s">
        <v>58</v>
      </c>
      <c r="H99" s="101">
        <v>20.739094609392836</v>
      </c>
      <c r="I99" s="101">
        <v>77.21909796632643</v>
      </c>
      <c r="J99" s="101" t="s">
        <v>61</v>
      </c>
      <c r="K99" s="101">
        <v>2.1072777224036034</v>
      </c>
      <c r="L99" s="101">
        <v>0.9123602510146944</v>
      </c>
      <c r="M99" s="101">
        <v>0.49787560470704534</v>
      </c>
      <c r="N99" s="101">
        <v>-0.07857790971387037</v>
      </c>
      <c r="O99" s="101">
        <v>0.08478273253894594</v>
      </c>
      <c r="P99" s="101">
        <v>0.02616716559781642</v>
      </c>
      <c r="Q99" s="101">
        <v>0.01022869232801386</v>
      </c>
      <c r="R99" s="101">
        <v>-0.0012076680248574983</v>
      </c>
      <c r="S99" s="101">
        <v>0.0011217660001498493</v>
      </c>
      <c r="T99" s="101">
        <v>0.0003830031496779467</v>
      </c>
      <c r="U99" s="101">
        <v>0.00021930853067726527</v>
      </c>
      <c r="V99" s="101">
        <v>-4.4580756371100284E-05</v>
      </c>
      <c r="W99" s="101">
        <v>7.012855355792201E-05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2004</v>
      </c>
      <c r="B101" s="101">
        <v>96.86</v>
      </c>
      <c r="C101" s="101">
        <v>117.36</v>
      </c>
      <c r="D101" s="101">
        <v>8.9281265610607</v>
      </c>
      <c r="E101" s="101">
        <v>9.409526728705364</v>
      </c>
      <c r="F101" s="101">
        <v>18.35849669771679</v>
      </c>
      <c r="G101" s="101" t="s">
        <v>59</v>
      </c>
      <c r="H101" s="101">
        <v>19.52715295572876</v>
      </c>
      <c r="I101" s="101">
        <v>48.88715295572876</v>
      </c>
      <c r="J101" s="101" t="s">
        <v>73</v>
      </c>
      <c r="K101" s="101">
        <v>2.525730335379432</v>
      </c>
      <c r="M101" s="101" t="s">
        <v>68</v>
      </c>
      <c r="N101" s="101">
        <v>1.7544356631487592</v>
      </c>
      <c r="X101" s="101">
        <v>67.5</v>
      </c>
    </row>
    <row r="102" spans="1:24" s="101" customFormat="1" ht="12.75" hidden="1">
      <c r="A102" s="101">
        <v>2003</v>
      </c>
      <c r="B102" s="101">
        <v>167.60000610351562</v>
      </c>
      <c r="C102" s="101">
        <v>171.1999969482422</v>
      </c>
      <c r="D102" s="101">
        <v>9.230658531188965</v>
      </c>
      <c r="E102" s="101">
        <v>9.922871589660645</v>
      </c>
      <c r="F102" s="101">
        <v>29.333966208707693</v>
      </c>
      <c r="G102" s="101" t="s">
        <v>56</v>
      </c>
      <c r="H102" s="101">
        <v>-24.32144464531136</v>
      </c>
      <c r="I102" s="101">
        <v>75.77856145820427</v>
      </c>
      <c r="J102" s="101" t="s">
        <v>62</v>
      </c>
      <c r="K102" s="101">
        <v>1.182431618876911</v>
      </c>
      <c r="L102" s="101">
        <v>1.0209785868145</v>
      </c>
      <c r="M102" s="101">
        <v>0.2799249367981019</v>
      </c>
      <c r="N102" s="101">
        <v>0.060684741648884905</v>
      </c>
      <c r="O102" s="101">
        <v>0.04748905058118312</v>
      </c>
      <c r="P102" s="101">
        <v>0.029288747699035646</v>
      </c>
      <c r="Q102" s="101">
        <v>0.005780440142025319</v>
      </c>
      <c r="R102" s="101">
        <v>0.000933997189599687</v>
      </c>
      <c r="S102" s="101">
        <v>0.0006231133203387966</v>
      </c>
      <c r="T102" s="101">
        <v>0.0004309831515603593</v>
      </c>
      <c r="U102" s="101">
        <v>0.00012641651364530854</v>
      </c>
      <c r="V102" s="101">
        <v>3.465841236628065E-05</v>
      </c>
      <c r="W102" s="101">
        <v>3.886539898036494E-05</v>
      </c>
      <c r="X102" s="101">
        <v>67.5</v>
      </c>
    </row>
    <row r="103" spans="1:24" s="101" customFormat="1" ht="12.75" hidden="1">
      <c r="A103" s="101">
        <v>2001</v>
      </c>
      <c r="B103" s="101">
        <v>149.0800018310547</v>
      </c>
      <c r="C103" s="101">
        <v>160.97999572753906</v>
      </c>
      <c r="D103" s="101">
        <v>9.235115051269531</v>
      </c>
      <c r="E103" s="101">
        <v>9.561059951782227</v>
      </c>
      <c r="F103" s="101">
        <v>37.17861629017959</v>
      </c>
      <c r="G103" s="101" t="s">
        <v>57</v>
      </c>
      <c r="H103" s="101">
        <v>14.342773335856904</v>
      </c>
      <c r="I103" s="101">
        <v>95.92277516691159</v>
      </c>
      <c r="J103" s="101" t="s">
        <v>60</v>
      </c>
      <c r="K103" s="101">
        <v>0.2039344663057179</v>
      </c>
      <c r="L103" s="101">
        <v>0.005555374336478898</v>
      </c>
      <c r="M103" s="101">
        <v>-0.04514138746461782</v>
      </c>
      <c r="N103" s="101">
        <v>-0.0006280524433861166</v>
      </c>
      <c r="O103" s="101">
        <v>0.008694135585167479</v>
      </c>
      <c r="P103" s="101">
        <v>0.0006355153724270446</v>
      </c>
      <c r="Q103" s="101">
        <v>-0.0007821147174755684</v>
      </c>
      <c r="R103" s="101">
        <v>-5.04587125642399E-05</v>
      </c>
      <c r="S103" s="101">
        <v>0.00015520088292147506</v>
      </c>
      <c r="T103" s="101">
        <v>4.5254697429491394E-05</v>
      </c>
      <c r="U103" s="101">
        <v>-7.147708995179005E-06</v>
      </c>
      <c r="V103" s="101">
        <v>-3.9763927201665E-06</v>
      </c>
      <c r="W103" s="101">
        <v>1.093279123785925E-05</v>
      </c>
      <c r="X103" s="101">
        <v>67.5</v>
      </c>
    </row>
    <row r="104" spans="1:24" s="101" customFormat="1" ht="12.75" hidden="1">
      <c r="A104" s="101">
        <v>2002</v>
      </c>
      <c r="B104" s="101">
        <v>150.02000427246094</v>
      </c>
      <c r="C104" s="101">
        <v>128.52000427246094</v>
      </c>
      <c r="D104" s="101">
        <v>9.44846248626709</v>
      </c>
      <c r="E104" s="101">
        <v>10.533185958862305</v>
      </c>
      <c r="F104" s="101">
        <v>35.093074078793315</v>
      </c>
      <c r="G104" s="101" t="s">
        <v>58</v>
      </c>
      <c r="H104" s="101">
        <v>5.981005534825584</v>
      </c>
      <c r="I104" s="101">
        <v>88.50100980728652</v>
      </c>
      <c r="J104" s="101" t="s">
        <v>61</v>
      </c>
      <c r="K104" s="101">
        <v>1.1647125253780328</v>
      </c>
      <c r="L104" s="101">
        <v>1.0209634726814252</v>
      </c>
      <c r="M104" s="101">
        <v>0.27626115430727965</v>
      </c>
      <c r="N104" s="101">
        <v>-0.06068149156967273</v>
      </c>
      <c r="O104" s="101">
        <v>0.0466864212756653</v>
      </c>
      <c r="P104" s="101">
        <v>0.02928185209287785</v>
      </c>
      <c r="Q104" s="101">
        <v>0.0057272842433605305</v>
      </c>
      <c r="R104" s="101">
        <v>-0.0009326331907596217</v>
      </c>
      <c r="S104" s="101">
        <v>0.0006034756796458614</v>
      </c>
      <c r="T104" s="101">
        <v>0.00042860061746276664</v>
      </c>
      <c r="U104" s="101">
        <v>0.0001262142827827133</v>
      </c>
      <c r="V104" s="101">
        <v>-3.442954906306735E-05</v>
      </c>
      <c r="W104" s="101">
        <v>3.72960227591675E-05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2004</v>
      </c>
      <c r="B106" s="101">
        <v>109.8</v>
      </c>
      <c r="C106" s="101">
        <v>121.3</v>
      </c>
      <c r="D106" s="101">
        <v>8.828427720140327</v>
      </c>
      <c r="E106" s="101">
        <v>9.304006960716647</v>
      </c>
      <c r="F106" s="101">
        <v>22.31545408719014</v>
      </c>
      <c r="G106" s="101" t="s">
        <v>59</v>
      </c>
      <c r="H106" s="101">
        <v>17.82798377725451</v>
      </c>
      <c r="I106" s="101">
        <v>60.12798377725451</v>
      </c>
      <c r="J106" s="101" t="s">
        <v>73</v>
      </c>
      <c r="K106" s="101">
        <v>2.505855243256855</v>
      </c>
      <c r="M106" s="101" t="s">
        <v>68</v>
      </c>
      <c r="N106" s="101">
        <v>1.5509197109441966</v>
      </c>
      <c r="X106" s="101">
        <v>67.5</v>
      </c>
    </row>
    <row r="107" spans="1:24" s="101" customFormat="1" ht="12.75" hidden="1">
      <c r="A107" s="101">
        <v>2003</v>
      </c>
      <c r="B107" s="101">
        <v>169.66000366210938</v>
      </c>
      <c r="C107" s="101">
        <v>166.16000366210938</v>
      </c>
      <c r="D107" s="101">
        <v>9.189128875732422</v>
      </c>
      <c r="E107" s="101">
        <v>10.269399642944336</v>
      </c>
      <c r="F107" s="101">
        <v>30.264890493591693</v>
      </c>
      <c r="G107" s="101" t="s">
        <v>56</v>
      </c>
      <c r="H107" s="101">
        <v>-23.616452004530373</v>
      </c>
      <c r="I107" s="101">
        <v>78.543551657579</v>
      </c>
      <c r="J107" s="101" t="s">
        <v>62</v>
      </c>
      <c r="K107" s="101">
        <v>1.3436293562917867</v>
      </c>
      <c r="L107" s="101">
        <v>0.7705450818200579</v>
      </c>
      <c r="M107" s="101">
        <v>0.31808644500073596</v>
      </c>
      <c r="N107" s="101">
        <v>0.04638738117641227</v>
      </c>
      <c r="O107" s="101">
        <v>0.053962933391391285</v>
      </c>
      <c r="P107" s="101">
        <v>0.02210461455383931</v>
      </c>
      <c r="Q107" s="101">
        <v>0.006568495745495372</v>
      </c>
      <c r="R107" s="101">
        <v>0.0007139350168456831</v>
      </c>
      <c r="S107" s="101">
        <v>0.0007080421946150654</v>
      </c>
      <c r="T107" s="101">
        <v>0.0003252799695472378</v>
      </c>
      <c r="U107" s="101">
        <v>0.0001436586278060813</v>
      </c>
      <c r="V107" s="101">
        <v>2.6496459435593877E-05</v>
      </c>
      <c r="W107" s="101">
        <v>4.415955337530324E-05</v>
      </c>
      <c r="X107" s="101">
        <v>67.5</v>
      </c>
    </row>
    <row r="108" spans="1:24" s="101" customFormat="1" ht="12.75" hidden="1">
      <c r="A108" s="101">
        <v>2001</v>
      </c>
      <c r="B108" s="101">
        <v>160.33999633789062</v>
      </c>
      <c r="C108" s="101">
        <v>160.33999633789062</v>
      </c>
      <c r="D108" s="101">
        <v>9.26737117767334</v>
      </c>
      <c r="E108" s="101">
        <v>9.606039047241211</v>
      </c>
      <c r="F108" s="101">
        <v>39.12832943244913</v>
      </c>
      <c r="G108" s="101" t="s">
        <v>57</v>
      </c>
      <c r="H108" s="101">
        <v>7.809303513894719</v>
      </c>
      <c r="I108" s="101">
        <v>100.64929985178534</v>
      </c>
      <c r="J108" s="101" t="s">
        <v>60</v>
      </c>
      <c r="K108" s="101">
        <v>0.3903439227098267</v>
      </c>
      <c r="L108" s="101">
        <v>0.0041926174988945715</v>
      </c>
      <c r="M108" s="101">
        <v>-0.08894304803398775</v>
      </c>
      <c r="N108" s="101">
        <v>-0.00048005437549124465</v>
      </c>
      <c r="O108" s="101">
        <v>0.016232686471815035</v>
      </c>
      <c r="P108" s="101">
        <v>0.00047957243623527836</v>
      </c>
      <c r="Q108" s="101">
        <v>-0.0016705190715679361</v>
      </c>
      <c r="R108" s="101">
        <v>-3.8566200003919604E-05</v>
      </c>
      <c r="S108" s="101">
        <v>0.0002581017145659247</v>
      </c>
      <c r="T108" s="101">
        <v>3.414867023675558E-05</v>
      </c>
      <c r="U108" s="101">
        <v>-2.542476117969009E-05</v>
      </c>
      <c r="V108" s="101">
        <v>-3.036628700195101E-06</v>
      </c>
      <c r="W108" s="101">
        <v>1.7458606311334202E-05</v>
      </c>
      <c r="X108" s="101">
        <v>67.5</v>
      </c>
    </row>
    <row r="109" spans="1:24" s="101" customFormat="1" ht="12.75" hidden="1">
      <c r="A109" s="101">
        <v>2002</v>
      </c>
      <c r="B109" s="101">
        <v>142.25999450683594</v>
      </c>
      <c r="C109" s="101">
        <v>136.66000366210938</v>
      </c>
      <c r="D109" s="101">
        <v>9.41498851776123</v>
      </c>
      <c r="E109" s="101">
        <v>10.352893829345703</v>
      </c>
      <c r="F109" s="101">
        <v>33.442175990474965</v>
      </c>
      <c r="G109" s="101" t="s">
        <v>58</v>
      </c>
      <c r="H109" s="101">
        <v>9.849915040307081</v>
      </c>
      <c r="I109" s="101">
        <v>84.60990954714302</v>
      </c>
      <c r="J109" s="101" t="s">
        <v>61</v>
      </c>
      <c r="K109" s="101">
        <v>1.2856793803637772</v>
      </c>
      <c r="L109" s="101">
        <v>0.7705336754974358</v>
      </c>
      <c r="M109" s="101">
        <v>0.30539829845568883</v>
      </c>
      <c r="N109" s="101">
        <v>-0.046384897113202046</v>
      </c>
      <c r="O109" s="101">
        <v>0.051463560604679166</v>
      </c>
      <c r="P109" s="101">
        <v>0.022099411640408167</v>
      </c>
      <c r="Q109" s="101">
        <v>0.006352519373454803</v>
      </c>
      <c r="R109" s="101">
        <v>-0.0007128925981490504</v>
      </c>
      <c r="S109" s="101">
        <v>0.0006593233306151451</v>
      </c>
      <c r="T109" s="101">
        <v>0.0003234824986142423</v>
      </c>
      <c r="U109" s="101">
        <v>0.0001413908867716796</v>
      </c>
      <c r="V109" s="101">
        <v>-2.6321877758990205E-05</v>
      </c>
      <c r="W109" s="101">
        <v>4.056184438572902E-05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2004</v>
      </c>
      <c r="B111" s="101">
        <v>116.28</v>
      </c>
      <c r="C111" s="101">
        <v>120.98</v>
      </c>
      <c r="D111" s="101">
        <v>8.986078689653484</v>
      </c>
      <c r="E111" s="101">
        <v>9.449019317692118</v>
      </c>
      <c r="F111" s="101">
        <v>20.574791871488802</v>
      </c>
      <c r="G111" s="101" t="s">
        <v>59</v>
      </c>
      <c r="H111" s="101">
        <v>5.700088105127286</v>
      </c>
      <c r="I111" s="101">
        <v>54.48008810512729</v>
      </c>
      <c r="J111" s="101" t="s">
        <v>73</v>
      </c>
      <c r="K111" s="101">
        <v>3.0555361446836913</v>
      </c>
      <c r="M111" s="101" t="s">
        <v>68</v>
      </c>
      <c r="N111" s="101">
        <v>1.6580520028269004</v>
      </c>
      <c r="X111" s="101">
        <v>67.5</v>
      </c>
    </row>
    <row r="112" spans="1:24" s="101" customFormat="1" ht="12.75" hidden="1">
      <c r="A112" s="101">
        <v>2003</v>
      </c>
      <c r="B112" s="101">
        <v>169.17999267578125</v>
      </c>
      <c r="C112" s="101">
        <v>171.3800048828125</v>
      </c>
      <c r="D112" s="101">
        <v>9.360939979553223</v>
      </c>
      <c r="E112" s="101">
        <v>9.771707534790039</v>
      </c>
      <c r="F112" s="101">
        <v>30.62655341225113</v>
      </c>
      <c r="G112" s="101" t="s">
        <v>56</v>
      </c>
      <c r="H112" s="101">
        <v>-23.658241294771997</v>
      </c>
      <c r="I112" s="101">
        <v>78.02175138100925</v>
      </c>
      <c r="J112" s="101" t="s">
        <v>62</v>
      </c>
      <c r="K112" s="101">
        <v>1.6485736997934861</v>
      </c>
      <c r="L112" s="101">
        <v>0.4226370611711764</v>
      </c>
      <c r="M112" s="101">
        <v>0.39027743137003246</v>
      </c>
      <c r="N112" s="101">
        <v>0.04696014058901431</v>
      </c>
      <c r="O112" s="101">
        <v>0.06621022449128026</v>
      </c>
      <c r="P112" s="101">
        <v>0.012124285745627777</v>
      </c>
      <c r="Q112" s="101">
        <v>0.008059257118035896</v>
      </c>
      <c r="R112" s="101">
        <v>0.0007227409379347321</v>
      </c>
      <c r="S112" s="101">
        <v>0.0008687064559978266</v>
      </c>
      <c r="T112" s="101">
        <v>0.00017841048563262937</v>
      </c>
      <c r="U112" s="101">
        <v>0.0001762648925087778</v>
      </c>
      <c r="V112" s="101">
        <v>2.6820999047371338E-05</v>
      </c>
      <c r="W112" s="101">
        <v>5.417469212162809E-05</v>
      </c>
      <c r="X112" s="101">
        <v>67.5</v>
      </c>
    </row>
    <row r="113" spans="1:24" s="101" customFormat="1" ht="12.75" hidden="1">
      <c r="A113" s="101">
        <v>2001</v>
      </c>
      <c r="B113" s="101">
        <v>155.97999572753906</v>
      </c>
      <c r="C113" s="101">
        <v>171.47999572753906</v>
      </c>
      <c r="D113" s="101">
        <v>9.09573745727539</v>
      </c>
      <c r="E113" s="101">
        <v>9.485504150390625</v>
      </c>
      <c r="F113" s="101">
        <v>38.008280653332456</v>
      </c>
      <c r="G113" s="101" t="s">
        <v>57</v>
      </c>
      <c r="H113" s="101">
        <v>11.114853510213777</v>
      </c>
      <c r="I113" s="101">
        <v>99.59484923775284</v>
      </c>
      <c r="J113" s="101" t="s">
        <v>60</v>
      </c>
      <c r="K113" s="101">
        <v>-0.20189964476749117</v>
      </c>
      <c r="L113" s="101">
        <v>0.0022994463209609407</v>
      </c>
      <c r="M113" s="101">
        <v>0.05219647507477346</v>
      </c>
      <c r="N113" s="101">
        <v>-0.0004861572497370109</v>
      </c>
      <c r="O113" s="101">
        <v>-0.007399542126516435</v>
      </c>
      <c r="P113" s="101">
        <v>0.0002630586165118682</v>
      </c>
      <c r="Q113" s="101">
        <v>0.001287090476571333</v>
      </c>
      <c r="R113" s="101">
        <v>-3.907629613255327E-05</v>
      </c>
      <c r="S113" s="101">
        <v>-3.8549341144681026E-05</v>
      </c>
      <c r="T113" s="101">
        <v>1.873714199818444E-05</v>
      </c>
      <c r="U113" s="101">
        <v>4.184349942335209E-05</v>
      </c>
      <c r="V113" s="101">
        <v>-3.08230982716186E-06</v>
      </c>
      <c r="W113" s="101">
        <v>-5.976259649805578E-07</v>
      </c>
      <c r="X113" s="101">
        <v>67.5</v>
      </c>
    </row>
    <row r="114" spans="1:24" s="101" customFormat="1" ht="12.75" hidden="1">
      <c r="A114" s="101">
        <v>2002</v>
      </c>
      <c r="B114" s="101">
        <v>134.1999969482422</v>
      </c>
      <c r="C114" s="101">
        <v>120.9000015258789</v>
      </c>
      <c r="D114" s="101">
        <v>9.421850204467773</v>
      </c>
      <c r="E114" s="101">
        <v>10.265373229980469</v>
      </c>
      <c r="F114" s="101">
        <v>33.854020930995596</v>
      </c>
      <c r="G114" s="101" t="s">
        <v>58</v>
      </c>
      <c r="H114" s="101">
        <v>18.86055640543711</v>
      </c>
      <c r="I114" s="101">
        <v>85.5605533536793</v>
      </c>
      <c r="J114" s="101" t="s">
        <v>61</v>
      </c>
      <c r="K114" s="101">
        <v>1.6361637378616922</v>
      </c>
      <c r="L114" s="101">
        <v>0.422630805812858</v>
      </c>
      <c r="M114" s="101">
        <v>0.38677125206840146</v>
      </c>
      <c r="N114" s="101">
        <v>-0.046957624037727005</v>
      </c>
      <c r="O114" s="101">
        <v>0.06579544515772834</v>
      </c>
      <c r="P114" s="101">
        <v>0.012121431640112144</v>
      </c>
      <c r="Q114" s="101">
        <v>0.007955816953634091</v>
      </c>
      <c r="R114" s="101">
        <v>-0.0007216837994907031</v>
      </c>
      <c r="S114" s="101">
        <v>0.0008678507100818751</v>
      </c>
      <c r="T114" s="101">
        <v>0.0001774238453348662</v>
      </c>
      <c r="U114" s="101">
        <v>0.00017122626517896992</v>
      </c>
      <c r="V114" s="101">
        <v>-2.664329852004957E-05</v>
      </c>
      <c r="W114" s="101">
        <v>5.4171395677785276E-05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2004</v>
      </c>
      <c r="B116" s="101">
        <v>122.22</v>
      </c>
      <c r="C116" s="101">
        <v>128.02</v>
      </c>
      <c r="D116" s="101">
        <v>8.810908311736938</v>
      </c>
      <c r="E116" s="101">
        <v>9.406713244228841</v>
      </c>
      <c r="F116" s="101">
        <v>23.450699473582905</v>
      </c>
      <c r="G116" s="101" t="s">
        <v>59</v>
      </c>
      <c r="H116" s="101">
        <v>8.625547005826235</v>
      </c>
      <c r="I116" s="101">
        <v>63.34554700582623</v>
      </c>
      <c r="J116" s="101" t="s">
        <v>73</v>
      </c>
      <c r="K116" s="101">
        <v>3.5065559445213124</v>
      </c>
      <c r="M116" s="101" t="s">
        <v>68</v>
      </c>
      <c r="N116" s="101">
        <v>2.1490078139251003</v>
      </c>
      <c r="X116" s="101">
        <v>67.5</v>
      </c>
    </row>
    <row r="117" spans="1:24" s="101" customFormat="1" ht="12.75" hidden="1">
      <c r="A117" s="101">
        <v>2003</v>
      </c>
      <c r="B117" s="101">
        <v>192.97999572753906</v>
      </c>
      <c r="C117" s="101">
        <v>190.97999572753906</v>
      </c>
      <c r="D117" s="101">
        <v>8.94714641571045</v>
      </c>
      <c r="E117" s="101">
        <v>9.298362731933594</v>
      </c>
      <c r="F117" s="101">
        <v>35.77784979371393</v>
      </c>
      <c r="G117" s="101" t="s">
        <v>56</v>
      </c>
      <c r="H117" s="101">
        <v>-30.024719035492893</v>
      </c>
      <c r="I117" s="101">
        <v>95.45527669204617</v>
      </c>
      <c r="J117" s="101" t="s">
        <v>62</v>
      </c>
      <c r="K117" s="101">
        <v>1.602868097974954</v>
      </c>
      <c r="L117" s="101">
        <v>0.8875985975715579</v>
      </c>
      <c r="M117" s="101">
        <v>0.3794571674778753</v>
      </c>
      <c r="N117" s="101">
        <v>0.026379824597672467</v>
      </c>
      <c r="O117" s="101">
        <v>0.06437471006553744</v>
      </c>
      <c r="P117" s="101">
        <v>0.025462583138392066</v>
      </c>
      <c r="Q117" s="101">
        <v>0.007835823319653996</v>
      </c>
      <c r="R117" s="101">
        <v>0.00040593165589380845</v>
      </c>
      <c r="S117" s="101">
        <v>0.000844638620460395</v>
      </c>
      <c r="T117" s="101">
        <v>0.00037467475850641764</v>
      </c>
      <c r="U117" s="101">
        <v>0.00017137030176975603</v>
      </c>
      <c r="V117" s="101">
        <v>1.5057962989751497E-05</v>
      </c>
      <c r="W117" s="101">
        <v>5.267379388743203E-05</v>
      </c>
      <c r="X117" s="101">
        <v>67.5</v>
      </c>
    </row>
    <row r="118" spans="1:24" s="101" customFormat="1" ht="12.75" hidden="1">
      <c r="A118" s="101">
        <v>2001</v>
      </c>
      <c r="B118" s="101">
        <v>158.36000061035156</v>
      </c>
      <c r="C118" s="101">
        <v>161.55999755859375</v>
      </c>
      <c r="D118" s="101">
        <v>9.091094970703125</v>
      </c>
      <c r="E118" s="101">
        <v>9.403865814208984</v>
      </c>
      <c r="F118" s="101">
        <v>41.306968438913664</v>
      </c>
      <c r="G118" s="101" t="s">
        <v>57</v>
      </c>
      <c r="H118" s="101">
        <v>17.444639635601575</v>
      </c>
      <c r="I118" s="101">
        <v>108.30464024595314</v>
      </c>
      <c r="J118" s="101" t="s">
        <v>60</v>
      </c>
      <c r="K118" s="101">
        <v>-0.33310415355624956</v>
      </c>
      <c r="L118" s="101">
        <v>0.004829062115032769</v>
      </c>
      <c r="M118" s="101">
        <v>0.08307163070603593</v>
      </c>
      <c r="N118" s="101">
        <v>-0.00027352634833802423</v>
      </c>
      <c r="O118" s="101">
        <v>-0.012698325765723528</v>
      </c>
      <c r="P118" s="101">
        <v>0.0005525257763164602</v>
      </c>
      <c r="Q118" s="101">
        <v>0.0019154902462734829</v>
      </c>
      <c r="R118" s="101">
        <v>-2.197117781784861E-05</v>
      </c>
      <c r="S118" s="101">
        <v>-0.00011028026699203752</v>
      </c>
      <c r="T118" s="101">
        <v>3.935354069863183E-05</v>
      </c>
      <c r="U118" s="101">
        <v>5.491463441019984E-05</v>
      </c>
      <c r="V118" s="101">
        <v>-1.7331646000025948E-06</v>
      </c>
      <c r="W118" s="101">
        <v>-5.127680636903084E-06</v>
      </c>
      <c r="X118" s="101">
        <v>67.5</v>
      </c>
    </row>
    <row r="119" spans="1:24" s="101" customFormat="1" ht="12.75" hidden="1">
      <c r="A119" s="101">
        <v>2002</v>
      </c>
      <c r="B119" s="101">
        <v>141.5800018310547</v>
      </c>
      <c r="C119" s="101">
        <v>130.8800048828125</v>
      </c>
      <c r="D119" s="101">
        <v>9.237441062927246</v>
      </c>
      <c r="E119" s="101">
        <v>10.197067260742188</v>
      </c>
      <c r="F119" s="101">
        <v>32.88048457515519</v>
      </c>
      <c r="G119" s="101" t="s">
        <v>58</v>
      </c>
      <c r="H119" s="101">
        <v>10.705311276934282</v>
      </c>
      <c r="I119" s="101">
        <v>84.78531310798897</v>
      </c>
      <c r="J119" s="101" t="s">
        <v>61</v>
      </c>
      <c r="K119" s="101">
        <v>1.5678736436299392</v>
      </c>
      <c r="L119" s="101">
        <v>0.8875854609952134</v>
      </c>
      <c r="M119" s="101">
        <v>0.37025240866491643</v>
      </c>
      <c r="N119" s="101">
        <v>-0.026378406493583535</v>
      </c>
      <c r="O119" s="101">
        <v>0.06310987100897585</v>
      </c>
      <c r="P119" s="101">
        <v>0.025456587661075745</v>
      </c>
      <c r="Q119" s="101">
        <v>0.007598093459103049</v>
      </c>
      <c r="R119" s="101">
        <v>-0.0004053366213432803</v>
      </c>
      <c r="S119" s="101">
        <v>0.0008374083005830572</v>
      </c>
      <c r="T119" s="101">
        <v>0.0003726022993706876</v>
      </c>
      <c r="U119" s="101">
        <v>0.00016233349394456875</v>
      </c>
      <c r="V119" s="101">
        <v>-1.495788721277252E-05</v>
      </c>
      <c r="W119" s="101">
        <v>5.2423615420739546E-05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16.05129801668661</v>
      </c>
      <c r="G120" s="102"/>
      <c r="H120" s="102"/>
      <c r="I120" s="115"/>
      <c r="J120" s="115" t="s">
        <v>158</v>
      </c>
      <c r="K120" s="102">
        <f>AVERAGE(K118,K113,K108,K103,K98,K93)</f>
        <v>-0.07604537654188966</v>
      </c>
      <c r="L120" s="102">
        <f>AVERAGE(L118,L113,L108,L103,L98,L93)</f>
        <v>0.00476626505276309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41.306968438913664</v>
      </c>
      <c r="G121" s="102"/>
      <c r="H121" s="102"/>
      <c r="I121" s="115"/>
      <c r="J121" s="115" t="s">
        <v>159</v>
      </c>
      <c r="K121" s="102">
        <f>AVERAGE(K119,K114,K109,K104,K99,K94)</f>
        <v>1.5629291688089146</v>
      </c>
      <c r="L121" s="102">
        <f>AVERAGE(L119,L114,L109,L104,L99,L94)</f>
        <v>0.8759696957645217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0.04752836033868103</v>
      </c>
      <c r="L122" s="102">
        <f>ABS(L120/$H$33)</f>
        <v>0.01323962514656414</v>
      </c>
      <c r="M122" s="115" t="s">
        <v>111</v>
      </c>
      <c r="N122" s="102">
        <f>K122+L122+L123+K123</f>
        <v>1.4962769821613182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0.888027936823247</v>
      </c>
      <c r="L123" s="102">
        <f>ABS(L121/$H$34)</f>
        <v>0.547481059852826</v>
      </c>
      <c r="M123" s="102"/>
      <c r="N123" s="102"/>
    </row>
    <row r="124" s="101" customFormat="1" ht="12.75"/>
    <row r="125" s="119" customFormat="1" ht="12.75" hidden="1">
      <c r="A125" s="119" t="s">
        <v>118</v>
      </c>
    </row>
    <row r="126" spans="1:24" s="119" customFormat="1" ht="12.75" hidden="1">
      <c r="A126" s="119">
        <v>2004</v>
      </c>
      <c r="B126" s="119">
        <v>103.48</v>
      </c>
      <c r="C126" s="119">
        <v>109.18</v>
      </c>
      <c r="D126" s="119">
        <v>9.160592343255667</v>
      </c>
      <c r="E126" s="119">
        <v>9.488486674017688</v>
      </c>
      <c r="F126" s="119">
        <v>25.246048287965092</v>
      </c>
      <c r="G126" s="119" t="s">
        <v>59</v>
      </c>
      <c r="H126" s="119">
        <v>29.560346076124873</v>
      </c>
      <c r="I126" s="119">
        <v>65.54034607612488</v>
      </c>
      <c r="J126" s="119" t="s">
        <v>73</v>
      </c>
      <c r="K126" s="119">
        <v>5.134920232391829</v>
      </c>
      <c r="M126" s="119" t="s">
        <v>68</v>
      </c>
      <c r="N126" s="119">
        <v>2.676138357122444</v>
      </c>
      <c r="X126" s="119">
        <v>67.5</v>
      </c>
    </row>
    <row r="127" spans="1:24" s="119" customFormat="1" ht="12.75" hidden="1">
      <c r="A127" s="119">
        <v>2002</v>
      </c>
      <c r="B127" s="119">
        <v>137.8800048828125</v>
      </c>
      <c r="C127" s="119">
        <v>137.97999572753906</v>
      </c>
      <c r="D127" s="119">
        <v>9.477158546447754</v>
      </c>
      <c r="E127" s="119">
        <v>10.263198852539062</v>
      </c>
      <c r="F127" s="119">
        <v>22.32302684138348</v>
      </c>
      <c r="G127" s="119" t="s">
        <v>56</v>
      </c>
      <c r="H127" s="119">
        <v>-14.282755270011805</v>
      </c>
      <c r="I127" s="119">
        <v>56.097249612800695</v>
      </c>
      <c r="J127" s="119" t="s">
        <v>62</v>
      </c>
      <c r="K127" s="119">
        <v>2.1969190463900725</v>
      </c>
      <c r="L127" s="119">
        <v>0.13626461086512945</v>
      </c>
      <c r="M127" s="119">
        <v>0.5200916634967996</v>
      </c>
      <c r="N127" s="119">
        <v>0.10716282380331404</v>
      </c>
      <c r="O127" s="119">
        <v>0.0882322448722482</v>
      </c>
      <c r="P127" s="119">
        <v>0.00390903680285836</v>
      </c>
      <c r="Q127" s="119">
        <v>0.010739862690262695</v>
      </c>
      <c r="R127" s="119">
        <v>0.0016494799725744465</v>
      </c>
      <c r="S127" s="119">
        <v>0.0011576238378966045</v>
      </c>
      <c r="T127" s="119">
        <v>5.757263226719939E-05</v>
      </c>
      <c r="U127" s="119">
        <v>0.00023489239162929816</v>
      </c>
      <c r="V127" s="119">
        <v>6.12356033141048E-05</v>
      </c>
      <c r="W127" s="119">
        <v>7.21891127639099E-05</v>
      </c>
      <c r="X127" s="119">
        <v>67.5</v>
      </c>
    </row>
    <row r="128" spans="1:24" s="119" customFormat="1" ht="12.75" hidden="1">
      <c r="A128" s="119">
        <v>2003</v>
      </c>
      <c r="B128" s="119">
        <v>172.27999877929688</v>
      </c>
      <c r="C128" s="119">
        <v>195.47999572753906</v>
      </c>
      <c r="D128" s="119">
        <v>9.213546752929688</v>
      </c>
      <c r="E128" s="119">
        <v>9.156745910644531</v>
      </c>
      <c r="F128" s="119">
        <v>35.700809681568415</v>
      </c>
      <c r="G128" s="119" t="s">
        <v>57</v>
      </c>
      <c r="H128" s="119">
        <v>-12.364522967249911</v>
      </c>
      <c r="I128" s="119">
        <v>92.41547581204696</v>
      </c>
      <c r="J128" s="119" t="s">
        <v>60</v>
      </c>
      <c r="K128" s="119">
        <v>1.618311153557394</v>
      </c>
      <c r="L128" s="119">
        <v>0.0007423211954742415</v>
      </c>
      <c r="M128" s="119">
        <v>-0.37909036233430654</v>
      </c>
      <c r="N128" s="119">
        <v>-0.0011078887637322398</v>
      </c>
      <c r="O128" s="119">
        <v>0.06563390637774857</v>
      </c>
      <c r="P128" s="119">
        <v>8.454343359339863E-05</v>
      </c>
      <c r="Q128" s="119">
        <v>-0.007632511619834237</v>
      </c>
      <c r="R128" s="119">
        <v>-8.903878678398163E-05</v>
      </c>
      <c r="S128" s="119">
        <v>0.0009113927724785636</v>
      </c>
      <c r="T128" s="119">
        <v>6.001223214589834E-06</v>
      </c>
      <c r="U128" s="119">
        <v>-0.00015330936980801474</v>
      </c>
      <c r="V128" s="119">
        <v>-7.008861044164653E-06</v>
      </c>
      <c r="W128" s="119">
        <v>5.8278593944865946E-05</v>
      </c>
      <c r="X128" s="119">
        <v>67.5</v>
      </c>
    </row>
    <row r="129" spans="1:24" s="119" customFormat="1" ht="12.75" hidden="1">
      <c r="A129" s="119">
        <v>2001</v>
      </c>
      <c r="B129" s="119">
        <v>144.89999389648438</v>
      </c>
      <c r="C129" s="119">
        <v>158.39999389648438</v>
      </c>
      <c r="D129" s="119">
        <v>9.27718448638916</v>
      </c>
      <c r="E129" s="119">
        <v>9.810537338256836</v>
      </c>
      <c r="F129" s="119">
        <v>39.6861626970028</v>
      </c>
      <c r="G129" s="119" t="s">
        <v>58</v>
      </c>
      <c r="H129" s="119">
        <v>24.510180085641977</v>
      </c>
      <c r="I129" s="119">
        <v>101.91017398212635</v>
      </c>
      <c r="J129" s="119" t="s">
        <v>61</v>
      </c>
      <c r="K129" s="119">
        <v>1.4857733025812525</v>
      </c>
      <c r="L129" s="119">
        <v>0.1362625888990368</v>
      </c>
      <c r="M129" s="119">
        <v>0.35606998697462894</v>
      </c>
      <c r="N129" s="119">
        <v>-0.10715709676912363</v>
      </c>
      <c r="O129" s="119">
        <v>0.058967104124192024</v>
      </c>
      <c r="P129" s="119">
        <v>0.0039081224563640975</v>
      </c>
      <c r="Q129" s="119">
        <v>0.007555753898770924</v>
      </c>
      <c r="R129" s="119">
        <v>-0.0016470750664047565</v>
      </c>
      <c r="S129" s="119">
        <v>0.0007137619801728732</v>
      </c>
      <c r="T129" s="119">
        <v>5.725900196565459E-05</v>
      </c>
      <c r="U129" s="119">
        <v>0.00017796256003553375</v>
      </c>
      <c r="V129" s="119">
        <v>-6.0833173352259E-05</v>
      </c>
      <c r="W129" s="119">
        <v>4.2601332014972645E-05</v>
      </c>
      <c r="X129" s="119">
        <v>67.5</v>
      </c>
    </row>
    <row r="130" s="119" customFormat="1" ht="12.75" hidden="1">
      <c r="A130" s="119" t="s">
        <v>124</v>
      </c>
    </row>
    <row r="131" spans="1:24" s="119" customFormat="1" ht="12.75" hidden="1">
      <c r="A131" s="119">
        <v>2004</v>
      </c>
      <c r="B131" s="119">
        <v>98.24</v>
      </c>
      <c r="C131" s="119">
        <v>111.44</v>
      </c>
      <c r="D131" s="119">
        <v>8.941933720182414</v>
      </c>
      <c r="E131" s="119">
        <v>9.376665616877355</v>
      </c>
      <c r="F131" s="119">
        <v>24.970328950282244</v>
      </c>
      <c r="G131" s="119" t="s">
        <v>59</v>
      </c>
      <c r="H131" s="119">
        <v>35.65509445936124</v>
      </c>
      <c r="I131" s="119">
        <v>66.39509445936123</v>
      </c>
      <c r="J131" s="119" t="s">
        <v>73</v>
      </c>
      <c r="K131" s="119">
        <v>7.406457121369941</v>
      </c>
      <c r="M131" s="119" t="s">
        <v>68</v>
      </c>
      <c r="N131" s="119">
        <v>3.844493117858035</v>
      </c>
      <c r="X131" s="119">
        <v>67.5</v>
      </c>
    </row>
    <row r="132" spans="1:24" s="119" customFormat="1" ht="12.75" hidden="1">
      <c r="A132" s="119">
        <v>2002</v>
      </c>
      <c r="B132" s="119">
        <v>123.9800033569336</v>
      </c>
      <c r="C132" s="119">
        <v>115.37999725341797</v>
      </c>
      <c r="D132" s="119">
        <v>9.517864227294922</v>
      </c>
      <c r="E132" s="119">
        <v>10.626378059387207</v>
      </c>
      <c r="F132" s="119">
        <v>19.933073287297788</v>
      </c>
      <c r="G132" s="119" t="s">
        <v>56</v>
      </c>
      <c r="H132" s="119">
        <v>-6.631991191650485</v>
      </c>
      <c r="I132" s="119">
        <v>49.848012165283116</v>
      </c>
      <c r="J132" s="119" t="s">
        <v>62</v>
      </c>
      <c r="K132" s="119">
        <v>2.6421060269090924</v>
      </c>
      <c r="L132" s="119">
        <v>0.12116134029882522</v>
      </c>
      <c r="M132" s="119">
        <v>0.6254834701408423</v>
      </c>
      <c r="N132" s="119">
        <v>0.09154582302266792</v>
      </c>
      <c r="O132" s="119">
        <v>0.10611154057135373</v>
      </c>
      <c r="P132" s="119">
        <v>0.0034757678606777273</v>
      </c>
      <c r="Q132" s="119">
        <v>0.012916188181936175</v>
      </c>
      <c r="R132" s="119">
        <v>0.0014091426020045779</v>
      </c>
      <c r="S132" s="119">
        <v>0.0013921715814246588</v>
      </c>
      <c r="T132" s="119">
        <v>5.107122681742013E-05</v>
      </c>
      <c r="U132" s="119">
        <v>0.00028248386058302556</v>
      </c>
      <c r="V132" s="119">
        <v>5.2326302685403685E-05</v>
      </c>
      <c r="W132" s="119">
        <v>8.680685281715456E-05</v>
      </c>
      <c r="X132" s="119">
        <v>67.5</v>
      </c>
    </row>
    <row r="133" spans="1:24" s="119" customFormat="1" ht="12.75" hidden="1">
      <c r="A133" s="119">
        <v>2003</v>
      </c>
      <c r="B133" s="119">
        <v>179.86000061035156</v>
      </c>
      <c r="C133" s="119">
        <v>178.36000061035156</v>
      </c>
      <c r="D133" s="119">
        <v>9.356260299682617</v>
      </c>
      <c r="E133" s="119">
        <v>9.785538673400879</v>
      </c>
      <c r="F133" s="119">
        <v>33.459858361441164</v>
      </c>
      <c r="G133" s="119" t="s">
        <v>57</v>
      </c>
      <c r="H133" s="119">
        <v>-27.03952096801045</v>
      </c>
      <c r="I133" s="119">
        <v>85.32047964234111</v>
      </c>
      <c r="J133" s="119" t="s">
        <v>60</v>
      </c>
      <c r="K133" s="119">
        <v>2.4155495789001655</v>
      </c>
      <c r="L133" s="119">
        <v>-0.0006582017063853205</v>
      </c>
      <c r="M133" s="119">
        <v>-0.5689311326585207</v>
      </c>
      <c r="N133" s="119">
        <v>-0.0009459007311147182</v>
      </c>
      <c r="O133" s="119">
        <v>0.0974706627000651</v>
      </c>
      <c r="P133" s="119">
        <v>-7.581377718276262E-05</v>
      </c>
      <c r="Q133" s="119">
        <v>-0.011603480294394966</v>
      </c>
      <c r="R133" s="119">
        <v>-7.601180131822545E-05</v>
      </c>
      <c r="S133" s="119">
        <v>0.001313034925977004</v>
      </c>
      <c r="T133" s="119">
        <v>-5.427001643529477E-06</v>
      </c>
      <c r="U133" s="119">
        <v>-0.00024313909205822998</v>
      </c>
      <c r="V133" s="119">
        <v>-5.9747966993979225E-06</v>
      </c>
      <c r="W133" s="119">
        <v>8.278403072160308E-05</v>
      </c>
      <c r="X133" s="119">
        <v>67.5</v>
      </c>
    </row>
    <row r="134" spans="1:24" s="119" customFormat="1" ht="12.75" hidden="1">
      <c r="A134" s="119">
        <v>2001</v>
      </c>
      <c r="B134" s="119">
        <v>141.1999969482422</v>
      </c>
      <c r="C134" s="119">
        <v>166.1999969482422</v>
      </c>
      <c r="D134" s="119">
        <v>9.182241439819336</v>
      </c>
      <c r="E134" s="119">
        <v>9.444023132324219</v>
      </c>
      <c r="F134" s="119">
        <v>36.67747877917718</v>
      </c>
      <c r="G134" s="119" t="s">
        <v>58</v>
      </c>
      <c r="H134" s="119">
        <v>21.44324320187036</v>
      </c>
      <c r="I134" s="119">
        <v>95.14324015011255</v>
      </c>
      <c r="J134" s="119" t="s">
        <v>61</v>
      </c>
      <c r="K134" s="119">
        <v>1.0704412591565138</v>
      </c>
      <c r="L134" s="119">
        <v>-0.12115955246500971</v>
      </c>
      <c r="M134" s="119">
        <v>0.2598979371047848</v>
      </c>
      <c r="N134" s="119">
        <v>-0.09154093611442103</v>
      </c>
      <c r="O134" s="119">
        <v>0.04194197128457588</v>
      </c>
      <c r="P134" s="119">
        <v>-0.0034749409336720396</v>
      </c>
      <c r="Q134" s="119">
        <v>0.005673373089157403</v>
      </c>
      <c r="R134" s="119">
        <v>-0.001407090998778896</v>
      </c>
      <c r="S134" s="119">
        <v>0.00046268887526176687</v>
      </c>
      <c r="T134" s="119">
        <v>-5.0782062401969276E-05</v>
      </c>
      <c r="U134" s="119">
        <v>0.0001438072091481849</v>
      </c>
      <c r="V134" s="119">
        <v>-5.1984072148354716E-05</v>
      </c>
      <c r="W134" s="119">
        <v>2.611960860165815E-05</v>
      </c>
      <c r="X134" s="119">
        <v>67.5</v>
      </c>
    </row>
    <row r="135" s="119" customFormat="1" ht="12.75" hidden="1">
      <c r="A135" s="119" t="s">
        <v>130</v>
      </c>
    </row>
    <row r="136" spans="1:24" s="119" customFormat="1" ht="12.75" hidden="1">
      <c r="A136" s="119">
        <v>2004</v>
      </c>
      <c r="B136" s="119">
        <v>96.86</v>
      </c>
      <c r="C136" s="119">
        <v>117.36</v>
      </c>
      <c r="D136" s="119">
        <v>8.9281265610607</v>
      </c>
      <c r="E136" s="119">
        <v>9.409526728705364</v>
      </c>
      <c r="F136" s="119">
        <v>23.823478705263067</v>
      </c>
      <c r="G136" s="119" t="s">
        <v>59</v>
      </c>
      <c r="H136" s="119">
        <v>34.07994644978688</v>
      </c>
      <c r="I136" s="119">
        <v>63.43994644978688</v>
      </c>
      <c r="J136" s="119" t="s">
        <v>73</v>
      </c>
      <c r="K136" s="119">
        <v>5.312681169758641</v>
      </c>
      <c r="M136" s="119" t="s">
        <v>68</v>
      </c>
      <c r="N136" s="119">
        <v>2.8305980113115443</v>
      </c>
      <c r="X136" s="119">
        <v>67.5</v>
      </c>
    </row>
    <row r="137" spans="1:24" s="119" customFormat="1" ht="12.75" hidden="1">
      <c r="A137" s="119">
        <v>2002</v>
      </c>
      <c r="B137" s="119">
        <v>150.02000427246094</v>
      </c>
      <c r="C137" s="119">
        <v>128.52000427246094</v>
      </c>
      <c r="D137" s="119">
        <v>9.44846248626709</v>
      </c>
      <c r="E137" s="119">
        <v>10.533185958862305</v>
      </c>
      <c r="F137" s="119">
        <v>26.2099580647902</v>
      </c>
      <c r="G137" s="119" t="s">
        <v>56</v>
      </c>
      <c r="H137" s="119">
        <v>-16.421270643927073</v>
      </c>
      <c r="I137" s="119">
        <v>66.09873362853386</v>
      </c>
      <c r="J137" s="119" t="s">
        <v>62</v>
      </c>
      <c r="K137" s="119">
        <v>2.200756455203831</v>
      </c>
      <c r="L137" s="119">
        <v>0.4300818924136648</v>
      </c>
      <c r="M137" s="119">
        <v>0.5209999953187345</v>
      </c>
      <c r="N137" s="119">
        <v>0.06969999036780891</v>
      </c>
      <c r="O137" s="119">
        <v>0.08838619025699383</v>
      </c>
      <c r="P137" s="119">
        <v>0.012337715393038805</v>
      </c>
      <c r="Q137" s="119">
        <v>0.01075862082310315</v>
      </c>
      <c r="R137" s="119">
        <v>0.001072832183174458</v>
      </c>
      <c r="S137" s="119">
        <v>0.0011596429602803574</v>
      </c>
      <c r="T137" s="119">
        <v>0.0001816039511364641</v>
      </c>
      <c r="U137" s="119">
        <v>0.00023530353861806556</v>
      </c>
      <c r="V137" s="119">
        <v>3.98346230362036E-05</v>
      </c>
      <c r="W137" s="119">
        <v>7.23137640748524E-05</v>
      </c>
      <c r="X137" s="119">
        <v>67.5</v>
      </c>
    </row>
    <row r="138" spans="1:24" s="119" customFormat="1" ht="12.75" hidden="1">
      <c r="A138" s="119">
        <v>2003</v>
      </c>
      <c r="B138" s="119">
        <v>167.60000610351562</v>
      </c>
      <c r="C138" s="119">
        <v>171.1999969482422</v>
      </c>
      <c r="D138" s="119">
        <v>9.230658531188965</v>
      </c>
      <c r="E138" s="119">
        <v>9.922871589660645</v>
      </c>
      <c r="F138" s="119">
        <v>33.26555598039653</v>
      </c>
      <c r="G138" s="119" t="s">
        <v>57</v>
      </c>
      <c r="H138" s="119">
        <v>-14.164951826623565</v>
      </c>
      <c r="I138" s="119">
        <v>85.93505427689206</v>
      </c>
      <c r="J138" s="119" t="s">
        <v>60</v>
      </c>
      <c r="K138" s="119">
        <v>1.8601893212442053</v>
      </c>
      <c r="L138" s="119">
        <v>0.0023407198959060236</v>
      </c>
      <c r="M138" s="119">
        <v>-0.43718152398437105</v>
      </c>
      <c r="N138" s="119">
        <v>-0.0007204138068570586</v>
      </c>
      <c r="O138" s="119">
        <v>0.07521334193903828</v>
      </c>
      <c r="P138" s="119">
        <v>0.0002674193675965672</v>
      </c>
      <c r="Q138" s="119">
        <v>-0.008871062153651705</v>
      </c>
      <c r="R138" s="119">
        <v>-5.787716483866974E-05</v>
      </c>
      <c r="S138" s="119">
        <v>0.0010256721766989329</v>
      </c>
      <c r="T138" s="119">
        <v>1.9023292664588026E-05</v>
      </c>
      <c r="U138" s="119">
        <v>-0.0001828614927623384</v>
      </c>
      <c r="V138" s="119">
        <v>-4.547858008620097E-06</v>
      </c>
      <c r="W138" s="119">
        <v>6.50430862369826E-05</v>
      </c>
      <c r="X138" s="119">
        <v>67.5</v>
      </c>
    </row>
    <row r="139" spans="1:24" s="119" customFormat="1" ht="12.75" hidden="1">
      <c r="A139" s="119">
        <v>2001</v>
      </c>
      <c r="B139" s="119">
        <v>149.0800018310547</v>
      </c>
      <c r="C139" s="119">
        <v>160.97999572753906</v>
      </c>
      <c r="D139" s="119">
        <v>9.235115051269531</v>
      </c>
      <c r="E139" s="119">
        <v>9.561059951782227</v>
      </c>
      <c r="F139" s="119">
        <v>37.17861629017959</v>
      </c>
      <c r="G139" s="119" t="s">
        <v>58</v>
      </c>
      <c r="H139" s="119">
        <v>14.342773335856904</v>
      </c>
      <c r="I139" s="119">
        <v>95.92277516691159</v>
      </c>
      <c r="J139" s="119" t="s">
        <v>61</v>
      </c>
      <c r="K139" s="119">
        <v>1.176020690400621</v>
      </c>
      <c r="L139" s="119">
        <v>0.43007552268466526</v>
      </c>
      <c r="M139" s="119">
        <v>0.2833960306864304</v>
      </c>
      <c r="N139" s="119">
        <v>-0.06969626719717165</v>
      </c>
      <c r="O139" s="119">
        <v>0.04642275113031127</v>
      </c>
      <c r="P139" s="119">
        <v>0.012334816901821484</v>
      </c>
      <c r="Q139" s="119">
        <v>0.006087050047548242</v>
      </c>
      <c r="R139" s="119">
        <v>-0.0010712698665812975</v>
      </c>
      <c r="S139" s="119">
        <v>0.0005410807530059293</v>
      </c>
      <c r="T139" s="119">
        <v>0.00018060484324782842</v>
      </c>
      <c r="U139" s="119">
        <v>0.0001480858864001318</v>
      </c>
      <c r="V139" s="119">
        <v>-3.957416050871923E-05</v>
      </c>
      <c r="W139" s="119">
        <v>3.1601857658084897E-05</v>
      </c>
      <c r="X139" s="119">
        <v>67.5</v>
      </c>
    </row>
    <row r="140" s="119" customFormat="1" ht="12.75" hidden="1">
      <c r="A140" s="119" t="s">
        <v>136</v>
      </c>
    </row>
    <row r="141" spans="1:24" s="119" customFormat="1" ht="12.75" hidden="1">
      <c r="A141" s="119">
        <v>2004</v>
      </c>
      <c r="B141" s="119">
        <v>109.8</v>
      </c>
      <c r="C141" s="119">
        <v>121.3</v>
      </c>
      <c r="D141" s="119">
        <v>8.828427720140327</v>
      </c>
      <c r="E141" s="119">
        <v>9.304006960716647</v>
      </c>
      <c r="F141" s="119">
        <v>26.1086904215233</v>
      </c>
      <c r="G141" s="119" t="s">
        <v>59</v>
      </c>
      <c r="H141" s="119">
        <v>28.048687863442126</v>
      </c>
      <c r="I141" s="119">
        <v>70.34868786344212</v>
      </c>
      <c r="J141" s="119" t="s">
        <v>73</v>
      </c>
      <c r="K141" s="119">
        <v>3.1231277306781298</v>
      </c>
      <c r="M141" s="119" t="s">
        <v>68</v>
      </c>
      <c r="N141" s="119">
        <v>1.681131803562486</v>
      </c>
      <c r="X141" s="119">
        <v>67.5</v>
      </c>
    </row>
    <row r="142" spans="1:24" s="119" customFormat="1" ht="12.75" hidden="1">
      <c r="A142" s="119">
        <v>2002</v>
      </c>
      <c r="B142" s="119">
        <v>142.25999450683594</v>
      </c>
      <c r="C142" s="119">
        <v>136.66000366210938</v>
      </c>
      <c r="D142" s="119">
        <v>9.41498851776123</v>
      </c>
      <c r="E142" s="119">
        <v>10.352893829345703</v>
      </c>
      <c r="F142" s="119">
        <v>25.26730239474708</v>
      </c>
      <c r="G142" s="119" t="s">
        <v>56</v>
      </c>
      <c r="H142" s="119">
        <v>-10.832809543489972</v>
      </c>
      <c r="I142" s="119">
        <v>63.927184963345965</v>
      </c>
      <c r="J142" s="119" t="s">
        <v>62</v>
      </c>
      <c r="K142" s="119">
        <v>1.676069980154362</v>
      </c>
      <c r="L142" s="119">
        <v>0.3858687398563464</v>
      </c>
      <c r="M142" s="119">
        <v>0.3967872566685755</v>
      </c>
      <c r="N142" s="119">
        <v>0.053479021739922035</v>
      </c>
      <c r="O142" s="119">
        <v>0.06731380893956769</v>
      </c>
      <c r="P142" s="119">
        <v>0.011069350460088992</v>
      </c>
      <c r="Q142" s="119">
        <v>0.008193624416234347</v>
      </c>
      <c r="R142" s="119">
        <v>0.0008231642700964475</v>
      </c>
      <c r="S142" s="119">
        <v>0.0008831667464462636</v>
      </c>
      <c r="T142" s="119">
        <v>0.00016292714075108605</v>
      </c>
      <c r="U142" s="119">
        <v>0.0001792048073082382</v>
      </c>
      <c r="V142" s="119">
        <v>3.056422763423619E-05</v>
      </c>
      <c r="W142" s="119">
        <v>5.507256254387554E-05</v>
      </c>
      <c r="X142" s="119">
        <v>67.5</v>
      </c>
    </row>
    <row r="143" spans="1:24" s="119" customFormat="1" ht="12.75" hidden="1">
      <c r="A143" s="119">
        <v>2003</v>
      </c>
      <c r="B143" s="119">
        <v>169.66000366210938</v>
      </c>
      <c r="C143" s="119">
        <v>166.16000366210938</v>
      </c>
      <c r="D143" s="119">
        <v>9.189128875732422</v>
      </c>
      <c r="E143" s="119">
        <v>10.269399642944336</v>
      </c>
      <c r="F143" s="119">
        <v>34.995450167668416</v>
      </c>
      <c r="G143" s="119" t="s">
        <v>57</v>
      </c>
      <c r="H143" s="119">
        <v>-11.339686681068258</v>
      </c>
      <c r="I143" s="119">
        <v>90.82031698104112</v>
      </c>
      <c r="J143" s="119" t="s">
        <v>60</v>
      </c>
      <c r="K143" s="119">
        <v>1.5177375565977511</v>
      </c>
      <c r="L143" s="119">
        <v>0.00210008551274107</v>
      </c>
      <c r="M143" s="119">
        <v>-0.35736692251133184</v>
      </c>
      <c r="N143" s="119">
        <v>-0.0005527044512143973</v>
      </c>
      <c r="O143" s="119">
        <v>0.06125932318293763</v>
      </c>
      <c r="P143" s="119">
        <v>0.0002399671203574164</v>
      </c>
      <c r="Q143" s="119">
        <v>-0.007283606648099087</v>
      </c>
      <c r="R143" s="119">
        <v>-4.440020921668957E-05</v>
      </c>
      <c r="S143" s="119">
        <v>0.0008266047349713457</v>
      </c>
      <c r="T143" s="119">
        <v>1.7071631567478108E-05</v>
      </c>
      <c r="U143" s="119">
        <v>-0.00015229810412448495</v>
      </c>
      <c r="V143" s="119">
        <v>-3.4882039819688107E-06</v>
      </c>
      <c r="W143" s="119">
        <v>5.2160002000331726E-05</v>
      </c>
      <c r="X143" s="119">
        <v>67.5</v>
      </c>
    </row>
    <row r="144" spans="1:24" s="119" customFormat="1" ht="12.75" hidden="1">
      <c r="A144" s="119">
        <v>2001</v>
      </c>
      <c r="B144" s="119">
        <v>160.33999633789062</v>
      </c>
      <c r="C144" s="119">
        <v>160.33999633789062</v>
      </c>
      <c r="D144" s="119">
        <v>9.26737117767334</v>
      </c>
      <c r="E144" s="119">
        <v>9.606039047241211</v>
      </c>
      <c r="F144" s="119">
        <v>39.12832943244913</v>
      </c>
      <c r="G144" s="119" t="s">
        <v>58</v>
      </c>
      <c r="H144" s="119">
        <v>7.809303513894719</v>
      </c>
      <c r="I144" s="119">
        <v>100.64929985178534</v>
      </c>
      <c r="J144" s="119" t="s">
        <v>61</v>
      </c>
      <c r="K144" s="119">
        <v>0.7111141171902939</v>
      </c>
      <c r="L144" s="119">
        <v>0.3858630249702139</v>
      </c>
      <c r="M144" s="119">
        <v>0.17242102467319279</v>
      </c>
      <c r="N144" s="119">
        <v>-0.053476165569799984</v>
      </c>
      <c r="O144" s="119">
        <v>0.02790061284490044</v>
      </c>
      <c r="P144" s="119">
        <v>0.011066749088572476</v>
      </c>
      <c r="Q144" s="119">
        <v>0.0037529395505494665</v>
      </c>
      <c r="R144" s="119">
        <v>-0.000821965958531697</v>
      </c>
      <c r="S144" s="119">
        <v>0.00031097928251160126</v>
      </c>
      <c r="T144" s="119">
        <v>0.00016203028293793875</v>
      </c>
      <c r="U144" s="119">
        <v>9.444390103373706E-05</v>
      </c>
      <c r="V144" s="119">
        <v>-3.0364526076617496E-05</v>
      </c>
      <c r="W144" s="119">
        <v>1.767261543955714E-05</v>
      </c>
      <c r="X144" s="119">
        <v>67.5</v>
      </c>
    </row>
    <row r="145" s="119" customFormat="1" ht="12.75" hidden="1">
      <c r="A145" s="119" t="s">
        <v>142</v>
      </c>
    </row>
    <row r="146" spans="1:24" s="119" customFormat="1" ht="12.75" hidden="1">
      <c r="A146" s="119">
        <v>2004</v>
      </c>
      <c r="B146" s="119">
        <v>116.28</v>
      </c>
      <c r="C146" s="119">
        <v>120.98</v>
      </c>
      <c r="D146" s="119">
        <v>8.986078689653484</v>
      </c>
      <c r="E146" s="119">
        <v>9.449019317692118</v>
      </c>
      <c r="F146" s="119">
        <v>29.591960152161114</v>
      </c>
      <c r="G146" s="119" t="s">
        <v>59</v>
      </c>
      <c r="H146" s="119">
        <v>29.57669037931784</v>
      </c>
      <c r="I146" s="119">
        <v>78.35669037931784</v>
      </c>
      <c r="J146" s="119" t="s">
        <v>73</v>
      </c>
      <c r="K146" s="119">
        <v>4.41824789500709</v>
      </c>
      <c r="M146" s="119" t="s">
        <v>68</v>
      </c>
      <c r="N146" s="119">
        <v>2.290238025964162</v>
      </c>
      <c r="X146" s="119">
        <v>67.5</v>
      </c>
    </row>
    <row r="147" spans="1:24" s="119" customFormat="1" ht="12.75" hidden="1">
      <c r="A147" s="119">
        <v>2002</v>
      </c>
      <c r="B147" s="119">
        <v>134.1999969482422</v>
      </c>
      <c r="C147" s="119">
        <v>120.9000015258789</v>
      </c>
      <c r="D147" s="119">
        <v>9.421850204467773</v>
      </c>
      <c r="E147" s="119">
        <v>10.265373229980469</v>
      </c>
      <c r="F147" s="119">
        <v>23.816837075779198</v>
      </c>
      <c r="G147" s="119" t="s">
        <v>56</v>
      </c>
      <c r="H147" s="119">
        <v>-6.506799706127609</v>
      </c>
      <c r="I147" s="119">
        <v>60.19319724211458</v>
      </c>
      <c r="J147" s="119" t="s">
        <v>62</v>
      </c>
      <c r="K147" s="119">
        <v>2.04140242824113</v>
      </c>
      <c r="L147" s="119">
        <v>0.08760945015682449</v>
      </c>
      <c r="M147" s="119">
        <v>0.48327476188111246</v>
      </c>
      <c r="N147" s="119">
        <v>0.053521727871155916</v>
      </c>
      <c r="O147" s="119">
        <v>0.08198619279210395</v>
      </c>
      <c r="P147" s="119">
        <v>0.002513209677510785</v>
      </c>
      <c r="Q147" s="119">
        <v>0.009979587706088745</v>
      </c>
      <c r="R147" s="119">
        <v>0.0008238480038614667</v>
      </c>
      <c r="S147" s="119">
        <v>0.0010756505825677107</v>
      </c>
      <c r="T147" s="119">
        <v>3.703898919175113E-05</v>
      </c>
      <c r="U147" s="119">
        <v>0.00021826018092448897</v>
      </c>
      <c r="V147" s="119">
        <v>3.05967681923339E-05</v>
      </c>
      <c r="W147" s="119">
        <v>6.707079806202286E-05</v>
      </c>
      <c r="X147" s="119">
        <v>67.5</v>
      </c>
    </row>
    <row r="148" spans="1:24" s="119" customFormat="1" ht="12.75" hidden="1">
      <c r="A148" s="119">
        <v>2003</v>
      </c>
      <c r="B148" s="119">
        <v>169.17999267578125</v>
      </c>
      <c r="C148" s="119">
        <v>171.3800048828125</v>
      </c>
      <c r="D148" s="119">
        <v>9.360939979553223</v>
      </c>
      <c r="E148" s="119">
        <v>9.771707534790039</v>
      </c>
      <c r="F148" s="119">
        <v>31.8708610146912</v>
      </c>
      <c r="G148" s="119" t="s">
        <v>57</v>
      </c>
      <c r="H148" s="119">
        <v>-20.488343033864723</v>
      </c>
      <c r="I148" s="119">
        <v>81.19164964191653</v>
      </c>
      <c r="J148" s="119" t="s">
        <v>60</v>
      </c>
      <c r="K148" s="119">
        <v>1.9282286296377529</v>
      </c>
      <c r="L148" s="119">
        <v>0.000477358437611973</v>
      </c>
      <c r="M148" s="119">
        <v>-0.454648782540971</v>
      </c>
      <c r="N148" s="119">
        <v>-0.0005528700378736326</v>
      </c>
      <c r="O148" s="119">
        <v>0.07772676910254955</v>
      </c>
      <c r="P148" s="119">
        <v>5.423283638377645E-05</v>
      </c>
      <c r="Q148" s="119">
        <v>-0.009296421711132664</v>
      </c>
      <c r="R148" s="119">
        <v>-4.441626441948696E-05</v>
      </c>
      <c r="S148" s="119">
        <v>0.00104054069281417</v>
      </c>
      <c r="T148" s="119">
        <v>3.8403922757569795E-06</v>
      </c>
      <c r="U148" s="119">
        <v>-0.00019638866802668793</v>
      </c>
      <c r="V148" s="119">
        <v>-3.486335375178257E-06</v>
      </c>
      <c r="W148" s="119">
        <v>6.540960745209218E-05</v>
      </c>
      <c r="X148" s="119">
        <v>67.5</v>
      </c>
    </row>
    <row r="149" spans="1:24" s="119" customFormat="1" ht="12.75" hidden="1">
      <c r="A149" s="119">
        <v>2001</v>
      </c>
      <c r="B149" s="119">
        <v>155.97999572753906</v>
      </c>
      <c r="C149" s="119">
        <v>171.47999572753906</v>
      </c>
      <c r="D149" s="119">
        <v>9.09573745727539</v>
      </c>
      <c r="E149" s="119">
        <v>9.485504150390625</v>
      </c>
      <c r="F149" s="119">
        <v>38.008280653332456</v>
      </c>
      <c r="G149" s="119" t="s">
        <v>58</v>
      </c>
      <c r="H149" s="119">
        <v>11.114853510213777</v>
      </c>
      <c r="I149" s="119">
        <v>99.59484923775284</v>
      </c>
      <c r="J149" s="119" t="s">
        <v>61</v>
      </c>
      <c r="K149" s="119">
        <v>0.6702672794297022</v>
      </c>
      <c r="L149" s="119">
        <v>0.08760814965346064</v>
      </c>
      <c r="M149" s="119">
        <v>0.1638565836494183</v>
      </c>
      <c r="N149" s="119">
        <v>-0.05351887226983851</v>
      </c>
      <c r="O149" s="119">
        <v>0.02608227699843299</v>
      </c>
      <c r="P149" s="119">
        <v>0.0025126244611146397</v>
      </c>
      <c r="Q149" s="119">
        <v>0.0036288722976013975</v>
      </c>
      <c r="R149" s="119">
        <v>-0.0008226498215653738</v>
      </c>
      <c r="S149" s="119">
        <v>0.00027257887367890927</v>
      </c>
      <c r="T149" s="119">
        <v>3.683935541665955E-05</v>
      </c>
      <c r="U149" s="119">
        <v>9.523128502700162E-05</v>
      </c>
      <c r="V149" s="119">
        <v>-3.039749478932756E-05</v>
      </c>
      <c r="W149" s="119">
        <v>1.4834931939171716E-05</v>
      </c>
      <c r="X149" s="119">
        <v>67.5</v>
      </c>
    </row>
    <row r="150" s="119" customFormat="1" ht="12.75" hidden="1">
      <c r="A150" s="119" t="s">
        <v>148</v>
      </c>
    </row>
    <row r="151" spans="1:24" s="119" customFormat="1" ht="12.75" hidden="1">
      <c r="A151" s="119">
        <v>2004</v>
      </c>
      <c r="B151" s="119">
        <v>122.22</v>
      </c>
      <c r="C151" s="119">
        <v>128.02</v>
      </c>
      <c r="D151" s="119">
        <v>8.810908311736938</v>
      </c>
      <c r="E151" s="119">
        <v>9.406713244228841</v>
      </c>
      <c r="F151" s="119">
        <v>28.413176286665873</v>
      </c>
      <c r="G151" s="119" t="s">
        <v>59</v>
      </c>
      <c r="H151" s="119">
        <v>22.03029890171679</v>
      </c>
      <c r="I151" s="119">
        <v>76.75029890171679</v>
      </c>
      <c r="J151" s="119" t="s">
        <v>73</v>
      </c>
      <c r="K151" s="119">
        <v>4.373359746508408</v>
      </c>
      <c r="M151" s="119" t="s">
        <v>68</v>
      </c>
      <c r="N151" s="119">
        <v>2.2936479960949234</v>
      </c>
      <c r="X151" s="119">
        <v>67.5</v>
      </c>
    </row>
    <row r="152" spans="1:24" s="119" customFormat="1" ht="12.75" hidden="1">
      <c r="A152" s="119">
        <v>2002</v>
      </c>
      <c r="B152" s="119">
        <v>141.5800018310547</v>
      </c>
      <c r="C152" s="119">
        <v>130.8800048828125</v>
      </c>
      <c r="D152" s="119">
        <v>9.237441062927246</v>
      </c>
      <c r="E152" s="119">
        <v>10.197067260742188</v>
      </c>
      <c r="F152" s="119">
        <v>26.343918592701453</v>
      </c>
      <c r="G152" s="119" t="s">
        <v>56</v>
      </c>
      <c r="H152" s="119">
        <v>-6.149817247909056</v>
      </c>
      <c r="I152" s="119">
        <v>67.93018458314563</v>
      </c>
      <c r="J152" s="119" t="s">
        <v>62</v>
      </c>
      <c r="K152" s="119">
        <v>2.0155897112642878</v>
      </c>
      <c r="L152" s="119">
        <v>0.2742976094460939</v>
      </c>
      <c r="M152" s="119">
        <v>0.4771642456575298</v>
      </c>
      <c r="N152" s="119">
        <v>0.03346141601622841</v>
      </c>
      <c r="O152" s="119">
        <v>0.0809495853820991</v>
      </c>
      <c r="P152" s="119">
        <v>0.007868722426005647</v>
      </c>
      <c r="Q152" s="119">
        <v>0.009853432676324545</v>
      </c>
      <c r="R152" s="119">
        <v>0.0005150730156123523</v>
      </c>
      <c r="S152" s="119">
        <v>0.0010620385684542348</v>
      </c>
      <c r="T152" s="119">
        <v>0.00011572573086751128</v>
      </c>
      <c r="U152" s="119">
        <v>0.00021549663631976725</v>
      </c>
      <c r="V152" s="119">
        <v>1.9140510604046826E-05</v>
      </c>
      <c r="W152" s="119">
        <v>6.621921788077718E-05</v>
      </c>
      <c r="X152" s="119">
        <v>67.5</v>
      </c>
    </row>
    <row r="153" spans="1:24" s="119" customFormat="1" ht="12.75" hidden="1">
      <c r="A153" s="119">
        <v>2003</v>
      </c>
      <c r="B153" s="119">
        <v>192.97999572753906</v>
      </c>
      <c r="C153" s="119">
        <v>190.97999572753906</v>
      </c>
      <c r="D153" s="119">
        <v>8.94714641571045</v>
      </c>
      <c r="E153" s="119">
        <v>9.298362731933594</v>
      </c>
      <c r="F153" s="119">
        <v>37.750297391842125</v>
      </c>
      <c r="G153" s="119" t="s">
        <v>57</v>
      </c>
      <c r="H153" s="119">
        <v>-24.76223030781736</v>
      </c>
      <c r="I153" s="119">
        <v>100.7177654197217</v>
      </c>
      <c r="J153" s="119" t="s">
        <v>60</v>
      </c>
      <c r="K153" s="119">
        <v>1.8032560331603296</v>
      </c>
      <c r="L153" s="119">
        <v>-0.0014920748740580184</v>
      </c>
      <c r="M153" s="119">
        <v>-0.42444582552999405</v>
      </c>
      <c r="N153" s="119">
        <v>-0.0003453799869043351</v>
      </c>
      <c r="O153" s="119">
        <v>0.0728077621814215</v>
      </c>
      <c r="P153" s="119">
        <v>-0.00017106749647636415</v>
      </c>
      <c r="Q153" s="119">
        <v>-0.008643604568870101</v>
      </c>
      <c r="R153" s="119">
        <v>-2.7749213859007365E-05</v>
      </c>
      <c r="S153" s="119">
        <v>0.0009843780764561903</v>
      </c>
      <c r="T153" s="119">
        <v>-1.2200886948182686E-05</v>
      </c>
      <c r="U153" s="119">
        <v>-0.00018023559536850073</v>
      </c>
      <c r="V153" s="119">
        <v>-2.1726794674497653E-06</v>
      </c>
      <c r="W153" s="119">
        <v>6.216789078096176E-05</v>
      </c>
      <c r="X153" s="119">
        <v>67.5</v>
      </c>
    </row>
    <row r="154" spans="1:24" s="119" customFormat="1" ht="12.75" hidden="1">
      <c r="A154" s="119">
        <v>2001</v>
      </c>
      <c r="B154" s="119">
        <v>158.36000061035156</v>
      </c>
      <c r="C154" s="119">
        <v>161.55999755859375</v>
      </c>
      <c r="D154" s="119">
        <v>9.091094970703125</v>
      </c>
      <c r="E154" s="119">
        <v>9.403865814208984</v>
      </c>
      <c r="F154" s="119">
        <v>41.306968438913664</v>
      </c>
      <c r="G154" s="119" t="s">
        <v>58</v>
      </c>
      <c r="H154" s="119">
        <v>17.444639635601575</v>
      </c>
      <c r="I154" s="119">
        <v>108.30464024595314</v>
      </c>
      <c r="J154" s="119" t="s">
        <v>61</v>
      </c>
      <c r="K154" s="119">
        <v>0.9004829609855635</v>
      </c>
      <c r="L154" s="119">
        <v>-0.27429355125560656</v>
      </c>
      <c r="M154" s="119">
        <v>0.21801710603546978</v>
      </c>
      <c r="N154" s="119">
        <v>-0.033459633507791936</v>
      </c>
      <c r="O154" s="119">
        <v>0.035381706285414254</v>
      </c>
      <c r="P154" s="119">
        <v>-0.00786686268655895</v>
      </c>
      <c r="Q154" s="119">
        <v>0.004730563979470969</v>
      </c>
      <c r="R154" s="119">
        <v>-0.0005143249872815919</v>
      </c>
      <c r="S154" s="119">
        <v>0.00039865489270386604</v>
      </c>
      <c r="T154" s="119">
        <v>-0.00011508076790887919</v>
      </c>
      <c r="U154" s="119">
        <v>0.00011812675576386624</v>
      </c>
      <c r="V154" s="119">
        <v>-1.9016798103659596E-05</v>
      </c>
      <c r="W154" s="119">
        <v>2.2806537935167854E-05</v>
      </c>
      <c r="X154" s="119">
        <v>67.5</v>
      </c>
    </row>
    <row r="155" spans="1:14" s="119" customFormat="1" ht="12.75">
      <c r="A155" s="119" t="s">
        <v>154</v>
      </c>
      <c r="E155" s="120" t="s">
        <v>106</v>
      </c>
      <c r="F155" s="120">
        <f>MIN(F126:F154)</f>
        <v>19.933073287297788</v>
      </c>
      <c r="G155" s="120"/>
      <c r="H155" s="120"/>
      <c r="I155" s="121"/>
      <c r="J155" s="121" t="s">
        <v>158</v>
      </c>
      <c r="K155" s="120">
        <f>AVERAGE(K153,K148,K143,K138,K133,K128)</f>
        <v>1.8572120455162666</v>
      </c>
      <c r="L155" s="120">
        <f>AVERAGE(L153,L148,L143,L138,L133,L128)</f>
        <v>0.0005850347435483282</v>
      </c>
      <c r="M155" s="121" t="s">
        <v>108</v>
      </c>
      <c r="N155" s="120" t="e">
        <f>Mittelwert(K151,K146,K141,K136,K131,K126)</f>
        <v>#NAME?</v>
      </c>
    </row>
    <row r="156" spans="5:14" s="119" customFormat="1" ht="12.75">
      <c r="E156" s="120" t="s">
        <v>107</v>
      </c>
      <c r="F156" s="120">
        <f>MAX(F126:F154)</f>
        <v>41.306968438913664</v>
      </c>
      <c r="G156" s="120"/>
      <c r="H156" s="120"/>
      <c r="I156" s="121"/>
      <c r="J156" s="121" t="s">
        <v>159</v>
      </c>
      <c r="K156" s="120">
        <f>AVERAGE(K154,K149,K144,K139,K134,K129)</f>
        <v>1.0023499349573246</v>
      </c>
      <c r="L156" s="120">
        <f>AVERAGE(L154,L149,L144,L139,L134,L129)</f>
        <v>0.10739269708112671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112</v>
      </c>
      <c r="K157" s="120">
        <f>ABS(K155/$G$33)</f>
        <v>1.1607575284476666</v>
      </c>
      <c r="L157" s="120">
        <f>ABS(L155/$H$33)</f>
        <v>0.0016250965098564673</v>
      </c>
      <c r="M157" s="121" t="s">
        <v>111</v>
      </c>
      <c r="N157" s="120">
        <f>K157+L157+L158+K158</f>
        <v>1.799020069131707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0.5695170084984799</v>
      </c>
      <c r="L158" s="120">
        <f>ABS(L156/$H$34)</f>
        <v>0.0671204356757042</v>
      </c>
      <c r="M158" s="120"/>
      <c r="N158" s="120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2004</v>
      </c>
      <c r="B161" s="119">
        <v>103.48</v>
      </c>
      <c r="C161" s="119">
        <v>109.18</v>
      </c>
      <c r="D161" s="119">
        <v>9.160592343255667</v>
      </c>
      <c r="E161" s="119">
        <v>9.488486674017688</v>
      </c>
      <c r="F161" s="119">
        <v>31.510983874171604</v>
      </c>
      <c r="G161" s="119" t="s">
        <v>59</v>
      </c>
      <c r="H161" s="119">
        <v>45.82451707750661</v>
      </c>
      <c r="I161" s="119">
        <v>81.80451707750662</v>
      </c>
      <c r="J161" s="119" t="s">
        <v>73</v>
      </c>
      <c r="K161" s="119">
        <v>5.006780140141015</v>
      </c>
      <c r="M161" s="119" t="s">
        <v>68</v>
      </c>
      <c r="N161" s="119">
        <v>3.2752995685230126</v>
      </c>
      <c r="X161" s="119">
        <v>67.5</v>
      </c>
    </row>
    <row r="162" spans="1:24" s="119" customFormat="1" ht="12.75" hidden="1">
      <c r="A162" s="119">
        <v>2002</v>
      </c>
      <c r="B162" s="119">
        <v>137.8800048828125</v>
      </c>
      <c r="C162" s="119">
        <v>137.97999572753906</v>
      </c>
      <c r="D162" s="119">
        <v>9.477158546447754</v>
      </c>
      <c r="E162" s="119">
        <v>10.263198852539062</v>
      </c>
      <c r="F162" s="119">
        <v>22.32302684138348</v>
      </c>
      <c r="G162" s="119" t="s">
        <v>56</v>
      </c>
      <c r="H162" s="119">
        <v>-14.282755270011805</v>
      </c>
      <c r="I162" s="119">
        <v>56.097249612800695</v>
      </c>
      <c r="J162" s="119" t="s">
        <v>62</v>
      </c>
      <c r="K162" s="119">
        <v>1.7971169677832994</v>
      </c>
      <c r="L162" s="119">
        <v>1.2560269252301317</v>
      </c>
      <c r="M162" s="119">
        <v>0.42544289120338397</v>
      </c>
      <c r="N162" s="119">
        <v>0.10934679284090255</v>
      </c>
      <c r="O162" s="119">
        <v>0.07217503721272577</v>
      </c>
      <c r="P162" s="119">
        <v>0.03603137142239249</v>
      </c>
      <c r="Q162" s="119">
        <v>0.008785318961599009</v>
      </c>
      <c r="R162" s="119">
        <v>0.001683089892127737</v>
      </c>
      <c r="S162" s="119">
        <v>0.0009469727142444663</v>
      </c>
      <c r="T162" s="119">
        <v>0.0005302300922175895</v>
      </c>
      <c r="U162" s="119">
        <v>0.0001921651334368211</v>
      </c>
      <c r="V162" s="119">
        <v>6.247053335542388E-05</v>
      </c>
      <c r="W162" s="119">
        <v>5.905820715271743E-05</v>
      </c>
      <c r="X162" s="119">
        <v>67.5</v>
      </c>
    </row>
    <row r="163" spans="1:24" s="119" customFormat="1" ht="12.75" hidden="1">
      <c r="A163" s="119">
        <v>2001</v>
      </c>
      <c r="B163" s="119">
        <v>144.89999389648438</v>
      </c>
      <c r="C163" s="119">
        <v>158.39999389648438</v>
      </c>
      <c r="D163" s="119">
        <v>9.27718448638916</v>
      </c>
      <c r="E163" s="119">
        <v>9.810537338256836</v>
      </c>
      <c r="F163" s="119">
        <v>30.251055933967436</v>
      </c>
      <c r="G163" s="119" t="s">
        <v>57</v>
      </c>
      <c r="H163" s="119">
        <v>0.2817511719670307</v>
      </c>
      <c r="I163" s="119">
        <v>77.6817450684514</v>
      </c>
      <c r="J163" s="119" t="s">
        <v>60</v>
      </c>
      <c r="K163" s="119">
        <v>1.7532192453246784</v>
      </c>
      <c r="L163" s="119">
        <v>0.006835317931638779</v>
      </c>
      <c r="M163" s="119">
        <v>-0.41396122922353096</v>
      </c>
      <c r="N163" s="119">
        <v>-0.0011306168302322212</v>
      </c>
      <c r="O163" s="119">
        <v>0.07057887152074402</v>
      </c>
      <c r="P163" s="119">
        <v>0.000781671468115314</v>
      </c>
      <c r="Q163" s="119">
        <v>-0.008492090462409266</v>
      </c>
      <c r="R163" s="119">
        <v>-9.082859198925546E-05</v>
      </c>
      <c r="S163" s="119">
        <v>0.0009372822797608858</v>
      </c>
      <c r="T163" s="119">
        <v>5.5641610846413936E-05</v>
      </c>
      <c r="U163" s="119">
        <v>-0.00018127491960372885</v>
      </c>
      <c r="V163" s="119">
        <v>-7.1484035162471656E-06</v>
      </c>
      <c r="W163" s="119">
        <v>5.870059549932688E-05</v>
      </c>
      <c r="X163" s="119">
        <v>67.5</v>
      </c>
    </row>
    <row r="164" spans="1:24" s="119" customFormat="1" ht="12.75" hidden="1">
      <c r="A164" s="119">
        <v>2003</v>
      </c>
      <c r="B164" s="119">
        <v>172.27999877929688</v>
      </c>
      <c r="C164" s="119">
        <v>195.47999572753906</v>
      </c>
      <c r="D164" s="119">
        <v>9.213546752929688</v>
      </c>
      <c r="E164" s="119">
        <v>9.156745910644531</v>
      </c>
      <c r="F164" s="119">
        <v>38.99341276239327</v>
      </c>
      <c r="G164" s="119" t="s">
        <v>58</v>
      </c>
      <c r="H164" s="119">
        <v>-3.841257442217895</v>
      </c>
      <c r="I164" s="119">
        <v>100.93874133707898</v>
      </c>
      <c r="J164" s="119" t="s">
        <v>61</v>
      </c>
      <c r="K164" s="119">
        <v>0.39478053867662405</v>
      </c>
      <c r="L164" s="119">
        <v>1.2560083261395334</v>
      </c>
      <c r="M164" s="119">
        <v>0.0981720651470553</v>
      </c>
      <c r="N164" s="119">
        <v>-0.10934094754562197</v>
      </c>
      <c r="O164" s="119">
        <v>0.015094995578557093</v>
      </c>
      <c r="P164" s="119">
        <v>0.036022891559317344</v>
      </c>
      <c r="Q164" s="119">
        <v>0.0022508284775363684</v>
      </c>
      <c r="R164" s="119">
        <v>-0.0016806373052683933</v>
      </c>
      <c r="S164" s="119">
        <v>0.000135126790718082</v>
      </c>
      <c r="T164" s="119">
        <v>0.0005273025334999725</v>
      </c>
      <c r="U164" s="119">
        <v>6.377179652050667E-05</v>
      </c>
      <c r="V164" s="119">
        <v>-6.206019549501945E-05</v>
      </c>
      <c r="W164" s="119">
        <v>6.489369778159368E-06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2004</v>
      </c>
      <c r="B166" s="119">
        <v>98.24</v>
      </c>
      <c r="C166" s="119">
        <v>111.44</v>
      </c>
      <c r="D166" s="119">
        <v>8.941933720182414</v>
      </c>
      <c r="E166" s="119">
        <v>9.376665616877355</v>
      </c>
      <c r="F166" s="119">
        <v>27.781704602785965</v>
      </c>
      <c r="G166" s="119" t="s">
        <v>59</v>
      </c>
      <c r="H166" s="119">
        <v>43.1304285801247</v>
      </c>
      <c r="I166" s="119">
        <v>73.8704285801247</v>
      </c>
      <c r="J166" s="119" t="s">
        <v>73</v>
      </c>
      <c r="K166" s="119">
        <v>5.037506754766786</v>
      </c>
      <c r="M166" s="119" t="s">
        <v>68</v>
      </c>
      <c r="N166" s="119">
        <v>2.982324087377812</v>
      </c>
      <c r="X166" s="119">
        <v>67.5</v>
      </c>
    </row>
    <row r="167" spans="1:24" s="119" customFormat="1" ht="12.75" hidden="1">
      <c r="A167" s="119">
        <v>2002</v>
      </c>
      <c r="B167" s="119">
        <v>123.9800033569336</v>
      </c>
      <c r="C167" s="119">
        <v>115.37999725341797</v>
      </c>
      <c r="D167" s="119">
        <v>9.517864227294922</v>
      </c>
      <c r="E167" s="119">
        <v>10.626378059387207</v>
      </c>
      <c r="F167" s="119">
        <v>19.933073287297788</v>
      </c>
      <c r="G167" s="119" t="s">
        <v>56</v>
      </c>
      <c r="H167" s="119">
        <v>-6.631991191650485</v>
      </c>
      <c r="I167" s="119">
        <v>49.848012165283116</v>
      </c>
      <c r="J167" s="119" t="s">
        <v>62</v>
      </c>
      <c r="K167" s="119">
        <v>1.9837518533628649</v>
      </c>
      <c r="L167" s="119">
        <v>0.9312935078076915</v>
      </c>
      <c r="M167" s="119">
        <v>0.469625874116599</v>
      </c>
      <c r="N167" s="119">
        <v>0.08497695953736531</v>
      </c>
      <c r="O167" s="119">
        <v>0.07967062921527689</v>
      </c>
      <c r="P167" s="119">
        <v>0.026715755778921327</v>
      </c>
      <c r="Q167" s="119">
        <v>0.009697711224605486</v>
      </c>
      <c r="R167" s="119">
        <v>0.0013080134005703267</v>
      </c>
      <c r="S167" s="119">
        <v>0.0010452875678611745</v>
      </c>
      <c r="T167" s="119">
        <v>0.00039315990255477877</v>
      </c>
      <c r="U167" s="119">
        <v>0.0002121173997738299</v>
      </c>
      <c r="V167" s="119">
        <v>4.8555307442133294E-05</v>
      </c>
      <c r="W167" s="119">
        <v>6.518257568966577E-05</v>
      </c>
      <c r="X167" s="119">
        <v>67.5</v>
      </c>
    </row>
    <row r="168" spans="1:24" s="119" customFormat="1" ht="12.75" hidden="1">
      <c r="A168" s="119">
        <v>2001</v>
      </c>
      <c r="B168" s="119">
        <v>141.1999969482422</v>
      </c>
      <c r="C168" s="119">
        <v>166.1999969482422</v>
      </c>
      <c r="D168" s="119">
        <v>9.182241439819336</v>
      </c>
      <c r="E168" s="119">
        <v>9.444023132324219</v>
      </c>
      <c r="F168" s="119">
        <v>25.155502093020658</v>
      </c>
      <c r="G168" s="119" t="s">
        <v>57</v>
      </c>
      <c r="H168" s="119">
        <v>-8.44534869003887</v>
      </c>
      <c r="I168" s="119">
        <v>65.25464825820332</v>
      </c>
      <c r="J168" s="119" t="s">
        <v>60</v>
      </c>
      <c r="K168" s="119">
        <v>1.9837461139282988</v>
      </c>
      <c r="L168" s="119">
        <v>0.005068375921142651</v>
      </c>
      <c r="M168" s="119">
        <v>-0.4695813144065436</v>
      </c>
      <c r="N168" s="119">
        <v>-0.0008783202260003647</v>
      </c>
      <c r="O168" s="119">
        <v>0.07966783192090743</v>
      </c>
      <c r="P168" s="119">
        <v>0.0005794935167798349</v>
      </c>
      <c r="Q168" s="119">
        <v>-0.009689947547349415</v>
      </c>
      <c r="R168" s="119">
        <v>-7.055190773959873E-05</v>
      </c>
      <c r="S168" s="119">
        <v>0.001042277274816746</v>
      </c>
      <c r="T168" s="119">
        <v>4.124176043302105E-05</v>
      </c>
      <c r="U168" s="119">
        <v>-0.00021061076295262482</v>
      </c>
      <c r="V168" s="119">
        <v>-5.547467667353373E-06</v>
      </c>
      <c r="W168" s="119">
        <v>6.47955347353917E-05</v>
      </c>
      <c r="X168" s="119">
        <v>67.5</v>
      </c>
    </row>
    <row r="169" spans="1:24" s="119" customFormat="1" ht="12.75" hidden="1">
      <c r="A169" s="119">
        <v>2003</v>
      </c>
      <c r="B169" s="119">
        <v>179.86000061035156</v>
      </c>
      <c r="C169" s="119">
        <v>178.36000061035156</v>
      </c>
      <c r="D169" s="119">
        <v>9.356260299682617</v>
      </c>
      <c r="E169" s="119">
        <v>9.785538673400879</v>
      </c>
      <c r="F169" s="119">
        <v>41.590405129146575</v>
      </c>
      <c r="G169" s="119" t="s">
        <v>58</v>
      </c>
      <c r="H169" s="119">
        <v>-6.307151378110248</v>
      </c>
      <c r="I169" s="119">
        <v>106.05284923224131</v>
      </c>
      <c r="J169" s="119" t="s">
        <v>61</v>
      </c>
      <c r="K169" s="119">
        <v>0.004771917326843789</v>
      </c>
      <c r="L169" s="119">
        <v>0.9312797159018747</v>
      </c>
      <c r="M169" s="119">
        <v>0.006469219427606644</v>
      </c>
      <c r="N169" s="119">
        <v>-0.084972420265611</v>
      </c>
      <c r="O169" s="119">
        <v>-0.0006676200867071223</v>
      </c>
      <c r="P169" s="119">
        <v>0.026709470120221</v>
      </c>
      <c r="Q169" s="119">
        <v>0.00038796845935759475</v>
      </c>
      <c r="R169" s="119">
        <v>-0.0013061092926649948</v>
      </c>
      <c r="S169" s="119">
        <v>-7.927283220439747E-05</v>
      </c>
      <c r="T169" s="119">
        <v>0.00039099082620090773</v>
      </c>
      <c r="U169" s="119">
        <v>2.52368344949213E-05</v>
      </c>
      <c r="V169" s="119">
        <v>-4.823736604832144E-05</v>
      </c>
      <c r="W169" s="119">
        <v>-7.092732329198241E-06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2004</v>
      </c>
      <c r="B171" s="119">
        <v>96.86</v>
      </c>
      <c r="C171" s="119">
        <v>117.36</v>
      </c>
      <c r="D171" s="119">
        <v>8.9281265610607</v>
      </c>
      <c r="E171" s="119">
        <v>9.409526728705364</v>
      </c>
      <c r="F171" s="119">
        <v>26.263356040816884</v>
      </c>
      <c r="G171" s="119" t="s">
        <v>59</v>
      </c>
      <c r="H171" s="119">
        <v>40.57713728520369</v>
      </c>
      <c r="I171" s="119">
        <v>69.93713728520369</v>
      </c>
      <c r="J171" s="119" t="s">
        <v>73</v>
      </c>
      <c r="K171" s="119">
        <v>4.7561257929341085</v>
      </c>
      <c r="M171" s="119" t="s">
        <v>68</v>
      </c>
      <c r="N171" s="119">
        <v>2.9220082569798</v>
      </c>
      <c r="X171" s="119">
        <v>67.5</v>
      </c>
    </row>
    <row r="172" spans="1:24" s="119" customFormat="1" ht="12.75" hidden="1">
      <c r="A172" s="119">
        <v>2002</v>
      </c>
      <c r="B172" s="119">
        <v>150.02000427246094</v>
      </c>
      <c r="C172" s="119">
        <v>128.52000427246094</v>
      </c>
      <c r="D172" s="119">
        <v>9.44846248626709</v>
      </c>
      <c r="E172" s="119">
        <v>10.533185958862305</v>
      </c>
      <c r="F172" s="119">
        <v>26.2099580647902</v>
      </c>
      <c r="G172" s="119" t="s">
        <v>56</v>
      </c>
      <c r="H172" s="119">
        <v>-16.421270643927073</v>
      </c>
      <c r="I172" s="119">
        <v>66.09873362853386</v>
      </c>
      <c r="J172" s="119" t="s">
        <v>62</v>
      </c>
      <c r="K172" s="119">
        <v>1.8641818021573078</v>
      </c>
      <c r="L172" s="119">
        <v>1.0369202400174231</v>
      </c>
      <c r="M172" s="119">
        <v>0.44131990707111796</v>
      </c>
      <c r="N172" s="119">
        <v>0.06640587270038424</v>
      </c>
      <c r="O172" s="119">
        <v>0.07486854847449939</v>
      </c>
      <c r="P172" s="119">
        <v>0.029745937824301082</v>
      </c>
      <c r="Q172" s="119">
        <v>0.009113199875801623</v>
      </c>
      <c r="R172" s="119">
        <v>0.0010221207310037541</v>
      </c>
      <c r="S172" s="119">
        <v>0.0009823017325356175</v>
      </c>
      <c r="T172" s="119">
        <v>0.00043774929345012854</v>
      </c>
      <c r="U172" s="119">
        <v>0.00019932757604982713</v>
      </c>
      <c r="V172" s="119">
        <v>3.794415407145296E-05</v>
      </c>
      <c r="W172" s="119">
        <v>6.125863791839838E-05</v>
      </c>
      <c r="X172" s="119">
        <v>67.5</v>
      </c>
    </row>
    <row r="173" spans="1:24" s="119" customFormat="1" ht="12.75" hidden="1">
      <c r="A173" s="119">
        <v>2001</v>
      </c>
      <c r="B173" s="119">
        <v>149.0800018310547</v>
      </c>
      <c r="C173" s="119">
        <v>160.97999572753906</v>
      </c>
      <c r="D173" s="119">
        <v>9.235115051269531</v>
      </c>
      <c r="E173" s="119">
        <v>9.561059951782227</v>
      </c>
      <c r="F173" s="119">
        <v>29.46161445488943</v>
      </c>
      <c r="G173" s="119" t="s">
        <v>57</v>
      </c>
      <c r="H173" s="119">
        <v>-5.5674951429812864</v>
      </c>
      <c r="I173" s="119">
        <v>76.0125066880734</v>
      </c>
      <c r="J173" s="119" t="s">
        <v>60</v>
      </c>
      <c r="K173" s="119">
        <v>1.7770242527811744</v>
      </c>
      <c r="L173" s="119">
        <v>0.005642659961546135</v>
      </c>
      <c r="M173" s="119">
        <v>-0.41914299234611646</v>
      </c>
      <c r="N173" s="119">
        <v>-0.0006864838135145935</v>
      </c>
      <c r="O173" s="119">
        <v>0.07160794426222604</v>
      </c>
      <c r="P173" s="119">
        <v>0.0006452403073932272</v>
      </c>
      <c r="Q173" s="119">
        <v>-0.008577407053259956</v>
      </c>
      <c r="R173" s="119">
        <v>-5.5131535914593455E-05</v>
      </c>
      <c r="S173" s="119">
        <v>0.0009567272673317377</v>
      </c>
      <c r="T173" s="119">
        <v>4.592864269216628E-05</v>
      </c>
      <c r="U173" s="119">
        <v>-0.00018168997680926354</v>
      </c>
      <c r="V173" s="119">
        <v>-4.331735739486797E-06</v>
      </c>
      <c r="W173" s="119">
        <v>6.0091009477963015E-05</v>
      </c>
      <c r="X173" s="119">
        <v>67.5</v>
      </c>
    </row>
    <row r="174" spans="1:24" s="119" customFormat="1" ht="12.75" hidden="1">
      <c r="A174" s="119">
        <v>2003</v>
      </c>
      <c r="B174" s="119">
        <v>167.60000610351562</v>
      </c>
      <c r="C174" s="119">
        <v>171.1999969482422</v>
      </c>
      <c r="D174" s="119">
        <v>9.230658531188965</v>
      </c>
      <c r="E174" s="119">
        <v>9.922871589660645</v>
      </c>
      <c r="F174" s="119">
        <v>38.131482693999715</v>
      </c>
      <c r="G174" s="119" t="s">
        <v>58</v>
      </c>
      <c r="H174" s="119">
        <v>-1.5947823550149423</v>
      </c>
      <c r="I174" s="119">
        <v>98.50522374850068</v>
      </c>
      <c r="J174" s="119" t="s">
        <v>61</v>
      </c>
      <c r="K174" s="119">
        <v>0.5633458942088565</v>
      </c>
      <c r="L174" s="119">
        <v>1.0369048869333912</v>
      </c>
      <c r="M174" s="119">
        <v>0.13813910505140659</v>
      </c>
      <c r="N174" s="119">
        <v>-0.06640232427463229</v>
      </c>
      <c r="O174" s="119">
        <v>0.021854104173275875</v>
      </c>
      <c r="P174" s="119">
        <v>0.02973893881753182</v>
      </c>
      <c r="Q174" s="119">
        <v>0.0030787173009221</v>
      </c>
      <c r="R174" s="119">
        <v>-0.0010206327951302302</v>
      </c>
      <c r="S174" s="119">
        <v>0.0002226872912548481</v>
      </c>
      <c r="T174" s="119">
        <v>0.00043533320996283075</v>
      </c>
      <c r="U174" s="119">
        <v>8.197703886423865E-05</v>
      </c>
      <c r="V174" s="119">
        <v>-3.769608591991234E-05</v>
      </c>
      <c r="W174" s="119">
        <v>1.1903415456783604E-05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2004</v>
      </c>
      <c r="B176" s="119">
        <v>109.8</v>
      </c>
      <c r="C176" s="119">
        <v>121.3</v>
      </c>
      <c r="D176" s="119">
        <v>8.828427720140327</v>
      </c>
      <c r="E176" s="119">
        <v>9.304006960716647</v>
      </c>
      <c r="F176" s="119">
        <v>28.100281964226475</v>
      </c>
      <c r="G176" s="119" t="s">
        <v>59</v>
      </c>
      <c r="H176" s="119">
        <v>33.41494138007188</v>
      </c>
      <c r="I176" s="119">
        <v>75.71494138007188</v>
      </c>
      <c r="J176" s="119" t="s">
        <v>73</v>
      </c>
      <c r="K176" s="119">
        <v>3.3021435964232797</v>
      </c>
      <c r="M176" s="119" t="s">
        <v>68</v>
      </c>
      <c r="N176" s="119">
        <v>1.9629211703014255</v>
      </c>
      <c r="X176" s="119">
        <v>67.5</v>
      </c>
    </row>
    <row r="177" spans="1:24" s="119" customFormat="1" ht="12.75" hidden="1">
      <c r="A177" s="119">
        <v>2002</v>
      </c>
      <c r="B177" s="119">
        <v>142.25999450683594</v>
      </c>
      <c r="C177" s="119">
        <v>136.66000366210938</v>
      </c>
      <c r="D177" s="119">
        <v>9.41498851776123</v>
      </c>
      <c r="E177" s="119">
        <v>10.352893829345703</v>
      </c>
      <c r="F177" s="119">
        <v>25.26730239474708</v>
      </c>
      <c r="G177" s="119" t="s">
        <v>56</v>
      </c>
      <c r="H177" s="119">
        <v>-10.832809543489972</v>
      </c>
      <c r="I177" s="119">
        <v>63.927184963345965</v>
      </c>
      <c r="J177" s="119" t="s">
        <v>62</v>
      </c>
      <c r="K177" s="119">
        <v>1.5993036766648878</v>
      </c>
      <c r="L177" s="119">
        <v>0.7706167557065721</v>
      </c>
      <c r="M177" s="119">
        <v>0.3786134484126411</v>
      </c>
      <c r="N177" s="119">
        <v>0.04996182597674648</v>
      </c>
      <c r="O177" s="119">
        <v>0.06423060125212238</v>
      </c>
      <c r="P177" s="119">
        <v>0.022106518796041006</v>
      </c>
      <c r="Q177" s="119">
        <v>0.007818320666186145</v>
      </c>
      <c r="R177" s="119">
        <v>0.0007690239570001243</v>
      </c>
      <c r="S177" s="119">
        <v>0.0008427178659859981</v>
      </c>
      <c r="T177" s="119">
        <v>0.0003253315612967939</v>
      </c>
      <c r="U177" s="119">
        <v>0.00017100483621677325</v>
      </c>
      <c r="V177" s="119">
        <v>2.855075164278128E-05</v>
      </c>
      <c r="W177" s="119">
        <v>5.2551745296663746E-05</v>
      </c>
      <c r="X177" s="119">
        <v>67.5</v>
      </c>
    </row>
    <row r="178" spans="1:24" s="119" customFormat="1" ht="12.75" hidden="1">
      <c r="A178" s="119">
        <v>2001</v>
      </c>
      <c r="B178" s="119">
        <v>160.33999633789062</v>
      </c>
      <c r="C178" s="119">
        <v>160.33999633789062</v>
      </c>
      <c r="D178" s="119">
        <v>9.26737117767334</v>
      </c>
      <c r="E178" s="119">
        <v>9.606039047241211</v>
      </c>
      <c r="F178" s="119">
        <v>33.24729159246968</v>
      </c>
      <c r="G178" s="119" t="s">
        <v>57</v>
      </c>
      <c r="H178" s="119">
        <v>-7.318414678564224</v>
      </c>
      <c r="I178" s="119">
        <v>85.5215816593264</v>
      </c>
      <c r="J178" s="119" t="s">
        <v>60</v>
      </c>
      <c r="K178" s="119">
        <v>1.5679284582570878</v>
      </c>
      <c r="L178" s="119">
        <v>0.0041935892924149275</v>
      </c>
      <c r="M178" s="119">
        <v>-0.37031328465257185</v>
      </c>
      <c r="N178" s="119">
        <v>-0.0005163747666661776</v>
      </c>
      <c r="O178" s="119">
        <v>0.06310338168744575</v>
      </c>
      <c r="P178" s="119">
        <v>0.0004794977613784679</v>
      </c>
      <c r="Q178" s="119">
        <v>-0.0076015636361628025</v>
      </c>
      <c r="R178" s="119">
        <v>-4.146677535412787E-05</v>
      </c>
      <c r="S178" s="119">
        <v>0.0008366480413864711</v>
      </c>
      <c r="T178" s="119">
        <v>3.412804362014442E-05</v>
      </c>
      <c r="U178" s="119">
        <v>-0.0001625762908862563</v>
      </c>
      <c r="V178" s="119">
        <v>-3.2561625785046028E-06</v>
      </c>
      <c r="W178" s="119">
        <v>5.235317491601713E-05</v>
      </c>
      <c r="X178" s="119">
        <v>67.5</v>
      </c>
    </row>
    <row r="179" spans="1:24" s="119" customFormat="1" ht="12.75" hidden="1">
      <c r="A179" s="119">
        <v>2003</v>
      </c>
      <c r="B179" s="119">
        <v>169.66000366210938</v>
      </c>
      <c r="C179" s="119">
        <v>166.16000366210938</v>
      </c>
      <c r="D179" s="119">
        <v>9.189128875732422</v>
      </c>
      <c r="E179" s="119">
        <v>10.269399642944336</v>
      </c>
      <c r="F179" s="119">
        <v>38.41000022257717</v>
      </c>
      <c r="G179" s="119" t="s">
        <v>58</v>
      </c>
      <c r="H179" s="119">
        <v>-2.478234210856897</v>
      </c>
      <c r="I179" s="119">
        <v>99.68176945125248</v>
      </c>
      <c r="J179" s="119" t="s">
        <v>61</v>
      </c>
      <c r="K179" s="119">
        <v>0.3152341986228335</v>
      </c>
      <c r="L179" s="119">
        <v>0.7706053451570195</v>
      </c>
      <c r="M179" s="119">
        <v>0.07884297387044027</v>
      </c>
      <c r="N179" s="119">
        <v>-0.04995915743916274</v>
      </c>
      <c r="O179" s="119">
        <v>0.011980540756480123</v>
      </c>
      <c r="P179" s="119">
        <v>0.022101317951121087</v>
      </c>
      <c r="Q179" s="119">
        <v>0.0018282145182337642</v>
      </c>
      <c r="R179" s="119">
        <v>-0.0007679051718681541</v>
      </c>
      <c r="S179" s="119">
        <v>0.00010096264901524844</v>
      </c>
      <c r="T179" s="119">
        <v>0.0003235365534440755</v>
      </c>
      <c r="U179" s="119">
        <v>5.302455705795973E-05</v>
      </c>
      <c r="V179" s="119">
        <v>-2.836446411674517E-05</v>
      </c>
      <c r="W179" s="119">
        <v>4.56410012360984E-06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2004</v>
      </c>
      <c r="B181" s="119">
        <v>116.28</v>
      </c>
      <c r="C181" s="119">
        <v>120.98</v>
      </c>
      <c r="D181" s="119">
        <v>8.986078689653484</v>
      </c>
      <c r="E181" s="119">
        <v>9.449019317692118</v>
      </c>
      <c r="F181" s="119">
        <v>30.0006236529349</v>
      </c>
      <c r="G181" s="119" t="s">
        <v>59</v>
      </c>
      <c r="H181" s="119">
        <v>30.65879238387602</v>
      </c>
      <c r="I181" s="119">
        <v>79.43879238387602</v>
      </c>
      <c r="J181" s="119" t="s">
        <v>73</v>
      </c>
      <c r="K181" s="119">
        <v>3.308770557217119</v>
      </c>
      <c r="M181" s="119" t="s">
        <v>68</v>
      </c>
      <c r="N181" s="119">
        <v>1.793034010633635</v>
      </c>
      <c r="X181" s="119">
        <v>67.5</v>
      </c>
    </row>
    <row r="182" spans="1:24" s="119" customFormat="1" ht="12.75" hidden="1">
      <c r="A182" s="119">
        <v>2002</v>
      </c>
      <c r="B182" s="119">
        <v>134.1999969482422</v>
      </c>
      <c r="C182" s="119">
        <v>120.9000015258789</v>
      </c>
      <c r="D182" s="119">
        <v>9.421850204467773</v>
      </c>
      <c r="E182" s="119">
        <v>10.265373229980469</v>
      </c>
      <c r="F182" s="119">
        <v>23.816837075779198</v>
      </c>
      <c r="G182" s="119" t="s">
        <v>56</v>
      </c>
      <c r="H182" s="119">
        <v>-6.506799706127609</v>
      </c>
      <c r="I182" s="119">
        <v>60.19319724211458</v>
      </c>
      <c r="J182" s="119" t="s">
        <v>62</v>
      </c>
      <c r="K182" s="119">
        <v>1.71715590645948</v>
      </c>
      <c r="L182" s="119">
        <v>0.43291911141832085</v>
      </c>
      <c r="M182" s="119">
        <v>0.4065134156422366</v>
      </c>
      <c r="N182" s="119">
        <v>0.049918425378932166</v>
      </c>
      <c r="O182" s="119">
        <v>0.06896381216077445</v>
      </c>
      <c r="P182" s="119">
        <v>0.012419030034980053</v>
      </c>
      <c r="Q182" s="119">
        <v>0.008394457710654286</v>
      </c>
      <c r="R182" s="119">
        <v>0.0007683762335958223</v>
      </c>
      <c r="S182" s="119">
        <v>0.0009048056836532222</v>
      </c>
      <c r="T182" s="119">
        <v>0.00018278811149723874</v>
      </c>
      <c r="U182" s="119">
        <v>0.0001835991861697073</v>
      </c>
      <c r="V182" s="119">
        <v>2.8531133189093298E-05</v>
      </c>
      <c r="W182" s="119">
        <v>5.642011126949196E-05</v>
      </c>
      <c r="X182" s="119">
        <v>67.5</v>
      </c>
    </row>
    <row r="183" spans="1:24" s="119" customFormat="1" ht="12.75" hidden="1">
      <c r="A183" s="119">
        <v>2001</v>
      </c>
      <c r="B183" s="119">
        <v>155.97999572753906</v>
      </c>
      <c r="C183" s="119">
        <v>171.47999572753906</v>
      </c>
      <c r="D183" s="119">
        <v>9.09573745727539</v>
      </c>
      <c r="E183" s="119">
        <v>9.485504150390625</v>
      </c>
      <c r="F183" s="119">
        <v>28.728132621048598</v>
      </c>
      <c r="G183" s="119" t="s">
        <v>57</v>
      </c>
      <c r="H183" s="119">
        <v>-13.202346012946023</v>
      </c>
      <c r="I183" s="119">
        <v>75.27764971459304</v>
      </c>
      <c r="J183" s="119" t="s">
        <v>60</v>
      </c>
      <c r="K183" s="119">
        <v>1.6882253327702346</v>
      </c>
      <c r="L183" s="119">
        <v>0.002356213815664204</v>
      </c>
      <c r="M183" s="119">
        <v>-0.3987938037403482</v>
      </c>
      <c r="N183" s="119">
        <v>-0.0005157601146347315</v>
      </c>
      <c r="O183" s="119">
        <v>0.06793392524786208</v>
      </c>
      <c r="P183" s="119">
        <v>0.0002692532478866855</v>
      </c>
      <c r="Q183" s="119">
        <v>-0.008189483573992726</v>
      </c>
      <c r="R183" s="119">
        <v>-4.142550960225257E-05</v>
      </c>
      <c r="S183" s="119">
        <v>0.0008997755707345459</v>
      </c>
      <c r="T183" s="119">
        <v>1.915452265423877E-05</v>
      </c>
      <c r="U183" s="119">
        <v>-0.00017535924418094235</v>
      </c>
      <c r="V183" s="119">
        <v>-3.252383927755713E-06</v>
      </c>
      <c r="W183" s="119">
        <v>5.627257808993861E-05</v>
      </c>
      <c r="X183" s="119">
        <v>67.5</v>
      </c>
    </row>
    <row r="184" spans="1:24" s="119" customFormat="1" ht="12.75" hidden="1">
      <c r="A184" s="119">
        <v>2003</v>
      </c>
      <c r="B184" s="119">
        <v>169.17999267578125</v>
      </c>
      <c r="C184" s="119">
        <v>171.3800048828125</v>
      </c>
      <c r="D184" s="119">
        <v>9.360939979553223</v>
      </c>
      <c r="E184" s="119">
        <v>9.771707534790039</v>
      </c>
      <c r="F184" s="119">
        <v>40.629589137356454</v>
      </c>
      <c r="G184" s="119" t="s">
        <v>58</v>
      </c>
      <c r="H184" s="119">
        <v>1.8246903264964374</v>
      </c>
      <c r="I184" s="119">
        <v>103.50468300227769</v>
      </c>
      <c r="J184" s="119" t="s">
        <v>61</v>
      </c>
      <c r="K184" s="119">
        <v>0.3138783727521047</v>
      </c>
      <c r="L184" s="119">
        <v>0.4329126993837018</v>
      </c>
      <c r="M184" s="119">
        <v>0.07884579377127524</v>
      </c>
      <c r="N184" s="119">
        <v>-0.04991576087586135</v>
      </c>
      <c r="O184" s="119">
        <v>0.011873886817907102</v>
      </c>
      <c r="P184" s="119">
        <v>0.012416110892636193</v>
      </c>
      <c r="Q184" s="119">
        <v>0.0018437133853358414</v>
      </c>
      <c r="R184" s="119">
        <v>-0.0007672587330940557</v>
      </c>
      <c r="S184" s="119">
        <v>9.527458989939022E-05</v>
      </c>
      <c r="T184" s="119">
        <v>0.00018178173166359494</v>
      </c>
      <c r="U184" s="119">
        <v>5.438562900682018E-05</v>
      </c>
      <c r="V184" s="119">
        <v>-2.8345150552435905E-05</v>
      </c>
      <c r="W184" s="119">
        <v>4.077488292271931E-06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2004</v>
      </c>
      <c r="B186" s="119">
        <v>122.22</v>
      </c>
      <c r="C186" s="119">
        <v>128.02</v>
      </c>
      <c r="D186" s="119">
        <v>8.810908311736938</v>
      </c>
      <c r="E186" s="119">
        <v>9.406713244228841</v>
      </c>
      <c r="F186" s="119">
        <v>33.82539533802077</v>
      </c>
      <c r="G186" s="119" t="s">
        <v>59</v>
      </c>
      <c r="H186" s="119">
        <v>36.649904458030264</v>
      </c>
      <c r="I186" s="119">
        <v>91.36990445803026</v>
      </c>
      <c r="J186" s="119" t="s">
        <v>73</v>
      </c>
      <c r="K186" s="119">
        <v>4.197408568733471</v>
      </c>
      <c r="M186" s="119" t="s">
        <v>68</v>
      </c>
      <c r="N186" s="119">
        <v>2.5220961128596007</v>
      </c>
      <c r="X186" s="119">
        <v>67.5</v>
      </c>
    </row>
    <row r="187" spans="1:24" s="119" customFormat="1" ht="12.75" hidden="1">
      <c r="A187" s="119">
        <v>2002</v>
      </c>
      <c r="B187" s="119">
        <v>141.5800018310547</v>
      </c>
      <c r="C187" s="119">
        <v>130.8800048828125</v>
      </c>
      <c r="D187" s="119">
        <v>9.237441062927246</v>
      </c>
      <c r="E187" s="119">
        <v>10.197067260742188</v>
      </c>
      <c r="F187" s="119">
        <v>26.343918592701453</v>
      </c>
      <c r="G187" s="119" t="s">
        <v>56</v>
      </c>
      <c r="H187" s="119">
        <v>-6.149817247909056</v>
      </c>
      <c r="I187" s="119">
        <v>67.93018458314563</v>
      </c>
      <c r="J187" s="119" t="s">
        <v>62</v>
      </c>
      <c r="K187" s="119">
        <v>1.78532808218441</v>
      </c>
      <c r="L187" s="119">
        <v>0.9079777351340673</v>
      </c>
      <c r="M187" s="119">
        <v>0.42265163418177104</v>
      </c>
      <c r="N187" s="119">
        <v>0.03251425039668405</v>
      </c>
      <c r="O187" s="119">
        <v>0.07170162179877546</v>
      </c>
      <c r="P187" s="119">
        <v>0.026046914361773928</v>
      </c>
      <c r="Q187" s="119">
        <v>0.008727710383002695</v>
      </c>
      <c r="R187" s="119">
        <v>0.0005004828760852911</v>
      </c>
      <c r="S187" s="119">
        <v>0.0009407206343711377</v>
      </c>
      <c r="T187" s="119">
        <v>0.00038331382624200936</v>
      </c>
      <c r="U187" s="119">
        <v>0.0001909016225026094</v>
      </c>
      <c r="V187" s="119">
        <v>1.8583935104862278E-05</v>
      </c>
      <c r="W187" s="119">
        <v>5.866056210712386E-05</v>
      </c>
      <c r="X187" s="119">
        <v>67.5</v>
      </c>
    </row>
    <row r="188" spans="1:24" s="119" customFormat="1" ht="12.75" hidden="1">
      <c r="A188" s="119">
        <v>2001</v>
      </c>
      <c r="B188" s="119">
        <v>158.36000061035156</v>
      </c>
      <c r="C188" s="119">
        <v>161.55999755859375</v>
      </c>
      <c r="D188" s="119">
        <v>9.091094970703125</v>
      </c>
      <c r="E188" s="119">
        <v>9.403865814208984</v>
      </c>
      <c r="F188" s="119">
        <v>31.116717332830742</v>
      </c>
      <c r="G188" s="119" t="s">
        <v>57</v>
      </c>
      <c r="H188" s="119">
        <v>-9.27364838624537</v>
      </c>
      <c r="I188" s="119">
        <v>81.5863522241062</v>
      </c>
      <c r="J188" s="119" t="s">
        <v>60</v>
      </c>
      <c r="K188" s="119">
        <v>1.7652917097884484</v>
      </c>
      <c r="L188" s="119">
        <v>0.004941014597054615</v>
      </c>
      <c r="M188" s="119">
        <v>-0.418599206221213</v>
      </c>
      <c r="N188" s="119">
        <v>-0.00033580515466505756</v>
      </c>
      <c r="O188" s="119">
        <v>0.07077725043136729</v>
      </c>
      <c r="P188" s="119">
        <v>0.0005650057997108825</v>
      </c>
      <c r="Q188" s="119">
        <v>-0.008672689083196407</v>
      </c>
      <c r="R188" s="119">
        <v>-2.6942676825897872E-05</v>
      </c>
      <c r="S188" s="119">
        <v>0.0009163163270643185</v>
      </c>
      <c r="T188" s="119">
        <v>4.02147328399915E-05</v>
      </c>
      <c r="U188" s="119">
        <v>-0.00019079714488322218</v>
      </c>
      <c r="V188" s="119">
        <v>-2.108903055069935E-06</v>
      </c>
      <c r="W188" s="119">
        <v>5.6667404766305595E-05</v>
      </c>
      <c r="X188" s="119">
        <v>67.5</v>
      </c>
    </row>
    <row r="189" spans="1:24" s="119" customFormat="1" ht="12.75" hidden="1">
      <c r="A189" s="119">
        <v>2003</v>
      </c>
      <c r="B189" s="119">
        <v>192.97999572753906</v>
      </c>
      <c r="C189" s="119">
        <v>190.97999572753906</v>
      </c>
      <c r="D189" s="119">
        <v>8.94714641571045</v>
      </c>
      <c r="E189" s="119">
        <v>9.298362731933594</v>
      </c>
      <c r="F189" s="119">
        <v>42.19423675738424</v>
      </c>
      <c r="G189" s="119" t="s">
        <v>58</v>
      </c>
      <c r="H189" s="119">
        <v>-12.905803379248027</v>
      </c>
      <c r="I189" s="119">
        <v>112.57419234829104</v>
      </c>
      <c r="J189" s="119" t="s">
        <v>61</v>
      </c>
      <c r="K189" s="119">
        <v>-0.2667237154593486</v>
      </c>
      <c r="L189" s="119">
        <v>0.9079642910786427</v>
      </c>
      <c r="M189" s="119">
        <v>-0.058387570830545805</v>
      </c>
      <c r="N189" s="119">
        <v>-0.03251251626306966</v>
      </c>
      <c r="O189" s="119">
        <v>-0.011476209737981927</v>
      </c>
      <c r="P189" s="119">
        <v>0.026040785629774653</v>
      </c>
      <c r="Q189" s="119">
        <v>-0.000978464407006665</v>
      </c>
      <c r="R189" s="119">
        <v>-0.0004997571424402657</v>
      </c>
      <c r="S189" s="119">
        <v>-0.00021288424245817866</v>
      </c>
      <c r="T189" s="119">
        <v>0.0003811984583532539</v>
      </c>
      <c r="U189" s="119">
        <v>-6.31498048607471E-06</v>
      </c>
      <c r="V189" s="119">
        <v>-1.8463888319800062E-05</v>
      </c>
      <c r="W189" s="119">
        <v>-1.5161358243093582E-05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19.933073287297788</v>
      </c>
      <c r="G190" s="120"/>
      <c r="H190" s="120"/>
      <c r="I190" s="121"/>
      <c r="J190" s="121" t="s">
        <v>158</v>
      </c>
      <c r="K190" s="120">
        <f>AVERAGE(K188,K183,K178,K173,K168,K163)</f>
        <v>1.7559058521416542</v>
      </c>
      <c r="L190" s="120">
        <f>AVERAGE(L188,L183,L178,L173,L168,L163)</f>
        <v>0.004839528586576886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42.19423675738424</v>
      </c>
      <c r="G191" s="120"/>
      <c r="H191" s="120"/>
      <c r="I191" s="121"/>
      <c r="J191" s="121" t="s">
        <v>159</v>
      </c>
      <c r="K191" s="120">
        <f>AVERAGE(K189,K184,K179,K174,K169,K164)</f>
        <v>0.220881201021319</v>
      </c>
      <c r="L191" s="120">
        <f>AVERAGE(L189,L184,L179,L174,L169,L164)</f>
        <v>0.8892792107656939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1.0974411575885339</v>
      </c>
      <c r="L192" s="120">
        <f>ABS(L190/$H$33)</f>
        <v>0.013443134962713573</v>
      </c>
      <c r="M192" s="121" t="s">
        <v>111</v>
      </c>
      <c r="N192" s="120">
        <f>K192+L192+L193+K193</f>
        <v>1.792184481678283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0.1255006823984767</v>
      </c>
      <c r="L193" s="120">
        <f>ABS(L191/$H$34)</f>
        <v>0.5557995067285587</v>
      </c>
      <c r="M193" s="120"/>
      <c r="N193" s="120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2004</v>
      </c>
      <c r="B196" s="116">
        <v>103.48</v>
      </c>
      <c r="C196" s="116">
        <v>109.18</v>
      </c>
      <c r="D196" s="116">
        <v>9.160592343255667</v>
      </c>
      <c r="E196" s="116">
        <v>9.488486674017688</v>
      </c>
      <c r="F196" s="116">
        <v>21.65323712624222</v>
      </c>
      <c r="G196" s="116" t="s">
        <v>59</v>
      </c>
      <c r="H196" s="116">
        <v>20.23317992958252</v>
      </c>
      <c r="I196" s="116">
        <v>56.21317992958252</v>
      </c>
      <c r="J196" s="116" t="s">
        <v>73</v>
      </c>
      <c r="K196" s="116">
        <v>3.9795308177981625</v>
      </c>
      <c r="M196" s="116" t="s">
        <v>68</v>
      </c>
      <c r="N196" s="116">
        <v>2.076895221847428</v>
      </c>
      <c r="X196" s="116">
        <v>67.5</v>
      </c>
    </row>
    <row r="197" spans="1:24" s="116" customFormat="1" ht="12.75">
      <c r="A197" s="116">
        <v>2001</v>
      </c>
      <c r="B197" s="116">
        <v>144.89999389648438</v>
      </c>
      <c r="C197" s="116">
        <v>158.39999389648438</v>
      </c>
      <c r="D197" s="116">
        <v>9.27718448638916</v>
      </c>
      <c r="E197" s="116">
        <v>9.810537338256836</v>
      </c>
      <c r="F197" s="116">
        <v>23.464713864756057</v>
      </c>
      <c r="G197" s="116" t="s">
        <v>56</v>
      </c>
      <c r="H197" s="116">
        <v>-17.14490975909311</v>
      </c>
      <c r="I197" s="116">
        <v>60.25508413739127</v>
      </c>
      <c r="J197" s="116" t="s">
        <v>62</v>
      </c>
      <c r="K197" s="116">
        <v>1.9331306248712432</v>
      </c>
      <c r="L197" s="116">
        <v>0.12831851671081243</v>
      </c>
      <c r="M197" s="116">
        <v>0.4576432107001096</v>
      </c>
      <c r="N197" s="116">
        <v>0.1024681208511437</v>
      </c>
      <c r="O197" s="116">
        <v>0.07763827324557644</v>
      </c>
      <c r="P197" s="116">
        <v>0.0036811386440643505</v>
      </c>
      <c r="Q197" s="116">
        <v>0.00945032405837241</v>
      </c>
      <c r="R197" s="116">
        <v>0.0015771923431818326</v>
      </c>
      <c r="S197" s="116">
        <v>0.0010186386171843313</v>
      </c>
      <c r="T197" s="116">
        <v>5.420191514295954E-05</v>
      </c>
      <c r="U197" s="116">
        <v>0.00020669104558959555</v>
      </c>
      <c r="V197" s="116">
        <v>5.854605623788143E-05</v>
      </c>
      <c r="W197" s="116">
        <v>6.352535226625557E-05</v>
      </c>
      <c r="X197" s="116">
        <v>67.5</v>
      </c>
    </row>
    <row r="198" spans="1:24" s="116" customFormat="1" ht="12.75">
      <c r="A198" s="116">
        <v>2003</v>
      </c>
      <c r="B198" s="116">
        <v>172.27999877929688</v>
      </c>
      <c r="C198" s="116">
        <v>195.47999572753906</v>
      </c>
      <c r="D198" s="116">
        <v>9.213546752929688</v>
      </c>
      <c r="E198" s="116">
        <v>9.156745910644531</v>
      </c>
      <c r="F198" s="116">
        <v>38.99341276239327</v>
      </c>
      <c r="G198" s="116" t="s">
        <v>57</v>
      </c>
      <c r="H198" s="116">
        <v>-3.841257442217895</v>
      </c>
      <c r="I198" s="116">
        <v>100.93874133707898</v>
      </c>
      <c r="J198" s="116" t="s">
        <v>60</v>
      </c>
      <c r="K198" s="116">
        <v>0.9325482885625861</v>
      </c>
      <c r="L198" s="116">
        <v>0.0006988435390489217</v>
      </c>
      <c r="M198" s="116">
        <v>-0.21619738504238784</v>
      </c>
      <c r="N198" s="116">
        <v>-0.00105964823065996</v>
      </c>
      <c r="O198" s="116">
        <v>0.0381840039635186</v>
      </c>
      <c r="P198" s="116">
        <v>7.968585882237015E-05</v>
      </c>
      <c r="Q198" s="116">
        <v>-0.004244319163269628</v>
      </c>
      <c r="R198" s="116">
        <v>-8.51713141211549E-05</v>
      </c>
      <c r="S198" s="116">
        <v>0.0005597276258183194</v>
      </c>
      <c r="T198" s="116">
        <v>5.663388923780789E-06</v>
      </c>
      <c r="U198" s="116">
        <v>-7.790173540032329E-05</v>
      </c>
      <c r="V198" s="116">
        <v>-6.709598352439448E-06</v>
      </c>
      <c r="W198" s="116">
        <v>3.664892181749232E-05</v>
      </c>
      <c r="X198" s="116">
        <v>67.5</v>
      </c>
    </row>
    <row r="199" spans="1:24" s="116" customFormat="1" ht="12.75">
      <c r="A199" s="116">
        <v>2002</v>
      </c>
      <c r="B199" s="116">
        <v>137.8800048828125</v>
      </c>
      <c r="C199" s="116">
        <v>137.97999572753906</v>
      </c>
      <c r="D199" s="116">
        <v>9.477158546447754</v>
      </c>
      <c r="E199" s="116">
        <v>10.263198852539062</v>
      </c>
      <c r="F199" s="116">
        <v>38.740839528549564</v>
      </c>
      <c r="G199" s="116" t="s">
        <v>58</v>
      </c>
      <c r="H199" s="116">
        <v>26.974827895223655</v>
      </c>
      <c r="I199" s="116">
        <v>97.35483277803615</v>
      </c>
      <c r="J199" s="116" t="s">
        <v>61</v>
      </c>
      <c r="K199" s="116">
        <v>1.6933244527597404</v>
      </c>
      <c r="L199" s="116">
        <v>0.12831661368883993</v>
      </c>
      <c r="M199" s="116">
        <v>0.40335592099377743</v>
      </c>
      <c r="N199" s="116">
        <v>-0.10246264166217778</v>
      </c>
      <c r="O199" s="116">
        <v>0.06759943279250785</v>
      </c>
      <c r="P199" s="116">
        <v>0.0036802760603965113</v>
      </c>
      <c r="Q199" s="116">
        <v>0.008443599922340861</v>
      </c>
      <c r="R199" s="116">
        <v>-0.001574890959603958</v>
      </c>
      <c r="S199" s="116">
        <v>0.0008510755649852686</v>
      </c>
      <c r="T199" s="116">
        <v>5.390522823495494E-05</v>
      </c>
      <c r="U199" s="116">
        <v>0.00019144844723459703</v>
      </c>
      <c r="V199" s="116">
        <v>-5.816031285127442E-05</v>
      </c>
      <c r="W199" s="116">
        <v>5.1887637353874545E-05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2004</v>
      </c>
      <c r="B201" s="116">
        <v>98.24</v>
      </c>
      <c r="C201" s="116">
        <v>111.44</v>
      </c>
      <c r="D201" s="116">
        <v>8.941933720182414</v>
      </c>
      <c r="E201" s="116">
        <v>9.376665616877355</v>
      </c>
      <c r="F201" s="116">
        <v>16.05129801668661</v>
      </c>
      <c r="G201" s="116" t="s">
        <v>59</v>
      </c>
      <c r="H201" s="116">
        <v>11.939752042322176</v>
      </c>
      <c r="I201" s="116">
        <v>42.67975204232217</v>
      </c>
      <c r="J201" s="116" t="s">
        <v>73</v>
      </c>
      <c r="K201" s="116">
        <v>3.3775939197282336</v>
      </c>
      <c r="M201" s="116" t="s">
        <v>68</v>
      </c>
      <c r="N201" s="116">
        <v>1.7644832716557244</v>
      </c>
      <c r="X201" s="116">
        <v>67.5</v>
      </c>
    </row>
    <row r="202" spans="1:24" s="116" customFormat="1" ht="12.75">
      <c r="A202" s="116">
        <v>2001</v>
      </c>
      <c r="B202" s="116">
        <v>141.1999969482422</v>
      </c>
      <c r="C202" s="116">
        <v>166.1999969482422</v>
      </c>
      <c r="D202" s="116">
        <v>9.182241439819336</v>
      </c>
      <c r="E202" s="116">
        <v>9.444023132324219</v>
      </c>
      <c r="F202" s="116">
        <v>22.926677437734757</v>
      </c>
      <c r="G202" s="116" t="s">
        <v>56</v>
      </c>
      <c r="H202" s="116">
        <v>-14.227032886684057</v>
      </c>
      <c r="I202" s="116">
        <v>59.47296406155813</v>
      </c>
      <c r="J202" s="116" t="s">
        <v>62</v>
      </c>
      <c r="K202" s="116">
        <v>1.7782883660764124</v>
      </c>
      <c r="L202" s="116">
        <v>0.16416954466527225</v>
      </c>
      <c r="M202" s="116">
        <v>0.42098630167071277</v>
      </c>
      <c r="N202" s="116">
        <v>0.0768275800664992</v>
      </c>
      <c r="O202" s="116">
        <v>0.07141952142826531</v>
      </c>
      <c r="P202" s="116">
        <v>0.004709405719659247</v>
      </c>
      <c r="Q202" s="116">
        <v>0.008693383199375784</v>
      </c>
      <c r="R202" s="116">
        <v>0.0011825301303099692</v>
      </c>
      <c r="S202" s="116">
        <v>0.0009370337714619725</v>
      </c>
      <c r="T202" s="116">
        <v>6.92659049514082E-05</v>
      </c>
      <c r="U202" s="116">
        <v>0.00019013857145098878</v>
      </c>
      <c r="V202" s="116">
        <v>4.389971301721111E-05</v>
      </c>
      <c r="W202" s="116">
        <v>5.8433765473522745E-05</v>
      </c>
      <c r="X202" s="116">
        <v>67.5</v>
      </c>
    </row>
    <row r="203" spans="1:24" s="116" customFormat="1" ht="12.75">
      <c r="A203" s="116">
        <v>2003</v>
      </c>
      <c r="B203" s="116">
        <v>179.86000061035156</v>
      </c>
      <c r="C203" s="116">
        <v>178.36000061035156</v>
      </c>
      <c r="D203" s="116">
        <v>9.356260299682617</v>
      </c>
      <c r="E203" s="116">
        <v>9.785538673400879</v>
      </c>
      <c r="F203" s="116">
        <v>41.590405129146575</v>
      </c>
      <c r="G203" s="116" t="s">
        <v>57</v>
      </c>
      <c r="H203" s="116">
        <v>-6.307151378110248</v>
      </c>
      <c r="I203" s="116">
        <v>106.05284923224131</v>
      </c>
      <c r="J203" s="116" t="s">
        <v>60</v>
      </c>
      <c r="K203" s="116">
        <v>0.7081657769136597</v>
      </c>
      <c r="L203" s="116">
        <v>-0.0008928604167913129</v>
      </c>
      <c r="M203" s="116">
        <v>-0.16324859537735803</v>
      </c>
      <c r="N203" s="116">
        <v>-0.0007944626169209606</v>
      </c>
      <c r="O203" s="116">
        <v>0.029146107762976152</v>
      </c>
      <c r="P203" s="116">
        <v>-0.00010236958041950369</v>
      </c>
      <c r="Q203" s="116">
        <v>-0.0031596115622637005</v>
      </c>
      <c r="R203" s="116">
        <v>-6.386485026502214E-05</v>
      </c>
      <c r="S203" s="116">
        <v>0.00043928779944721184</v>
      </c>
      <c r="T203" s="116">
        <v>-7.297688352084038E-06</v>
      </c>
      <c r="U203" s="116">
        <v>-5.484231782101436E-05</v>
      </c>
      <c r="V203" s="116">
        <v>-5.031019969367235E-06</v>
      </c>
      <c r="W203" s="116">
        <v>2.9092099075205907E-05</v>
      </c>
      <c r="X203" s="116">
        <v>67.5</v>
      </c>
    </row>
    <row r="204" spans="1:24" s="116" customFormat="1" ht="12.75">
      <c r="A204" s="116">
        <v>2002</v>
      </c>
      <c r="B204" s="116">
        <v>123.9800033569336</v>
      </c>
      <c r="C204" s="116">
        <v>115.37999725341797</v>
      </c>
      <c r="D204" s="116">
        <v>9.517864227294922</v>
      </c>
      <c r="E204" s="116">
        <v>10.626378059387207</v>
      </c>
      <c r="F204" s="116">
        <v>33.883487053896445</v>
      </c>
      <c r="G204" s="116" t="s">
        <v>58</v>
      </c>
      <c r="H204" s="116">
        <v>28.25477138255235</v>
      </c>
      <c r="I204" s="116">
        <v>84.73477473948594</v>
      </c>
      <c r="J204" s="116" t="s">
        <v>61</v>
      </c>
      <c r="K204" s="116">
        <v>1.6311991740222864</v>
      </c>
      <c r="L204" s="116">
        <v>-0.16416711667041894</v>
      </c>
      <c r="M204" s="116">
        <v>0.38804556730067674</v>
      </c>
      <c r="N204" s="116">
        <v>-0.07682347224660352</v>
      </c>
      <c r="O204" s="116">
        <v>0.06520162914614504</v>
      </c>
      <c r="P204" s="116">
        <v>-0.004708292971063288</v>
      </c>
      <c r="Q204" s="116">
        <v>0.00809887438023326</v>
      </c>
      <c r="R204" s="116">
        <v>-0.0011808042979221996</v>
      </c>
      <c r="S204" s="116">
        <v>0.0008276826191947457</v>
      </c>
      <c r="T204" s="116">
        <v>-6.888039876084756E-05</v>
      </c>
      <c r="U204" s="116">
        <v>0.00018205767363514678</v>
      </c>
      <c r="V204" s="116">
        <v>-4.361047627647883E-05</v>
      </c>
      <c r="W204" s="116">
        <v>5.0676964380407224E-05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2004</v>
      </c>
      <c r="B206" s="116">
        <v>96.86</v>
      </c>
      <c r="C206" s="116">
        <v>117.36</v>
      </c>
      <c r="D206" s="116">
        <v>8.9281265610607</v>
      </c>
      <c r="E206" s="116">
        <v>9.409526728705364</v>
      </c>
      <c r="F206" s="116">
        <v>18.35849669771679</v>
      </c>
      <c r="G206" s="116" t="s">
        <v>59</v>
      </c>
      <c r="H206" s="116">
        <v>19.52715295572876</v>
      </c>
      <c r="I206" s="116">
        <v>48.88715295572876</v>
      </c>
      <c r="J206" s="116" t="s">
        <v>73</v>
      </c>
      <c r="K206" s="116">
        <v>2.088901187227697</v>
      </c>
      <c r="M206" s="116" t="s">
        <v>68</v>
      </c>
      <c r="N206" s="116">
        <v>1.1514378537460295</v>
      </c>
      <c r="X206" s="116">
        <v>67.5</v>
      </c>
    </row>
    <row r="207" spans="1:24" s="116" customFormat="1" ht="12.75">
      <c r="A207" s="116">
        <v>2001</v>
      </c>
      <c r="B207" s="116">
        <v>149.0800018310547</v>
      </c>
      <c r="C207" s="116">
        <v>160.97999572753906</v>
      </c>
      <c r="D207" s="116">
        <v>9.235115051269531</v>
      </c>
      <c r="E207" s="116">
        <v>9.561059951782227</v>
      </c>
      <c r="F207" s="116">
        <v>25.727598504427196</v>
      </c>
      <c r="G207" s="116" t="s">
        <v>56</v>
      </c>
      <c r="H207" s="116">
        <v>-15.20145165417236</v>
      </c>
      <c r="I207" s="116">
        <v>66.37855017688233</v>
      </c>
      <c r="J207" s="116" t="s">
        <v>62</v>
      </c>
      <c r="K207" s="116">
        <v>1.3499265944452281</v>
      </c>
      <c r="L207" s="116">
        <v>0.3970623821008549</v>
      </c>
      <c r="M207" s="116">
        <v>0.31957737036114137</v>
      </c>
      <c r="N207" s="116">
        <v>0.060803679478616535</v>
      </c>
      <c r="O207" s="116">
        <v>0.0542155906526618</v>
      </c>
      <c r="P207" s="116">
        <v>0.011390520594328912</v>
      </c>
      <c r="Q207" s="116">
        <v>0.006599262597942593</v>
      </c>
      <c r="R207" s="116">
        <v>0.0009358779275510565</v>
      </c>
      <c r="S207" s="116">
        <v>0.0007113366611637367</v>
      </c>
      <c r="T207" s="116">
        <v>0.00016763582082587303</v>
      </c>
      <c r="U207" s="116">
        <v>0.00014433447012812998</v>
      </c>
      <c r="V207" s="116">
        <v>3.474043390799111E-05</v>
      </c>
      <c r="W207" s="116">
        <v>4.436225528691236E-05</v>
      </c>
      <c r="X207" s="116">
        <v>67.5</v>
      </c>
    </row>
    <row r="208" spans="1:24" s="116" customFormat="1" ht="12.75">
      <c r="A208" s="116">
        <v>2003</v>
      </c>
      <c r="B208" s="116">
        <v>167.60000610351562</v>
      </c>
      <c r="C208" s="116">
        <v>171.1999969482422</v>
      </c>
      <c r="D208" s="116">
        <v>9.230658531188965</v>
      </c>
      <c r="E208" s="116">
        <v>9.922871589660645</v>
      </c>
      <c r="F208" s="116">
        <v>38.131482693999715</v>
      </c>
      <c r="G208" s="116" t="s">
        <v>57</v>
      </c>
      <c r="H208" s="116">
        <v>-1.5947823550149423</v>
      </c>
      <c r="I208" s="116">
        <v>98.50522374850068</v>
      </c>
      <c r="J208" s="116" t="s">
        <v>60</v>
      </c>
      <c r="K208" s="116">
        <v>0.8165820299786408</v>
      </c>
      <c r="L208" s="116">
        <v>0.002160817050871414</v>
      </c>
      <c r="M208" s="116">
        <v>-0.19040965751043085</v>
      </c>
      <c r="N208" s="116">
        <v>-0.0006288033909712025</v>
      </c>
      <c r="O208" s="116">
        <v>0.03325894746389836</v>
      </c>
      <c r="P208" s="116">
        <v>0.00024702277846956795</v>
      </c>
      <c r="Q208" s="116">
        <v>-0.003791488926218358</v>
      </c>
      <c r="R208" s="116">
        <v>-5.0528331953435525E-05</v>
      </c>
      <c r="S208" s="116">
        <v>0.00047330261587790986</v>
      </c>
      <c r="T208" s="116">
        <v>1.7582054024681286E-05</v>
      </c>
      <c r="U208" s="116">
        <v>-7.330732396655491E-05</v>
      </c>
      <c r="V208" s="116">
        <v>-3.977534748143514E-06</v>
      </c>
      <c r="W208" s="116">
        <v>3.060039496015222E-05</v>
      </c>
      <c r="X208" s="116">
        <v>67.5</v>
      </c>
    </row>
    <row r="209" spans="1:24" s="116" customFormat="1" ht="12.75">
      <c r="A209" s="116">
        <v>2002</v>
      </c>
      <c r="B209" s="116">
        <v>150.02000427246094</v>
      </c>
      <c r="C209" s="116">
        <v>128.52000427246094</v>
      </c>
      <c r="D209" s="116">
        <v>9.44846248626709</v>
      </c>
      <c r="E209" s="116">
        <v>10.533185958862305</v>
      </c>
      <c r="F209" s="116">
        <v>37.8084701523292</v>
      </c>
      <c r="G209" s="116" t="s">
        <v>58</v>
      </c>
      <c r="H209" s="116">
        <v>12.828946356284973</v>
      </c>
      <c r="I209" s="116">
        <v>95.34895062874591</v>
      </c>
      <c r="J209" s="116" t="s">
        <v>61</v>
      </c>
      <c r="K209" s="116">
        <v>1.074939811666892</v>
      </c>
      <c r="L209" s="116">
        <v>0.39705650246442</v>
      </c>
      <c r="M209" s="116">
        <v>0.2566590305711111</v>
      </c>
      <c r="N209" s="116">
        <v>-0.060800427995482374</v>
      </c>
      <c r="O209" s="116">
        <v>0.04281556590085712</v>
      </c>
      <c r="P209" s="116">
        <v>0.01138784172513599</v>
      </c>
      <c r="Q209" s="116">
        <v>0.005401377468661821</v>
      </c>
      <c r="R209" s="116">
        <v>-0.0009345129121351208</v>
      </c>
      <c r="S209" s="116">
        <v>0.0005310221081261124</v>
      </c>
      <c r="T209" s="116">
        <v>0.00016671124677188819</v>
      </c>
      <c r="U209" s="116">
        <v>0.00012433211781366312</v>
      </c>
      <c r="V209" s="116">
        <v>-3.4511982925395775E-05</v>
      </c>
      <c r="W209" s="116">
        <v>3.211892779069491E-05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2004</v>
      </c>
      <c r="B211" s="116">
        <v>109.8</v>
      </c>
      <c r="C211" s="116">
        <v>121.3</v>
      </c>
      <c r="D211" s="116">
        <v>8.828427720140327</v>
      </c>
      <c r="E211" s="116">
        <v>9.304006960716647</v>
      </c>
      <c r="F211" s="116">
        <v>22.31545408719014</v>
      </c>
      <c r="G211" s="116" t="s">
        <v>59</v>
      </c>
      <c r="H211" s="116">
        <v>17.82798377725451</v>
      </c>
      <c r="I211" s="116">
        <v>60.12798377725451</v>
      </c>
      <c r="J211" s="116" t="s">
        <v>73</v>
      </c>
      <c r="K211" s="116">
        <v>2.7004888867438273</v>
      </c>
      <c r="M211" s="116" t="s">
        <v>68</v>
      </c>
      <c r="N211" s="116">
        <v>1.4570853276193045</v>
      </c>
      <c r="X211" s="116">
        <v>67.5</v>
      </c>
    </row>
    <row r="212" spans="1:24" s="116" customFormat="1" ht="12.75">
      <c r="A212" s="116">
        <v>2001</v>
      </c>
      <c r="B212" s="116">
        <v>160.33999633789062</v>
      </c>
      <c r="C212" s="116">
        <v>160.33999633789062</v>
      </c>
      <c r="D212" s="116">
        <v>9.26737117767334</v>
      </c>
      <c r="E212" s="116">
        <v>9.606039047241211</v>
      </c>
      <c r="F212" s="116">
        <v>28.583404025334072</v>
      </c>
      <c r="G212" s="116" t="s">
        <v>56</v>
      </c>
      <c r="H212" s="116">
        <v>-19.315272838073525</v>
      </c>
      <c r="I212" s="116">
        <v>73.5247234998171</v>
      </c>
      <c r="J212" s="116" t="s">
        <v>62</v>
      </c>
      <c r="K212" s="116">
        <v>1.555854959803945</v>
      </c>
      <c r="L212" s="116">
        <v>0.37144229409025836</v>
      </c>
      <c r="M212" s="116">
        <v>0.3683282125095353</v>
      </c>
      <c r="N212" s="116">
        <v>0.045738929957564296</v>
      </c>
      <c r="O212" s="116">
        <v>0.062486116890019115</v>
      </c>
      <c r="P212" s="116">
        <v>0.010655602546483619</v>
      </c>
      <c r="Q212" s="116">
        <v>0.0076059937916058635</v>
      </c>
      <c r="R212" s="116">
        <v>0.0007039806298468384</v>
      </c>
      <c r="S212" s="116">
        <v>0.0008198471346153902</v>
      </c>
      <c r="T212" s="116">
        <v>0.00015682520275645939</v>
      </c>
      <c r="U212" s="116">
        <v>0.00016635387205481307</v>
      </c>
      <c r="V212" s="116">
        <v>2.6135291210465193E-05</v>
      </c>
      <c r="W212" s="116">
        <v>5.112812575058505E-05</v>
      </c>
      <c r="X212" s="116">
        <v>67.5</v>
      </c>
    </row>
    <row r="213" spans="1:24" s="116" customFormat="1" ht="12.75">
      <c r="A213" s="116">
        <v>2003</v>
      </c>
      <c r="B213" s="116">
        <v>169.66000366210938</v>
      </c>
      <c r="C213" s="116">
        <v>166.16000366210938</v>
      </c>
      <c r="D213" s="116">
        <v>9.189128875732422</v>
      </c>
      <c r="E213" s="116">
        <v>10.269399642944336</v>
      </c>
      <c r="F213" s="116">
        <v>38.41000022257717</v>
      </c>
      <c r="G213" s="116" t="s">
        <v>57</v>
      </c>
      <c r="H213" s="116">
        <v>-2.478234210856897</v>
      </c>
      <c r="I213" s="116">
        <v>99.68176945125248</v>
      </c>
      <c r="J213" s="116" t="s">
        <v>60</v>
      </c>
      <c r="K213" s="116">
        <v>0.7862487502474683</v>
      </c>
      <c r="L213" s="116">
        <v>0.0020211621343651396</v>
      </c>
      <c r="M213" s="116">
        <v>-0.182509075210759</v>
      </c>
      <c r="N213" s="116">
        <v>-0.00047306037228370156</v>
      </c>
      <c r="O213" s="116">
        <v>0.03215672013393703</v>
      </c>
      <c r="P213" s="116">
        <v>0.00023105642395689215</v>
      </c>
      <c r="Q213" s="116">
        <v>-0.0035941132043476537</v>
      </c>
      <c r="R213" s="116">
        <v>-3.801009272161934E-05</v>
      </c>
      <c r="S213" s="116">
        <v>0.000468404853856961</v>
      </c>
      <c r="T213" s="116">
        <v>1.6446987001484823E-05</v>
      </c>
      <c r="U213" s="116">
        <v>-6.67444329928699E-05</v>
      </c>
      <c r="V213" s="116">
        <v>-2.9897883957075458E-06</v>
      </c>
      <c r="W213" s="116">
        <v>3.0588752672069615E-05</v>
      </c>
      <c r="X213" s="116">
        <v>67.5</v>
      </c>
    </row>
    <row r="214" spans="1:24" s="116" customFormat="1" ht="12.75">
      <c r="A214" s="116">
        <v>2002</v>
      </c>
      <c r="B214" s="116">
        <v>142.25999450683594</v>
      </c>
      <c r="C214" s="116">
        <v>136.66000366210938</v>
      </c>
      <c r="D214" s="116">
        <v>9.41498851776123</v>
      </c>
      <c r="E214" s="116">
        <v>10.352893829345703</v>
      </c>
      <c r="F214" s="116">
        <v>35.7426906221455</v>
      </c>
      <c r="G214" s="116" t="s">
        <v>58</v>
      </c>
      <c r="H214" s="116">
        <v>15.670299902612769</v>
      </c>
      <c r="I214" s="116">
        <v>90.4302944094487</v>
      </c>
      <c r="J214" s="116" t="s">
        <v>61</v>
      </c>
      <c r="K214" s="116">
        <v>1.342571249014677</v>
      </c>
      <c r="L214" s="116">
        <v>0.3714367950845212</v>
      </c>
      <c r="M214" s="116">
        <v>0.31993141389395147</v>
      </c>
      <c r="N214" s="116">
        <v>-0.04573648355030311</v>
      </c>
      <c r="O214" s="116">
        <v>0.05357667546816227</v>
      </c>
      <c r="P214" s="116">
        <v>0.010653097134522732</v>
      </c>
      <c r="Q214" s="116">
        <v>0.006703244873364002</v>
      </c>
      <c r="R214" s="116">
        <v>-0.0007029537396236292</v>
      </c>
      <c r="S214" s="116">
        <v>0.0006728641891350028</v>
      </c>
      <c r="T214" s="116">
        <v>0.000155960382271196</v>
      </c>
      <c r="U214" s="116">
        <v>0.00015237713546359052</v>
      </c>
      <c r="V214" s="116">
        <v>-2.5963717222399254E-05</v>
      </c>
      <c r="W214" s="116">
        <v>4.09684445974532E-05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2004</v>
      </c>
      <c r="B216" s="116">
        <v>116.28</v>
      </c>
      <c r="C216" s="116">
        <v>120.98</v>
      </c>
      <c r="D216" s="116">
        <v>8.986078689653484</v>
      </c>
      <c r="E216" s="116">
        <v>9.449019317692118</v>
      </c>
      <c r="F216" s="116">
        <v>20.574791871488802</v>
      </c>
      <c r="G216" s="116" t="s">
        <v>59</v>
      </c>
      <c r="H216" s="116">
        <v>5.700088105127286</v>
      </c>
      <c r="I216" s="116">
        <v>54.48008810512729</v>
      </c>
      <c r="J216" s="116" t="s">
        <v>73</v>
      </c>
      <c r="K216" s="116">
        <v>2.0777649650961516</v>
      </c>
      <c r="M216" s="116" t="s">
        <v>68</v>
      </c>
      <c r="N216" s="116">
        <v>1.0783877078186572</v>
      </c>
      <c r="X216" s="116">
        <v>67.5</v>
      </c>
    </row>
    <row r="217" spans="1:24" s="116" customFormat="1" ht="12.75">
      <c r="A217" s="116">
        <v>2001</v>
      </c>
      <c r="B217" s="116">
        <v>155.97999572753906</v>
      </c>
      <c r="C217" s="116">
        <v>171.47999572753906</v>
      </c>
      <c r="D217" s="116">
        <v>9.09573745727539</v>
      </c>
      <c r="E217" s="116">
        <v>9.485504150390625</v>
      </c>
      <c r="F217" s="116">
        <v>27.62395356902607</v>
      </c>
      <c r="G217" s="116" t="s">
        <v>56</v>
      </c>
      <c r="H217" s="116">
        <v>-16.095677264119743</v>
      </c>
      <c r="I217" s="116">
        <v>72.38431846341932</v>
      </c>
      <c r="J217" s="116" t="s">
        <v>62</v>
      </c>
      <c r="K217" s="116">
        <v>1.3992855405765998</v>
      </c>
      <c r="L217" s="116">
        <v>0.06926958538674756</v>
      </c>
      <c r="M217" s="116">
        <v>0.33126210663875183</v>
      </c>
      <c r="N217" s="116">
        <v>0.044967292727860445</v>
      </c>
      <c r="O217" s="116">
        <v>0.05619816150216872</v>
      </c>
      <c r="P217" s="116">
        <v>0.001987244680893308</v>
      </c>
      <c r="Q217" s="116">
        <v>0.0068405902772711745</v>
      </c>
      <c r="R217" s="116">
        <v>0.0006921029106282484</v>
      </c>
      <c r="S217" s="116">
        <v>0.0007373364580919035</v>
      </c>
      <c r="T217" s="116">
        <v>2.9256523777447876E-05</v>
      </c>
      <c r="U217" s="116">
        <v>0.00014961616816540466</v>
      </c>
      <c r="V217" s="116">
        <v>2.569036756123208E-05</v>
      </c>
      <c r="W217" s="116">
        <v>4.5981733458919216E-05</v>
      </c>
      <c r="X217" s="116">
        <v>67.5</v>
      </c>
    </row>
    <row r="218" spans="1:24" s="116" customFormat="1" ht="12.75">
      <c r="A218" s="116">
        <v>2003</v>
      </c>
      <c r="B218" s="116">
        <v>169.17999267578125</v>
      </c>
      <c r="C218" s="116">
        <v>171.3800048828125</v>
      </c>
      <c r="D218" s="116">
        <v>9.360939979553223</v>
      </c>
      <c r="E218" s="116">
        <v>9.771707534790039</v>
      </c>
      <c r="F218" s="116">
        <v>40.629589137356454</v>
      </c>
      <c r="G218" s="116" t="s">
        <v>57</v>
      </c>
      <c r="H218" s="116">
        <v>1.8246903264964374</v>
      </c>
      <c r="I218" s="116">
        <v>103.50468300227769</v>
      </c>
      <c r="J218" s="116" t="s">
        <v>60</v>
      </c>
      <c r="K218" s="116">
        <v>0.15446760432714285</v>
      </c>
      <c r="L218" s="116">
        <v>0.00037691747999891214</v>
      </c>
      <c r="M218" s="116">
        <v>-0.03282361277938594</v>
      </c>
      <c r="N218" s="116">
        <v>-0.0004652387901826665</v>
      </c>
      <c r="O218" s="116">
        <v>0.006805719648585845</v>
      </c>
      <c r="P218" s="116">
        <v>4.303704081457358E-05</v>
      </c>
      <c r="Q218" s="116">
        <v>-0.0004989315105910369</v>
      </c>
      <c r="R218" s="116">
        <v>-3.739931370358328E-05</v>
      </c>
      <c r="S218" s="116">
        <v>0.00013851554713600975</v>
      </c>
      <c r="T218" s="116">
        <v>3.0643165074793807E-06</v>
      </c>
      <c r="U218" s="116">
        <v>9.482692451821938E-07</v>
      </c>
      <c r="V218" s="116">
        <v>-2.9476853520746448E-06</v>
      </c>
      <c r="W218" s="116">
        <v>1.0135565796679735E-05</v>
      </c>
      <c r="X218" s="116">
        <v>67.5</v>
      </c>
    </row>
    <row r="219" spans="1:24" s="116" customFormat="1" ht="12.75">
      <c r="A219" s="116">
        <v>2002</v>
      </c>
      <c r="B219" s="116">
        <v>134.1999969482422</v>
      </c>
      <c r="C219" s="116">
        <v>120.9000015258789</v>
      </c>
      <c r="D219" s="116">
        <v>9.421850204467773</v>
      </c>
      <c r="E219" s="116">
        <v>10.265373229980469</v>
      </c>
      <c r="F219" s="116">
        <v>34.33578827908848</v>
      </c>
      <c r="G219" s="116" t="s">
        <v>58</v>
      </c>
      <c r="H219" s="116">
        <v>20.078145328613502</v>
      </c>
      <c r="I219" s="116">
        <v>86.77814227685569</v>
      </c>
      <c r="J219" s="116" t="s">
        <v>61</v>
      </c>
      <c r="K219" s="116">
        <v>1.39073354143782</v>
      </c>
      <c r="L219" s="116">
        <v>0.06926855991620717</v>
      </c>
      <c r="M219" s="116">
        <v>0.3296319064333013</v>
      </c>
      <c r="N219" s="116">
        <v>-0.04496488594604906</v>
      </c>
      <c r="O219" s="116">
        <v>0.05578454567609824</v>
      </c>
      <c r="P219" s="116">
        <v>0.0019867786074086536</v>
      </c>
      <c r="Q219" s="116">
        <v>0.006822370752842173</v>
      </c>
      <c r="R219" s="116">
        <v>-0.00069109169452005</v>
      </c>
      <c r="S219" s="116">
        <v>0.0007242088756934184</v>
      </c>
      <c r="T219" s="116">
        <v>2.909560358340006E-05</v>
      </c>
      <c r="U219" s="116">
        <v>0.0001496131630637401</v>
      </c>
      <c r="V219" s="116">
        <v>-2.5520700156860315E-05</v>
      </c>
      <c r="W219" s="116">
        <v>4.485075381605383E-05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2004</v>
      </c>
      <c r="B221" s="116">
        <v>122.22</v>
      </c>
      <c r="C221" s="116">
        <v>128.02</v>
      </c>
      <c r="D221" s="116">
        <v>8.810908311736938</v>
      </c>
      <c r="E221" s="116">
        <v>9.406713244228841</v>
      </c>
      <c r="F221" s="116">
        <v>23.450699473582905</v>
      </c>
      <c r="G221" s="116" t="s">
        <v>59</v>
      </c>
      <c r="H221" s="116">
        <v>8.625547005826235</v>
      </c>
      <c r="I221" s="116">
        <v>63.34554700582623</v>
      </c>
      <c r="J221" s="116" t="s">
        <v>73</v>
      </c>
      <c r="K221" s="116">
        <v>3.166297376406902</v>
      </c>
      <c r="M221" s="116" t="s">
        <v>68</v>
      </c>
      <c r="N221" s="116">
        <v>1.675769731433449</v>
      </c>
      <c r="X221" s="116">
        <v>67.5</v>
      </c>
    </row>
    <row r="222" spans="1:24" s="116" customFormat="1" ht="12.75">
      <c r="A222" s="116">
        <v>2001</v>
      </c>
      <c r="B222" s="116">
        <v>158.36000061035156</v>
      </c>
      <c r="C222" s="116">
        <v>161.55999755859375</v>
      </c>
      <c r="D222" s="116">
        <v>9.091094970703125</v>
      </c>
      <c r="E222" s="116">
        <v>9.403865814208984</v>
      </c>
      <c r="F222" s="116">
        <v>29.378807123106718</v>
      </c>
      <c r="G222" s="116" t="s">
        <v>56</v>
      </c>
      <c r="H222" s="116">
        <v>-13.830355091126947</v>
      </c>
      <c r="I222" s="116">
        <v>77.02964551922462</v>
      </c>
      <c r="J222" s="116" t="s">
        <v>62</v>
      </c>
      <c r="K222" s="116">
        <v>1.7051228087261576</v>
      </c>
      <c r="L222" s="116">
        <v>0.30060727598586917</v>
      </c>
      <c r="M222" s="116">
        <v>0.4036654517995756</v>
      </c>
      <c r="N222" s="116">
        <v>0.02661839836757486</v>
      </c>
      <c r="O222" s="116">
        <v>0.06848093434694635</v>
      </c>
      <c r="P222" s="116">
        <v>0.00862336000745101</v>
      </c>
      <c r="Q222" s="116">
        <v>0.008335741246282167</v>
      </c>
      <c r="R222" s="116">
        <v>0.00040969509623722724</v>
      </c>
      <c r="S222" s="116">
        <v>0.0008984679154910879</v>
      </c>
      <c r="T222" s="116">
        <v>0.00012685116560567735</v>
      </c>
      <c r="U222" s="116">
        <v>0.00018231722813905876</v>
      </c>
      <c r="V222" s="116">
        <v>1.5221217361309086E-05</v>
      </c>
      <c r="W222" s="116">
        <v>5.602454910922282E-05</v>
      </c>
      <c r="X222" s="116">
        <v>67.5</v>
      </c>
    </row>
    <row r="223" spans="1:24" s="116" customFormat="1" ht="12.75">
      <c r="A223" s="116">
        <v>2003</v>
      </c>
      <c r="B223" s="116">
        <v>192.97999572753906</v>
      </c>
      <c r="C223" s="116">
        <v>190.97999572753906</v>
      </c>
      <c r="D223" s="116">
        <v>8.94714641571045</v>
      </c>
      <c r="E223" s="116">
        <v>9.298362731933594</v>
      </c>
      <c r="F223" s="116">
        <v>42.19423675738424</v>
      </c>
      <c r="G223" s="116" t="s">
        <v>57</v>
      </c>
      <c r="H223" s="116">
        <v>-12.905803379248027</v>
      </c>
      <c r="I223" s="116">
        <v>112.57419234829104</v>
      </c>
      <c r="J223" s="116" t="s">
        <v>60</v>
      </c>
      <c r="K223" s="116">
        <v>0.8339335073926845</v>
      </c>
      <c r="L223" s="116">
        <v>-0.0016356717464729204</v>
      </c>
      <c r="M223" s="116">
        <v>-0.1934078842903786</v>
      </c>
      <c r="N223" s="116">
        <v>-0.0002750969903424132</v>
      </c>
      <c r="O223" s="116">
        <v>0.03413456202197835</v>
      </c>
      <c r="P223" s="116">
        <v>-0.00018733715170075416</v>
      </c>
      <c r="Q223" s="116">
        <v>-0.0038004723978172527</v>
      </c>
      <c r="R223" s="116">
        <v>-2.2115272260730807E-05</v>
      </c>
      <c r="S223" s="116">
        <v>0.0004994039223304992</v>
      </c>
      <c r="T223" s="116">
        <v>-1.3347253311583146E-05</v>
      </c>
      <c r="U223" s="116">
        <v>-6.998504964567889E-05</v>
      </c>
      <c r="V223" s="116">
        <v>-1.7361322747425184E-06</v>
      </c>
      <c r="W223" s="116">
        <v>3.2668224087942985E-05</v>
      </c>
      <c r="X223" s="116">
        <v>67.5</v>
      </c>
    </row>
    <row r="224" spans="1:24" s="116" customFormat="1" ht="12.75">
      <c r="A224" s="116">
        <v>2002</v>
      </c>
      <c r="B224" s="116">
        <v>141.5800018310547</v>
      </c>
      <c r="C224" s="116">
        <v>130.8800048828125</v>
      </c>
      <c r="D224" s="116">
        <v>9.237441062927246</v>
      </c>
      <c r="E224" s="116">
        <v>10.197067260742188</v>
      </c>
      <c r="F224" s="116">
        <v>38.39396977450945</v>
      </c>
      <c r="G224" s="116" t="s">
        <v>58</v>
      </c>
      <c r="H224" s="116">
        <v>24.92233316646974</v>
      </c>
      <c r="I224" s="116">
        <v>99.00233499752443</v>
      </c>
      <c r="J224" s="116" t="s">
        <v>61</v>
      </c>
      <c r="K224" s="116">
        <v>1.4872789577231018</v>
      </c>
      <c r="L224" s="116">
        <v>-0.3006028259241458</v>
      </c>
      <c r="M224" s="116">
        <v>0.3543150960245343</v>
      </c>
      <c r="N224" s="116">
        <v>-0.026616976787396735</v>
      </c>
      <c r="O224" s="116">
        <v>0.05936724723783722</v>
      </c>
      <c r="P224" s="116">
        <v>-0.008621324875545414</v>
      </c>
      <c r="Q224" s="116">
        <v>0.0074189616307404485</v>
      </c>
      <c r="R224" s="116">
        <v>-0.0004090977714601543</v>
      </c>
      <c r="S224" s="116">
        <v>0.0007468870848580883</v>
      </c>
      <c r="T224" s="116">
        <v>-0.00012614701361726886</v>
      </c>
      <c r="U224" s="116">
        <v>0.00016834982774687195</v>
      </c>
      <c r="V224" s="116">
        <v>-1.5121881585464638E-05</v>
      </c>
      <c r="W224" s="116">
        <v>4.551414327252202E-05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16.05129801668661</v>
      </c>
      <c r="G225" s="117"/>
      <c r="H225" s="117"/>
      <c r="I225" s="118"/>
      <c r="J225" s="118" t="s">
        <v>158</v>
      </c>
      <c r="K225" s="117">
        <f>AVERAGE(K223,K218,K213,K208,K203,K198)</f>
        <v>0.7053243262370303</v>
      </c>
      <c r="L225" s="117">
        <f>AVERAGE(L223,L218,L213,L208,L203,L198)</f>
        <v>0.0004548680068366924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42.19423675738424</v>
      </c>
      <c r="G226" s="117"/>
      <c r="H226" s="117"/>
      <c r="I226" s="118"/>
      <c r="J226" s="118" t="s">
        <v>159</v>
      </c>
      <c r="K226" s="117">
        <f>AVERAGE(K224,K219,K214,K209,K204,K199)</f>
        <v>1.4366745311040863</v>
      </c>
      <c r="L226" s="117">
        <f>AVERAGE(L224,L219,L214,L209,L204,L199)</f>
        <v>0.08355142142657061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0.44082770389814396</v>
      </c>
      <c r="L227" s="117">
        <f>ABS(L225/$H$33)</f>
        <v>0.0012635222412130344</v>
      </c>
      <c r="M227" s="118" t="s">
        <v>111</v>
      </c>
      <c r="N227" s="117">
        <f>K227+L227+L228+K228</f>
        <v>1.3106032117491946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0.8162923472182309</v>
      </c>
      <c r="L228" s="117">
        <f>ABS(L226/$H$34)</f>
        <v>0.05221963839160663</v>
      </c>
      <c r="M228" s="117"/>
      <c r="N228" s="117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2004</v>
      </c>
      <c r="B231" s="119">
        <v>103.48</v>
      </c>
      <c r="C231" s="119">
        <v>109.18</v>
      </c>
      <c r="D231" s="119">
        <v>9.160592343255667</v>
      </c>
      <c r="E231" s="119">
        <v>9.488486674017688</v>
      </c>
      <c r="F231" s="119">
        <v>31.510983874171604</v>
      </c>
      <c r="G231" s="119" t="s">
        <v>59</v>
      </c>
      <c r="H231" s="119">
        <v>45.82451707750661</v>
      </c>
      <c r="I231" s="119">
        <v>81.80451707750662</v>
      </c>
      <c r="J231" s="119" t="s">
        <v>73</v>
      </c>
      <c r="K231" s="119">
        <v>4.771994059221937</v>
      </c>
      <c r="M231" s="119" t="s">
        <v>68</v>
      </c>
      <c r="N231" s="119">
        <v>3.714072260179605</v>
      </c>
      <c r="X231" s="119">
        <v>67.5</v>
      </c>
    </row>
    <row r="232" spans="1:24" s="119" customFormat="1" ht="12.75" hidden="1">
      <c r="A232" s="119">
        <v>2001</v>
      </c>
      <c r="B232" s="119">
        <v>144.89999389648438</v>
      </c>
      <c r="C232" s="119">
        <v>158.39999389648438</v>
      </c>
      <c r="D232" s="119">
        <v>9.27718448638916</v>
      </c>
      <c r="E232" s="119">
        <v>9.810537338256836</v>
      </c>
      <c r="F232" s="119">
        <v>23.464713864756057</v>
      </c>
      <c r="G232" s="119" t="s">
        <v>56</v>
      </c>
      <c r="H232" s="119">
        <v>-17.14490975909311</v>
      </c>
      <c r="I232" s="119">
        <v>60.25508413739127</v>
      </c>
      <c r="J232" s="119" t="s">
        <v>62</v>
      </c>
      <c r="K232" s="119">
        <v>1.3283968188406994</v>
      </c>
      <c r="L232" s="119">
        <v>1.7003738906282844</v>
      </c>
      <c r="M232" s="119">
        <v>0.31447946307034913</v>
      </c>
      <c r="N232" s="119">
        <v>0.10915882496588783</v>
      </c>
      <c r="O232" s="119">
        <v>0.05335030705370731</v>
      </c>
      <c r="P232" s="119">
        <v>0.04877828096874904</v>
      </c>
      <c r="Q232" s="119">
        <v>0.006493927439770851</v>
      </c>
      <c r="R232" s="119">
        <v>0.001680173390723376</v>
      </c>
      <c r="S232" s="119">
        <v>0.0007000049832609082</v>
      </c>
      <c r="T232" s="119">
        <v>0.0007177800156823562</v>
      </c>
      <c r="U232" s="119">
        <v>0.00014206322183270493</v>
      </c>
      <c r="V232" s="119">
        <v>6.235264668352822E-05</v>
      </c>
      <c r="W232" s="119">
        <v>4.3662149768122196E-05</v>
      </c>
      <c r="X232" s="119">
        <v>67.5</v>
      </c>
    </row>
    <row r="233" spans="1:24" s="119" customFormat="1" ht="12.75" hidden="1">
      <c r="A233" s="119">
        <v>2002</v>
      </c>
      <c r="B233" s="119">
        <v>137.8800048828125</v>
      </c>
      <c r="C233" s="119">
        <v>137.97999572753906</v>
      </c>
      <c r="D233" s="119">
        <v>9.477158546447754</v>
      </c>
      <c r="E233" s="119">
        <v>10.263198852539062</v>
      </c>
      <c r="F233" s="119">
        <v>32.630268396195014</v>
      </c>
      <c r="G233" s="119" t="s">
        <v>57</v>
      </c>
      <c r="H233" s="119">
        <v>11.619104116179741</v>
      </c>
      <c r="I233" s="119">
        <v>81.99910899899224</v>
      </c>
      <c r="J233" s="119" t="s">
        <v>60</v>
      </c>
      <c r="K233" s="119">
        <v>1.316316844416502</v>
      </c>
      <c r="L233" s="119">
        <v>0.009252983385260745</v>
      </c>
      <c r="M233" s="119">
        <v>-0.31111841884455876</v>
      </c>
      <c r="N233" s="119">
        <v>-0.0011289652170859547</v>
      </c>
      <c r="O233" s="119">
        <v>0.05293945178395967</v>
      </c>
      <c r="P233" s="119">
        <v>0.0010583683118841592</v>
      </c>
      <c r="Q233" s="119">
        <v>-0.006397472893234066</v>
      </c>
      <c r="R233" s="119">
        <v>-9.068856595892782E-05</v>
      </c>
      <c r="S233" s="119">
        <v>0.0006988797162704262</v>
      </c>
      <c r="T233" s="119">
        <v>7.535019651566958E-05</v>
      </c>
      <c r="U233" s="119">
        <v>-0.00013758904078322502</v>
      </c>
      <c r="V233" s="119">
        <v>-7.1408083174096835E-06</v>
      </c>
      <c r="W233" s="119">
        <v>4.3649853894368545E-05</v>
      </c>
      <c r="X233" s="119">
        <v>67.5</v>
      </c>
    </row>
    <row r="234" spans="1:24" s="119" customFormat="1" ht="12.75" hidden="1">
      <c r="A234" s="119">
        <v>2003</v>
      </c>
      <c r="B234" s="119">
        <v>172.27999877929688</v>
      </c>
      <c r="C234" s="119">
        <v>195.47999572753906</v>
      </c>
      <c r="D234" s="119">
        <v>9.213546752929688</v>
      </c>
      <c r="E234" s="119">
        <v>9.156745910644531</v>
      </c>
      <c r="F234" s="119">
        <v>35.700809681568415</v>
      </c>
      <c r="G234" s="119" t="s">
        <v>58</v>
      </c>
      <c r="H234" s="119">
        <v>-12.364522967249911</v>
      </c>
      <c r="I234" s="119">
        <v>92.41547581204696</v>
      </c>
      <c r="J234" s="119" t="s">
        <v>61</v>
      </c>
      <c r="K234" s="119">
        <v>0.1787402400453576</v>
      </c>
      <c r="L234" s="119">
        <v>1.7003487143021108</v>
      </c>
      <c r="M234" s="119">
        <v>0.045854794173311925</v>
      </c>
      <c r="N234" s="119">
        <v>-0.10915298669973234</v>
      </c>
      <c r="O234" s="119">
        <v>0.006608305950745702</v>
      </c>
      <c r="P234" s="119">
        <v>0.048766797626895945</v>
      </c>
      <c r="Q234" s="119">
        <v>0.0011150937957607617</v>
      </c>
      <c r="R234" s="119">
        <v>-0.001677724115252326</v>
      </c>
      <c r="S234" s="119">
        <v>3.967516573213965E-05</v>
      </c>
      <c r="T234" s="119">
        <v>0.0007138140505748074</v>
      </c>
      <c r="U234" s="119">
        <v>3.537251551473787E-05</v>
      </c>
      <c r="V234" s="119">
        <v>-6.194240393312901E-05</v>
      </c>
      <c r="W234" s="119">
        <v>1.0361357894660168E-06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2004</v>
      </c>
      <c r="B236" s="119">
        <v>98.24</v>
      </c>
      <c r="C236" s="119">
        <v>111.44</v>
      </c>
      <c r="D236" s="119">
        <v>8.941933720182414</v>
      </c>
      <c r="E236" s="119">
        <v>9.376665616877355</v>
      </c>
      <c r="F236" s="119">
        <v>27.781704602785965</v>
      </c>
      <c r="G236" s="119" t="s">
        <v>59</v>
      </c>
      <c r="H236" s="119">
        <v>43.1304285801247</v>
      </c>
      <c r="I236" s="119">
        <v>73.8704285801247</v>
      </c>
      <c r="J236" s="119" t="s">
        <v>73</v>
      </c>
      <c r="K236" s="119">
        <v>5.279531578051936</v>
      </c>
      <c r="M236" s="119" t="s">
        <v>68</v>
      </c>
      <c r="N236" s="119">
        <v>4.540706609248447</v>
      </c>
      <c r="X236" s="119">
        <v>67.5</v>
      </c>
    </row>
    <row r="237" spans="1:24" s="119" customFormat="1" ht="12.75" hidden="1">
      <c r="A237" s="119">
        <v>2001</v>
      </c>
      <c r="B237" s="119">
        <v>141.1999969482422</v>
      </c>
      <c r="C237" s="119">
        <v>166.1999969482422</v>
      </c>
      <c r="D237" s="119">
        <v>9.182241439819336</v>
      </c>
      <c r="E237" s="119">
        <v>9.444023132324219</v>
      </c>
      <c r="F237" s="119">
        <v>22.926677437734757</v>
      </c>
      <c r="G237" s="119" t="s">
        <v>56</v>
      </c>
      <c r="H237" s="119">
        <v>-14.227032886684057</v>
      </c>
      <c r="I237" s="119">
        <v>59.47296406155813</v>
      </c>
      <c r="J237" s="119" t="s">
        <v>62</v>
      </c>
      <c r="K237" s="119">
        <v>0.9922432683516883</v>
      </c>
      <c r="L237" s="119">
        <v>2.055945768725446</v>
      </c>
      <c r="M237" s="119">
        <v>0.23489907322829712</v>
      </c>
      <c r="N237" s="119">
        <v>0.08832569098098367</v>
      </c>
      <c r="O237" s="119">
        <v>0.03984957880332327</v>
      </c>
      <c r="P237" s="119">
        <v>0.05897847636602593</v>
      </c>
      <c r="Q237" s="119">
        <v>0.004850669784060874</v>
      </c>
      <c r="R237" s="119">
        <v>0.0013594980626393685</v>
      </c>
      <c r="S237" s="119">
        <v>0.0005228289619632143</v>
      </c>
      <c r="T237" s="119">
        <v>0.0008678526552042031</v>
      </c>
      <c r="U237" s="119">
        <v>0.00010615235824530446</v>
      </c>
      <c r="V237" s="119">
        <v>5.04414677066407E-05</v>
      </c>
      <c r="W237" s="119">
        <v>3.2607257500989554E-05</v>
      </c>
      <c r="X237" s="119">
        <v>67.5</v>
      </c>
    </row>
    <row r="238" spans="1:24" s="119" customFormat="1" ht="12.75" hidden="1">
      <c r="A238" s="119">
        <v>2002</v>
      </c>
      <c r="B238" s="119">
        <v>123.9800033569336</v>
      </c>
      <c r="C238" s="119">
        <v>115.37999725341797</v>
      </c>
      <c r="D238" s="119">
        <v>9.517864227294922</v>
      </c>
      <c r="E238" s="119">
        <v>10.626378059387207</v>
      </c>
      <c r="F238" s="119">
        <v>30.878140814084563</v>
      </c>
      <c r="G238" s="119" t="s">
        <v>57</v>
      </c>
      <c r="H238" s="119">
        <v>20.739094609392836</v>
      </c>
      <c r="I238" s="119">
        <v>77.21909796632643</v>
      </c>
      <c r="J238" s="119" t="s">
        <v>60</v>
      </c>
      <c r="K238" s="119">
        <v>0.8592933306826445</v>
      </c>
      <c r="L238" s="119">
        <v>0.011187563494013397</v>
      </c>
      <c r="M238" s="119">
        <v>-0.2047471918240932</v>
      </c>
      <c r="N238" s="119">
        <v>-0.0009137067223012616</v>
      </c>
      <c r="O238" s="119">
        <v>0.034293248249091454</v>
      </c>
      <c r="P238" s="119">
        <v>0.0012798212260270287</v>
      </c>
      <c r="Q238" s="119">
        <v>-0.004288914498891988</v>
      </c>
      <c r="R238" s="119">
        <v>-7.337861913245556E-05</v>
      </c>
      <c r="S238" s="119">
        <v>0.00043097536428711116</v>
      </c>
      <c r="T238" s="119">
        <v>9.11248547987281E-05</v>
      </c>
      <c r="U238" s="119">
        <v>-9.748898308915012E-05</v>
      </c>
      <c r="V238" s="119">
        <v>-5.77935345680699E-06</v>
      </c>
      <c r="W238" s="119">
        <v>2.6261191185702118E-05</v>
      </c>
      <c r="X238" s="119">
        <v>67.5</v>
      </c>
    </row>
    <row r="239" spans="1:24" s="119" customFormat="1" ht="12.75" hidden="1">
      <c r="A239" s="119">
        <v>2003</v>
      </c>
      <c r="B239" s="119">
        <v>179.86000061035156</v>
      </c>
      <c r="C239" s="119">
        <v>178.36000061035156</v>
      </c>
      <c r="D239" s="119">
        <v>9.356260299682617</v>
      </c>
      <c r="E239" s="119">
        <v>9.785538673400879</v>
      </c>
      <c r="F239" s="119">
        <v>33.459858361441164</v>
      </c>
      <c r="G239" s="119" t="s">
        <v>58</v>
      </c>
      <c r="H239" s="119">
        <v>-27.03952096801045</v>
      </c>
      <c r="I239" s="119">
        <v>85.32047964234111</v>
      </c>
      <c r="J239" s="119" t="s">
        <v>61</v>
      </c>
      <c r="K239" s="119">
        <v>-0.49614682850298253</v>
      </c>
      <c r="L239" s="119">
        <v>2.0559153295705372</v>
      </c>
      <c r="M239" s="119">
        <v>-0.11513540742821414</v>
      </c>
      <c r="N239" s="119">
        <v>-0.08832096482315986</v>
      </c>
      <c r="O239" s="119">
        <v>-0.020296848408766745</v>
      </c>
      <c r="P239" s="119">
        <v>0.05896458879774614</v>
      </c>
      <c r="Q239" s="119">
        <v>-0.0022658794705798565</v>
      </c>
      <c r="R239" s="119">
        <v>-0.0013575163205554511</v>
      </c>
      <c r="S239" s="119">
        <v>-0.0002959904708687831</v>
      </c>
      <c r="T239" s="119">
        <v>0.0008630553238251278</v>
      </c>
      <c r="U239" s="119">
        <v>-4.2002634885002835E-05</v>
      </c>
      <c r="V239" s="119">
        <v>-5.0109287941671745E-05</v>
      </c>
      <c r="W239" s="119">
        <v>-1.9328297370535275E-05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2004</v>
      </c>
      <c r="B241" s="119">
        <v>96.86</v>
      </c>
      <c r="C241" s="119">
        <v>117.36</v>
      </c>
      <c r="D241" s="119">
        <v>8.9281265610607</v>
      </c>
      <c r="E241" s="119">
        <v>9.409526728705364</v>
      </c>
      <c r="F241" s="119">
        <v>26.263356040816884</v>
      </c>
      <c r="G241" s="119" t="s">
        <v>59</v>
      </c>
      <c r="H241" s="119">
        <v>40.57713728520369</v>
      </c>
      <c r="I241" s="119">
        <v>69.93713728520369</v>
      </c>
      <c r="J241" s="119" t="s">
        <v>73</v>
      </c>
      <c r="K241" s="119">
        <v>4.08510593887082</v>
      </c>
      <c r="M241" s="119" t="s">
        <v>68</v>
      </c>
      <c r="N241" s="119">
        <v>3.0568419285163038</v>
      </c>
      <c r="X241" s="119">
        <v>67.5</v>
      </c>
    </row>
    <row r="242" spans="1:24" s="119" customFormat="1" ht="12.75" hidden="1">
      <c r="A242" s="119">
        <v>2001</v>
      </c>
      <c r="B242" s="119">
        <v>149.0800018310547</v>
      </c>
      <c r="C242" s="119">
        <v>160.97999572753906</v>
      </c>
      <c r="D242" s="119">
        <v>9.235115051269531</v>
      </c>
      <c r="E242" s="119">
        <v>9.561059951782227</v>
      </c>
      <c r="F242" s="119">
        <v>25.727598504427196</v>
      </c>
      <c r="G242" s="119" t="s">
        <v>56</v>
      </c>
      <c r="H242" s="119">
        <v>-15.20145165417236</v>
      </c>
      <c r="I242" s="119">
        <v>66.37855017688233</v>
      </c>
      <c r="J242" s="119" t="s">
        <v>62</v>
      </c>
      <c r="K242" s="119">
        <v>1.3312363321841076</v>
      </c>
      <c r="L242" s="119">
        <v>1.4847104806508855</v>
      </c>
      <c r="M242" s="119">
        <v>0.31515167752216316</v>
      </c>
      <c r="N242" s="119">
        <v>0.06718009307631165</v>
      </c>
      <c r="O242" s="119">
        <v>0.05346435849998315</v>
      </c>
      <c r="P242" s="119">
        <v>0.04259158879473954</v>
      </c>
      <c r="Q242" s="119">
        <v>0.006507827220265026</v>
      </c>
      <c r="R242" s="119">
        <v>0.0010340283214299675</v>
      </c>
      <c r="S242" s="119">
        <v>0.0007014806989177974</v>
      </c>
      <c r="T242" s="119">
        <v>0.0006267484623917648</v>
      </c>
      <c r="U242" s="119">
        <v>0.0001423634709931342</v>
      </c>
      <c r="V242" s="119">
        <v>3.8375219145288746E-05</v>
      </c>
      <c r="W242" s="119">
        <v>4.375008850555784E-05</v>
      </c>
      <c r="X242" s="119">
        <v>67.5</v>
      </c>
    </row>
    <row r="243" spans="1:24" s="119" customFormat="1" ht="12.75" hidden="1">
      <c r="A243" s="119">
        <v>2002</v>
      </c>
      <c r="B243" s="119">
        <v>150.02000427246094</v>
      </c>
      <c r="C243" s="119">
        <v>128.52000427246094</v>
      </c>
      <c r="D243" s="119">
        <v>9.44846248626709</v>
      </c>
      <c r="E243" s="119">
        <v>10.533185958862305</v>
      </c>
      <c r="F243" s="119">
        <v>35.093074078793315</v>
      </c>
      <c r="G243" s="119" t="s">
        <v>57</v>
      </c>
      <c r="H243" s="119">
        <v>5.981005534825584</v>
      </c>
      <c r="I243" s="119">
        <v>88.50100980728652</v>
      </c>
      <c r="J243" s="119" t="s">
        <v>60</v>
      </c>
      <c r="K243" s="119">
        <v>1.3307843980745822</v>
      </c>
      <c r="L243" s="119">
        <v>0.008079176335135442</v>
      </c>
      <c r="M243" s="119">
        <v>-0.3149309599373504</v>
      </c>
      <c r="N243" s="119">
        <v>-0.0006947328345770623</v>
      </c>
      <c r="O243" s="119">
        <v>0.053458119937873416</v>
      </c>
      <c r="P243" s="119">
        <v>0.0009241005826146051</v>
      </c>
      <c r="Q243" s="119">
        <v>-0.006494642070300748</v>
      </c>
      <c r="R243" s="119">
        <v>-5.5786695299964276E-05</v>
      </c>
      <c r="S243" s="119">
        <v>0.0007005250101011301</v>
      </c>
      <c r="T243" s="119">
        <v>6.57904780387776E-05</v>
      </c>
      <c r="U243" s="119">
        <v>-0.000140914216051116</v>
      </c>
      <c r="V243" s="119">
        <v>-4.3873509014728775E-06</v>
      </c>
      <c r="W243" s="119">
        <v>4.3591305385475815E-05</v>
      </c>
      <c r="X243" s="119">
        <v>67.5</v>
      </c>
    </row>
    <row r="244" spans="1:24" s="119" customFormat="1" ht="12.75" hidden="1">
      <c r="A244" s="119">
        <v>2003</v>
      </c>
      <c r="B244" s="119">
        <v>167.60000610351562</v>
      </c>
      <c r="C244" s="119">
        <v>171.1999969482422</v>
      </c>
      <c r="D244" s="119">
        <v>9.230658531188965</v>
      </c>
      <c r="E244" s="119">
        <v>9.922871589660645</v>
      </c>
      <c r="F244" s="119">
        <v>33.26555598039653</v>
      </c>
      <c r="G244" s="119" t="s">
        <v>58</v>
      </c>
      <c r="H244" s="119">
        <v>-14.164951826623565</v>
      </c>
      <c r="I244" s="119">
        <v>85.93505427689206</v>
      </c>
      <c r="J244" s="119" t="s">
        <v>61</v>
      </c>
      <c r="K244" s="119">
        <v>0.034685126037938836</v>
      </c>
      <c r="L244" s="119">
        <v>1.4846884987310736</v>
      </c>
      <c r="M244" s="119">
        <v>0.011792807891784576</v>
      </c>
      <c r="N244" s="119">
        <v>-0.06717650074267383</v>
      </c>
      <c r="O244" s="119">
        <v>0.0008167267123469693</v>
      </c>
      <c r="P244" s="119">
        <v>0.04258156260840358</v>
      </c>
      <c r="Q244" s="119">
        <v>0.0004140525419581769</v>
      </c>
      <c r="R244" s="119">
        <v>-0.0010325223552770104</v>
      </c>
      <c r="S244" s="119">
        <v>-3.66043874011461E-05</v>
      </c>
      <c r="T244" s="119">
        <v>0.0006232858478337774</v>
      </c>
      <c r="U244" s="119">
        <v>2.0261825878048622E-05</v>
      </c>
      <c r="V244" s="119">
        <v>-3.812359632191435E-05</v>
      </c>
      <c r="W244" s="119">
        <v>-3.7240218896149336E-06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2004</v>
      </c>
      <c r="B246" s="119">
        <v>109.8</v>
      </c>
      <c r="C246" s="119">
        <v>121.3</v>
      </c>
      <c r="D246" s="119">
        <v>8.828427720140327</v>
      </c>
      <c r="E246" s="119">
        <v>9.304006960716647</v>
      </c>
      <c r="F246" s="119">
        <v>28.100281964226475</v>
      </c>
      <c r="G246" s="119" t="s">
        <v>59</v>
      </c>
      <c r="H246" s="119">
        <v>33.41494138007188</v>
      </c>
      <c r="I246" s="119">
        <v>75.71494138007188</v>
      </c>
      <c r="J246" s="119" t="s">
        <v>73</v>
      </c>
      <c r="K246" s="119">
        <v>3.06204247284764</v>
      </c>
      <c r="M246" s="119" t="s">
        <v>68</v>
      </c>
      <c r="N246" s="119">
        <v>2.4765101479644147</v>
      </c>
      <c r="X246" s="119">
        <v>67.5</v>
      </c>
    </row>
    <row r="247" spans="1:24" s="119" customFormat="1" ht="12.75" hidden="1">
      <c r="A247" s="119">
        <v>2001</v>
      </c>
      <c r="B247" s="119">
        <v>160.33999633789062</v>
      </c>
      <c r="C247" s="119">
        <v>160.33999633789062</v>
      </c>
      <c r="D247" s="119">
        <v>9.26737117767334</v>
      </c>
      <c r="E247" s="119">
        <v>9.606039047241211</v>
      </c>
      <c r="F247" s="119">
        <v>28.583404025334072</v>
      </c>
      <c r="G247" s="119" t="s">
        <v>56</v>
      </c>
      <c r="H247" s="119">
        <v>-19.315272838073525</v>
      </c>
      <c r="I247" s="119">
        <v>73.5247234998171</v>
      </c>
      <c r="J247" s="119" t="s">
        <v>62</v>
      </c>
      <c r="K247" s="119">
        <v>0.9568631506646101</v>
      </c>
      <c r="L247" s="119">
        <v>1.4455084436304584</v>
      </c>
      <c r="M247" s="119">
        <v>0.22652428524169468</v>
      </c>
      <c r="N247" s="119">
        <v>0.0492754432750308</v>
      </c>
      <c r="O247" s="119">
        <v>0.03842902562882194</v>
      </c>
      <c r="P247" s="119">
        <v>0.04146706304442061</v>
      </c>
      <c r="Q247" s="119">
        <v>0.0046776779008781645</v>
      </c>
      <c r="R247" s="119">
        <v>0.0007584095576046426</v>
      </c>
      <c r="S247" s="119">
        <v>0.0005042362137142549</v>
      </c>
      <c r="T247" s="119">
        <v>0.0006101937968163708</v>
      </c>
      <c r="U247" s="119">
        <v>0.0001023267017060548</v>
      </c>
      <c r="V247" s="119">
        <v>2.8143273167575533E-05</v>
      </c>
      <c r="W247" s="119">
        <v>3.145370911402746E-05</v>
      </c>
      <c r="X247" s="119">
        <v>67.5</v>
      </c>
    </row>
    <row r="248" spans="1:24" s="119" customFormat="1" ht="12.75" hidden="1">
      <c r="A248" s="119">
        <v>2002</v>
      </c>
      <c r="B248" s="119">
        <v>142.25999450683594</v>
      </c>
      <c r="C248" s="119">
        <v>136.66000366210938</v>
      </c>
      <c r="D248" s="119">
        <v>9.41498851776123</v>
      </c>
      <c r="E248" s="119">
        <v>10.352893829345703</v>
      </c>
      <c r="F248" s="119">
        <v>33.442175990474965</v>
      </c>
      <c r="G248" s="119" t="s">
        <v>57</v>
      </c>
      <c r="H248" s="119">
        <v>9.849915040307081</v>
      </c>
      <c r="I248" s="119">
        <v>84.60990954714302</v>
      </c>
      <c r="J248" s="119" t="s">
        <v>60</v>
      </c>
      <c r="K248" s="119">
        <v>0.9075463950109156</v>
      </c>
      <c r="L248" s="119">
        <v>0.007865522318406763</v>
      </c>
      <c r="M248" s="119">
        <v>-0.21401909797904836</v>
      </c>
      <c r="N248" s="119">
        <v>-0.000509774594193606</v>
      </c>
      <c r="O248" s="119">
        <v>0.03657748174200882</v>
      </c>
      <c r="P248" s="119">
        <v>0.0008997368912014324</v>
      </c>
      <c r="Q248" s="119">
        <v>-0.004377709307520475</v>
      </c>
      <c r="R248" s="119">
        <v>-4.092588945821358E-05</v>
      </c>
      <c r="S248" s="119">
        <v>0.0004892745652033481</v>
      </c>
      <c r="T248" s="119">
        <v>6.406172814144271E-05</v>
      </c>
      <c r="U248" s="119">
        <v>-9.261932404160723E-05</v>
      </c>
      <c r="V248" s="119">
        <v>-3.218307068525601E-06</v>
      </c>
      <c r="W248" s="119">
        <v>3.0755056793501216E-05</v>
      </c>
      <c r="X248" s="119">
        <v>67.5</v>
      </c>
    </row>
    <row r="249" spans="1:24" s="119" customFormat="1" ht="12.75" hidden="1">
      <c r="A249" s="119">
        <v>2003</v>
      </c>
      <c r="B249" s="119">
        <v>169.66000366210938</v>
      </c>
      <c r="C249" s="119">
        <v>166.16000366210938</v>
      </c>
      <c r="D249" s="119">
        <v>9.189128875732422</v>
      </c>
      <c r="E249" s="119">
        <v>10.269399642944336</v>
      </c>
      <c r="F249" s="119">
        <v>34.995450167668416</v>
      </c>
      <c r="G249" s="119" t="s">
        <v>58</v>
      </c>
      <c r="H249" s="119">
        <v>-11.339686681068258</v>
      </c>
      <c r="I249" s="119">
        <v>90.82031698104112</v>
      </c>
      <c r="J249" s="119" t="s">
        <v>61</v>
      </c>
      <c r="K249" s="119">
        <v>0.30322702716363453</v>
      </c>
      <c r="L249" s="119">
        <v>1.4454870439286573</v>
      </c>
      <c r="M249" s="119">
        <v>0.07422316016241261</v>
      </c>
      <c r="N249" s="119">
        <v>-0.04927280629123831</v>
      </c>
      <c r="O249" s="119">
        <v>0.011784644254013994</v>
      </c>
      <c r="P249" s="119">
        <v>0.041457300817305566</v>
      </c>
      <c r="Q249" s="119">
        <v>0.0016481297774181966</v>
      </c>
      <c r="R249" s="119">
        <v>-0.0007573045151312144</v>
      </c>
      <c r="S249" s="119">
        <v>0.00012192029800637114</v>
      </c>
      <c r="T249" s="119">
        <v>0.0006068216909939115</v>
      </c>
      <c r="U249" s="119">
        <v>4.350189301761104E-05</v>
      </c>
      <c r="V249" s="119">
        <v>-2.7958653833785615E-05</v>
      </c>
      <c r="W249" s="119">
        <v>6.592594228251011E-06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2004</v>
      </c>
      <c r="B251" s="119">
        <v>116.28</v>
      </c>
      <c r="C251" s="119">
        <v>120.98</v>
      </c>
      <c r="D251" s="119">
        <v>8.986078689653484</v>
      </c>
      <c r="E251" s="119">
        <v>9.449019317692118</v>
      </c>
      <c r="F251" s="119">
        <v>30.0006236529349</v>
      </c>
      <c r="G251" s="119" t="s">
        <v>59</v>
      </c>
      <c r="H251" s="119">
        <v>30.65879238387602</v>
      </c>
      <c r="I251" s="119">
        <v>79.43879238387602</v>
      </c>
      <c r="J251" s="119" t="s">
        <v>73</v>
      </c>
      <c r="K251" s="119">
        <v>3.0879262245319197</v>
      </c>
      <c r="M251" s="119" t="s">
        <v>68</v>
      </c>
      <c r="N251" s="119">
        <v>2.807958546056454</v>
      </c>
      <c r="X251" s="119">
        <v>67.5</v>
      </c>
    </row>
    <row r="252" spans="1:24" s="119" customFormat="1" ht="12.75" hidden="1">
      <c r="A252" s="119">
        <v>2001</v>
      </c>
      <c r="B252" s="119">
        <v>155.97999572753906</v>
      </c>
      <c r="C252" s="119">
        <v>171.47999572753906</v>
      </c>
      <c r="D252" s="119">
        <v>9.09573745727539</v>
      </c>
      <c r="E252" s="119">
        <v>9.485504150390625</v>
      </c>
      <c r="F252" s="119">
        <v>27.62395356902607</v>
      </c>
      <c r="G252" s="119" t="s">
        <v>56</v>
      </c>
      <c r="H252" s="119">
        <v>-16.095677264119743</v>
      </c>
      <c r="I252" s="119">
        <v>72.38431846341932</v>
      </c>
      <c r="J252" s="119" t="s">
        <v>62</v>
      </c>
      <c r="K252" s="119">
        <v>0.48421654255449414</v>
      </c>
      <c r="L252" s="119">
        <v>1.6837598604155801</v>
      </c>
      <c r="M252" s="119">
        <v>0.11463106114256974</v>
      </c>
      <c r="N252" s="119">
        <v>0.05054715307251587</v>
      </c>
      <c r="O252" s="119">
        <v>0.019446448457950596</v>
      </c>
      <c r="P252" s="119">
        <v>0.048301709508221075</v>
      </c>
      <c r="Q252" s="119">
        <v>0.0023671189215744635</v>
      </c>
      <c r="R252" s="119">
        <v>0.000777983151628422</v>
      </c>
      <c r="S252" s="119">
        <v>0.00025515085538121106</v>
      </c>
      <c r="T252" s="119">
        <v>0.0007107441003838168</v>
      </c>
      <c r="U252" s="119">
        <v>5.181804328027605E-05</v>
      </c>
      <c r="V252" s="119">
        <v>2.886083628325613E-05</v>
      </c>
      <c r="W252" s="119">
        <v>1.591789008723425E-05</v>
      </c>
      <c r="X252" s="119">
        <v>67.5</v>
      </c>
    </row>
    <row r="253" spans="1:24" s="119" customFormat="1" ht="12.75" hidden="1">
      <c r="A253" s="119">
        <v>2002</v>
      </c>
      <c r="B253" s="119">
        <v>134.1999969482422</v>
      </c>
      <c r="C253" s="119">
        <v>120.9000015258789</v>
      </c>
      <c r="D253" s="119">
        <v>9.421850204467773</v>
      </c>
      <c r="E253" s="119">
        <v>10.265373229980469</v>
      </c>
      <c r="F253" s="119">
        <v>33.854020930995596</v>
      </c>
      <c r="G253" s="119" t="s">
        <v>57</v>
      </c>
      <c r="H253" s="119">
        <v>18.86055640543711</v>
      </c>
      <c r="I253" s="119">
        <v>85.5605533536793</v>
      </c>
      <c r="J253" s="119" t="s">
        <v>60</v>
      </c>
      <c r="K253" s="119">
        <v>0.45312355929864834</v>
      </c>
      <c r="L253" s="119">
        <v>0.00916193283494454</v>
      </c>
      <c r="M253" s="119">
        <v>-0.10772279738793068</v>
      </c>
      <c r="N253" s="119">
        <v>-0.0005231086926664985</v>
      </c>
      <c r="O253" s="119">
        <v>0.018122786613000815</v>
      </c>
      <c r="P253" s="119">
        <v>0.0010481514863303364</v>
      </c>
      <c r="Q253" s="119">
        <v>-0.0022449142173707913</v>
      </c>
      <c r="R253" s="119">
        <v>-4.199620811344972E-05</v>
      </c>
      <c r="S253" s="119">
        <v>0.00023102625865938033</v>
      </c>
      <c r="T253" s="119">
        <v>7.463427560596615E-05</v>
      </c>
      <c r="U253" s="119">
        <v>-5.028720387828314E-05</v>
      </c>
      <c r="V253" s="119">
        <v>-3.3070272820029218E-06</v>
      </c>
      <c r="W253" s="119">
        <v>1.4186525902696152E-05</v>
      </c>
      <c r="X253" s="119">
        <v>67.5</v>
      </c>
    </row>
    <row r="254" spans="1:24" s="119" customFormat="1" ht="12.75" hidden="1">
      <c r="A254" s="119">
        <v>2003</v>
      </c>
      <c r="B254" s="119">
        <v>169.17999267578125</v>
      </c>
      <c r="C254" s="119">
        <v>171.3800048828125</v>
      </c>
      <c r="D254" s="119">
        <v>9.360939979553223</v>
      </c>
      <c r="E254" s="119">
        <v>9.771707534790039</v>
      </c>
      <c r="F254" s="119">
        <v>31.8708610146912</v>
      </c>
      <c r="G254" s="119" t="s">
        <v>58</v>
      </c>
      <c r="H254" s="119">
        <v>-20.488343033864723</v>
      </c>
      <c r="I254" s="119">
        <v>81.19164964191653</v>
      </c>
      <c r="J254" s="119" t="s">
        <v>61</v>
      </c>
      <c r="K254" s="119">
        <v>-0.1707181891069389</v>
      </c>
      <c r="L254" s="119">
        <v>1.683734933572806</v>
      </c>
      <c r="M254" s="119">
        <v>-0.03919284503057154</v>
      </c>
      <c r="N254" s="119">
        <v>-0.05054444619374128</v>
      </c>
      <c r="O254" s="119">
        <v>-0.0070518765592831765</v>
      </c>
      <c r="P254" s="119">
        <v>0.04829033567783804</v>
      </c>
      <c r="Q254" s="119">
        <v>-0.0007507410642307628</v>
      </c>
      <c r="R254" s="119">
        <v>-0.0007768488287445532</v>
      </c>
      <c r="S254" s="119">
        <v>-0.00010829970827113421</v>
      </c>
      <c r="T254" s="119">
        <v>0.0007068146158188678</v>
      </c>
      <c r="U254" s="119">
        <v>-1.2502269214048569E-05</v>
      </c>
      <c r="V254" s="119">
        <v>-2.867074190747428E-05</v>
      </c>
      <c r="W254" s="119">
        <v>-7.219536525387318E-06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2004</v>
      </c>
      <c r="B256" s="119">
        <v>122.22</v>
      </c>
      <c r="C256" s="119">
        <v>128.02</v>
      </c>
      <c r="D256" s="119">
        <v>8.810908311736938</v>
      </c>
      <c r="E256" s="119">
        <v>9.406713244228841</v>
      </c>
      <c r="F256" s="119">
        <v>33.82539533802077</v>
      </c>
      <c r="G256" s="119" t="s">
        <v>59</v>
      </c>
      <c r="H256" s="119">
        <v>36.649904458030264</v>
      </c>
      <c r="I256" s="119">
        <v>91.36990445803026</v>
      </c>
      <c r="J256" s="119" t="s">
        <v>73</v>
      </c>
      <c r="K256" s="119">
        <v>4.068505202107046</v>
      </c>
      <c r="M256" s="119" t="s">
        <v>68</v>
      </c>
      <c r="N256" s="119">
        <v>3.308610608692389</v>
      </c>
      <c r="X256" s="119">
        <v>67.5</v>
      </c>
    </row>
    <row r="257" spans="1:24" s="119" customFormat="1" ht="12.75" hidden="1">
      <c r="A257" s="119">
        <v>2001</v>
      </c>
      <c r="B257" s="119">
        <v>158.36000061035156</v>
      </c>
      <c r="C257" s="119">
        <v>161.55999755859375</v>
      </c>
      <c r="D257" s="119">
        <v>9.091094970703125</v>
      </c>
      <c r="E257" s="119">
        <v>9.403865814208984</v>
      </c>
      <c r="F257" s="119">
        <v>29.378807123106718</v>
      </c>
      <c r="G257" s="119" t="s">
        <v>56</v>
      </c>
      <c r="H257" s="119">
        <v>-13.830355091126947</v>
      </c>
      <c r="I257" s="119">
        <v>77.02964551922462</v>
      </c>
      <c r="J257" s="119" t="s">
        <v>62</v>
      </c>
      <c r="K257" s="119">
        <v>1.0828494696885866</v>
      </c>
      <c r="L257" s="119">
        <v>1.6807170710748256</v>
      </c>
      <c r="M257" s="119">
        <v>0.2563491025068098</v>
      </c>
      <c r="N257" s="119">
        <v>0.03424120522282057</v>
      </c>
      <c r="O257" s="119">
        <v>0.04348863993399405</v>
      </c>
      <c r="P257" s="119">
        <v>0.04821438597428463</v>
      </c>
      <c r="Q257" s="119">
        <v>0.005293588393013911</v>
      </c>
      <c r="R257" s="119">
        <v>0.0005270150547933444</v>
      </c>
      <c r="S257" s="119">
        <v>0.0005705712613169378</v>
      </c>
      <c r="T257" s="119">
        <v>0.0007094737733861292</v>
      </c>
      <c r="U257" s="119">
        <v>0.0001158207267998514</v>
      </c>
      <c r="V257" s="119">
        <v>1.9552404003752993E-05</v>
      </c>
      <c r="W257" s="119">
        <v>3.558409764958869E-05</v>
      </c>
      <c r="X257" s="119">
        <v>67.5</v>
      </c>
    </row>
    <row r="258" spans="1:24" s="119" customFormat="1" ht="12.75" hidden="1">
      <c r="A258" s="119">
        <v>2002</v>
      </c>
      <c r="B258" s="119">
        <v>141.5800018310547</v>
      </c>
      <c r="C258" s="119">
        <v>130.8800048828125</v>
      </c>
      <c r="D258" s="119">
        <v>9.237441062927246</v>
      </c>
      <c r="E258" s="119">
        <v>10.197067260742188</v>
      </c>
      <c r="F258" s="119">
        <v>32.88048457515519</v>
      </c>
      <c r="G258" s="119" t="s">
        <v>57</v>
      </c>
      <c r="H258" s="119">
        <v>10.705311276934282</v>
      </c>
      <c r="I258" s="119">
        <v>84.78531310798897</v>
      </c>
      <c r="J258" s="119" t="s">
        <v>60</v>
      </c>
      <c r="K258" s="119">
        <v>0.9962395581208644</v>
      </c>
      <c r="L258" s="119">
        <v>0.009145388432089853</v>
      </c>
      <c r="M258" s="119">
        <v>-0.2369722916399376</v>
      </c>
      <c r="N258" s="119">
        <v>-0.00035421488444807505</v>
      </c>
      <c r="O258" s="119">
        <v>0.039824126921357166</v>
      </c>
      <c r="P258" s="119">
        <v>0.0010461836521079926</v>
      </c>
      <c r="Q258" s="119">
        <v>-0.004944733114491787</v>
      </c>
      <c r="R258" s="119">
        <v>-2.8410663592019714E-05</v>
      </c>
      <c r="S258" s="119">
        <v>0.0005058556092404165</v>
      </c>
      <c r="T258" s="119">
        <v>7.448868191754756E-05</v>
      </c>
      <c r="U258" s="119">
        <v>-0.00011112084814071649</v>
      </c>
      <c r="V258" s="119">
        <v>-2.2305477787282276E-06</v>
      </c>
      <c r="W258" s="119">
        <v>3.098944012457223E-05</v>
      </c>
      <c r="X258" s="119">
        <v>67.5</v>
      </c>
    </row>
    <row r="259" spans="1:24" s="119" customFormat="1" ht="12.75" hidden="1">
      <c r="A259" s="119">
        <v>2003</v>
      </c>
      <c r="B259" s="119">
        <v>192.97999572753906</v>
      </c>
      <c r="C259" s="119">
        <v>190.97999572753906</v>
      </c>
      <c r="D259" s="119">
        <v>8.94714641571045</v>
      </c>
      <c r="E259" s="119">
        <v>9.298362731933594</v>
      </c>
      <c r="F259" s="119">
        <v>37.750297391842125</v>
      </c>
      <c r="G259" s="119" t="s">
        <v>58</v>
      </c>
      <c r="H259" s="119">
        <v>-24.76223030781736</v>
      </c>
      <c r="I259" s="119">
        <v>100.7177654197217</v>
      </c>
      <c r="J259" s="119" t="s">
        <v>61</v>
      </c>
      <c r="K259" s="119">
        <v>-0.42434622284167695</v>
      </c>
      <c r="L259" s="119">
        <v>1.680692189210376</v>
      </c>
      <c r="M259" s="119">
        <v>-0.09777011481512764</v>
      </c>
      <c r="N259" s="119">
        <v>-0.03423937305102052</v>
      </c>
      <c r="O259" s="119">
        <v>-0.017472856614194985</v>
      </c>
      <c r="P259" s="119">
        <v>0.048203034288759834</v>
      </c>
      <c r="Q259" s="119">
        <v>-0.0018898921929834888</v>
      </c>
      <c r="R259" s="119">
        <v>-0.000526248707526292</v>
      </c>
      <c r="S259" s="119">
        <v>-0.0002639349670672842</v>
      </c>
      <c r="T259" s="119">
        <v>0.0007055526000157175</v>
      </c>
      <c r="U259" s="119">
        <v>-3.2658809913002656E-05</v>
      </c>
      <c r="V259" s="119">
        <v>-1.9424756341658102E-05</v>
      </c>
      <c r="W259" s="119">
        <v>-1.748949988710414E-05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22.926677437734757</v>
      </c>
      <c r="G260" s="120"/>
      <c r="H260" s="120"/>
      <c r="I260" s="121"/>
      <c r="J260" s="121" t="s">
        <v>158</v>
      </c>
      <c r="K260" s="120">
        <f>AVERAGE(K258,K253,K248,K243,K238,K233)</f>
        <v>0.9772173476006927</v>
      </c>
      <c r="L260" s="120">
        <f>AVERAGE(L258,L253,L248,L243,L238,L233)</f>
        <v>0.009115427799975123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37.750297391842125</v>
      </c>
      <c r="G261" s="120"/>
      <c r="H261" s="120"/>
      <c r="I261" s="121"/>
      <c r="J261" s="121" t="s">
        <v>159</v>
      </c>
      <c r="K261" s="120">
        <f>AVERAGE(K259,K254,K249,K244,K239,K234)</f>
        <v>-0.09575980786744455</v>
      </c>
      <c r="L261" s="120">
        <f>AVERAGE(L259,L254,L249,L244,L239,L234)</f>
        <v>1.6751444515525933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0.6107608422504329</v>
      </c>
      <c r="L262" s="120">
        <f>ABS(L260/$H$33)</f>
        <v>0.025320632777708678</v>
      </c>
      <c r="M262" s="121" t="s">
        <v>111</v>
      </c>
      <c r="N262" s="120">
        <f>K262+L262+L263+K263</f>
        <v>1.7374557389913785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0.05440898174286622</v>
      </c>
      <c r="L263" s="120">
        <f>ABS(L261/$H$34)</f>
        <v>1.0469652822203708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2005-01-24T06:28:01Z</dcterms:modified>
  <cp:category/>
  <cp:version/>
  <cp:contentType/>
  <cp:contentStatus/>
</cp:coreProperties>
</file>