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<sst xmlns="http://schemas.openxmlformats.org/spreadsheetml/2006/main" count="711" uniqueCount="166">
  <si>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</si>
  <si>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</si>
  <si>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</si>
  <si>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</si>
  <si>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</si>
  <si>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</si>
  <si>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</si>
  <si>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</si>
  <si>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</si>
  <si>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</si>
  <si>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</si>
  <si>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</si>
  <si>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</si>
  <si>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</si>
  <si>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</si>
  <si>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</si>
  <si>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</si>
  <si>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</si>
  <si>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</si>
  <si>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</si>
  <si>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</si>
  <si>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</si>
  <si>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</si>
  <si>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</si>
  <si>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</si>
  <si>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</si>
  <si>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</si>
  <si>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</si>
  <si>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</si>
  <si>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</si>
  <si>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</si>
  <si>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</si>
  <si>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</si>
  <si>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</si>
  <si>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</si>
  <si>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</si>
  <si>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</si>
  <si>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</si>
  <si>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</si>
  <si>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</si>
  <si>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</si>
  <si>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</si>
  <si>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</si>
  <si>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</si>
  <si>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</si>
  <si>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</si>
  <si>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</si>
  <si>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</si>
  <si>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</si>
  <si>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</si>
  <si>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</si>
  <si>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</si>
  <si>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</si>
  <si>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</si>
  <si>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</si>
  <si>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</si>
  <si>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</si>
  <si>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</si>
  <si>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</si>
  <si>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</si>
  <si>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</si>
  <si>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</si>
  <si>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</si>
  <si>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</si>
  <si>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</si>
  <si>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</si>
  <si>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</si>
  <si>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</si>
  <si>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</si>
  <si>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</si>
  <si>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</si>
  <si>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</si>
  <si>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</si>
  <si>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</si>
  <si>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</si>
  <si>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</si>
  <si>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</si>
  <si>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</si>
  <si>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</si>
  <si>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</si>
  <si>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</si>
  <si>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</si>
  <si>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</si>
  <si>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</si>
  <si>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</si>
  <si>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</si>
  <si>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</si>
  <si>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</si>
  <si>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</si>
  <si>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</si>
  <si>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</si>
  <si>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</si>
  <si>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</si>
  <si>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</si>
  <si>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</si>
  <si>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</si>
  <si>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</si>
  <si>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</si>
  <si>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</si>
  <si>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</si>
  <si>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</si>
  <si>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</si>
  <si>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</si>
  <si>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</si>
  <si>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</si>
  <si>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</si>
  <si>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</si>
  <si>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</si>
  <si>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</si>
  <si>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</si>
  <si>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</si>
  <si>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</si>
  <si>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</si>
  <si>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</si>
  <si>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</si>
  <si>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</si>
  <si>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</si>
  <si>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</si>
  <si>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</si>
  <si>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</si>
  <si>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</si>
  <si>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</si>
  <si>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</si>
  <si>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</si>
  <si>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</si>
  <si>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</si>
  <si>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</si>
  <si>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</si>
  <si>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</si>
  <si>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</si>
  <si>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</si>
  <si>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</si>
  <si>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</si>
  <si>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</si>
  <si>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</si>
  <si>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</si>
  <si>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</si>
  <si>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</si>
  <si>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</si>
  <si>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</si>
  <si>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</si>
  <si>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</si>
  <si>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</si>
  <si>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</si>
  <si>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</si>
  <si>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</si>
  <si>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</si>
  <si>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</si>
  <si>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</si>
  <si>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</si>
  <si>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</si>
  <si>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</si>
  <si>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</si>
  <si>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</si>
  <si>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</si>
  <si>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</si>
  <si>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</si>
  <si>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</si>
  <si>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</si>
  <si>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</si>
  <si>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</si>
  <si>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</si>
  <si>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</si>
  <si>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3</t>
  </si>
  <si>
    <t>AP 474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</si>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</sst>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13.578156967841053</v>
      </c>
      <c r="C41" s="2">
        <f aca="true" t="shared" si="0" ref="C41:C55">($B$41*H41+$B$42*J41+$B$43*L41+$B$44*N41+$B$45*P41+$B$46*R41+$B$47*T41+$B$48*V41)/100</f>
        <v>2.1383225381503536E-08</v>
      </c>
      <c r="D41" s="2">
        <f aca="true" t="shared" si="1" ref="D41:D55">($B$41*I41+$B$42*K41+$B$43*M41+$B$44*O41+$B$45*Q41+$B$46*S41+$B$47*U41+$B$48*W41)/100</f>
        <v>-3.5976157406820135E-08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7.056773055328847</v>
      </c>
      <c r="C42" s="2">
        <f t="shared" si="0"/>
        <v>-1.3562734042806464E-10</v>
      </c>
      <c r="D42" s="2">
        <f t="shared" si="1"/>
        <v>-5.0551939858794164E-08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2.319004436050193</v>
      </c>
      <c r="C43" s="2">
        <f t="shared" si="0"/>
        <v>-0.25988337583511545</v>
      </c>
      <c r="D43" s="2">
        <f t="shared" si="1"/>
        <v>-0.4320437130483053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0.34364768909591703</v>
      </c>
      <c r="C44" s="2">
        <f t="shared" si="0"/>
        <v>-0.0009029733389538942</v>
      </c>
      <c r="D44" s="2">
        <f t="shared" si="1"/>
        <v>-0.16615239110444427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13.578156967841053</v>
      </c>
      <c r="C45" s="2">
        <f t="shared" si="0"/>
        <v>0.06035763775329151</v>
      </c>
      <c r="D45" s="2">
        <f t="shared" si="1"/>
        <v>-0.10297340026291295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7.056773055328847</v>
      </c>
      <c r="C46" s="2">
        <f t="shared" si="0"/>
        <v>-0.0009414835290427058</v>
      </c>
      <c r="D46" s="2">
        <f t="shared" si="1"/>
        <v>-0.09103654387244486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2.319004436050193</v>
      </c>
      <c r="C47" s="2">
        <f t="shared" si="0"/>
        <v>-0.0106238766544799</v>
      </c>
      <c r="D47" s="2">
        <f t="shared" si="1"/>
        <v>-0.017238044634519813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0.34364768909591703</v>
      </c>
      <c r="C48" s="2">
        <f t="shared" si="0"/>
        <v>-0.0001033347761226434</v>
      </c>
      <c r="D48" s="2">
        <f t="shared" si="1"/>
        <v>-0.004765444896250098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0.0011901610779819188</v>
      </c>
      <c r="D49" s="2">
        <f t="shared" si="1"/>
        <v>-0.002158471953543995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-7.569270334327038E-05</v>
      </c>
      <c r="D50" s="2">
        <f t="shared" si="1"/>
        <v>-0.0013993431400492224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-0.0001543226925707883</v>
      </c>
      <c r="D51" s="2">
        <f t="shared" si="1"/>
        <v>-0.00021625141634468558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-7.362705640222562E-06</v>
      </c>
      <c r="D52" s="2">
        <f t="shared" si="1"/>
        <v>-6.977099329648284E-05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2.2198561557560367E-05</v>
      </c>
      <c r="D53" s="2">
        <f t="shared" si="1"/>
        <v>-4.913146976312312E-05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-5.975514114221509E-06</v>
      </c>
      <c r="D54" s="2">
        <f t="shared" si="1"/>
        <v>-5.1659631505024185E-05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-1.0063985187968445E-05</v>
      </c>
      <c r="D55" s="2">
        <f t="shared" si="1"/>
        <v>-1.3154438349998877E-05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2018</v>
      </c>
      <c r="B3" s="31">
        <v>151.54333333333332</v>
      </c>
      <c r="C3" s="31">
        <v>167.96</v>
      </c>
      <c r="D3" s="31">
        <v>9.010701207834467</v>
      </c>
      <c r="E3" s="31">
        <v>9.474639079569995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2019</v>
      </c>
      <c r="B4" s="36">
        <v>145.44</v>
      </c>
      <c r="C4" s="36">
        <v>148.10666666666668</v>
      </c>
      <c r="D4" s="36">
        <v>8.986158935254588</v>
      </c>
      <c r="E4" s="36">
        <v>9.293132091294911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2017</v>
      </c>
      <c r="B5" s="41">
        <v>135.76333333333335</v>
      </c>
      <c r="C5" s="41">
        <v>142.79666666666665</v>
      </c>
      <c r="D5" s="41">
        <v>9.070018768375911</v>
      </c>
      <c r="E5" s="41">
        <v>9.393062648646199</v>
      </c>
      <c r="F5" s="37" t="s">
        <v>71</v>
      </c>
      <c r="I5" s="42">
        <v>3283</v>
      </c>
    </row>
    <row r="6" spans="1:6" s="33" customFormat="1" ht="13.5" thickBot="1">
      <c r="A6" s="43">
        <v>2020</v>
      </c>
      <c r="B6" s="44">
        <v>136.72</v>
      </c>
      <c r="C6" s="44">
        <v>145.55333333333334</v>
      </c>
      <c r="D6" s="44">
        <v>9.579513893364966</v>
      </c>
      <c r="E6" s="44">
        <v>9.782496587862562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3285</v>
      </c>
      <c r="K15" s="42">
        <v>2959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13.578156967841053</v>
      </c>
      <c r="C19" s="62">
        <v>91.51815696784105</v>
      </c>
      <c r="D19" s="63">
        <v>34.52048503384049</v>
      </c>
      <c r="K19" s="64" t="s">
        <v>93</v>
      </c>
    </row>
    <row r="20" spans="1:11" ht="12.75">
      <c r="A20" s="61" t="s">
        <v>57</v>
      </c>
      <c r="B20" s="62">
        <v>7.056773055328847</v>
      </c>
      <c r="C20" s="62">
        <v>75.3201063886622</v>
      </c>
      <c r="D20" s="63">
        <v>28.687392623281436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2.319004436050193</v>
      </c>
      <c r="C21" s="62">
        <v>71.53900443605019</v>
      </c>
      <c r="D21" s="63">
        <v>28.77669302484517</v>
      </c>
      <c r="F21" s="39" t="s">
        <v>96</v>
      </c>
    </row>
    <row r="22" spans="1:11" ht="16.5" thickBot="1">
      <c r="A22" s="67" t="s">
        <v>59</v>
      </c>
      <c r="B22" s="68">
        <v>0.34364768909591703</v>
      </c>
      <c r="C22" s="68">
        <v>84.38698102242924</v>
      </c>
      <c r="D22" s="69">
        <v>31.909376574609446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26.298603261548507</v>
      </c>
      <c r="I23" s="42">
        <v>3310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-0.25988337583511545</v>
      </c>
      <c r="C27" s="78">
        <v>-0.0009029733389538942</v>
      </c>
      <c r="D27" s="78">
        <v>0.06035763775329151</v>
      </c>
      <c r="E27" s="78">
        <v>-0.0009414835290427058</v>
      </c>
      <c r="F27" s="78">
        <v>-0.0106238766544799</v>
      </c>
      <c r="G27" s="78">
        <v>-0.0001033347761226434</v>
      </c>
      <c r="H27" s="78">
        <v>0.0011901610779819188</v>
      </c>
      <c r="I27" s="79">
        <v>-7.569270334327038E-05</v>
      </c>
    </row>
    <row r="28" spans="1:9" ht="13.5" thickBot="1">
      <c r="A28" s="80" t="s">
        <v>61</v>
      </c>
      <c r="B28" s="81">
        <v>-0.4320437130483053</v>
      </c>
      <c r="C28" s="81">
        <v>-0.16615239110444427</v>
      </c>
      <c r="D28" s="81">
        <v>-0.10297340026291295</v>
      </c>
      <c r="E28" s="81">
        <v>-0.09103654387244486</v>
      </c>
      <c r="F28" s="81">
        <v>-0.017238044634519813</v>
      </c>
      <c r="G28" s="81">
        <v>-0.004765444896250098</v>
      </c>
      <c r="H28" s="81">
        <v>-0.002158471953543995</v>
      </c>
      <c r="I28" s="82">
        <v>-0.0013993431400492224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2018</v>
      </c>
      <c r="B39" s="89">
        <v>151.54333333333332</v>
      </c>
      <c r="C39" s="89">
        <v>167.96</v>
      </c>
      <c r="D39" s="89">
        <v>9.010701207834467</v>
      </c>
      <c r="E39" s="89">
        <v>9.474639079569995</v>
      </c>
      <c r="F39" s="90">
        <f>I39*D39/(23678+B39)*1000</f>
        <v>31.909376574609446</v>
      </c>
      <c r="G39" s="91" t="s">
        <v>59</v>
      </c>
      <c r="H39" s="92">
        <f>I39-B39+X39</f>
        <v>0.34364768909591703</v>
      </c>
      <c r="I39" s="92">
        <f>(B39+C42-2*X39)*(23678+B39)*E42/((23678+C42)*D39+E42*(23678+B39))</f>
        <v>84.38698102242924</v>
      </c>
      <c r="J39" s="39" t="s">
        <v>73</v>
      </c>
      <c r="K39" s="39">
        <f>(K40*K40+L40*L40+M40*M40+N40*N40+O40*O40+P40*P40+Q40*Q40+R40*R40+S40*S40+T40*T40+U40*U40+V40*V40+W40*W40)</f>
        <v>0.3047845336030314</v>
      </c>
      <c r="M39" s="39" t="s">
        <v>68</v>
      </c>
      <c r="N39" s="39">
        <f>(K44*K44+L44*L44+M44*M44+N44*N44+O44*O44+P44*P44+Q44*Q44+R44*R44+S44*S44+T44*T44+U44*U44+V44*V44+W44*W44)</f>
        <v>0.17974564441993227</v>
      </c>
      <c r="X39" s="28">
        <f>(1-$H$2)*1000</f>
        <v>67.5</v>
      </c>
    </row>
    <row r="40" spans="1:24" ht="12.75">
      <c r="A40" s="86">
        <v>2019</v>
      </c>
      <c r="B40" s="89">
        <v>145.44</v>
      </c>
      <c r="C40" s="89">
        <v>148.10666666666668</v>
      </c>
      <c r="D40" s="89">
        <v>8.986158935254588</v>
      </c>
      <c r="E40" s="89">
        <v>9.293132091294911</v>
      </c>
      <c r="F40" s="90">
        <f>I40*D40/(23678+B40)*1000</f>
        <v>34.52048503384049</v>
      </c>
      <c r="G40" s="91" t="s">
        <v>56</v>
      </c>
      <c r="H40" s="92">
        <f>I40-B40+X40</f>
        <v>13.578156967841053</v>
      </c>
      <c r="I40" s="92">
        <f>(B40+C39-2*X40)*(23678+B40)*E39/((23678+C39)*D40+E39*(23678+B40))</f>
        <v>91.51815696784105</v>
      </c>
      <c r="J40" s="39" t="s">
        <v>62</v>
      </c>
      <c r="K40" s="73">
        <f aca="true" t="shared" si="0" ref="K40:W40">SQRT(K41*K41+K42*K42)</f>
        <v>0.5041836362081005</v>
      </c>
      <c r="L40" s="73">
        <f t="shared" si="0"/>
        <v>0.16615484474000472</v>
      </c>
      <c r="M40" s="73">
        <f t="shared" si="0"/>
        <v>0.11935897786452279</v>
      </c>
      <c r="N40" s="73">
        <f t="shared" si="0"/>
        <v>0.09104141206876702</v>
      </c>
      <c r="O40" s="73">
        <f t="shared" si="0"/>
        <v>0.02024887498087981</v>
      </c>
      <c r="P40" s="73">
        <f t="shared" si="0"/>
        <v>0.0047665651296455004</v>
      </c>
      <c r="Q40" s="73">
        <f t="shared" si="0"/>
        <v>0.002464849805927151</v>
      </c>
      <c r="R40" s="73">
        <f t="shared" si="0"/>
        <v>0.0014013888143346335</v>
      </c>
      <c r="S40" s="73">
        <f t="shared" si="0"/>
        <v>0.00026566928409844557</v>
      </c>
      <c r="T40" s="73">
        <f t="shared" si="0"/>
        <v>7.015839892644657E-05</v>
      </c>
      <c r="U40" s="73">
        <f t="shared" si="0"/>
        <v>5.3913611048690464E-05</v>
      </c>
      <c r="V40" s="73">
        <f t="shared" si="0"/>
        <v>5.200407961077811E-05</v>
      </c>
      <c r="W40" s="73">
        <f t="shared" si="0"/>
        <v>1.656270044912874E-05</v>
      </c>
      <c r="X40" s="28">
        <f>(1-$H$2)*1000</f>
        <v>67.5</v>
      </c>
    </row>
    <row r="41" spans="1:24" ht="12.75">
      <c r="A41" s="86">
        <v>2017</v>
      </c>
      <c r="B41" s="89">
        <v>135.76333333333335</v>
      </c>
      <c r="C41" s="89">
        <v>142.79666666666665</v>
      </c>
      <c r="D41" s="89">
        <v>9.070018768375911</v>
      </c>
      <c r="E41" s="89">
        <v>9.393062648646199</v>
      </c>
      <c r="F41" s="90">
        <f>I41*D41/(23678+B41)*1000</f>
        <v>28.687392623281436</v>
      </c>
      <c r="G41" s="91" t="s">
        <v>57</v>
      </c>
      <c r="H41" s="92">
        <f>I41-B41+X41</f>
        <v>7.056773055328847</v>
      </c>
      <c r="I41" s="92">
        <f>(B41+C40-2*X41)*(23678+B41)*E40/((23678+C40)*D41+E40*(23678+B41))</f>
        <v>75.3201063886622</v>
      </c>
      <c r="J41" s="39" t="s">
        <v>60</v>
      </c>
      <c r="K41" s="73">
        <f>'calcul config'!C43</f>
        <v>-0.25988337583511545</v>
      </c>
      <c r="L41" s="73">
        <f>'calcul config'!C44</f>
        <v>-0.0009029733389538942</v>
      </c>
      <c r="M41" s="73">
        <f>'calcul config'!C45</f>
        <v>0.06035763775329151</v>
      </c>
      <c r="N41" s="73">
        <f>'calcul config'!C46</f>
        <v>-0.0009414835290427058</v>
      </c>
      <c r="O41" s="73">
        <f>'calcul config'!C47</f>
        <v>-0.0106238766544799</v>
      </c>
      <c r="P41" s="73">
        <f>'calcul config'!C48</f>
        <v>-0.0001033347761226434</v>
      </c>
      <c r="Q41" s="73">
        <f>'calcul config'!C49</f>
        <v>0.0011901610779819188</v>
      </c>
      <c r="R41" s="73">
        <f>'calcul config'!C50</f>
        <v>-7.569270334327038E-05</v>
      </c>
      <c r="S41" s="73">
        <f>'calcul config'!C51</f>
        <v>-0.0001543226925707883</v>
      </c>
      <c r="T41" s="73">
        <f>'calcul config'!C52</f>
        <v>-7.362705640222562E-06</v>
      </c>
      <c r="U41" s="73">
        <f>'calcul config'!C53</f>
        <v>2.2198561557560367E-05</v>
      </c>
      <c r="V41" s="73">
        <f>'calcul config'!C54</f>
        <v>-5.975514114221509E-06</v>
      </c>
      <c r="W41" s="73">
        <f>'calcul config'!C55</f>
        <v>-1.0063985187968445E-05</v>
      </c>
      <c r="X41" s="28">
        <f>(1-$H$2)*1000</f>
        <v>67.5</v>
      </c>
    </row>
    <row r="42" spans="1:24" ht="12.75">
      <c r="A42" s="86">
        <v>2020</v>
      </c>
      <c r="B42" s="89">
        <v>136.72</v>
      </c>
      <c r="C42" s="89">
        <v>145.55333333333334</v>
      </c>
      <c r="D42" s="89">
        <v>9.579513893364966</v>
      </c>
      <c r="E42" s="89">
        <v>9.782496587862562</v>
      </c>
      <c r="F42" s="90">
        <f>I42*D42/(23678+B42)*1000</f>
        <v>28.77669302484517</v>
      </c>
      <c r="G42" s="91" t="s">
        <v>58</v>
      </c>
      <c r="H42" s="92">
        <f>I42-B42+X42</f>
        <v>2.319004436050193</v>
      </c>
      <c r="I42" s="92">
        <f>(B42+C41-2*X42)*(23678+B42)*E41/((23678+C41)*D42+E41*(23678+B42))</f>
        <v>71.53900443605019</v>
      </c>
      <c r="J42" s="39" t="s">
        <v>61</v>
      </c>
      <c r="K42" s="73">
        <f>'calcul config'!D43</f>
        <v>-0.4320437130483053</v>
      </c>
      <c r="L42" s="73">
        <f>'calcul config'!D44</f>
        <v>-0.16615239110444427</v>
      </c>
      <c r="M42" s="73">
        <f>'calcul config'!D45</f>
        <v>-0.10297340026291295</v>
      </c>
      <c r="N42" s="73">
        <f>'calcul config'!D46</f>
        <v>-0.09103654387244486</v>
      </c>
      <c r="O42" s="73">
        <f>'calcul config'!D47</f>
        <v>-0.017238044634519813</v>
      </c>
      <c r="P42" s="73">
        <f>'calcul config'!D48</f>
        <v>-0.004765444896250098</v>
      </c>
      <c r="Q42" s="73">
        <f>'calcul config'!D49</f>
        <v>-0.002158471953543995</v>
      </c>
      <c r="R42" s="73">
        <f>'calcul config'!D50</f>
        <v>-0.0013993431400492224</v>
      </c>
      <c r="S42" s="73">
        <f>'calcul config'!D51</f>
        <v>-0.00021625141634468558</v>
      </c>
      <c r="T42" s="73">
        <f>'calcul config'!D52</f>
        <v>-6.977099329648284E-05</v>
      </c>
      <c r="U42" s="73">
        <f>'calcul config'!D53</f>
        <v>-4.913146976312312E-05</v>
      </c>
      <c r="V42" s="73">
        <f>'calcul config'!D54</f>
        <v>-5.1659631505024185E-05</v>
      </c>
      <c r="W42" s="73">
        <f>'calcul config'!D55</f>
        <v>-1.3154438349998877E-05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0.33612242413873367</v>
      </c>
      <c r="L44" s="73">
        <f>L40/(L43*1.5)</f>
        <v>0.158242709276195</v>
      </c>
      <c r="M44" s="73">
        <f aca="true" t="shared" si="1" ref="M44:W44">M40/(M43*1.5)</f>
        <v>0.13262108651613644</v>
      </c>
      <c r="N44" s="73">
        <f t="shared" si="1"/>
        <v>0.1213885494250227</v>
      </c>
      <c r="O44" s="73">
        <f t="shared" si="1"/>
        <v>0.0899949999150214</v>
      </c>
      <c r="P44" s="73">
        <f t="shared" si="1"/>
        <v>0.03177710086430333</v>
      </c>
      <c r="Q44" s="73">
        <f t="shared" si="1"/>
        <v>0.016432332039514337</v>
      </c>
      <c r="R44" s="73">
        <f t="shared" si="1"/>
        <v>0.0031141973651880746</v>
      </c>
      <c r="S44" s="73">
        <f t="shared" si="1"/>
        <v>0.003542257121312607</v>
      </c>
      <c r="T44" s="73">
        <f t="shared" si="1"/>
        <v>0.0009354453190192874</v>
      </c>
      <c r="U44" s="73">
        <f t="shared" si="1"/>
        <v>0.0007188481473158727</v>
      </c>
      <c r="V44" s="73">
        <f t="shared" si="1"/>
        <v>0.000693387728143708</v>
      </c>
      <c r="W44" s="73">
        <f t="shared" si="1"/>
        <v>0.00022083600598838318</v>
      </c>
      <c r="X44" s="73"/>
      <c r="Y44" s="73"/>
    </row>
    <row r="45" s="101" customFormat="1" ht="12.75"/>
    <row r="46" spans="1:24" s="101" customFormat="1" ht="12.75">
      <c r="A46" s="101">
        <v>2020</v>
      </c>
      <c r="B46" s="101">
        <v>145.88</v>
      </c>
      <c r="C46" s="101">
        <v>151.48</v>
      </c>
      <c r="D46" s="101">
        <v>9.406616711923643</v>
      </c>
      <c r="E46" s="101">
        <v>9.682283003290854</v>
      </c>
      <c r="F46" s="101">
        <v>29.802341233533838</v>
      </c>
      <c r="G46" s="101" t="s">
        <v>59</v>
      </c>
      <c r="H46" s="101">
        <v>-2.9004282250842977</v>
      </c>
      <c r="I46" s="101">
        <v>75.4795717749157</v>
      </c>
      <c r="J46" s="101" t="s">
        <v>73</v>
      </c>
      <c r="K46" s="101">
        <v>0.35895912463384877</v>
      </c>
      <c r="M46" s="101" t="s">
        <v>68</v>
      </c>
      <c r="N46" s="101">
        <v>0.30995292205603425</v>
      </c>
      <c r="X46" s="101">
        <v>67.5</v>
      </c>
    </row>
    <row r="47" spans="1:24" s="101" customFormat="1" ht="12.75">
      <c r="A47" s="101">
        <v>2017</v>
      </c>
      <c r="B47" s="101">
        <v>145.75999450683594</v>
      </c>
      <c r="C47" s="101">
        <v>147.05999755859375</v>
      </c>
      <c r="D47" s="101">
        <v>8.916389465332031</v>
      </c>
      <c r="E47" s="101">
        <v>9.37195873260498</v>
      </c>
      <c r="F47" s="101">
        <v>31.6069425762023</v>
      </c>
      <c r="G47" s="101" t="s">
        <v>56</v>
      </c>
      <c r="H47" s="101">
        <v>6.190804443046289</v>
      </c>
      <c r="I47" s="101">
        <v>84.45079894988223</v>
      </c>
      <c r="J47" s="101" t="s">
        <v>62</v>
      </c>
      <c r="K47" s="101">
        <v>0.25439837161291934</v>
      </c>
      <c r="L47" s="101">
        <v>0.5380227997081997</v>
      </c>
      <c r="M47" s="101">
        <v>0.06022548199013997</v>
      </c>
      <c r="N47" s="101">
        <v>0.028293829941928257</v>
      </c>
      <c r="O47" s="101">
        <v>0.010217118209775078</v>
      </c>
      <c r="P47" s="101">
        <v>0.015434188519131569</v>
      </c>
      <c r="Q47" s="101">
        <v>0.001243652023770398</v>
      </c>
      <c r="R47" s="101">
        <v>0.00043553968463913437</v>
      </c>
      <c r="S47" s="101">
        <v>0.00013402749723447063</v>
      </c>
      <c r="T47" s="101">
        <v>0.00022710269417881195</v>
      </c>
      <c r="U47" s="101">
        <v>2.71983076767815E-05</v>
      </c>
      <c r="V47" s="101">
        <v>1.617072211997806E-05</v>
      </c>
      <c r="W47" s="101">
        <v>8.35422801865384E-06</v>
      </c>
      <c r="X47" s="101">
        <v>67.5</v>
      </c>
    </row>
    <row r="48" spans="1:24" s="101" customFormat="1" ht="12.75">
      <c r="A48" s="101">
        <v>2018</v>
      </c>
      <c r="B48" s="101">
        <v>167.0399932861328</v>
      </c>
      <c r="C48" s="101">
        <v>166.44000244140625</v>
      </c>
      <c r="D48" s="101">
        <v>8.820093154907227</v>
      </c>
      <c r="E48" s="101">
        <v>9.338661193847656</v>
      </c>
      <c r="F48" s="101">
        <v>34.14254010337131</v>
      </c>
      <c r="G48" s="101" t="s">
        <v>57</v>
      </c>
      <c r="H48" s="101">
        <v>-7.235952961535148</v>
      </c>
      <c r="I48" s="101">
        <v>92.30404032459766</v>
      </c>
      <c r="J48" s="101" t="s">
        <v>60</v>
      </c>
      <c r="K48" s="101">
        <v>0.1674998758531437</v>
      </c>
      <c r="L48" s="101">
        <v>-0.002927092902766364</v>
      </c>
      <c r="M48" s="101">
        <v>-0.03913558007101899</v>
      </c>
      <c r="N48" s="101">
        <v>-0.0002923824945929231</v>
      </c>
      <c r="O48" s="101">
        <v>0.006809759074282753</v>
      </c>
      <c r="P48" s="101">
        <v>-0.0003349593186375763</v>
      </c>
      <c r="Q48" s="101">
        <v>-0.0007830623787741907</v>
      </c>
      <c r="R48" s="101">
        <v>-2.3518202496092096E-05</v>
      </c>
      <c r="S48" s="101">
        <v>9.587748414744856E-05</v>
      </c>
      <c r="T48" s="101">
        <v>-2.3856560876396156E-05</v>
      </c>
      <c r="U48" s="101">
        <v>-1.5386910138434485E-05</v>
      </c>
      <c r="V48" s="101">
        <v>-1.8547974440617123E-06</v>
      </c>
      <c r="W48" s="101">
        <v>6.165515226859262E-06</v>
      </c>
      <c r="X48" s="101">
        <v>67.5</v>
      </c>
    </row>
    <row r="49" spans="1:24" s="101" customFormat="1" ht="12.75">
      <c r="A49" s="101">
        <v>2019</v>
      </c>
      <c r="B49" s="101">
        <v>148.47999572753906</v>
      </c>
      <c r="C49" s="101">
        <v>141.67999267578125</v>
      </c>
      <c r="D49" s="101">
        <v>8.884931564331055</v>
      </c>
      <c r="E49" s="101">
        <v>9.209630966186523</v>
      </c>
      <c r="F49" s="101">
        <v>34.368824538369076</v>
      </c>
      <c r="G49" s="101" t="s">
        <v>58</v>
      </c>
      <c r="H49" s="101">
        <v>11.185948873270533</v>
      </c>
      <c r="I49" s="101">
        <v>92.1659446008096</v>
      </c>
      <c r="J49" s="101" t="s">
        <v>61</v>
      </c>
      <c r="K49" s="101">
        <v>0.19147407936450944</v>
      </c>
      <c r="L49" s="101">
        <v>-0.5380148372795941</v>
      </c>
      <c r="M49" s="101">
        <v>0.04577679601555284</v>
      </c>
      <c r="N49" s="101">
        <v>-0.028292319191957585</v>
      </c>
      <c r="O49" s="101">
        <v>0.007616868507644148</v>
      </c>
      <c r="P49" s="101">
        <v>-0.015430553376303476</v>
      </c>
      <c r="Q49" s="101">
        <v>0.0009661695851022803</v>
      </c>
      <c r="R49" s="101">
        <v>-0.00043490425503426547</v>
      </c>
      <c r="S49" s="101">
        <v>9.365296604214831E-05</v>
      </c>
      <c r="T49" s="101">
        <v>-0.00022584618262531201</v>
      </c>
      <c r="U49" s="101">
        <v>2.2427459438657194E-05</v>
      </c>
      <c r="V49" s="101">
        <v>-1.6063996399496916E-05</v>
      </c>
      <c r="W49" s="101">
        <v>5.63733516610707E-06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2020</v>
      </c>
      <c r="B56" s="101">
        <v>150.46</v>
      </c>
      <c r="C56" s="101">
        <v>151.66</v>
      </c>
      <c r="D56" s="101">
        <v>9.395570467151577</v>
      </c>
      <c r="E56" s="101">
        <v>9.780533033000957</v>
      </c>
      <c r="F56" s="101">
        <v>31.037731442384448</v>
      </c>
      <c r="G56" s="101" t="s">
        <v>59</v>
      </c>
      <c r="H56" s="101">
        <v>-4.244040734802098</v>
      </c>
      <c r="I56" s="101">
        <v>78.71595926519791</v>
      </c>
      <c r="J56" s="101" t="s">
        <v>73</v>
      </c>
      <c r="K56" s="101">
        <v>0.8780159531131796</v>
      </c>
      <c r="M56" s="101" t="s">
        <v>68</v>
      </c>
      <c r="N56" s="101">
        <v>0.5835258919438547</v>
      </c>
      <c r="X56" s="101">
        <v>67.5</v>
      </c>
    </row>
    <row r="57" spans="1:24" s="101" customFormat="1" ht="12.75" hidden="1">
      <c r="A57" s="101">
        <v>2019</v>
      </c>
      <c r="B57" s="101">
        <v>152.16000366210938</v>
      </c>
      <c r="C57" s="101">
        <v>147.66000366210938</v>
      </c>
      <c r="D57" s="101">
        <v>9.104936599731445</v>
      </c>
      <c r="E57" s="101">
        <v>9.463289260864258</v>
      </c>
      <c r="F57" s="101">
        <v>33.405117321518674</v>
      </c>
      <c r="G57" s="101" t="s">
        <v>56</v>
      </c>
      <c r="H57" s="101">
        <v>2.77051076194212</v>
      </c>
      <c r="I57" s="101">
        <v>87.4305144240515</v>
      </c>
      <c r="J57" s="101" t="s">
        <v>62</v>
      </c>
      <c r="K57" s="101">
        <v>0.7447745550782543</v>
      </c>
      <c r="L57" s="101">
        <v>0.5332410567672092</v>
      </c>
      <c r="M57" s="101">
        <v>0.17631515307316933</v>
      </c>
      <c r="N57" s="101">
        <v>0.0821583007011607</v>
      </c>
      <c r="O57" s="101">
        <v>0.029911607415289653</v>
      </c>
      <c r="P57" s="101">
        <v>0.015296982438900512</v>
      </c>
      <c r="Q57" s="101">
        <v>0.0036408807813122033</v>
      </c>
      <c r="R57" s="101">
        <v>0.0012646238248990838</v>
      </c>
      <c r="S57" s="101">
        <v>0.0003924210816916676</v>
      </c>
      <c r="T57" s="101">
        <v>0.0002250939578483898</v>
      </c>
      <c r="U57" s="101">
        <v>7.96362790684179E-05</v>
      </c>
      <c r="V57" s="101">
        <v>4.693642254741299E-05</v>
      </c>
      <c r="W57" s="101">
        <v>2.447234971078918E-05</v>
      </c>
      <c r="X57" s="101">
        <v>67.5</v>
      </c>
    </row>
    <row r="58" spans="1:24" s="101" customFormat="1" ht="12.75" hidden="1">
      <c r="A58" s="101">
        <v>2018</v>
      </c>
      <c r="B58" s="101">
        <v>146.74000549316406</v>
      </c>
      <c r="C58" s="101">
        <v>165.63999938964844</v>
      </c>
      <c r="D58" s="101">
        <v>9.307037353515625</v>
      </c>
      <c r="E58" s="101">
        <v>9.618729591369629</v>
      </c>
      <c r="F58" s="101">
        <v>31.393056323266283</v>
      </c>
      <c r="G58" s="101" t="s">
        <v>57</v>
      </c>
      <c r="H58" s="101">
        <v>1.1219159723278551</v>
      </c>
      <c r="I58" s="101">
        <v>80.36192146549192</v>
      </c>
      <c r="J58" s="101" t="s">
        <v>60</v>
      </c>
      <c r="K58" s="101">
        <v>-0.20360001198619154</v>
      </c>
      <c r="L58" s="101">
        <v>-0.002900751765588585</v>
      </c>
      <c r="M58" s="101">
        <v>0.05012416371651161</v>
      </c>
      <c r="N58" s="101">
        <v>-0.0008496697185795523</v>
      </c>
      <c r="O58" s="101">
        <v>-0.0078660083141633</v>
      </c>
      <c r="P58" s="101">
        <v>-0.0003319350820207646</v>
      </c>
      <c r="Q58" s="101">
        <v>0.001126316120528426</v>
      </c>
      <c r="R58" s="101">
        <v>-6.832454675582191E-05</v>
      </c>
      <c r="S58" s="101">
        <v>-7.739567479671102E-05</v>
      </c>
      <c r="T58" s="101">
        <v>-2.3639051289521064E-05</v>
      </c>
      <c r="U58" s="101">
        <v>3.056360470253755E-05</v>
      </c>
      <c r="V58" s="101">
        <v>-5.392809052605902E-06</v>
      </c>
      <c r="W58" s="101">
        <v>-4.02689674977199E-06</v>
      </c>
      <c r="X58" s="101">
        <v>67.5</v>
      </c>
    </row>
    <row r="59" spans="1:24" s="101" customFormat="1" ht="12.75" hidden="1">
      <c r="A59" s="101">
        <v>2017</v>
      </c>
      <c r="B59" s="101">
        <v>126.54000091552734</v>
      </c>
      <c r="C59" s="101">
        <v>141.63999938964844</v>
      </c>
      <c r="D59" s="101">
        <v>9.166853904724121</v>
      </c>
      <c r="E59" s="101">
        <v>9.431863784790039</v>
      </c>
      <c r="F59" s="101">
        <v>30.96726662127212</v>
      </c>
      <c r="G59" s="101" t="s">
        <v>58</v>
      </c>
      <c r="H59" s="101">
        <v>21.37597872882955</v>
      </c>
      <c r="I59" s="101">
        <v>80.4159796443569</v>
      </c>
      <c r="J59" s="101" t="s">
        <v>61</v>
      </c>
      <c r="K59" s="101">
        <v>0.7164050341889246</v>
      </c>
      <c r="L59" s="101">
        <v>-0.5332331668804975</v>
      </c>
      <c r="M59" s="101">
        <v>0.16904023608281984</v>
      </c>
      <c r="N59" s="101">
        <v>-0.08215390700065135</v>
      </c>
      <c r="O59" s="101">
        <v>0.02885879712267864</v>
      </c>
      <c r="P59" s="101">
        <v>-0.015293380621607327</v>
      </c>
      <c r="Q59" s="101">
        <v>0.0034622860743107804</v>
      </c>
      <c r="R59" s="101">
        <v>-0.0012627767715685143</v>
      </c>
      <c r="S59" s="101">
        <v>0.00038471315922232273</v>
      </c>
      <c r="T59" s="101">
        <v>-0.00022384924640030414</v>
      </c>
      <c r="U59" s="101">
        <v>7.353776588563158E-05</v>
      </c>
      <c r="V59" s="101">
        <v>-4.6625587096265404E-05</v>
      </c>
      <c r="W59" s="101">
        <v>2.4138765563587525E-05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2020</v>
      </c>
      <c r="B61" s="101">
        <v>131.72</v>
      </c>
      <c r="C61" s="101">
        <v>146.22</v>
      </c>
      <c r="D61" s="101">
        <v>9.78530312820982</v>
      </c>
      <c r="E61" s="101">
        <v>9.857802598930274</v>
      </c>
      <c r="F61" s="101">
        <v>29.14557408152885</v>
      </c>
      <c r="G61" s="101" t="s">
        <v>59</v>
      </c>
      <c r="H61" s="101">
        <v>6.697369551883668</v>
      </c>
      <c r="I61" s="101">
        <v>70.91736955188367</v>
      </c>
      <c r="J61" s="101" t="s">
        <v>73</v>
      </c>
      <c r="K61" s="101">
        <v>0.39703191943345184</v>
      </c>
      <c r="M61" s="101" t="s">
        <v>68</v>
      </c>
      <c r="N61" s="101">
        <v>0.2877865815832433</v>
      </c>
      <c r="X61" s="101">
        <v>67.5</v>
      </c>
    </row>
    <row r="62" spans="1:24" s="101" customFormat="1" ht="12.75" hidden="1">
      <c r="A62" s="101">
        <v>2019</v>
      </c>
      <c r="B62" s="101">
        <v>135.9600067138672</v>
      </c>
      <c r="C62" s="101">
        <v>146.16000366210938</v>
      </c>
      <c r="D62" s="101">
        <v>9.118144989013672</v>
      </c>
      <c r="E62" s="101">
        <v>9.240978240966797</v>
      </c>
      <c r="F62" s="101">
        <v>29.269172056330255</v>
      </c>
      <c r="G62" s="101" t="s">
        <v>56</v>
      </c>
      <c r="H62" s="101">
        <v>7.98261331673109</v>
      </c>
      <c r="I62" s="101">
        <v>76.44262003059828</v>
      </c>
      <c r="J62" s="101" t="s">
        <v>62</v>
      </c>
      <c r="K62" s="101">
        <v>0.4794371812281046</v>
      </c>
      <c r="L62" s="101">
        <v>0.365284838534514</v>
      </c>
      <c r="M62" s="101">
        <v>0.11350032603616995</v>
      </c>
      <c r="N62" s="101">
        <v>0.1427080376780294</v>
      </c>
      <c r="O62" s="101">
        <v>0.019255234597274188</v>
      </c>
      <c r="P62" s="101">
        <v>0.010478932867364092</v>
      </c>
      <c r="Q62" s="101">
        <v>0.0023436927673281976</v>
      </c>
      <c r="R62" s="101">
        <v>0.0021966549072502334</v>
      </c>
      <c r="S62" s="101">
        <v>0.0002526214752317899</v>
      </c>
      <c r="T62" s="101">
        <v>0.0001541960814095686</v>
      </c>
      <c r="U62" s="101">
        <v>5.1255395351494296E-05</v>
      </c>
      <c r="V62" s="101">
        <v>8.15267812938457E-05</v>
      </c>
      <c r="W62" s="101">
        <v>1.5757788444904354E-05</v>
      </c>
      <c r="X62" s="101">
        <v>67.5</v>
      </c>
    </row>
    <row r="63" spans="1:24" s="101" customFormat="1" ht="12.75" hidden="1">
      <c r="A63" s="101">
        <v>2018</v>
      </c>
      <c r="B63" s="101">
        <v>143.27999877929688</v>
      </c>
      <c r="C63" s="101">
        <v>169.27999877929688</v>
      </c>
      <c r="D63" s="101">
        <v>9.054511070251465</v>
      </c>
      <c r="E63" s="101">
        <v>9.436741828918457</v>
      </c>
      <c r="F63" s="101">
        <v>29.648835711334968</v>
      </c>
      <c r="G63" s="101" t="s">
        <v>57</v>
      </c>
      <c r="H63" s="101">
        <v>2.2223595631621578</v>
      </c>
      <c r="I63" s="101">
        <v>78.00235834245903</v>
      </c>
      <c r="J63" s="101" t="s">
        <v>60</v>
      </c>
      <c r="K63" s="101">
        <v>0.17385832717634134</v>
      </c>
      <c r="L63" s="101">
        <v>-0.001986108225020511</v>
      </c>
      <c r="M63" s="101">
        <v>-0.039953387627159984</v>
      </c>
      <c r="N63" s="101">
        <v>-0.001475708526919655</v>
      </c>
      <c r="O63" s="101">
        <v>0.007175649061233424</v>
      </c>
      <c r="P63" s="101">
        <v>-0.00022739377876296405</v>
      </c>
      <c r="Q63" s="101">
        <v>-0.000767160617785934</v>
      </c>
      <c r="R63" s="101">
        <v>-0.00011864038322374382</v>
      </c>
      <c r="S63" s="101">
        <v>0.00010977396574309703</v>
      </c>
      <c r="T63" s="101">
        <v>-1.6202636926731143E-05</v>
      </c>
      <c r="U63" s="101">
        <v>-1.2890405123412482E-05</v>
      </c>
      <c r="V63" s="101">
        <v>-9.359559697597552E-06</v>
      </c>
      <c r="W63" s="101">
        <v>7.3137164513307465E-06</v>
      </c>
      <c r="X63" s="101">
        <v>67.5</v>
      </c>
    </row>
    <row r="64" spans="1:24" s="101" customFormat="1" ht="12.75" hidden="1">
      <c r="A64" s="101">
        <v>2017</v>
      </c>
      <c r="B64" s="101">
        <v>132.0399932861328</v>
      </c>
      <c r="C64" s="101">
        <v>147.5399932861328</v>
      </c>
      <c r="D64" s="101">
        <v>9.198802947998047</v>
      </c>
      <c r="E64" s="101">
        <v>9.46801471710205</v>
      </c>
      <c r="F64" s="101">
        <v>32.51325607010922</v>
      </c>
      <c r="G64" s="101" t="s">
        <v>58</v>
      </c>
      <c r="H64" s="101">
        <v>19.616818390079004</v>
      </c>
      <c r="I64" s="101">
        <v>84.15681167621182</v>
      </c>
      <c r="J64" s="101" t="s">
        <v>61</v>
      </c>
      <c r="K64" s="101">
        <v>0.4468034162978106</v>
      </c>
      <c r="L64" s="101">
        <v>-0.365279439111079</v>
      </c>
      <c r="M64" s="101">
        <v>0.10623582647784494</v>
      </c>
      <c r="N64" s="101">
        <v>-0.14270040750557594</v>
      </c>
      <c r="O64" s="101">
        <v>0.01786824333688359</v>
      </c>
      <c r="P64" s="101">
        <v>-0.010476465344194259</v>
      </c>
      <c r="Q64" s="101">
        <v>0.002214579051229558</v>
      </c>
      <c r="R64" s="101">
        <v>-0.0021934487094561967</v>
      </c>
      <c r="S64" s="101">
        <v>0.00022752425407705266</v>
      </c>
      <c r="T64" s="101">
        <v>-0.00015334244708718728</v>
      </c>
      <c r="U64" s="101">
        <v>4.96079933921166E-05</v>
      </c>
      <c r="V64" s="101">
        <v>-8.098774419874687E-05</v>
      </c>
      <c r="W64" s="101">
        <v>1.3957702115459235E-05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2020</v>
      </c>
      <c r="B66" s="101">
        <v>128.06</v>
      </c>
      <c r="C66" s="101">
        <v>131.16</v>
      </c>
      <c r="D66" s="101">
        <v>9.752003723784153</v>
      </c>
      <c r="E66" s="101">
        <v>9.884514276859482</v>
      </c>
      <c r="F66" s="101">
        <v>26.298603261548507</v>
      </c>
      <c r="G66" s="101" t="s">
        <v>59</v>
      </c>
      <c r="H66" s="101">
        <v>3.638716991227909</v>
      </c>
      <c r="I66" s="101">
        <v>64.19871699122791</v>
      </c>
      <c r="J66" s="101" t="s">
        <v>73</v>
      </c>
      <c r="K66" s="101">
        <v>0.5754389977574935</v>
      </c>
      <c r="M66" s="101" t="s">
        <v>68</v>
      </c>
      <c r="N66" s="101">
        <v>0.329186659933322</v>
      </c>
      <c r="X66" s="101">
        <v>67.5</v>
      </c>
    </row>
    <row r="67" spans="1:24" s="101" customFormat="1" ht="12.75" hidden="1">
      <c r="A67" s="101">
        <v>2019</v>
      </c>
      <c r="B67" s="101">
        <v>140.25999450683594</v>
      </c>
      <c r="C67" s="101">
        <v>146.55999755859375</v>
      </c>
      <c r="D67" s="101">
        <v>9.050488471984863</v>
      </c>
      <c r="E67" s="101">
        <v>9.348737716674805</v>
      </c>
      <c r="F67" s="101">
        <v>27.0650785784333</v>
      </c>
      <c r="G67" s="101" t="s">
        <v>56</v>
      </c>
      <c r="H67" s="101">
        <v>-1.5325596177326446</v>
      </c>
      <c r="I67" s="101">
        <v>71.2274348891033</v>
      </c>
      <c r="J67" s="101" t="s">
        <v>62</v>
      </c>
      <c r="K67" s="101">
        <v>0.6922136842053703</v>
      </c>
      <c r="L67" s="101">
        <v>0.2559879055141576</v>
      </c>
      <c r="M67" s="101">
        <v>0.16387242767919918</v>
      </c>
      <c r="N67" s="101">
        <v>0.05528202929831413</v>
      </c>
      <c r="O67" s="101">
        <v>0.027800659157442495</v>
      </c>
      <c r="P67" s="101">
        <v>0.007343465879101282</v>
      </c>
      <c r="Q67" s="101">
        <v>0.003383954904449621</v>
      </c>
      <c r="R67" s="101">
        <v>0.0008509264363603864</v>
      </c>
      <c r="S67" s="101">
        <v>0.00036474070850942795</v>
      </c>
      <c r="T67" s="101">
        <v>0.00010804640175971178</v>
      </c>
      <c r="U67" s="101">
        <v>7.401240740253159E-05</v>
      </c>
      <c r="V67" s="101">
        <v>3.158611805673658E-05</v>
      </c>
      <c r="W67" s="101">
        <v>2.2745377025288685E-05</v>
      </c>
      <c r="X67" s="101">
        <v>67.5</v>
      </c>
    </row>
    <row r="68" spans="1:24" s="101" customFormat="1" ht="12.75" hidden="1">
      <c r="A68" s="101">
        <v>2018</v>
      </c>
      <c r="B68" s="101">
        <v>157</v>
      </c>
      <c r="C68" s="101">
        <v>167.6999969482422</v>
      </c>
      <c r="D68" s="101">
        <v>8.896095275878906</v>
      </c>
      <c r="E68" s="101">
        <v>9.270147323608398</v>
      </c>
      <c r="F68" s="101">
        <v>32.24368220037007</v>
      </c>
      <c r="G68" s="101" t="s">
        <v>57</v>
      </c>
      <c r="H68" s="101">
        <v>-3.1106188824632994</v>
      </c>
      <c r="I68" s="101">
        <v>86.3893811175367</v>
      </c>
      <c r="J68" s="101" t="s">
        <v>60</v>
      </c>
      <c r="K68" s="101">
        <v>0.2620883297421381</v>
      </c>
      <c r="L68" s="101">
        <v>-0.001392406299470545</v>
      </c>
      <c r="M68" s="101">
        <v>-0.060317877143612086</v>
      </c>
      <c r="N68" s="101">
        <v>-0.0005716216698135719</v>
      </c>
      <c r="O68" s="101">
        <v>0.010802879628004039</v>
      </c>
      <c r="P68" s="101">
        <v>-0.00015941362825869332</v>
      </c>
      <c r="Q68" s="101">
        <v>-0.001162554061549235</v>
      </c>
      <c r="R68" s="101">
        <v>-4.595751675066083E-05</v>
      </c>
      <c r="S68" s="101">
        <v>0.00016410401007504135</v>
      </c>
      <c r="T68" s="101">
        <v>-1.1356714327829144E-05</v>
      </c>
      <c r="U68" s="101">
        <v>-1.983354685480742E-05</v>
      </c>
      <c r="V68" s="101">
        <v>-3.6234571109953096E-06</v>
      </c>
      <c r="W68" s="101">
        <v>1.0901426425433958E-05</v>
      </c>
      <c r="X68" s="101">
        <v>67.5</v>
      </c>
    </row>
    <row r="69" spans="1:24" s="101" customFormat="1" ht="12.75" hidden="1">
      <c r="A69" s="101">
        <v>2017</v>
      </c>
      <c r="B69" s="101">
        <v>139.5</v>
      </c>
      <c r="C69" s="101">
        <v>138.1999969482422</v>
      </c>
      <c r="D69" s="101">
        <v>9.035818099975586</v>
      </c>
      <c r="E69" s="101">
        <v>9.33970832824707</v>
      </c>
      <c r="F69" s="101">
        <v>33.06318641119379</v>
      </c>
      <c r="G69" s="101" t="s">
        <v>58</v>
      </c>
      <c r="H69" s="101">
        <v>15.15120574978549</v>
      </c>
      <c r="I69" s="101">
        <v>87.15120574978549</v>
      </c>
      <c r="J69" s="101" t="s">
        <v>61</v>
      </c>
      <c r="K69" s="101">
        <v>0.6406789305214808</v>
      </c>
      <c r="L69" s="101">
        <v>-0.2559841185976632</v>
      </c>
      <c r="M69" s="101">
        <v>0.15236773362612732</v>
      </c>
      <c r="N69" s="101">
        <v>-0.05527907390691581</v>
      </c>
      <c r="O69" s="101">
        <v>0.025615902118237933</v>
      </c>
      <c r="P69" s="101">
        <v>-0.007341735381546393</v>
      </c>
      <c r="Q69" s="101">
        <v>0.003177989749719785</v>
      </c>
      <c r="R69" s="101">
        <v>-0.0008496844748205651</v>
      </c>
      <c r="S69" s="101">
        <v>0.00032573863498401627</v>
      </c>
      <c r="T69" s="101">
        <v>-0.00010744789422272141</v>
      </c>
      <c r="U69" s="101">
        <v>7.130544767881674E-05</v>
      </c>
      <c r="V69" s="101">
        <v>-3.137759411521027E-05</v>
      </c>
      <c r="W69" s="101">
        <v>1.9962742244325565E-05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2020</v>
      </c>
      <c r="B71" s="101">
        <v>127.96</v>
      </c>
      <c r="C71" s="101">
        <v>137.96</v>
      </c>
      <c r="D71" s="101">
        <v>9.769460258235632</v>
      </c>
      <c r="E71" s="101">
        <v>9.908045351755277</v>
      </c>
      <c r="F71" s="101">
        <v>26.967529303740655</v>
      </c>
      <c r="G71" s="101" t="s">
        <v>59</v>
      </c>
      <c r="H71" s="101">
        <v>5.253755615361001</v>
      </c>
      <c r="I71" s="101">
        <v>65.713755615361</v>
      </c>
      <c r="J71" s="101" t="s">
        <v>73</v>
      </c>
      <c r="K71" s="101">
        <v>0.6394703728590881</v>
      </c>
      <c r="M71" s="101" t="s">
        <v>68</v>
      </c>
      <c r="N71" s="101">
        <v>0.34766778738265086</v>
      </c>
      <c r="X71" s="101">
        <v>67.5</v>
      </c>
    </row>
    <row r="72" spans="1:24" s="101" customFormat="1" ht="12.75" hidden="1">
      <c r="A72" s="101">
        <v>2019</v>
      </c>
      <c r="B72" s="101">
        <v>149.55999755859375</v>
      </c>
      <c r="C72" s="101">
        <v>150.75999450683594</v>
      </c>
      <c r="D72" s="101">
        <v>8.981474876403809</v>
      </c>
      <c r="E72" s="101">
        <v>9.403141021728516</v>
      </c>
      <c r="F72" s="101">
        <v>30.16216252524305</v>
      </c>
      <c r="G72" s="101" t="s">
        <v>56</v>
      </c>
      <c r="H72" s="101">
        <v>-2.0407638451541743</v>
      </c>
      <c r="I72" s="101">
        <v>80.01923371343958</v>
      </c>
      <c r="J72" s="101" t="s">
        <v>62</v>
      </c>
      <c r="K72" s="101">
        <v>0.7673322930092442</v>
      </c>
      <c r="L72" s="101">
        <v>0.06822937718136522</v>
      </c>
      <c r="M72" s="101">
        <v>0.181655552793813</v>
      </c>
      <c r="N72" s="101">
        <v>0.10975824493744647</v>
      </c>
      <c r="O72" s="101">
        <v>0.030817740089933734</v>
      </c>
      <c r="P72" s="101">
        <v>0.001957277463839341</v>
      </c>
      <c r="Q72" s="101">
        <v>0.00375113571933811</v>
      </c>
      <c r="R72" s="101">
        <v>0.0016894361241354566</v>
      </c>
      <c r="S72" s="101">
        <v>0.00040432826170215536</v>
      </c>
      <c r="T72" s="101">
        <v>2.8804380522509648E-05</v>
      </c>
      <c r="U72" s="101">
        <v>8.2036907927139E-05</v>
      </c>
      <c r="V72" s="101">
        <v>6.269907638397945E-05</v>
      </c>
      <c r="W72" s="101">
        <v>2.52179402750362E-05</v>
      </c>
      <c r="X72" s="101">
        <v>67.5</v>
      </c>
    </row>
    <row r="73" spans="1:24" s="101" customFormat="1" ht="12.75" hidden="1">
      <c r="A73" s="101">
        <v>2018</v>
      </c>
      <c r="B73" s="101">
        <v>140.10000610351562</v>
      </c>
      <c r="C73" s="101">
        <v>169.39999389648438</v>
      </c>
      <c r="D73" s="101">
        <v>8.994071960449219</v>
      </c>
      <c r="E73" s="101">
        <v>9.606721878051758</v>
      </c>
      <c r="F73" s="101">
        <v>30.075289447729105</v>
      </c>
      <c r="G73" s="101" t="s">
        <v>57</v>
      </c>
      <c r="H73" s="101">
        <v>7.045370865732394</v>
      </c>
      <c r="I73" s="101">
        <v>79.64537696924802</v>
      </c>
      <c r="J73" s="101" t="s">
        <v>60</v>
      </c>
      <c r="K73" s="101">
        <v>-0.06593535569839401</v>
      </c>
      <c r="L73" s="101">
        <v>-0.00037034480808729656</v>
      </c>
      <c r="M73" s="101">
        <v>0.01766559165091789</v>
      </c>
      <c r="N73" s="101">
        <v>-0.0011352109761692667</v>
      </c>
      <c r="O73" s="101">
        <v>-0.0023167700680795165</v>
      </c>
      <c r="P73" s="101">
        <v>-4.246408123311681E-05</v>
      </c>
      <c r="Q73" s="101">
        <v>0.0004626592091972353</v>
      </c>
      <c r="R73" s="101">
        <v>-9.126355047465923E-05</v>
      </c>
      <c r="S73" s="101">
        <v>-3.082793118987024E-06</v>
      </c>
      <c r="T73" s="101">
        <v>-3.0277746665523903E-06</v>
      </c>
      <c r="U73" s="101">
        <v>1.653300709531772E-05</v>
      </c>
      <c r="V73" s="101">
        <v>-7.200711131492767E-06</v>
      </c>
      <c r="W73" s="101">
        <v>6.490337232584452E-07</v>
      </c>
      <c r="X73" s="101">
        <v>67.5</v>
      </c>
    </row>
    <row r="74" spans="1:24" s="101" customFormat="1" ht="12.75" hidden="1">
      <c r="A74" s="101">
        <v>2017</v>
      </c>
      <c r="B74" s="101">
        <v>138.0800018310547</v>
      </c>
      <c r="C74" s="101">
        <v>140.8800048828125</v>
      </c>
      <c r="D74" s="101">
        <v>9.123359680175781</v>
      </c>
      <c r="E74" s="101">
        <v>9.428617477416992</v>
      </c>
      <c r="F74" s="101">
        <v>33.86730909919827</v>
      </c>
      <c r="G74" s="101" t="s">
        <v>58</v>
      </c>
      <c r="H74" s="101">
        <v>17.828936457971125</v>
      </c>
      <c r="I74" s="101">
        <v>88.40893828902581</v>
      </c>
      <c r="J74" s="101" t="s">
        <v>61</v>
      </c>
      <c r="K74" s="101">
        <v>0.7644941966841546</v>
      </c>
      <c r="L74" s="101">
        <v>-0.06822837206969051</v>
      </c>
      <c r="M74" s="101">
        <v>0.18079454287242414</v>
      </c>
      <c r="N74" s="101">
        <v>-0.10975237413280899</v>
      </c>
      <c r="O74" s="101">
        <v>0.030730533361826958</v>
      </c>
      <c r="P74" s="101">
        <v>-0.001956816770231283</v>
      </c>
      <c r="Q74" s="101">
        <v>0.003722494545468029</v>
      </c>
      <c r="R74" s="101">
        <v>-0.0016869692889583357</v>
      </c>
      <c r="S74" s="101">
        <v>0.00040431650918268494</v>
      </c>
      <c r="T74" s="101">
        <v>-2.8644806123521182E-05</v>
      </c>
      <c r="U74" s="101">
        <v>8.035368030545991E-05</v>
      </c>
      <c r="V74" s="101">
        <v>-6.22842190173794E-05</v>
      </c>
      <c r="W74" s="101">
        <v>2.5209586806240323E-05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2020</v>
      </c>
      <c r="B76" s="101">
        <v>136.24</v>
      </c>
      <c r="C76" s="101">
        <v>154.84</v>
      </c>
      <c r="D76" s="101">
        <v>9.368129070884967</v>
      </c>
      <c r="E76" s="101">
        <v>9.581801263338525</v>
      </c>
      <c r="F76" s="101">
        <v>27.989860751367846</v>
      </c>
      <c r="G76" s="101" t="s">
        <v>59</v>
      </c>
      <c r="H76" s="101">
        <v>2.4115881619559474</v>
      </c>
      <c r="I76" s="101">
        <v>71.15158816195596</v>
      </c>
      <c r="J76" s="101" t="s">
        <v>73</v>
      </c>
      <c r="K76" s="101">
        <v>0.5357164727397392</v>
      </c>
      <c r="M76" s="101" t="s">
        <v>68</v>
      </c>
      <c r="N76" s="101">
        <v>0.4038086828259709</v>
      </c>
      <c r="X76" s="101">
        <v>67.5</v>
      </c>
    </row>
    <row r="77" spans="1:24" s="101" customFormat="1" ht="12.75" hidden="1">
      <c r="A77" s="101">
        <v>2019</v>
      </c>
      <c r="B77" s="101">
        <v>146.22000122070312</v>
      </c>
      <c r="C77" s="101">
        <v>155.82000732421875</v>
      </c>
      <c r="D77" s="101">
        <v>8.7769775390625</v>
      </c>
      <c r="E77" s="101">
        <v>9.09301471710205</v>
      </c>
      <c r="F77" s="101">
        <v>31.924167871747503</v>
      </c>
      <c r="G77" s="101" t="s">
        <v>56</v>
      </c>
      <c r="H77" s="101">
        <v>7.9349315676577845</v>
      </c>
      <c r="I77" s="101">
        <v>86.65493278836091</v>
      </c>
      <c r="J77" s="101" t="s">
        <v>62</v>
      </c>
      <c r="K77" s="101">
        <v>0.5040326564437146</v>
      </c>
      <c r="L77" s="101">
        <v>0.501027526565658</v>
      </c>
      <c r="M77" s="101">
        <v>0.11932295936193132</v>
      </c>
      <c r="N77" s="101">
        <v>0.12559741152893927</v>
      </c>
      <c r="O77" s="101">
        <v>0.02024301194056175</v>
      </c>
      <c r="P77" s="101">
        <v>0.014372942008414961</v>
      </c>
      <c r="Q77" s="101">
        <v>0.002463947676098232</v>
      </c>
      <c r="R77" s="101">
        <v>0.0019332796612673482</v>
      </c>
      <c r="S77" s="101">
        <v>0.00026557084608476667</v>
      </c>
      <c r="T77" s="101">
        <v>0.00021149572984926335</v>
      </c>
      <c r="U77" s="101">
        <v>5.3887974451193084E-05</v>
      </c>
      <c r="V77" s="101">
        <v>7.175283909336692E-05</v>
      </c>
      <c r="W77" s="101">
        <v>1.6564050425538676E-05</v>
      </c>
      <c r="X77" s="101">
        <v>67.5</v>
      </c>
    </row>
    <row r="78" spans="1:24" s="101" customFormat="1" ht="12.75" hidden="1">
      <c r="A78" s="101">
        <v>2018</v>
      </c>
      <c r="B78" s="101">
        <v>155.10000610351562</v>
      </c>
      <c r="C78" s="101">
        <v>169.3000030517578</v>
      </c>
      <c r="D78" s="101">
        <v>8.99239730834961</v>
      </c>
      <c r="E78" s="101">
        <v>9.576831817626953</v>
      </c>
      <c r="F78" s="101">
        <v>33.37207140939616</v>
      </c>
      <c r="G78" s="101" t="s">
        <v>57</v>
      </c>
      <c r="H78" s="101">
        <v>0.848033728138617</v>
      </c>
      <c r="I78" s="101">
        <v>88.44803983165424</v>
      </c>
      <c r="J78" s="101" t="s">
        <v>60</v>
      </c>
      <c r="K78" s="101">
        <v>0.062084514376524125</v>
      </c>
      <c r="L78" s="101">
        <v>-0.0027248973761689883</v>
      </c>
      <c r="M78" s="101">
        <v>-0.013350585554677531</v>
      </c>
      <c r="N78" s="101">
        <v>-0.0012987649515439905</v>
      </c>
      <c r="O78" s="101">
        <v>0.0027100459724116732</v>
      </c>
      <c r="P78" s="101">
        <v>-0.0003118908213389247</v>
      </c>
      <c r="Q78" s="101">
        <v>-0.0002113221698480594</v>
      </c>
      <c r="R78" s="101">
        <v>-0.00010442171603938591</v>
      </c>
      <c r="S78" s="101">
        <v>5.325635288659136E-05</v>
      </c>
      <c r="T78" s="101">
        <v>-2.221761996135218E-05</v>
      </c>
      <c r="U78" s="101">
        <v>-3.5088345610837693E-07</v>
      </c>
      <c r="V78" s="101">
        <v>-8.238820906308922E-06</v>
      </c>
      <c r="W78" s="101">
        <v>3.857959306457602E-06</v>
      </c>
      <c r="X78" s="101">
        <v>67.5</v>
      </c>
    </row>
    <row r="79" spans="1:24" s="101" customFormat="1" ht="12.75" hidden="1">
      <c r="A79" s="101">
        <v>2017</v>
      </c>
      <c r="B79" s="101">
        <v>132.66000366210938</v>
      </c>
      <c r="C79" s="101">
        <v>141.4600067138672</v>
      </c>
      <c r="D79" s="101">
        <v>8.978890419006348</v>
      </c>
      <c r="E79" s="101">
        <v>9.318212509155273</v>
      </c>
      <c r="F79" s="101">
        <v>32.470160047479844</v>
      </c>
      <c r="G79" s="101" t="s">
        <v>58</v>
      </c>
      <c r="H79" s="101">
        <v>20.945952093679324</v>
      </c>
      <c r="I79" s="101">
        <v>86.1059557557887</v>
      </c>
      <c r="J79" s="101" t="s">
        <v>61</v>
      </c>
      <c r="K79" s="101">
        <v>0.5001943940472933</v>
      </c>
      <c r="L79" s="101">
        <v>-0.5010201166727644</v>
      </c>
      <c r="M79" s="101">
        <v>0.1185737344281454</v>
      </c>
      <c r="N79" s="101">
        <v>-0.12559069628109548</v>
      </c>
      <c r="O79" s="101">
        <v>0.020060787204223586</v>
      </c>
      <c r="P79" s="101">
        <v>-0.014369557616462102</v>
      </c>
      <c r="Q79" s="101">
        <v>0.002454868854150988</v>
      </c>
      <c r="R79" s="101">
        <v>-0.0019304575503981906</v>
      </c>
      <c r="S79" s="101">
        <v>0.00026017616179695955</v>
      </c>
      <c r="T79" s="101">
        <v>-0.00021032551226069914</v>
      </c>
      <c r="U79" s="101">
        <v>5.3886832076609103E-05</v>
      </c>
      <c r="V79" s="101">
        <v>-7.127826981649015E-05</v>
      </c>
      <c r="W79" s="101">
        <v>1.6108504477123418E-05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2020</v>
      </c>
      <c r="B81" s="101">
        <v>145.88</v>
      </c>
      <c r="C81" s="101">
        <v>151.48</v>
      </c>
      <c r="D81" s="101">
        <v>9.406616711923643</v>
      </c>
      <c r="E81" s="101">
        <v>9.682283003290854</v>
      </c>
      <c r="F81" s="101">
        <v>31.122181540581668</v>
      </c>
      <c r="G81" s="101" t="s">
        <v>59</v>
      </c>
      <c r="H81" s="101">
        <v>0.4422951001271258</v>
      </c>
      <c r="I81" s="101">
        <v>78.82229510012712</v>
      </c>
      <c r="J81" s="101" t="s">
        <v>73</v>
      </c>
      <c r="K81" s="101">
        <v>0.5744381529008273</v>
      </c>
      <c r="M81" s="101" t="s">
        <v>68</v>
      </c>
      <c r="N81" s="101">
        <v>0.4229740269218099</v>
      </c>
      <c r="X81" s="101">
        <v>67.5</v>
      </c>
    </row>
    <row r="82" spans="1:24" s="101" customFormat="1" ht="12.75" hidden="1">
      <c r="A82" s="101">
        <v>2019</v>
      </c>
      <c r="B82" s="101">
        <v>148.47999572753906</v>
      </c>
      <c r="C82" s="101">
        <v>141.67999267578125</v>
      </c>
      <c r="D82" s="101">
        <v>8.884931564331055</v>
      </c>
      <c r="E82" s="101">
        <v>9.209630966186523</v>
      </c>
      <c r="F82" s="101">
        <v>32.07581405117286</v>
      </c>
      <c r="G82" s="101" t="s">
        <v>56</v>
      </c>
      <c r="H82" s="101">
        <v>5.036844841619242</v>
      </c>
      <c r="I82" s="101">
        <v>86.0168405691583</v>
      </c>
      <c r="J82" s="101" t="s">
        <v>62</v>
      </c>
      <c r="K82" s="101">
        <v>0.5144816128767012</v>
      </c>
      <c r="L82" s="101">
        <v>0.5417317804487096</v>
      </c>
      <c r="M82" s="101">
        <v>0.12179677162037401</v>
      </c>
      <c r="N82" s="101">
        <v>0.027639846799634372</v>
      </c>
      <c r="O82" s="101">
        <v>0.020662534828465657</v>
      </c>
      <c r="P82" s="101">
        <v>0.015540586349720439</v>
      </c>
      <c r="Q82" s="101">
        <v>0.00251510075834177</v>
      </c>
      <c r="R82" s="101">
        <v>0.00042547523531750374</v>
      </c>
      <c r="S82" s="101">
        <v>0.0002710718137582072</v>
      </c>
      <c r="T82" s="101">
        <v>0.00022865960580019864</v>
      </c>
      <c r="U82" s="101">
        <v>5.500218412548491E-05</v>
      </c>
      <c r="V82" s="101">
        <v>1.5800498843788798E-05</v>
      </c>
      <c r="W82" s="101">
        <v>1.689861113605527E-05</v>
      </c>
      <c r="X82" s="101">
        <v>67.5</v>
      </c>
    </row>
    <row r="83" spans="1:24" s="101" customFormat="1" ht="12.75" hidden="1">
      <c r="A83" s="101">
        <v>2018</v>
      </c>
      <c r="B83" s="101">
        <v>167.0399932861328</v>
      </c>
      <c r="C83" s="101">
        <v>166.44000244140625</v>
      </c>
      <c r="D83" s="101">
        <v>8.820093154907227</v>
      </c>
      <c r="E83" s="101">
        <v>9.338661193847656</v>
      </c>
      <c r="F83" s="101">
        <v>32.84006905909258</v>
      </c>
      <c r="G83" s="101" t="s">
        <v>57</v>
      </c>
      <c r="H83" s="101">
        <v>-10.757171342731496</v>
      </c>
      <c r="I83" s="101">
        <v>88.78282194340132</v>
      </c>
      <c r="J83" s="101" t="s">
        <v>60</v>
      </c>
      <c r="K83" s="101">
        <v>0.43184650250663326</v>
      </c>
      <c r="L83" s="101">
        <v>-0.0029472635300313937</v>
      </c>
      <c r="M83" s="101">
        <v>-0.10147477777537209</v>
      </c>
      <c r="N83" s="101">
        <v>-0.00028552690000846823</v>
      </c>
      <c r="O83" s="101">
        <v>0.01746394780926433</v>
      </c>
      <c r="P83" s="101">
        <v>-0.00033731335617289006</v>
      </c>
      <c r="Q83" s="101">
        <v>-0.0020582225300045352</v>
      </c>
      <c r="R83" s="101">
        <v>-2.2963622845556418E-05</v>
      </c>
      <c r="S83" s="101">
        <v>0.00023837305811902611</v>
      </c>
      <c r="T83" s="101">
        <v>-2.4026710834472244E-05</v>
      </c>
      <c r="U83" s="101">
        <v>-4.235573685664538E-05</v>
      </c>
      <c r="V83" s="101">
        <v>-1.8085694329607346E-06</v>
      </c>
      <c r="W83" s="101">
        <v>1.5118636077562437E-05</v>
      </c>
      <c r="X83" s="101">
        <v>67.5</v>
      </c>
    </row>
    <row r="84" spans="1:24" s="101" customFormat="1" ht="12.75" hidden="1">
      <c r="A84" s="101">
        <v>2017</v>
      </c>
      <c r="B84" s="101">
        <v>145.75999450683594</v>
      </c>
      <c r="C84" s="101">
        <v>147.05999755859375</v>
      </c>
      <c r="D84" s="101">
        <v>8.916389465332031</v>
      </c>
      <c r="E84" s="101">
        <v>9.37195873260498</v>
      </c>
      <c r="F84" s="101">
        <v>33.912508711529895</v>
      </c>
      <c r="G84" s="101" t="s">
        <v>58</v>
      </c>
      <c r="H84" s="101">
        <v>12.351061851392004</v>
      </c>
      <c r="I84" s="101">
        <v>90.61105635822794</v>
      </c>
      <c r="J84" s="101" t="s">
        <v>61</v>
      </c>
      <c r="K84" s="101">
        <v>0.27964250081309217</v>
      </c>
      <c r="L84" s="101">
        <v>-0.5417237631725357</v>
      </c>
      <c r="M84" s="101">
        <v>0.06735965448682464</v>
      </c>
      <c r="N84" s="101">
        <v>-0.02763837197623315</v>
      </c>
      <c r="O84" s="101">
        <v>0.011043136893693205</v>
      </c>
      <c r="P84" s="101">
        <v>-0.015536925171759843</v>
      </c>
      <c r="Q84" s="101">
        <v>0.0014454936324982813</v>
      </c>
      <c r="R84" s="101">
        <v>-0.00042485509046531647</v>
      </c>
      <c r="S84" s="101">
        <v>0.0001290667012716586</v>
      </c>
      <c r="T84" s="101">
        <v>-0.0002273937828771466</v>
      </c>
      <c r="U84" s="101">
        <v>3.508891297695551E-05</v>
      </c>
      <c r="V84" s="101">
        <v>-1.5696650608290014E-05</v>
      </c>
      <c r="W84" s="101">
        <v>7.549165614943069E-06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26.298603261548507</v>
      </c>
      <c r="G85" s="102"/>
      <c r="H85" s="102"/>
      <c r="I85" s="115"/>
      <c r="J85" s="115" t="s">
        <v>158</v>
      </c>
      <c r="K85" s="102">
        <f>AVERAGE(K83,K78,K73,K68,K63,K58)</f>
        <v>0.11005705101950854</v>
      </c>
      <c r="L85" s="102">
        <f>AVERAGE(L83,L78,L73,L68,L63,L58)</f>
        <v>-0.0020536286673945533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33.912508711529895</v>
      </c>
      <c r="G86" s="102"/>
      <c r="H86" s="102"/>
      <c r="I86" s="115"/>
      <c r="J86" s="115" t="s">
        <v>159</v>
      </c>
      <c r="K86" s="102">
        <f>AVERAGE(K84,K79,K74,K69,K64,K59)</f>
        <v>0.5580364120921261</v>
      </c>
      <c r="L86" s="102">
        <f>AVERAGE(L84,L79,L74,L69,L64,L59)</f>
        <v>-0.37757816275070505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0.06878565688719283</v>
      </c>
      <c r="L87" s="102">
        <f>ABS(L85/$H$33)</f>
        <v>0.005704524076095982</v>
      </c>
      <c r="M87" s="115" t="s">
        <v>111</v>
      </c>
      <c r="N87" s="102">
        <f>K87+L87+L88+K88</f>
        <v>0.627542675916642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0.31706614323416255</v>
      </c>
      <c r="L88" s="102">
        <f>ABS(L86/$H$34)</f>
        <v>0.23598635171919063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2020</v>
      </c>
      <c r="B91" s="101">
        <v>150.46</v>
      </c>
      <c r="C91" s="101">
        <v>151.66</v>
      </c>
      <c r="D91" s="101">
        <v>9.395570467151577</v>
      </c>
      <c r="E91" s="101">
        <v>9.780533033000957</v>
      </c>
      <c r="F91" s="101">
        <v>36.11156505160894</v>
      </c>
      <c r="G91" s="101" t="s">
        <v>59</v>
      </c>
      <c r="H91" s="101">
        <v>8.623899708702965</v>
      </c>
      <c r="I91" s="101">
        <v>91.58389970870297</v>
      </c>
      <c r="J91" s="101" t="s">
        <v>73</v>
      </c>
      <c r="K91" s="101">
        <v>0.20284957628295983</v>
      </c>
      <c r="M91" s="101" t="s">
        <v>68</v>
      </c>
      <c r="N91" s="101">
        <v>0.17546858299491955</v>
      </c>
      <c r="X91" s="101">
        <v>67.5</v>
      </c>
    </row>
    <row r="92" spans="1:24" s="101" customFormat="1" ht="12.75" hidden="1">
      <c r="A92" s="101">
        <v>2019</v>
      </c>
      <c r="B92" s="101">
        <v>152.16000366210938</v>
      </c>
      <c r="C92" s="101">
        <v>147.66000366210938</v>
      </c>
      <c r="D92" s="101">
        <v>9.104936599731445</v>
      </c>
      <c r="E92" s="101">
        <v>9.463289260864258</v>
      </c>
      <c r="F92" s="101">
        <v>33.405117321518674</v>
      </c>
      <c r="G92" s="101" t="s">
        <v>56</v>
      </c>
      <c r="H92" s="101">
        <v>2.77051076194212</v>
      </c>
      <c r="I92" s="101">
        <v>87.4305144240515</v>
      </c>
      <c r="J92" s="101" t="s">
        <v>62</v>
      </c>
      <c r="K92" s="101">
        <v>0.21801750672361067</v>
      </c>
      <c r="L92" s="101">
        <v>0.38173336860500584</v>
      </c>
      <c r="M92" s="101">
        <v>0.05161291118600508</v>
      </c>
      <c r="N92" s="101">
        <v>0.08206296222546161</v>
      </c>
      <c r="O92" s="101">
        <v>0.008755884162292088</v>
      </c>
      <c r="P92" s="101">
        <v>0.01095065561433747</v>
      </c>
      <c r="Q92" s="101">
        <v>0.0010658846608395216</v>
      </c>
      <c r="R92" s="101">
        <v>0.0012631504062773696</v>
      </c>
      <c r="S92" s="101">
        <v>0.00011485446193755282</v>
      </c>
      <c r="T92" s="101">
        <v>0.00016112090689032808</v>
      </c>
      <c r="U92" s="101">
        <v>2.3315906426021687E-05</v>
      </c>
      <c r="V92" s="101">
        <v>4.6871346892780694E-05</v>
      </c>
      <c r="W92" s="101">
        <v>7.154566861243612E-06</v>
      </c>
      <c r="X92" s="101">
        <v>67.5</v>
      </c>
    </row>
    <row r="93" spans="1:24" s="101" customFormat="1" ht="12.75" hidden="1">
      <c r="A93" s="101">
        <v>2017</v>
      </c>
      <c r="B93" s="101">
        <v>126.54000091552734</v>
      </c>
      <c r="C93" s="101">
        <v>141.63999938964844</v>
      </c>
      <c r="D93" s="101">
        <v>9.166853904724121</v>
      </c>
      <c r="E93" s="101">
        <v>9.431863784790039</v>
      </c>
      <c r="F93" s="101">
        <v>27.21674203717255</v>
      </c>
      <c r="G93" s="101" t="s">
        <v>57</v>
      </c>
      <c r="H93" s="101">
        <v>11.63659448484097</v>
      </c>
      <c r="I93" s="101">
        <v>70.67659540036831</v>
      </c>
      <c r="J93" s="101" t="s">
        <v>60</v>
      </c>
      <c r="K93" s="101">
        <v>-0.11659212464788134</v>
      </c>
      <c r="L93" s="101">
        <v>0.0020779055015486196</v>
      </c>
      <c r="M93" s="101">
        <v>0.027104449385114682</v>
      </c>
      <c r="N93" s="101">
        <v>-0.000848807857828853</v>
      </c>
      <c r="O93" s="101">
        <v>-0.004762174493108794</v>
      </c>
      <c r="P93" s="101">
        <v>0.00023770184272317994</v>
      </c>
      <c r="Q93" s="101">
        <v>0.0005357264655243317</v>
      </c>
      <c r="R93" s="101">
        <v>-6.82251048587808E-05</v>
      </c>
      <c r="S93" s="101">
        <v>-6.882040661952537E-05</v>
      </c>
      <c r="T93" s="101">
        <v>1.692341078776087E-05</v>
      </c>
      <c r="U93" s="101">
        <v>1.0064772975729394E-05</v>
      </c>
      <c r="V93" s="101">
        <v>-5.383810657631356E-06</v>
      </c>
      <c r="W93" s="101">
        <v>-4.474017103031404E-06</v>
      </c>
      <c r="X93" s="101">
        <v>67.5</v>
      </c>
    </row>
    <row r="94" spans="1:24" s="101" customFormat="1" ht="12.75" hidden="1">
      <c r="A94" s="101">
        <v>2018</v>
      </c>
      <c r="B94" s="101">
        <v>146.74000549316406</v>
      </c>
      <c r="C94" s="101">
        <v>165.63999938964844</v>
      </c>
      <c r="D94" s="101">
        <v>9.307037353515625</v>
      </c>
      <c r="E94" s="101">
        <v>9.618729591369629</v>
      </c>
      <c r="F94" s="101">
        <v>30.161407924732636</v>
      </c>
      <c r="G94" s="101" t="s">
        <v>58</v>
      </c>
      <c r="H94" s="101">
        <v>-2.0309351185901363</v>
      </c>
      <c r="I94" s="101">
        <v>77.20907037457393</v>
      </c>
      <c r="J94" s="101" t="s">
        <v>61</v>
      </c>
      <c r="K94" s="101">
        <v>-0.1842224462655746</v>
      </c>
      <c r="L94" s="101">
        <v>0.38172771318736065</v>
      </c>
      <c r="M94" s="101">
        <v>-0.04392313086090521</v>
      </c>
      <c r="N94" s="101">
        <v>-0.08205857233975027</v>
      </c>
      <c r="O94" s="101">
        <v>-0.007347598353248591</v>
      </c>
      <c r="P94" s="101">
        <v>0.010948075457256711</v>
      </c>
      <c r="Q94" s="101">
        <v>-0.0009214701646552584</v>
      </c>
      <c r="R94" s="101">
        <v>-0.0012613065780949896</v>
      </c>
      <c r="S94" s="101">
        <v>-9.195270012179064E-05</v>
      </c>
      <c r="T94" s="101">
        <v>0.00016022966268600352</v>
      </c>
      <c r="U94" s="101">
        <v>-2.103168650902791E-05</v>
      </c>
      <c r="V94" s="101">
        <v>-4.6561118353688175E-05</v>
      </c>
      <c r="W94" s="101">
        <v>-5.583099312549236E-06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2020</v>
      </c>
      <c r="B96" s="101">
        <v>131.72</v>
      </c>
      <c r="C96" s="101">
        <v>146.22</v>
      </c>
      <c r="D96" s="101">
        <v>9.78530312820982</v>
      </c>
      <c r="E96" s="101">
        <v>9.857802598930274</v>
      </c>
      <c r="F96" s="101">
        <v>33.465856351291336</v>
      </c>
      <c r="G96" s="101" t="s">
        <v>59</v>
      </c>
      <c r="H96" s="101">
        <v>17.209533540699</v>
      </c>
      <c r="I96" s="101">
        <v>81.429533540699</v>
      </c>
      <c r="J96" s="101" t="s">
        <v>73</v>
      </c>
      <c r="K96" s="101">
        <v>0.2637705945234582</v>
      </c>
      <c r="M96" s="101" t="s">
        <v>68</v>
      </c>
      <c r="N96" s="101">
        <v>0.18740394918761857</v>
      </c>
      <c r="X96" s="101">
        <v>67.5</v>
      </c>
    </row>
    <row r="97" spans="1:24" s="101" customFormat="1" ht="12.75" hidden="1">
      <c r="A97" s="101">
        <v>2019</v>
      </c>
      <c r="B97" s="101">
        <v>135.9600067138672</v>
      </c>
      <c r="C97" s="101">
        <v>146.16000366210938</v>
      </c>
      <c r="D97" s="101">
        <v>9.118144989013672</v>
      </c>
      <c r="E97" s="101">
        <v>9.240978240966797</v>
      </c>
      <c r="F97" s="101">
        <v>29.269172056330255</v>
      </c>
      <c r="G97" s="101" t="s">
        <v>56</v>
      </c>
      <c r="H97" s="101">
        <v>7.98261331673109</v>
      </c>
      <c r="I97" s="101">
        <v>76.44262003059828</v>
      </c>
      <c r="J97" s="101" t="s">
        <v>62</v>
      </c>
      <c r="K97" s="101">
        <v>0.4162394276723621</v>
      </c>
      <c r="L97" s="101">
        <v>0.24575033224394177</v>
      </c>
      <c r="M97" s="101">
        <v>0.09853843569800534</v>
      </c>
      <c r="N97" s="101">
        <v>0.14168335135141907</v>
      </c>
      <c r="O97" s="101">
        <v>0.016716757158441415</v>
      </c>
      <c r="P97" s="101">
        <v>0.007049672103598421</v>
      </c>
      <c r="Q97" s="101">
        <v>0.002034829537496669</v>
      </c>
      <c r="R97" s="101">
        <v>0.002180881916248007</v>
      </c>
      <c r="S97" s="101">
        <v>0.000219345791038511</v>
      </c>
      <c r="T97" s="101">
        <v>0.0001037290266903362</v>
      </c>
      <c r="U97" s="101">
        <v>4.452609022090877E-05</v>
      </c>
      <c r="V97" s="101">
        <v>8.093616868575669E-05</v>
      </c>
      <c r="W97" s="101">
        <v>1.3678097449987003E-05</v>
      </c>
      <c r="X97" s="101">
        <v>67.5</v>
      </c>
    </row>
    <row r="98" spans="1:24" s="101" customFormat="1" ht="12.75" hidden="1">
      <c r="A98" s="101">
        <v>2017</v>
      </c>
      <c r="B98" s="101">
        <v>132.0399932861328</v>
      </c>
      <c r="C98" s="101">
        <v>147.5399932861328</v>
      </c>
      <c r="D98" s="101">
        <v>9.198802947998047</v>
      </c>
      <c r="E98" s="101">
        <v>9.46801471710205</v>
      </c>
      <c r="F98" s="101">
        <v>27.717108578714207</v>
      </c>
      <c r="G98" s="101" t="s">
        <v>57</v>
      </c>
      <c r="H98" s="101">
        <v>7.202544029667024</v>
      </c>
      <c r="I98" s="101">
        <v>71.74253731579984</v>
      </c>
      <c r="J98" s="101" t="s">
        <v>60</v>
      </c>
      <c r="K98" s="101">
        <v>0.38427062533902756</v>
      </c>
      <c r="L98" s="101">
        <v>0.0013387408408934113</v>
      </c>
      <c r="M98" s="101">
        <v>-0.09139493692129476</v>
      </c>
      <c r="N98" s="101">
        <v>-0.0014651321862083463</v>
      </c>
      <c r="O98" s="101">
        <v>0.015362689245730555</v>
      </c>
      <c r="P98" s="101">
        <v>0.0001529962830731144</v>
      </c>
      <c r="Q98" s="101">
        <v>-0.0019065841639236754</v>
      </c>
      <c r="R98" s="101">
        <v>-0.00011776782625152842</v>
      </c>
      <c r="S98" s="101">
        <v>0.0001952864899464868</v>
      </c>
      <c r="T98" s="101">
        <v>1.0882449926623617E-05</v>
      </c>
      <c r="U98" s="101">
        <v>-4.281871011679169E-05</v>
      </c>
      <c r="V98" s="101">
        <v>-9.288586324134819E-06</v>
      </c>
      <c r="W98" s="101">
        <v>1.1968180002118111E-05</v>
      </c>
      <c r="X98" s="101">
        <v>67.5</v>
      </c>
    </row>
    <row r="99" spans="1:24" s="101" customFormat="1" ht="12.75" hidden="1">
      <c r="A99" s="101">
        <v>2018</v>
      </c>
      <c r="B99" s="101">
        <v>143.27999877929688</v>
      </c>
      <c r="C99" s="101">
        <v>169.27999877929688</v>
      </c>
      <c r="D99" s="101">
        <v>9.054511070251465</v>
      </c>
      <c r="E99" s="101">
        <v>9.436741828918457</v>
      </c>
      <c r="F99" s="101">
        <v>30.272189969861863</v>
      </c>
      <c r="G99" s="101" t="s">
        <v>58</v>
      </c>
      <c r="H99" s="101">
        <v>3.8623262290141867</v>
      </c>
      <c r="I99" s="101">
        <v>79.64232500831106</v>
      </c>
      <c r="J99" s="101" t="s">
        <v>61</v>
      </c>
      <c r="K99" s="101">
        <v>-0.15997295912299767</v>
      </c>
      <c r="L99" s="101">
        <v>0.24574668577819864</v>
      </c>
      <c r="M99" s="101">
        <v>-0.036834614358813175</v>
      </c>
      <c r="N99" s="101">
        <v>-0.14167577576228974</v>
      </c>
      <c r="O99" s="101">
        <v>-0.006590732055956843</v>
      </c>
      <c r="P99" s="101">
        <v>0.0070480116987431006</v>
      </c>
      <c r="Q99" s="101">
        <v>-0.00071096277859278</v>
      </c>
      <c r="R99" s="101">
        <v>-0.0021776998580423264</v>
      </c>
      <c r="S99" s="101">
        <v>-9.987874093464955E-05</v>
      </c>
      <c r="T99" s="101">
        <v>0.00010315659582265697</v>
      </c>
      <c r="U99" s="101">
        <v>-1.2211911164705891E-05</v>
      </c>
      <c r="V99" s="101">
        <v>-8.040140275908348E-05</v>
      </c>
      <c r="W99" s="101">
        <v>-6.62216107386713E-06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2020</v>
      </c>
      <c r="B101" s="101">
        <v>128.06</v>
      </c>
      <c r="C101" s="101">
        <v>131.16</v>
      </c>
      <c r="D101" s="101">
        <v>9.752003723784153</v>
      </c>
      <c r="E101" s="101">
        <v>9.884514276859482</v>
      </c>
      <c r="F101" s="101">
        <v>32.06570230794493</v>
      </c>
      <c r="G101" s="101" t="s">
        <v>59</v>
      </c>
      <c r="H101" s="101">
        <v>17.7170448726678</v>
      </c>
      <c r="I101" s="101">
        <v>78.2770448726678</v>
      </c>
      <c r="J101" s="101" t="s">
        <v>73</v>
      </c>
      <c r="K101" s="101">
        <v>0.6970512678370309</v>
      </c>
      <c r="M101" s="101" t="s">
        <v>68</v>
      </c>
      <c r="N101" s="101">
        <v>0.52531183630365</v>
      </c>
      <c r="X101" s="101">
        <v>67.5</v>
      </c>
    </row>
    <row r="102" spans="1:24" s="101" customFormat="1" ht="12.75" hidden="1">
      <c r="A102" s="101">
        <v>2019</v>
      </c>
      <c r="B102" s="101">
        <v>140.25999450683594</v>
      </c>
      <c r="C102" s="101">
        <v>146.55999755859375</v>
      </c>
      <c r="D102" s="101">
        <v>9.050488471984863</v>
      </c>
      <c r="E102" s="101">
        <v>9.348737716674805</v>
      </c>
      <c r="F102" s="101">
        <v>27.0650785784333</v>
      </c>
      <c r="G102" s="101" t="s">
        <v>56</v>
      </c>
      <c r="H102" s="101">
        <v>-1.5325596177326446</v>
      </c>
      <c r="I102" s="101">
        <v>71.2274348891033</v>
      </c>
      <c r="J102" s="101" t="s">
        <v>62</v>
      </c>
      <c r="K102" s="101">
        <v>0.5458334875776369</v>
      </c>
      <c r="L102" s="101">
        <v>0.6154737735758076</v>
      </c>
      <c r="M102" s="101">
        <v>0.1292181956066668</v>
      </c>
      <c r="N102" s="101">
        <v>0.05302397131028453</v>
      </c>
      <c r="O102" s="101">
        <v>0.021921432401967006</v>
      </c>
      <c r="P102" s="101">
        <v>0.01765592819068368</v>
      </c>
      <c r="Q102" s="101">
        <v>0.002668353565308533</v>
      </c>
      <c r="R102" s="101">
        <v>0.000816167161990452</v>
      </c>
      <c r="S102" s="101">
        <v>0.0002876142280303379</v>
      </c>
      <c r="T102" s="101">
        <v>0.0002598059279455594</v>
      </c>
      <c r="U102" s="101">
        <v>5.838085756072647E-05</v>
      </c>
      <c r="V102" s="101">
        <v>3.028791089525612E-05</v>
      </c>
      <c r="W102" s="101">
        <v>1.7936067910725697E-05</v>
      </c>
      <c r="X102" s="101">
        <v>67.5</v>
      </c>
    </row>
    <row r="103" spans="1:24" s="101" customFormat="1" ht="12.75" hidden="1">
      <c r="A103" s="101">
        <v>2017</v>
      </c>
      <c r="B103" s="101">
        <v>139.5</v>
      </c>
      <c r="C103" s="101">
        <v>138.1999969482422</v>
      </c>
      <c r="D103" s="101">
        <v>9.035818099975586</v>
      </c>
      <c r="E103" s="101">
        <v>9.33970832824707</v>
      </c>
      <c r="F103" s="101">
        <v>29.137839477162046</v>
      </c>
      <c r="G103" s="101" t="s">
        <v>57</v>
      </c>
      <c r="H103" s="101">
        <v>4.804389383312412</v>
      </c>
      <c r="I103" s="101">
        <v>76.80438938331241</v>
      </c>
      <c r="J103" s="101" t="s">
        <v>60</v>
      </c>
      <c r="K103" s="101">
        <v>0.4957630148256399</v>
      </c>
      <c r="L103" s="101">
        <v>0.003349492490684889</v>
      </c>
      <c r="M103" s="101">
        <v>-0.11797176762719683</v>
      </c>
      <c r="N103" s="101">
        <v>-0.0005483251992770982</v>
      </c>
      <c r="O103" s="101">
        <v>0.01981045030315459</v>
      </c>
      <c r="P103" s="101">
        <v>0.00038311060825934484</v>
      </c>
      <c r="Q103" s="101">
        <v>-0.002463826351937747</v>
      </c>
      <c r="R103" s="101">
        <v>-4.4053821509814134E-05</v>
      </c>
      <c r="S103" s="101">
        <v>0.0002510232453057691</v>
      </c>
      <c r="T103" s="101">
        <v>2.727362496771751E-05</v>
      </c>
      <c r="U103" s="101">
        <v>-5.551073744066378E-05</v>
      </c>
      <c r="V103" s="101">
        <v>-3.4708168070990452E-06</v>
      </c>
      <c r="W103" s="101">
        <v>1.535782343300805E-05</v>
      </c>
      <c r="X103" s="101">
        <v>67.5</v>
      </c>
    </row>
    <row r="104" spans="1:24" s="101" customFormat="1" ht="12.75" hidden="1">
      <c r="A104" s="101">
        <v>2018</v>
      </c>
      <c r="B104" s="101">
        <v>157</v>
      </c>
      <c r="C104" s="101">
        <v>167.6999969482422</v>
      </c>
      <c r="D104" s="101">
        <v>8.896095275878906</v>
      </c>
      <c r="E104" s="101">
        <v>9.270147323608398</v>
      </c>
      <c r="F104" s="101">
        <v>30.63531301055244</v>
      </c>
      <c r="G104" s="101" t="s">
        <v>58</v>
      </c>
      <c r="H104" s="101">
        <v>-7.419866754756995</v>
      </c>
      <c r="I104" s="101">
        <v>82.080133245243</v>
      </c>
      <c r="J104" s="101" t="s">
        <v>61</v>
      </c>
      <c r="K104" s="101">
        <v>-0.22837081532489809</v>
      </c>
      <c r="L104" s="101">
        <v>0.6154646593101015</v>
      </c>
      <c r="M104" s="101">
        <v>-0.05272574436418592</v>
      </c>
      <c r="N104" s="101">
        <v>-0.053021136096746496</v>
      </c>
      <c r="O104" s="101">
        <v>-0.00938590737969703</v>
      </c>
      <c r="P104" s="101">
        <v>0.017651771201112304</v>
      </c>
      <c r="Q104" s="101">
        <v>-0.0010245342634543242</v>
      </c>
      <c r="R104" s="101">
        <v>-0.00081497735988304</v>
      </c>
      <c r="S104" s="101">
        <v>-0.00014038972356140205</v>
      </c>
      <c r="T104" s="101">
        <v>0.00025837041157372005</v>
      </c>
      <c r="U104" s="101">
        <v>-1.8079893758524188E-05</v>
      </c>
      <c r="V104" s="101">
        <v>-3.0088386083180553E-05</v>
      </c>
      <c r="W104" s="101">
        <v>-9.264976605405589E-06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2020</v>
      </c>
      <c r="B106" s="101">
        <v>127.96</v>
      </c>
      <c r="C106" s="101">
        <v>137.96</v>
      </c>
      <c r="D106" s="101">
        <v>9.769460258235632</v>
      </c>
      <c r="E106" s="101">
        <v>9.908045351755277</v>
      </c>
      <c r="F106" s="101">
        <v>33.0057725348704</v>
      </c>
      <c r="G106" s="101" t="s">
        <v>59</v>
      </c>
      <c r="H106" s="101">
        <v>19.967585553854036</v>
      </c>
      <c r="I106" s="101">
        <v>80.42758555385403</v>
      </c>
      <c r="J106" s="101" t="s">
        <v>73</v>
      </c>
      <c r="K106" s="101">
        <v>0.5693652963364727</v>
      </c>
      <c r="M106" s="101" t="s">
        <v>68</v>
      </c>
      <c r="N106" s="101">
        <v>0.4310735621212233</v>
      </c>
      <c r="X106" s="101">
        <v>67.5</v>
      </c>
    </row>
    <row r="107" spans="1:24" s="101" customFormat="1" ht="12.75" hidden="1">
      <c r="A107" s="101">
        <v>2019</v>
      </c>
      <c r="B107" s="101">
        <v>149.55999755859375</v>
      </c>
      <c r="C107" s="101">
        <v>150.75999450683594</v>
      </c>
      <c r="D107" s="101">
        <v>8.981474876403809</v>
      </c>
      <c r="E107" s="101">
        <v>9.403141021728516</v>
      </c>
      <c r="F107" s="101">
        <v>30.16216252524305</v>
      </c>
      <c r="G107" s="101" t="s">
        <v>56</v>
      </c>
      <c r="H107" s="101">
        <v>-2.0407638451541743</v>
      </c>
      <c r="I107" s="101">
        <v>80.01923371343958</v>
      </c>
      <c r="J107" s="101" t="s">
        <v>62</v>
      </c>
      <c r="K107" s="101">
        <v>0.5060995490244188</v>
      </c>
      <c r="L107" s="101">
        <v>0.5353987858770236</v>
      </c>
      <c r="M107" s="101">
        <v>0.1198119703479717</v>
      </c>
      <c r="N107" s="101">
        <v>0.10753489999815471</v>
      </c>
      <c r="O107" s="101">
        <v>0.020325753950990653</v>
      </c>
      <c r="P107" s="101">
        <v>0.01535883294615971</v>
      </c>
      <c r="Q107" s="101">
        <v>0.0024740599609477335</v>
      </c>
      <c r="R107" s="101">
        <v>0.0016552203750641401</v>
      </c>
      <c r="S107" s="101">
        <v>0.0002667046933583411</v>
      </c>
      <c r="T107" s="101">
        <v>0.00022600385835181984</v>
      </c>
      <c r="U107" s="101">
        <v>5.412232181506433E-05</v>
      </c>
      <c r="V107" s="101">
        <v>6.142785458225223E-05</v>
      </c>
      <c r="W107" s="101">
        <v>1.663778658191597E-05</v>
      </c>
      <c r="X107" s="101">
        <v>67.5</v>
      </c>
    </row>
    <row r="108" spans="1:24" s="101" customFormat="1" ht="12.75" hidden="1">
      <c r="A108" s="101">
        <v>2017</v>
      </c>
      <c r="B108" s="101">
        <v>138.0800018310547</v>
      </c>
      <c r="C108" s="101">
        <v>140.8800048828125</v>
      </c>
      <c r="D108" s="101">
        <v>9.123359680175781</v>
      </c>
      <c r="E108" s="101">
        <v>9.428617477416992</v>
      </c>
      <c r="F108" s="101">
        <v>29.90332481626376</v>
      </c>
      <c r="G108" s="101" t="s">
        <v>57</v>
      </c>
      <c r="H108" s="101">
        <v>7.481151199268012</v>
      </c>
      <c r="I108" s="101">
        <v>78.0611530303227</v>
      </c>
      <c r="J108" s="101" t="s">
        <v>60</v>
      </c>
      <c r="K108" s="101">
        <v>0.4808720176502826</v>
      </c>
      <c r="L108" s="101">
        <v>0.002914250241414358</v>
      </c>
      <c r="M108" s="101">
        <v>-0.1134075726742931</v>
      </c>
      <c r="N108" s="101">
        <v>-0.0011121004460828358</v>
      </c>
      <c r="O108" s="101">
        <v>0.019379721812428335</v>
      </c>
      <c r="P108" s="101">
        <v>0.00033326386531877826</v>
      </c>
      <c r="Q108" s="101">
        <v>-0.002320084296553509</v>
      </c>
      <c r="R108" s="101">
        <v>-8.937878056755338E-05</v>
      </c>
      <c r="S108" s="101">
        <v>0.000259137879975995</v>
      </c>
      <c r="T108" s="101">
        <v>2.372182610438562E-05</v>
      </c>
      <c r="U108" s="101">
        <v>-4.911373395929061E-05</v>
      </c>
      <c r="V108" s="101">
        <v>-7.046872166541503E-06</v>
      </c>
      <c r="W108" s="101">
        <v>1.6286411651725883E-05</v>
      </c>
      <c r="X108" s="101">
        <v>67.5</v>
      </c>
    </row>
    <row r="109" spans="1:24" s="101" customFormat="1" ht="12.75" hidden="1">
      <c r="A109" s="101">
        <v>2018</v>
      </c>
      <c r="B109" s="101">
        <v>140.10000610351562</v>
      </c>
      <c r="C109" s="101">
        <v>169.39999389648438</v>
      </c>
      <c r="D109" s="101">
        <v>8.994071960449219</v>
      </c>
      <c r="E109" s="101">
        <v>9.606721878051758</v>
      </c>
      <c r="F109" s="101">
        <v>28.211792296370103</v>
      </c>
      <c r="G109" s="101" t="s">
        <v>58</v>
      </c>
      <c r="H109" s="101">
        <v>2.1104579911926464</v>
      </c>
      <c r="I109" s="101">
        <v>74.71046409470827</v>
      </c>
      <c r="J109" s="101" t="s">
        <v>61</v>
      </c>
      <c r="K109" s="101">
        <v>0.1577937139548543</v>
      </c>
      <c r="L109" s="101">
        <v>0.5353908544830789</v>
      </c>
      <c r="M109" s="101">
        <v>0.03864751866275735</v>
      </c>
      <c r="N109" s="101">
        <v>-0.10752914930478599</v>
      </c>
      <c r="O109" s="101">
        <v>0.0061288380749618095</v>
      </c>
      <c r="P109" s="101">
        <v>0.015355216855001227</v>
      </c>
      <c r="Q109" s="101">
        <v>0.0008591749223822291</v>
      </c>
      <c r="R109" s="101">
        <v>-0.0016528054705898484</v>
      </c>
      <c r="S109" s="101">
        <v>6.307893959883581E-05</v>
      </c>
      <c r="T109" s="101">
        <v>0.00022475546479714957</v>
      </c>
      <c r="U109" s="101">
        <v>2.273910409909354E-05</v>
      </c>
      <c r="V109" s="101">
        <v>-6.102231486306259E-05</v>
      </c>
      <c r="W109" s="101">
        <v>3.4012847360828983E-06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2020</v>
      </c>
      <c r="B111" s="101">
        <v>136.24</v>
      </c>
      <c r="C111" s="101">
        <v>154.84</v>
      </c>
      <c r="D111" s="101">
        <v>9.368129070884967</v>
      </c>
      <c r="E111" s="101">
        <v>9.581801263338525</v>
      </c>
      <c r="F111" s="101">
        <v>33.8900744720342</v>
      </c>
      <c r="G111" s="101" t="s">
        <v>59</v>
      </c>
      <c r="H111" s="101">
        <v>17.41021857493</v>
      </c>
      <c r="I111" s="101">
        <v>86.15021857493001</v>
      </c>
      <c r="J111" s="101" t="s">
        <v>73</v>
      </c>
      <c r="K111" s="101">
        <v>0.6136919152468683</v>
      </c>
      <c r="M111" s="101" t="s">
        <v>68</v>
      </c>
      <c r="N111" s="101">
        <v>0.4545661675584486</v>
      </c>
      <c r="X111" s="101">
        <v>67.5</v>
      </c>
    </row>
    <row r="112" spans="1:24" s="101" customFormat="1" ht="12.75" hidden="1">
      <c r="A112" s="101">
        <v>2019</v>
      </c>
      <c r="B112" s="101">
        <v>146.22000122070312</v>
      </c>
      <c r="C112" s="101">
        <v>155.82000732421875</v>
      </c>
      <c r="D112" s="101">
        <v>8.7769775390625</v>
      </c>
      <c r="E112" s="101">
        <v>9.09301471710205</v>
      </c>
      <c r="F112" s="101">
        <v>31.924167871747503</v>
      </c>
      <c r="G112" s="101" t="s">
        <v>56</v>
      </c>
      <c r="H112" s="101">
        <v>7.9349315676577845</v>
      </c>
      <c r="I112" s="101">
        <v>86.65493278836091</v>
      </c>
      <c r="J112" s="101" t="s">
        <v>62</v>
      </c>
      <c r="K112" s="101">
        <v>0.5516589510526255</v>
      </c>
      <c r="L112" s="101">
        <v>0.5252903425672363</v>
      </c>
      <c r="M112" s="101">
        <v>0.1305973664341352</v>
      </c>
      <c r="N112" s="101">
        <v>0.12509854620763652</v>
      </c>
      <c r="O112" s="101">
        <v>0.022155419735667158</v>
      </c>
      <c r="P112" s="101">
        <v>0.015068775501864352</v>
      </c>
      <c r="Q112" s="101">
        <v>0.002696940304339613</v>
      </c>
      <c r="R112" s="101">
        <v>0.0019255952717162652</v>
      </c>
      <c r="S112" s="101">
        <v>0.00029067806854564594</v>
      </c>
      <c r="T112" s="101">
        <v>0.00022171901908417673</v>
      </c>
      <c r="U112" s="101">
        <v>5.9015188403375485E-05</v>
      </c>
      <c r="V112" s="101">
        <v>7.145650219568348E-05</v>
      </c>
      <c r="W112" s="101">
        <v>1.8120510876878E-05</v>
      </c>
      <c r="X112" s="101">
        <v>67.5</v>
      </c>
    </row>
    <row r="113" spans="1:24" s="101" customFormat="1" ht="12.75" hidden="1">
      <c r="A113" s="101">
        <v>2017</v>
      </c>
      <c r="B113" s="101">
        <v>132.66000366210938</v>
      </c>
      <c r="C113" s="101">
        <v>141.4600067138672</v>
      </c>
      <c r="D113" s="101">
        <v>8.978890419006348</v>
      </c>
      <c r="E113" s="101">
        <v>9.318212509155273</v>
      </c>
      <c r="F113" s="101">
        <v>29.106982591061783</v>
      </c>
      <c r="G113" s="101" t="s">
        <v>57</v>
      </c>
      <c r="H113" s="101">
        <v>12.027313909027825</v>
      </c>
      <c r="I113" s="101">
        <v>77.1873175711372</v>
      </c>
      <c r="J113" s="101" t="s">
        <v>60</v>
      </c>
      <c r="K113" s="101">
        <v>0.20504704715526953</v>
      </c>
      <c r="L113" s="101">
        <v>0.0028596184633001183</v>
      </c>
      <c r="M113" s="101">
        <v>-0.049916480374709055</v>
      </c>
      <c r="N113" s="101">
        <v>-0.0012937264275929936</v>
      </c>
      <c r="O113" s="101">
        <v>0.00801256997414711</v>
      </c>
      <c r="P113" s="101">
        <v>0.00032705849370974135</v>
      </c>
      <c r="Q113" s="101">
        <v>-0.0010957898170816365</v>
      </c>
      <c r="R113" s="101">
        <v>-0.00010398219091555392</v>
      </c>
      <c r="S113" s="101">
        <v>8.661893135992208E-05</v>
      </c>
      <c r="T113" s="101">
        <v>2.3279947626874938E-05</v>
      </c>
      <c r="U113" s="101">
        <v>-2.8187655604066864E-05</v>
      </c>
      <c r="V113" s="101">
        <v>-8.202445294234254E-06</v>
      </c>
      <c r="W113" s="101">
        <v>4.829854664988631E-06</v>
      </c>
      <c r="X113" s="101">
        <v>67.5</v>
      </c>
    </row>
    <row r="114" spans="1:24" s="101" customFormat="1" ht="12.75" hidden="1">
      <c r="A114" s="101">
        <v>2018</v>
      </c>
      <c r="B114" s="101">
        <v>155.10000610351562</v>
      </c>
      <c r="C114" s="101">
        <v>169.3000030517578</v>
      </c>
      <c r="D114" s="101">
        <v>8.99239730834961</v>
      </c>
      <c r="E114" s="101">
        <v>9.576831817626953</v>
      </c>
      <c r="F114" s="101">
        <v>31.029924219817392</v>
      </c>
      <c r="G114" s="101" t="s">
        <v>58</v>
      </c>
      <c r="H114" s="101">
        <v>-5.359502069508437</v>
      </c>
      <c r="I114" s="101">
        <v>82.24050403400719</v>
      </c>
      <c r="J114" s="101" t="s">
        <v>61</v>
      </c>
      <c r="K114" s="101">
        <v>-0.5121360236591327</v>
      </c>
      <c r="L114" s="101">
        <v>0.5252825587973093</v>
      </c>
      <c r="M114" s="101">
        <v>-0.12068146960711519</v>
      </c>
      <c r="N114" s="101">
        <v>-0.12509185639039305</v>
      </c>
      <c r="O114" s="101">
        <v>-0.020655782388304397</v>
      </c>
      <c r="P114" s="101">
        <v>0.015065225782154065</v>
      </c>
      <c r="Q114" s="101">
        <v>-0.002464291314344073</v>
      </c>
      <c r="R114" s="101">
        <v>-0.0019227857016392749</v>
      </c>
      <c r="S114" s="101">
        <v>-0.0002774723414387321</v>
      </c>
      <c r="T114" s="101">
        <v>0.00022049346353608646</v>
      </c>
      <c r="U114" s="101">
        <v>-5.184832238204456E-05</v>
      </c>
      <c r="V114" s="101">
        <v>-7.09841644117673E-05</v>
      </c>
      <c r="W114" s="101">
        <v>-1.746497690677378E-05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2020</v>
      </c>
      <c r="B116" s="101">
        <v>145.88</v>
      </c>
      <c r="C116" s="101">
        <v>151.48</v>
      </c>
      <c r="D116" s="101">
        <v>9.406616711923643</v>
      </c>
      <c r="E116" s="101">
        <v>9.682283003290854</v>
      </c>
      <c r="F116" s="101">
        <v>34.86449536464071</v>
      </c>
      <c r="G116" s="101" t="s">
        <v>59</v>
      </c>
      <c r="H116" s="101">
        <v>9.920350621801646</v>
      </c>
      <c r="I116" s="101">
        <v>88.30035062180164</v>
      </c>
      <c r="J116" s="101" t="s">
        <v>73</v>
      </c>
      <c r="K116" s="101">
        <v>0.46527302473350624</v>
      </c>
      <c r="M116" s="101" t="s">
        <v>68</v>
      </c>
      <c r="N116" s="101">
        <v>0.26226742519712637</v>
      </c>
      <c r="X116" s="101">
        <v>67.5</v>
      </c>
    </row>
    <row r="117" spans="1:24" s="101" customFormat="1" ht="12.75" hidden="1">
      <c r="A117" s="101">
        <v>2019</v>
      </c>
      <c r="B117" s="101">
        <v>148.47999572753906</v>
      </c>
      <c r="C117" s="101">
        <v>141.67999267578125</v>
      </c>
      <c r="D117" s="101">
        <v>8.884931564331055</v>
      </c>
      <c r="E117" s="101">
        <v>9.209630966186523</v>
      </c>
      <c r="F117" s="101">
        <v>32.07581405117286</v>
      </c>
      <c r="G117" s="101" t="s">
        <v>56</v>
      </c>
      <c r="H117" s="101">
        <v>5.036844841619242</v>
      </c>
      <c r="I117" s="101">
        <v>86.0168405691583</v>
      </c>
      <c r="J117" s="101" t="s">
        <v>62</v>
      </c>
      <c r="K117" s="101">
        <v>0.6267756415075346</v>
      </c>
      <c r="L117" s="101">
        <v>0.22134485782973704</v>
      </c>
      <c r="M117" s="101">
        <v>0.1483802440752552</v>
      </c>
      <c r="N117" s="101">
        <v>0.027044841261117756</v>
      </c>
      <c r="O117" s="101">
        <v>0.025172432157949915</v>
      </c>
      <c r="P117" s="101">
        <v>0.006349601992857534</v>
      </c>
      <c r="Q117" s="101">
        <v>0.0030640708673747535</v>
      </c>
      <c r="R117" s="101">
        <v>0.0004163096489906534</v>
      </c>
      <c r="S117" s="101">
        <v>0.00033026089803574416</v>
      </c>
      <c r="T117" s="101">
        <v>9.343585766456405E-05</v>
      </c>
      <c r="U117" s="101">
        <v>6.702577784011964E-05</v>
      </c>
      <c r="V117" s="101">
        <v>1.5450630633820114E-05</v>
      </c>
      <c r="W117" s="101">
        <v>2.0592987905540917E-05</v>
      </c>
      <c r="X117" s="101">
        <v>67.5</v>
      </c>
    </row>
    <row r="118" spans="1:24" s="101" customFormat="1" ht="12.75" hidden="1">
      <c r="A118" s="101">
        <v>2017</v>
      </c>
      <c r="B118" s="101">
        <v>145.75999450683594</v>
      </c>
      <c r="C118" s="101">
        <v>147.05999755859375</v>
      </c>
      <c r="D118" s="101">
        <v>8.916389465332031</v>
      </c>
      <c r="E118" s="101">
        <v>9.37195873260498</v>
      </c>
      <c r="F118" s="101">
        <v>28.990384766730912</v>
      </c>
      <c r="G118" s="101" t="s">
        <v>57</v>
      </c>
      <c r="H118" s="101">
        <v>-0.8003936766600788</v>
      </c>
      <c r="I118" s="101">
        <v>77.45960083017586</v>
      </c>
      <c r="J118" s="101" t="s">
        <v>60</v>
      </c>
      <c r="K118" s="101">
        <v>0.4105028012489045</v>
      </c>
      <c r="L118" s="101">
        <v>0.0012048497249131603</v>
      </c>
      <c r="M118" s="101">
        <v>-0.09844895976730626</v>
      </c>
      <c r="N118" s="101">
        <v>-0.0002795145658777029</v>
      </c>
      <c r="O118" s="101">
        <v>0.016280311845142413</v>
      </c>
      <c r="P118" s="101">
        <v>0.00013777037194659123</v>
      </c>
      <c r="Q118" s="101">
        <v>-0.002092417271973555</v>
      </c>
      <c r="R118" s="101">
        <v>-2.24564837702939E-05</v>
      </c>
      <c r="S118" s="101">
        <v>0.0001961064621874699</v>
      </c>
      <c r="T118" s="101">
        <v>9.803864258446433E-06</v>
      </c>
      <c r="U118" s="101">
        <v>-4.95071376098093E-05</v>
      </c>
      <c r="V118" s="101">
        <v>-1.7684370594468615E-06</v>
      </c>
      <c r="W118" s="101">
        <v>1.1671860850909761E-05</v>
      </c>
      <c r="X118" s="101">
        <v>67.5</v>
      </c>
    </row>
    <row r="119" spans="1:24" s="101" customFormat="1" ht="12.75" hidden="1">
      <c r="A119" s="101">
        <v>2018</v>
      </c>
      <c r="B119" s="101">
        <v>167.0399932861328</v>
      </c>
      <c r="C119" s="101">
        <v>166.44000244140625</v>
      </c>
      <c r="D119" s="101">
        <v>8.820093154907227</v>
      </c>
      <c r="E119" s="101">
        <v>9.338661193847656</v>
      </c>
      <c r="F119" s="101">
        <v>34.14254010337131</v>
      </c>
      <c r="G119" s="101" t="s">
        <v>58</v>
      </c>
      <c r="H119" s="101">
        <v>-7.235952961535148</v>
      </c>
      <c r="I119" s="101">
        <v>92.30404032459766</v>
      </c>
      <c r="J119" s="101" t="s">
        <v>61</v>
      </c>
      <c r="K119" s="101">
        <v>-0.4736403223480704</v>
      </c>
      <c r="L119" s="101">
        <v>0.22134157861731915</v>
      </c>
      <c r="M119" s="101">
        <v>-0.11101576082956698</v>
      </c>
      <c r="N119" s="101">
        <v>-0.027043396799339384</v>
      </c>
      <c r="O119" s="101">
        <v>-0.019199030886258465</v>
      </c>
      <c r="P119" s="101">
        <v>0.006348107181854609</v>
      </c>
      <c r="Q119" s="101">
        <v>-0.002238374463811053</v>
      </c>
      <c r="R119" s="101">
        <v>-0.00041570353640472626</v>
      </c>
      <c r="S119" s="101">
        <v>-0.00026573392003974696</v>
      </c>
      <c r="T119" s="101">
        <v>9.29200933227826E-05</v>
      </c>
      <c r="U119" s="101">
        <v>-4.518294170100569E-05</v>
      </c>
      <c r="V119" s="101">
        <v>-1.534909174347184E-05</v>
      </c>
      <c r="W119" s="101">
        <v>-1.69658131297841E-05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27.0650785784333</v>
      </c>
      <c r="G120" s="102"/>
      <c r="H120" s="102"/>
      <c r="I120" s="115"/>
      <c r="J120" s="115" t="s">
        <v>158</v>
      </c>
      <c r="K120" s="102">
        <f>AVERAGE(K118,K113,K108,K103,K98,K93)</f>
        <v>0.3099772302618738</v>
      </c>
      <c r="L120" s="102">
        <f>AVERAGE(L118,L113,L108,L103,L98,L93)</f>
        <v>0.002290809543792426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36.11156505160894</v>
      </c>
      <c r="G121" s="102"/>
      <c r="H121" s="102"/>
      <c r="I121" s="115"/>
      <c r="J121" s="115" t="s">
        <v>159</v>
      </c>
      <c r="K121" s="102">
        <f>AVERAGE(K119,K114,K109,K104,K99,K94)</f>
        <v>-0.2334248087943032</v>
      </c>
      <c r="L121" s="102">
        <f>AVERAGE(L119,L114,L109,L104,L99,L94)</f>
        <v>0.4208256750288946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0.1937357689136711</v>
      </c>
      <c r="L122" s="102">
        <f>ABS(L120/$H$33)</f>
        <v>0.0063633598438678505</v>
      </c>
      <c r="M122" s="115" t="s">
        <v>111</v>
      </c>
      <c r="N122" s="102">
        <f>K122+L122+L123+K123</f>
        <v>0.5957429079200885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0.13262773226949046</v>
      </c>
      <c r="L123" s="102">
        <f>ABS(L121/$H$34)</f>
        <v>0.26301604689305913</v>
      </c>
      <c r="M123" s="102"/>
      <c r="N123" s="102"/>
    </row>
    <row r="124" s="101" customFormat="1" ht="12.75"/>
    <row r="125" s="116" customFormat="1" ht="12.75">
      <c r="A125" s="116" t="s">
        <v>118</v>
      </c>
    </row>
    <row r="126" spans="1:24" s="116" customFormat="1" ht="12.75">
      <c r="A126" s="116">
        <v>2020</v>
      </c>
      <c r="B126" s="116">
        <v>150.46</v>
      </c>
      <c r="C126" s="116">
        <v>151.66</v>
      </c>
      <c r="D126" s="116">
        <v>9.395570467151577</v>
      </c>
      <c r="E126" s="116">
        <v>9.780533033000957</v>
      </c>
      <c r="F126" s="116">
        <v>31.037731442384448</v>
      </c>
      <c r="G126" s="116" t="s">
        <v>59</v>
      </c>
      <c r="H126" s="116">
        <v>-4.244040734802098</v>
      </c>
      <c r="I126" s="116">
        <v>78.71595926519791</v>
      </c>
      <c r="J126" s="116" t="s">
        <v>73</v>
      </c>
      <c r="K126" s="116">
        <v>0.41817677888198385</v>
      </c>
      <c r="M126" s="116" t="s">
        <v>68</v>
      </c>
      <c r="N126" s="116">
        <v>0.2449119913238205</v>
      </c>
      <c r="X126" s="116">
        <v>67.5</v>
      </c>
    </row>
    <row r="127" spans="1:24" s="116" customFormat="1" ht="12.75">
      <c r="A127" s="116">
        <v>2018</v>
      </c>
      <c r="B127" s="116">
        <v>146.74000549316406</v>
      </c>
      <c r="C127" s="116">
        <v>165.63999938964844</v>
      </c>
      <c r="D127" s="116">
        <v>9.307037353515625</v>
      </c>
      <c r="E127" s="116">
        <v>9.618729591369629</v>
      </c>
      <c r="F127" s="116">
        <v>32.704197620495336</v>
      </c>
      <c r="G127" s="116" t="s">
        <v>56</v>
      </c>
      <c r="H127" s="116">
        <v>4.478257988635264</v>
      </c>
      <c r="I127" s="116">
        <v>83.71826348179933</v>
      </c>
      <c r="J127" s="116" t="s">
        <v>62</v>
      </c>
      <c r="K127" s="116">
        <v>0.5865735173670071</v>
      </c>
      <c r="L127" s="116">
        <v>0.21777779282146684</v>
      </c>
      <c r="M127" s="116">
        <v>0.13886326542741562</v>
      </c>
      <c r="N127" s="116">
        <v>0.08242674700855901</v>
      </c>
      <c r="O127" s="116">
        <v>0.0235578653951622</v>
      </c>
      <c r="P127" s="116">
        <v>0.00624737092338799</v>
      </c>
      <c r="Q127" s="116">
        <v>0.00286750111028475</v>
      </c>
      <c r="R127" s="116">
        <v>0.0012687520692132052</v>
      </c>
      <c r="S127" s="116">
        <v>0.0003090585157295974</v>
      </c>
      <c r="T127" s="116">
        <v>9.194689542745192E-05</v>
      </c>
      <c r="U127" s="116">
        <v>6.271022109390749E-05</v>
      </c>
      <c r="V127" s="116">
        <v>4.7081783087193504E-05</v>
      </c>
      <c r="W127" s="116">
        <v>1.927143481919002E-05</v>
      </c>
      <c r="X127" s="116">
        <v>67.5</v>
      </c>
    </row>
    <row r="128" spans="1:24" s="116" customFormat="1" ht="12.75">
      <c r="A128" s="116">
        <v>2019</v>
      </c>
      <c r="B128" s="116">
        <v>152.16000366210938</v>
      </c>
      <c r="C128" s="116">
        <v>147.66000366210938</v>
      </c>
      <c r="D128" s="116">
        <v>9.104936599731445</v>
      </c>
      <c r="E128" s="116">
        <v>9.463289260864258</v>
      </c>
      <c r="F128" s="116">
        <v>35.87017914702581</v>
      </c>
      <c r="G128" s="116" t="s">
        <v>57</v>
      </c>
      <c r="H128" s="116">
        <v>9.222265486130667</v>
      </c>
      <c r="I128" s="116">
        <v>93.88226914824004</v>
      </c>
      <c r="J128" s="116" t="s">
        <v>60</v>
      </c>
      <c r="K128" s="116">
        <v>-0.516867107141452</v>
      </c>
      <c r="L128" s="116">
        <v>-0.0011842327582650284</v>
      </c>
      <c r="M128" s="116">
        <v>0.1230997800611317</v>
      </c>
      <c r="N128" s="116">
        <v>-0.0008526044761066999</v>
      </c>
      <c r="O128" s="116">
        <v>-0.02063688712460502</v>
      </c>
      <c r="P128" s="116">
        <v>-0.00013547752989429772</v>
      </c>
      <c r="Q128" s="116">
        <v>0.002575959677336751</v>
      </c>
      <c r="R128" s="116">
        <v>-6.855467648539249E-05</v>
      </c>
      <c r="S128" s="116">
        <v>-0.0002600558796118244</v>
      </c>
      <c r="T128" s="116">
        <v>-9.646531347405318E-06</v>
      </c>
      <c r="U128" s="116">
        <v>5.83409493797821E-05</v>
      </c>
      <c r="V128" s="116">
        <v>-5.413802607157437E-06</v>
      </c>
      <c r="W128" s="116">
        <v>-1.5858589628341323E-05</v>
      </c>
      <c r="X128" s="116">
        <v>67.5</v>
      </c>
    </row>
    <row r="129" spans="1:24" s="116" customFormat="1" ht="12.75">
      <c r="A129" s="116">
        <v>2017</v>
      </c>
      <c r="B129" s="116">
        <v>126.54000091552734</v>
      </c>
      <c r="C129" s="116">
        <v>141.63999938964844</v>
      </c>
      <c r="D129" s="116">
        <v>9.166853904724121</v>
      </c>
      <c r="E129" s="116">
        <v>9.431863784790039</v>
      </c>
      <c r="F129" s="116">
        <v>27.21674203717255</v>
      </c>
      <c r="G129" s="116" t="s">
        <v>58</v>
      </c>
      <c r="H129" s="116">
        <v>11.63659448484097</v>
      </c>
      <c r="I129" s="116">
        <v>70.67659540036831</v>
      </c>
      <c r="J129" s="116" t="s">
        <v>61</v>
      </c>
      <c r="K129" s="116">
        <v>0.2773389349361704</v>
      </c>
      <c r="L129" s="116">
        <v>-0.21777457298537858</v>
      </c>
      <c r="M129" s="116">
        <v>0.0642608016917458</v>
      </c>
      <c r="N129" s="116">
        <v>-0.08242233731228638</v>
      </c>
      <c r="O129" s="116">
        <v>0.01136186216176257</v>
      </c>
      <c r="P129" s="116">
        <v>-0.006245901799843433</v>
      </c>
      <c r="Q129" s="116">
        <v>0.0012597596430348975</v>
      </c>
      <c r="R129" s="116">
        <v>-0.001266898602676936</v>
      </c>
      <c r="S129" s="116">
        <v>0.00016699732220698063</v>
      </c>
      <c r="T129" s="116">
        <v>-9.14394663791861E-05</v>
      </c>
      <c r="U129" s="116">
        <v>2.2997944584515877E-05</v>
      </c>
      <c r="V129" s="116">
        <v>-4.676948834443537E-05</v>
      </c>
      <c r="W129" s="116">
        <v>1.094958149840232E-05</v>
      </c>
      <c r="X129" s="116">
        <v>67.5</v>
      </c>
    </row>
    <row r="130" s="116" customFormat="1" ht="12.75">
      <c r="A130" s="116" t="s">
        <v>124</v>
      </c>
    </row>
    <row r="131" spans="1:24" s="116" customFormat="1" ht="12.75">
      <c r="A131" s="116">
        <v>2020</v>
      </c>
      <c r="B131" s="116">
        <v>131.72</v>
      </c>
      <c r="C131" s="116">
        <v>146.22</v>
      </c>
      <c r="D131" s="116">
        <v>9.78530312820982</v>
      </c>
      <c r="E131" s="116">
        <v>9.857802598930274</v>
      </c>
      <c r="F131" s="116">
        <v>29.14557408152885</v>
      </c>
      <c r="G131" s="116" t="s">
        <v>59</v>
      </c>
      <c r="H131" s="116">
        <v>6.697369551883668</v>
      </c>
      <c r="I131" s="116">
        <v>70.91736955188367</v>
      </c>
      <c r="J131" s="116" t="s">
        <v>73</v>
      </c>
      <c r="K131" s="116">
        <v>0.2949138353603713</v>
      </c>
      <c r="M131" s="116" t="s">
        <v>68</v>
      </c>
      <c r="N131" s="116">
        <v>0.20514111568711813</v>
      </c>
      <c r="X131" s="116">
        <v>67.5</v>
      </c>
    </row>
    <row r="132" spans="1:24" s="116" customFormat="1" ht="12.75">
      <c r="A132" s="116">
        <v>2018</v>
      </c>
      <c r="B132" s="116">
        <v>143.27999877929688</v>
      </c>
      <c r="C132" s="116">
        <v>169.27999877929688</v>
      </c>
      <c r="D132" s="116">
        <v>9.054511070251465</v>
      </c>
      <c r="E132" s="116">
        <v>9.436741828918457</v>
      </c>
      <c r="F132" s="116">
        <v>30.60822776621584</v>
      </c>
      <c r="G132" s="116" t="s">
        <v>56</v>
      </c>
      <c r="H132" s="116">
        <v>4.746399413641541</v>
      </c>
      <c r="I132" s="116">
        <v>80.52639819293842</v>
      </c>
      <c r="J132" s="116" t="s">
        <v>62</v>
      </c>
      <c r="K132" s="116">
        <v>0.4472014512398389</v>
      </c>
      <c r="L132" s="116">
        <v>0.2505101442880524</v>
      </c>
      <c r="M132" s="116">
        <v>0.10586924681327989</v>
      </c>
      <c r="N132" s="116">
        <v>0.14344725014965784</v>
      </c>
      <c r="O132" s="116">
        <v>0.017960535900889366</v>
      </c>
      <c r="P132" s="116">
        <v>0.007186271964170157</v>
      </c>
      <c r="Q132" s="116">
        <v>0.002186195070626812</v>
      </c>
      <c r="R132" s="116">
        <v>0.0022080033664200974</v>
      </c>
      <c r="S132" s="116">
        <v>0.00023560616541443822</v>
      </c>
      <c r="T132" s="116">
        <v>0.00010571772734352039</v>
      </c>
      <c r="U132" s="116">
        <v>4.779161813540077E-05</v>
      </c>
      <c r="V132" s="116">
        <v>8.19343312464927E-05</v>
      </c>
      <c r="W132" s="116">
        <v>1.4686836950571971E-05</v>
      </c>
      <c r="X132" s="116">
        <v>67.5</v>
      </c>
    </row>
    <row r="133" spans="1:24" s="116" customFormat="1" ht="12.75">
      <c r="A133" s="116">
        <v>2019</v>
      </c>
      <c r="B133" s="116">
        <v>135.9600067138672</v>
      </c>
      <c r="C133" s="116">
        <v>146.16000366210938</v>
      </c>
      <c r="D133" s="116">
        <v>9.118144989013672</v>
      </c>
      <c r="E133" s="116">
        <v>9.240978240966797</v>
      </c>
      <c r="F133" s="116">
        <v>33.128498625765616</v>
      </c>
      <c r="G133" s="116" t="s">
        <v>57</v>
      </c>
      <c r="H133" s="116">
        <v>18.06205915665994</v>
      </c>
      <c r="I133" s="116">
        <v>86.52206587052713</v>
      </c>
      <c r="J133" s="116" t="s">
        <v>60</v>
      </c>
      <c r="K133" s="116">
        <v>-0.43673879754350914</v>
      </c>
      <c r="L133" s="116">
        <v>0.0013644230428997298</v>
      </c>
      <c r="M133" s="116">
        <v>0.10364451602150046</v>
      </c>
      <c r="N133" s="116">
        <v>-0.0014837512664651622</v>
      </c>
      <c r="O133" s="116">
        <v>-0.017497587230480078</v>
      </c>
      <c r="P133" s="116">
        <v>0.0001560686576830551</v>
      </c>
      <c r="Q133" s="116">
        <v>0.0021512389642911775</v>
      </c>
      <c r="R133" s="116">
        <v>-0.00011927683010697697</v>
      </c>
      <c r="S133" s="116">
        <v>-0.00022541678027680436</v>
      </c>
      <c r="T133" s="116">
        <v>1.1110511073076385E-05</v>
      </c>
      <c r="U133" s="116">
        <v>4.755539441905453E-05</v>
      </c>
      <c r="V133" s="116">
        <v>-9.414672647286795E-06</v>
      </c>
      <c r="W133" s="116">
        <v>-1.3898861640206728E-05</v>
      </c>
      <c r="X133" s="116">
        <v>67.5</v>
      </c>
    </row>
    <row r="134" spans="1:24" s="116" customFormat="1" ht="12.75">
      <c r="A134" s="116">
        <v>2017</v>
      </c>
      <c r="B134" s="116">
        <v>132.0399932861328</v>
      </c>
      <c r="C134" s="116">
        <v>147.5399932861328</v>
      </c>
      <c r="D134" s="116">
        <v>9.198802947998047</v>
      </c>
      <c r="E134" s="116">
        <v>9.46801471710205</v>
      </c>
      <c r="F134" s="116">
        <v>27.717108578714207</v>
      </c>
      <c r="G134" s="116" t="s">
        <v>58</v>
      </c>
      <c r="H134" s="116">
        <v>7.202544029667024</v>
      </c>
      <c r="I134" s="116">
        <v>71.74253731579984</v>
      </c>
      <c r="J134" s="116" t="s">
        <v>61</v>
      </c>
      <c r="K134" s="116">
        <v>0.09616839767443242</v>
      </c>
      <c r="L134" s="116">
        <v>0.25050642854222493</v>
      </c>
      <c r="M134" s="116">
        <v>0.021589620642338967</v>
      </c>
      <c r="N134" s="116">
        <v>-0.1434395763298183</v>
      </c>
      <c r="O134" s="116">
        <v>0.0040515788229869435</v>
      </c>
      <c r="P134" s="116">
        <v>0.00718457704510899</v>
      </c>
      <c r="Q134" s="116">
        <v>0.00038938387915833433</v>
      </c>
      <c r="R134" s="116">
        <v>-0.0022047793322512153</v>
      </c>
      <c r="S134" s="116">
        <v>6.853860482191427E-05</v>
      </c>
      <c r="T134" s="116">
        <v>0.00010513227106066893</v>
      </c>
      <c r="U134" s="116">
        <v>4.745864057063299E-06</v>
      </c>
      <c r="V134" s="116">
        <v>-8.13916370136049E-05</v>
      </c>
      <c r="W134" s="116">
        <v>4.746032524022159E-06</v>
      </c>
      <c r="X134" s="116">
        <v>67.5</v>
      </c>
    </row>
    <row r="135" s="116" customFormat="1" ht="12.75">
      <c r="A135" s="116" t="s">
        <v>130</v>
      </c>
    </row>
    <row r="136" spans="1:24" s="116" customFormat="1" ht="12.75">
      <c r="A136" s="116">
        <v>2020</v>
      </c>
      <c r="B136" s="116">
        <v>128.06</v>
      </c>
      <c r="C136" s="116">
        <v>131.16</v>
      </c>
      <c r="D136" s="116">
        <v>9.752003723784153</v>
      </c>
      <c r="E136" s="116">
        <v>9.884514276859482</v>
      </c>
      <c r="F136" s="116">
        <v>26.298603261548507</v>
      </c>
      <c r="G136" s="116" t="s">
        <v>59</v>
      </c>
      <c r="H136" s="116">
        <v>3.638716991227909</v>
      </c>
      <c r="I136" s="116">
        <v>64.19871699122791</v>
      </c>
      <c r="J136" s="116" t="s">
        <v>73</v>
      </c>
      <c r="K136" s="116">
        <v>0.6783075524777876</v>
      </c>
      <c r="M136" s="116" t="s">
        <v>68</v>
      </c>
      <c r="N136" s="116">
        <v>0.43623321173877083</v>
      </c>
      <c r="X136" s="116">
        <v>67.5</v>
      </c>
    </row>
    <row r="137" spans="1:24" s="116" customFormat="1" ht="12.75">
      <c r="A137" s="116">
        <v>2018</v>
      </c>
      <c r="B137" s="116">
        <v>157</v>
      </c>
      <c r="C137" s="116">
        <v>167.6999969482422</v>
      </c>
      <c r="D137" s="116">
        <v>8.896095275878906</v>
      </c>
      <c r="E137" s="116">
        <v>9.270147323608398</v>
      </c>
      <c r="F137" s="116">
        <v>30.102208344848556</v>
      </c>
      <c r="G137" s="116" t="s">
        <v>56</v>
      </c>
      <c r="H137" s="116">
        <v>-8.848195624109934</v>
      </c>
      <c r="I137" s="116">
        <v>80.65180437589007</v>
      </c>
      <c r="J137" s="116" t="s">
        <v>62</v>
      </c>
      <c r="K137" s="116">
        <v>0.6759958710303112</v>
      </c>
      <c r="L137" s="116">
        <v>0.4378315339940167</v>
      </c>
      <c r="M137" s="116">
        <v>0.1600327383579418</v>
      </c>
      <c r="N137" s="116">
        <v>0.05588850540742373</v>
      </c>
      <c r="O137" s="116">
        <v>0.027149532068735882</v>
      </c>
      <c r="P137" s="116">
        <v>0.012560044653779804</v>
      </c>
      <c r="Q137" s="116">
        <v>0.0033046537008246395</v>
      </c>
      <c r="R137" s="116">
        <v>0.0008602155129984768</v>
      </c>
      <c r="S137" s="116">
        <v>0.00035620100115200704</v>
      </c>
      <c r="T137" s="116">
        <v>0.00018480339300077825</v>
      </c>
      <c r="U137" s="116">
        <v>7.226097929555867E-05</v>
      </c>
      <c r="V137" s="116">
        <v>3.1916485690265334E-05</v>
      </c>
      <c r="W137" s="116">
        <v>2.221174352560689E-05</v>
      </c>
      <c r="X137" s="116">
        <v>67.5</v>
      </c>
    </row>
    <row r="138" spans="1:24" s="116" customFormat="1" ht="12.75">
      <c r="A138" s="116">
        <v>2019</v>
      </c>
      <c r="B138" s="116">
        <v>140.25999450683594</v>
      </c>
      <c r="C138" s="116">
        <v>146.55999755859375</v>
      </c>
      <c r="D138" s="116">
        <v>9.050488471984863</v>
      </c>
      <c r="E138" s="116">
        <v>9.348737716674805</v>
      </c>
      <c r="F138" s="116">
        <v>33.23583862299109</v>
      </c>
      <c r="G138" s="116" t="s">
        <v>57</v>
      </c>
      <c r="H138" s="116">
        <v>14.707090602246979</v>
      </c>
      <c r="I138" s="116">
        <v>87.46708510908292</v>
      </c>
      <c r="J138" s="116" t="s">
        <v>60</v>
      </c>
      <c r="K138" s="116">
        <v>-0.4236669100253356</v>
      </c>
      <c r="L138" s="116">
        <v>0.0023825560154134458</v>
      </c>
      <c r="M138" s="116">
        <v>0.10170847554094267</v>
      </c>
      <c r="N138" s="116">
        <v>-0.0005783906058858665</v>
      </c>
      <c r="O138" s="116">
        <v>-0.01678614083377831</v>
      </c>
      <c r="P138" s="116">
        <v>0.0002726188131881865</v>
      </c>
      <c r="Q138" s="116">
        <v>0.0021665182477616594</v>
      </c>
      <c r="R138" s="116">
        <v>-4.64909283383836E-05</v>
      </c>
      <c r="S138" s="116">
        <v>-0.00020080078323375474</v>
      </c>
      <c r="T138" s="116">
        <v>1.9416724682320383E-05</v>
      </c>
      <c r="U138" s="116">
        <v>5.15452631929744E-05</v>
      </c>
      <c r="V138" s="116">
        <v>-3.6706901042016683E-06</v>
      </c>
      <c r="W138" s="116">
        <v>-1.1897849292677583E-05</v>
      </c>
      <c r="X138" s="116">
        <v>67.5</v>
      </c>
    </row>
    <row r="139" spans="1:24" s="116" customFormat="1" ht="12.75">
      <c r="A139" s="116">
        <v>2017</v>
      </c>
      <c r="B139" s="116">
        <v>139.5</v>
      </c>
      <c r="C139" s="116">
        <v>138.1999969482422</v>
      </c>
      <c r="D139" s="116">
        <v>9.035818099975586</v>
      </c>
      <c r="E139" s="116">
        <v>9.33970832824707</v>
      </c>
      <c r="F139" s="116">
        <v>29.137839477162046</v>
      </c>
      <c r="G139" s="116" t="s">
        <v>58</v>
      </c>
      <c r="H139" s="116">
        <v>4.804389383312412</v>
      </c>
      <c r="I139" s="116">
        <v>76.80438938331241</v>
      </c>
      <c r="J139" s="116" t="s">
        <v>61</v>
      </c>
      <c r="K139" s="116">
        <v>0.5267606353929775</v>
      </c>
      <c r="L139" s="116">
        <v>0.43782505134629657</v>
      </c>
      <c r="M139" s="116">
        <v>0.1235551024825722</v>
      </c>
      <c r="N139" s="116">
        <v>-0.05588551244269533</v>
      </c>
      <c r="O139" s="116">
        <v>0.021338288765968993</v>
      </c>
      <c r="P139" s="116">
        <v>0.012557085676526959</v>
      </c>
      <c r="Q139" s="116">
        <v>0.0024953826889857465</v>
      </c>
      <c r="R139" s="116">
        <v>-0.0008589582774416158</v>
      </c>
      <c r="S139" s="116">
        <v>0.0002942077474751519</v>
      </c>
      <c r="T139" s="116">
        <v>0.00018378053451661053</v>
      </c>
      <c r="U139" s="116">
        <v>5.064321248815241E-05</v>
      </c>
      <c r="V139" s="116">
        <v>-3.170470143331786E-05</v>
      </c>
      <c r="W139" s="116">
        <v>1.875640511015027E-05</v>
      </c>
      <c r="X139" s="116">
        <v>67.5</v>
      </c>
    </row>
    <row r="140" s="116" customFormat="1" ht="12.75">
      <c r="A140" s="116" t="s">
        <v>136</v>
      </c>
    </row>
    <row r="141" spans="1:24" s="116" customFormat="1" ht="12.75">
      <c r="A141" s="116">
        <v>2020</v>
      </c>
      <c r="B141" s="116">
        <v>127.96</v>
      </c>
      <c r="C141" s="116">
        <v>137.96</v>
      </c>
      <c r="D141" s="116">
        <v>9.769460258235632</v>
      </c>
      <c r="E141" s="116">
        <v>9.908045351755277</v>
      </c>
      <c r="F141" s="116">
        <v>26.967529303740655</v>
      </c>
      <c r="G141" s="116" t="s">
        <v>59</v>
      </c>
      <c r="H141" s="116">
        <v>5.253755615361001</v>
      </c>
      <c r="I141" s="116">
        <v>65.713755615361</v>
      </c>
      <c r="J141" s="116" t="s">
        <v>73</v>
      </c>
      <c r="K141" s="116">
        <v>0.17261097476262896</v>
      </c>
      <c r="M141" s="116" t="s">
        <v>68</v>
      </c>
      <c r="N141" s="116">
        <v>0.11581235160502487</v>
      </c>
      <c r="X141" s="116">
        <v>67.5</v>
      </c>
    </row>
    <row r="142" spans="1:24" s="116" customFormat="1" ht="12.75">
      <c r="A142" s="116">
        <v>2018</v>
      </c>
      <c r="B142" s="116">
        <v>140.10000610351562</v>
      </c>
      <c r="C142" s="116">
        <v>169.39999389648438</v>
      </c>
      <c r="D142" s="116">
        <v>8.994071960449219</v>
      </c>
      <c r="E142" s="116">
        <v>9.606721878051758</v>
      </c>
      <c r="F142" s="116">
        <v>28.3180654799211</v>
      </c>
      <c r="G142" s="116" t="s">
        <v>56</v>
      </c>
      <c r="H142" s="116">
        <v>2.391890619807981</v>
      </c>
      <c r="I142" s="116">
        <v>74.9918967233236</v>
      </c>
      <c r="J142" s="116" t="s">
        <v>62</v>
      </c>
      <c r="K142" s="116">
        <v>0.3557039739143547</v>
      </c>
      <c r="L142" s="116">
        <v>0.16340977681159263</v>
      </c>
      <c r="M142" s="116">
        <v>0.08420825174589926</v>
      </c>
      <c r="N142" s="116">
        <v>0.10981751102006385</v>
      </c>
      <c r="O142" s="116">
        <v>0.014285887559672148</v>
      </c>
      <c r="P142" s="116">
        <v>0.004687666591818176</v>
      </c>
      <c r="Q142" s="116">
        <v>0.0017388666968205608</v>
      </c>
      <c r="R142" s="116">
        <v>0.0016903564301297296</v>
      </c>
      <c r="S142" s="116">
        <v>0.00018740982851687632</v>
      </c>
      <c r="T142" s="116">
        <v>6.8960170456395E-05</v>
      </c>
      <c r="U142" s="116">
        <v>3.8012868066355927E-05</v>
      </c>
      <c r="V142" s="116">
        <v>6.272664610200516E-05</v>
      </c>
      <c r="W142" s="116">
        <v>1.1685672445566566E-05</v>
      </c>
      <c r="X142" s="116">
        <v>67.5</v>
      </c>
    </row>
    <row r="143" spans="1:24" s="116" customFormat="1" ht="12.75">
      <c r="A143" s="116">
        <v>2019</v>
      </c>
      <c r="B143" s="116">
        <v>149.55999755859375</v>
      </c>
      <c r="C143" s="116">
        <v>150.75999450683594</v>
      </c>
      <c r="D143" s="116">
        <v>8.981474876403809</v>
      </c>
      <c r="E143" s="116">
        <v>9.403141021728516</v>
      </c>
      <c r="F143" s="116">
        <v>35.82240459827573</v>
      </c>
      <c r="G143" s="116" t="s">
        <v>57</v>
      </c>
      <c r="H143" s="116">
        <v>12.975673817018915</v>
      </c>
      <c r="I143" s="116">
        <v>95.03567137561267</v>
      </c>
      <c r="J143" s="116" t="s">
        <v>60</v>
      </c>
      <c r="K143" s="116">
        <v>-0.2962372589118259</v>
      </c>
      <c r="L143" s="116">
        <v>0.0008901480128831415</v>
      </c>
      <c r="M143" s="116">
        <v>0.0706557497699575</v>
      </c>
      <c r="N143" s="116">
        <v>-0.0011358974100099612</v>
      </c>
      <c r="O143" s="116">
        <v>-0.01181147288822979</v>
      </c>
      <c r="P143" s="116">
        <v>0.00010180543926026101</v>
      </c>
      <c r="Q143" s="116">
        <v>0.0014833787165190457</v>
      </c>
      <c r="R143" s="116">
        <v>-9.131389240117379E-05</v>
      </c>
      <c r="S143" s="116">
        <v>-0.0001474656391934446</v>
      </c>
      <c r="T143" s="116">
        <v>7.24703645057265E-06</v>
      </c>
      <c r="U143" s="116">
        <v>3.3898663758092116E-05</v>
      </c>
      <c r="V143" s="116">
        <v>-7.207073728697974E-06</v>
      </c>
      <c r="W143" s="116">
        <v>-8.945181420562944E-06</v>
      </c>
      <c r="X143" s="116">
        <v>67.5</v>
      </c>
    </row>
    <row r="144" spans="1:24" s="116" customFormat="1" ht="12.75">
      <c r="A144" s="116">
        <v>2017</v>
      </c>
      <c r="B144" s="116">
        <v>138.0800018310547</v>
      </c>
      <c r="C144" s="116">
        <v>140.8800048828125</v>
      </c>
      <c r="D144" s="116">
        <v>9.123359680175781</v>
      </c>
      <c r="E144" s="116">
        <v>9.428617477416992</v>
      </c>
      <c r="F144" s="116">
        <v>29.90332481626376</v>
      </c>
      <c r="G144" s="116" t="s">
        <v>58</v>
      </c>
      <c r="H144" s="116">
        <v>7.481151199268012</v>
      </c>
      <c r="I144" s="116">
        <v>78.0611530303227</v>
      </c>
      <c r="J144" s="116" t="s">
        <v>61</v>
      </c>
      <c r="K144" s="116">
        <v>0.19689795197226342</v>
      </c>
      <c r="L144" s="116">
        <v>0.16340735232580472</v>
      </c>
      <c r="M144" s="116">
        <v>0.045812604014025385</v>
      </c>
      <c r="N144" s="116">
        <v>-0.10981163628557666</v>
      </c>
      <c r="O144" s="116">
        <v>0.008035900172240073</v>
      </c>
      <c r="P144" s="116">
        <v>0.004686560970326243</v>
      </c>
      <c r="Q144" s="116">
        <v>0.0009073284811411776</v>
      </c>
      <c r="R144" s="116">
        <v>-0.0016878882172512107</v>
      </c>
      <c r="S144" s="116">
        <v>0.00011565608104200058</v>
      </c>
      <c r="T144" s="116">
        <v>6.857831706931226E-05</v>
      </c>
      <c r="U144" s="116">
        <v>1.7200544585738966E-05</v>
      </c>
      <c r="V144" s="116">
        <v>-6.231123670314457E-05</v>
      </c>
      <c r="W144" s="116">
        <v>7.519220029915947E-06</v>
      </c>
      <c r="X144" s="116">
        <v>67.5</v>
      </c>
    </row>
    <row r="145" s="116" customFormat="1" ht="12.75">
      <c r="A145" s="116" t="s">
        <v>142</v>
      </c>
    </row>
    <row r="146" spans="1:24" s="116" customFormat="1" ht="12.75">
      <c r="A146" s="116">
        <v>2020</v>
      </c>
      <c r="B146" s="116">
        <v>136.24</v>
      </c>
      <c r="C146" s="116">
        <v>154.84</v>
      </c>
      <c r="D146" s="116">
        <v>9.368129070884967</v>
      </c>
      <c r="E146" s="116">
        <v>9.581801263338525</v>
      </c>
      <c r="F146" s="116">
        <v>27.989860751367846</v>
      </c>
      <c r="G146" s="116" t="s">
        <v>59</v>
      </c>
      <c r="H146" s="116">
        <v>2.4115881619559474</v>
      </c>
      <c r="I146" s="116">
        <v>71.15158816195596</v>
      </c>
      <c r="J146" s="116" t="s">
        <v>73</v>
      </c>
      <c r="K146" s="116">
        <v>0.4228644476777612</v>
      </c>
      <c r="M146" s="116" t="s">
        <v>68</v>
      </c>
      <c r="N146" s="116">
        <v>0.24054852035281168</v>
      </c>
      <c r="X146" s="116">
        <v>67.5</v>
      </c>
    </row>
    <row r="147" spans="1:24" s="116" customFormat="1" ht="12.75">
      <c r="A147" s="116">
        <v>2018</v>
      </c>
      <c r="B147" s="116">
        <v>155.10000610351562</v>
      </c>
      <c r="C147" s="116">
        <v>169.3000030517578</v>
      </c>
      <c r="D147" s="116">
        <v>8.99239730834961</v>
      </c>
      <c r="E147" s="116">
        <v>9.576831817626953</v>
      </c>
      <c r="F147" s="116">
        <v>34.05049717484998</v>
      </c>
      <c r="G147" s="116" t="s">
        <v>56</v>
      </c>
      <c r="H147" s="116">
        <v>2.646106984951345</v>
      </c>
      <c r="I147" s="116">
        <v>90.24611308846697</v>
      </c>
      <c r="J147" s="116" t="s">
        <v>62</v>
      </c>
      <c r="K147" s="116">
        <v>0.617174268389935</v>
      </c>
      <c r="L147" s="116">
        <v>0.0619515990771832</v>
      </c>
      <c r="M147" s="116">
        <v>0.14610769126374426</v>
      </c>
      <c r="N147" s="116">
        <v>0.12706027382695234</v>
      </c>
      <c r="O147" s="116">
        <v>0.024787019077906782</v>
      </c>
      <c r="P147" s="116">
        <v>0.0017771634309859982</v>
      </c>
      <c r="Q147" s="116">
        <v>0.0030170802559054103</v>
      </c>
      <c r="R147" s="116">
        <v>0.001955761369618334</v>
      </c>
      <c r="S147" s="116">
        <v>0.0003251801138634376</v>
      </c>
      <c r="T147" s="116">
        <v>2.612772291628297E-05</v>
      </c>
      <c r="U147" s="116">
        <v>6.596941652506978E-05</v>
      </c>
      <c r="V147" s="116">
        <v>7.257530011782342E-05</v>
      </c>
      <c r="W147" s="116">
        <v>2.027685689242951E-05</v>
      </c>
      <c r="X147" s="116">
        <v>67.5</v>
      </c>
    </row>
    <row r="148" spans="1:24" s="116" customFormat="1" ht="12.75">
      <c r="A148" s="116">
        <v>2019</v>
      </c>
      <c r="B148" s="116">
        <v>146.22000122070312</v>
      </c>
      <c r="C148" s="116">
        <v>155.82000732421875</v>
      </c>
      <c r="D148" s="116">
        <v>8.7769775390625</v>
      </c>
      <c r="E148" s="116">
        <v>9.09301471710205</v>
      </c>
      <c r="F148" s="116">
        <v>34.68535355991499</v>
      </c>
      <c r="G148" s="116" t="s">
        <v>57</v>
      </c>
      <c r="H148" s="116">
        <v>15.429891536092498</v>
      </c>
      <c r="I148" s="116">
        <v>94.14989275679562</v>
      </c>
      <c r="J148" s="116" t="s">
        <v>60</v>
      </c>
      <c r="K148" s="116">
        <v>-0.49930352341043927</v>
      </c>
      <c r="L148" s="116">
        <v>0.00033820829778827716</v>
      </c>
      <c r="M148" s="116">
        <v>0.11917214988450128</v>
      </c>
      <c r="N148" s="116">
        <v>-0.001314290648014935</v>
      </c>
      <c r="O148" s="116">
        <v>-0.019894616259292435</v>
      </c>
      <c r="P148" s="116">
        <v>3.8672786014197744E-05</v>
      </c>
      <c r="Q148" s="116">
        <v>0.002505877019722538</v>
      </c>
      <c r="R148" s="116">
        <v>-0.00010566106476417177</v>
      </c>
      <c r="S148" s="116">
        <v>-0.0002472918602970858</v>
      </c>
      <c r="T148" s="116">
        <v>2.7527086620536458E-06</v>
      </c>
      <c r="U148" s="116">
        <v>5.753160976866862E-05</v>
      </c>
      <c r="V148" s="116">
        <v>-8.340884576825442E-06</v>
      </c>
      <c r="W148" s="116">
        <v>-1.4968150024699787E-05</v>
      </c>
      <c r="X148" s="116">
        <v>67.5</v>
      </c>
    </row>
    <row r="149" spans="1:24" s="116" customFormat="1" ht="12.75">
      <c r="A149" s="116">
        <v>2017</v>
      </c>
      <c r="B149" s="116">
        <v>132.66000366210938</v>
      </c>
      <c r="C149" s="116">
        <v>141.4600067138672</v>
      </c>
      <c r="D149" s="116">
        <v>8.978890419006348</v>
      </c>
      <c r="E149" s="116">
        <v>9.318212509155273</v>
      </c>
      <c r="F149" s="116">
        <v>29.106982591061783</v>
      </c>
      <c r="G149" s="116" t="s">
        <v>58</v>
      </c>
      <c r="H149" s="116">
        <v>12.027313909027825</v>
      </c>
      <c r="I149" s="116">
        <v>77.1873175711372</v>
      </c>
      <c r="J149" s="116" t="s">
        <v>61</v>
      </c>
      <c r="K149" s="116">
        <v>0.3627672381466833</v>
      </c>
      <c r="L149" s="116">
        <v>0.06195067589112611</v>
      </c>
      <c r="M149" s="116">
        <v>0.08453079993900195</v>
      </c>
      <c r="N149" s="116">
        <v>-0.1270534762415915</v>
      </c>
      <c r="O149" s="116">
        <v>0.0147851465553782</v>
      </c>
      <c r="P149" s="116">
        <v>0.0017767426026455899</v>
      </c>
      <c r="Q149" s="116">
        <v>0.0016802837952562496</v>
      </c>
      <c r="R149" s="116">
        <v>-0.0019529050858360434</v>
      </c>
      <c r="S149" s="116">
        <v>0.00021116070250651485</v>
      </c>
      <c r="T149" s="116">
        <v>2.5982311286948918E-05</v>
      </c>
      <c r="U149" s="116">
        <v>3.2281229748629224E-05</v>
      </c>
      <c r="V149" s="116">
        <v>-7.209440915680088E-05</v>
      </c>
      <c r="W149" s="116">
        <v>1.3678647969523373E-05</v>
      </c>
      <c r="X149" s="116">
        <v>67.5</v>
      </c>
    </row>
    <row r="150" s="116" customFormat="1" ht="12.75">
      <c r="A150" s="116" t="s">
        <v>148</v>
      </c>
    </row>
    <row r="151" spans="1:24" s="116" customFormat="1" ht="12.75">
      <c r="A151" s="116">
        <v>2020</v>
      </c>
      <c r="B151" s="116">
        <v>145.88</v>
      </c>
      <c r="C151" s="116">
        <v>151.48</v>
      </c>
      <c r="D151" s="116">
        <v>9.406616711923643</v>
      </c>
      <c r="E151" s="116">
        <v>9.682283003290854</v>
      </c>
      <c r="F151" s="116">
        <v>31.122181540581668</v>
      </c>
      <c r="G151" s="116" t="s">
        <v>59</v>
      </c>
      <c r="H151" s="116">
        <v>0.4422951001271258</v>
      </c>
      <c r="I151" s="116">
        <v>78.82229510012712</v>
      </c>
      <c r="J151" s="116" t="s">
        <v>73</v>
      </c>
      <c r="K151" s="116">
        <v>0.2894047806672983</v>
      </c>
      <c r="M151" s="116" t="s">
        <v>68</v>
      </c>
      <c r="N151" s="116">
        <v>0.19184476532897687</v>
      </c>
      <c r="X151" s="116">
        <v>67.5</v>
      </c>
    </row>
    <row r="152" spans="1:24" s="116" customFormat="1" ht="12.75">
      <c r="A152" s="116">
        <v>2018</v>
      </c>
      <c r="B152" s="116">
        <v>167.0399932861328</v>
      </c>
      <c r="C152" s="116">
        <v>166.44000244140625</v>
      </c>
      <c r="D152" s="116">
        <v>8.820093154907227</v>
      </c>
      <c r="E152" s="116">
        <v>9.338661193847656</v>
      </c>
      <c r="F152" s="116">
        <v>35.53398254081598</v>
      </c>
      <c r="G152" s="116" t="s">
        <v>56</v>
      </c>
      <c r="H152" s="116">
        <v>-3.4742012445746724</v>
      </c>
      <c r="I152" s="116">
        <v>96.06579204155814</v>
      </c>
      <c r="J152" s="116" t="s">
        <v>62</v>
      </c>
      <c r="K152" s="116">
        <v>0.42582855605794756</v>
      </c>
      <c r="L152" s="116">
        <v>0.3109821500120568</v>
      </c>
      <c r="M152" s="116">
        <v>0.10080917058200001</v>
      </c>
      <c r="N152" s="116">
        <v>0.028736155945340344</v>
      </c>
      <c r="O152" s="116">
        <v>0.017102134389954827</v>
      </c>
      <c r="P152" s="116">
        <v>0.008921106232155761</v>
      </c>
      <c r="Q152" s="116">
        <v>0.002081703163764049</v>
      </c>
      <c r="R152" s="116">
        <v>0.0004422950729549576</v>
      </c>
      <c r="S152" s="116">
        <v>0.00022436545900262895</v>
      </c>
      <c r="T152" s="116">
        <v>0.0001312564229583793</v>
      </c>
      <c r="U152" s="116">
        <v>4.551712907487989E-05</v>
      </c>
      <c r="V152" s="116">
        <v>1.6406912777011322E-05</v>
      </c>
      <c r="W152" s="116">
        <v>1.3987135750561882E-05</v>
      </c>
      <c r="X152" s="116">
        <v>67.5</v>
      </c>
    </row>
    <row r="153" spans="1:24" s="116" customFormat="1" ht="12.75">
      <c r="A153" s="116">
        <v>2019</v>
      </c>
      <c r="B153" s="116">
        <v>148.47999572753906</v>
      </c>
      <c r="C153" s="116">
        <v>141.67999267578125</v>
      </c>
      <c r="D153" s="116">
        <v>8.884931564331055</v>
      </c>
      <c r="E153" s="116">
        <v>9.209630966186523</v>
      </c>
      <c r="F153" s="116">
        <v>34.368824538369076</v>
      </c>
      <c r="G153" s="116" t="s">
        <v>57</v>
      </c>
      <c r="H153" s="116">
        <v>11.185948873270533</v>
      </c>
      <c r="I153" s="116">
        <v>92.1659446008096</v>
      </c>
      <c r="J153" s="116" t="s">
        <v>60</v>
      </c>
      <c r="K153" s="116">
        <v>-0.4128203648155382</v>
      </c>
      <c r="L153" s="116">
        <v>0.0016922341972170798</v>
      </c>
      <c r="M153" s="116">
        <v>0.09800446750361097</v>
      </c>
      <c r="N153" s="116">
        <v>-0.0002974698828467208</v>
      </c>
      <c r="O153" s="116">
        <v>-0.016533447011445036</v>
      </c>
      <c r="P153" s="116">
        <v>0.00019366310199764823</v>
      </c>
      <c r="Q153" s="116">
        <v>0.0020358918945115622</v>
      </c>
      <c r="R153" s="116">
        <v>-2.3910455044901655E-05</v>
      </c>
      <c r="S153" s="116">
        <v>-0.00021253059392682853</v>
      </c>
      <c r="T153" s="116">
        <v>1.3794359633846204E-05</v>
      </c>
      <c r="U153" s="116">
        <v>4.512858626091019E-05</v>
      </c>
      <c r="V153" s="116">
        <v>-1.889661439757359E-06</v>
      </c>
      <c r="W153" s="116">
        <v>-1.3091623933997931E-05</v>
      </c>
      <c r="X153" s="116">
        <v>67.5</v>
      </c>
    </row>
    <row r="154" spans="1:24" s="116" customFormat="1" ht="12.75">
      <c r="A154" s="116">
        <v>2017</v>
      </c>
      <c r="B154" s="116">
        <v>145.75999450683594</v>
      </c>
      <c r="C154" s="116">
        <v>147.05999755859375</v>
      </c>
      <c r="D154" s="116">
        <v>8.916389465332031</v>
      </c>
      <c r="E154" s="116">
        <v>9.37195873260498</v>
      </c>
      <c r="F154" s="116">
        <v>28.990384766730912</v>
      </c>
      <c r="G154" s="116" t="s">
        <v>58</v>
      </c>
      <c r="H154" s="116">
        <v>-0.8003936766600788</v>
      </c>
      <c r="I154" s="116">
        <v>77.45960083017586</v>
      </c>
      <c r="J154" s="116" t="s">
        <v>61</v>
      </c>
      <c r="K154" s="116">
        <v>0.10444762107373512</v>
      </c>
      <c r="L154" s="116">
        <v>0.3109775457642291</v>
      </c>
      <c r="M154" s="116">
        <v>0.023613835409870096</v>
      </c>
      <c r="N154" s="116">
        <v>-0.02873461623519128</v>
      </c>
      <c r="O154" s="116">
        <v>0.004373571836818824</v>
      </c>
      <c r="P154" s="116">
        <v>0.008919003924673036</v>
      </c>
      <c r="Q154" s="116">
        <v>0.0004343181505387189</v>
      </c>
      <c r="R154" s="116">
        <v>-0.000441648300913495</v>
      </c>
      <c r="S154" s="116">
        <v>7.19069248304354E-05</v>
      </c>
      <c r="T154" s="116">
        <v>0.0001305295530143311</v>
      </c>
      <c r="U154" s="116">
        <v>5.934622255111448E-06</v>
      </c>
      <c r="V154" s="116">
        <v>-1.6297728875998382E-05</v>
      </c>
      <c r="W154" s="116">
        <v>4.924362829384005E-06</v>
      </c>
      <c r="X154" s="116">
        <v>67.5</v>
      </c>
    </row>
    <row r="155" spans="1:14" s="116" customFormat="1" ht="12.75">
      <c r="A155" s="116" t="s">
        <v>154</v>
      </c>
      <c r="E155" s="117" t="s">
        <v>106</v>
      </c>
      <c r="F155" s="117">
        <f>MIN(F126:F154)</f>
        <v>26.298603261548507</v>
      </c>
      <c r="G155" s="117"/>
      <c r="H155" s="117"/>
      <c r="I155" s="118"/>
      <c r="J155" s="118" t="s">
        <v>158</v>
      </c>
      <c r="K155" s="117">
        <f>AVERAGE(K153,K148,K143,K138,K133,K128)</f>
        <v>-0.4309389936413501</v>
      </c>
      <c r="L155" s="117">
        <f>AVERAGE(L153,L148,L143,L138,L133,L128)</f>
        <v>0.0009138894679894409</v>
      </c>
      <c r="M155" s="118" t="s">
        <v>108</v>
      </c>
      <c r="N155" s="117" t="e">
        <f>Mittelwert(K151,K146,K141,K136,K131,K126)</f>
        <v>#NAME?</v>
      </c>
    </row>
    <row r="156" spans="5:14" s="116" customFormat="1" ht="12.75">
      <c r="E156" s="117" t="s">
        <v>107</v>
      </c>
      <c r="F156" s="117">
        <f>MAX(F126:F154)</f>
        <v>35.87017914702581</v>
      </c>
      <c r="G156" s="117"/>
      <c r="H156" s="117"/>
      <c r="I156" s="118"/>
      <c r="J156" s="118" t="s">
        <v>159</v>
      </c>
      <c r="K156" s="117">
        <f>AVERAGE(K154,K149,K144,K139,K134,K129)</f>
        <v>0.2607301298660437</v>
      </c>
      <c r="L156" s="117">
        <f>AVERAGE(L154,L149,L144,L139,L134,L129)</f>
        <v>0.16781541348071713</v>
      </c>
      <c r="M156" s="117"/>
      <c r="N156" s="117"/>
    </row>
    <row r="157" spans="5:14" s="116" customFormat="1" ht="12.75">
      <c r="E157" s="117"/>
      <c r="F157" s="117"/>
      <c r="G157" s="117"/>
      <c r="H157" s="117"/>
      <c r="I157" s="117"/>
      <c r="J157" s="118" t="s">
        <v>112</v>
      </c>
      <c r="K157" s="117">
        <f>ABS(K155/$G$33)</f>
        <v>0.2693368710258438</v>
      </c>
      <c r="L157" s="117">
        <f>ABS(L155/$H$33)</f>
        <v>0.0025385818555262248</v>
      </c>
      <c r="M157" s="118" t="s">
        <v>111</v>
      </c>
      <c r="N157" s="117">
        <f>K157+L157+L158+K158</f>
        <v>0.5249022055488886</v>
      </c>
    </row>
    <row r="158" spans="5:14" s="116" customFormat="1" ht="12.75">
      <c r="E158" s="117"/>
      <c r="F158" s="117"/>
      <c r="G158" s="117"/>
      <c r="H158" s="117"/>
      <c r="I158" s="117"/>
      <c r="J158" s="117"/>
      <c r="K158" s="117">
        <f>ABS(K156/$G$34)</f>
        <v>0.1481421192420703</v>
      </c>
      <c r="L158" s="117">
        <f>ABS(L156/$H$34)</f>
        <v>0.1048846334254482</v>
      </c>
      <c r="M158" s="117"/>
      <c r="N158" s="117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2020</v>
      </c>
      <c r="B161" s="101">
        <v>150.46</v>
      </c>
      <c r="C161" s="101">
        <v>151.66</v>
      </c>
      <c r="D161" s="101">
        <v>9.395570467151577</v>
      </c>
      <c r="E161" s="101">
        <v>9.780533033000957</v>
      </c>
      <c r="F161" s="101">
        <v>32.276505718437214</v>
      </c>
      <c r="G161" s="101" t="s">
        <v>59</v>
      </c>
      <c r="H161" s="101">
        <v>-1.1023386541086069</v>
      </c>
      <c r="I161" s="101">
        <v>81.8576613458914</v>
      </c>
      <c r="J161" s="101" t="s">
        <v>73</v>
      </c>
      <c r="K161" s="101">
        <v>1.0531712799221995</v>
      </c>
      <c r="M161" s="101" t="s">
        <v>68</v>
      </c>
      <c r="N161" s="101">
        <v>0.6155868086255188</v>
      </c>
      <c r="X161" s="101">
        <v>67.5</v>
      </c>
    </row>
    <row r="162" spans="1:24" s="101" customFormat="1" ht="12.75" hidden="1">
      <c r="A162" s="101">
        <v>2018</v>
      </c>
      <c r="B162" s="101">
        <v>146.74000549316406</v>
      </c>
      <c r="C162" s="101">
        <v>165.63999938964844</v>
      </c>
      <c r="D162" s="101">
        <v>9.307037353515625</v>
      </c>
      <c r="E162" s="101">
        <v>9.618729591369629</v>
      </c>
      <c r="F162" s="101">
        <v>32.704197620495336</v>
      </c>
      <c r="G162" s="101" t="s">
        <v>56</v>
      </c>
      <c r="H162" s="101">
        <v>4.478257988635264</v>
      </c>
      <c r="I162" s="101">
        <v>83.71826348179933</v>
      </c>
      <c r="J162" s="101" t="s">
        <v>62</v>
      </c>
      <c r="K162" s="101">
        <v>0.9218905283832051</v>
      </c>
      <c r="L162" s="101">
        <v>0.38401440615743104</v>
      </c>
      <c r="M162" s="101">
        <v>0.21824562576222345</v>
      </c>
      <c r="N162" s="101">
        <v>0.08171023769893908</v>
      </c>
      <c r="O162" s="101">
        <v>0.03702473027856223</v>
      </c>
      <c r="P162" s="101">
        <v>0.011016102804808907</v>
      </c>
      <c r="Q162" s="101">
        <v>0.004506810595196628</v>
      </c>
      <c r="R162" s="101">
        <v>0.0012577104005714874</v>
      </c>
      <c r="S162" s="101">
        <v>0.0004857289366040201</v>
      </c>
      <c r="T162" s="101">
        <v>0.00016206077682293064</v>
      </c>
      <c r="U162" s="101">
        <v>9.855543799290005E-05</v>
      </c>
      <c r="V162" s="101">
        <v>4.66606445743679E-05</v>
      </c>
      <c r="W162" s="101">
        <v>3.0279435102376125E-05</v>
      </c>
      <c r="X162" s="101">
        <v>67.5</v>
      </c>
    </row>
    <row r="163" spans="1:24" s="101" customFormat="1" ht="12.75" hidden="1">
      <c r="A163" s="101">
        <v>2017</v>
      </c>
      <c r="B163" s="101">
        <v>126.54000091552734</v>
      </c>
      <c r="C163" s="101">
        <v>141.63999938964844</v>
      </c>
      <c r="D163" s="101">
        <v>9.166853904724121</v>
      </c>
      <c r="E163" s="101">
        <v>9.431863784790039</v>
      </c>
      <c r="F163" s="101">
        <v>30.96726662127212</v>
      </c>
      <c r="G163" s="101" t="s">
        <v>57</v>
      </c>
      <c r="H163" s="101">
        <v>21.37597872882955</v>
      </c>
      <c r="I163" s="101">
        <v>80.4159796443569</v>
      </c>
      <c r="J163" s="101" t="s">
        <v>60</v>
      </c>
      <c r="K163" s="101">
        <v>-0.8658017465122775</v>
      </c>
      <c r="L163" s="101">
        <v>0.002090225014124315</v>
      </c>
      <c r="M163" s="101">
        <v>0.20410185282466453</v>
      </c>
      <c r="N163" s="101">
        <v>-0.0008454396976207521</v>
      </c>
      <c r="O163" s="101">
        <v>-0.03490733192839818</v>
      </c>
      <c r="P163" s="101">
        <v>0.00023924194521373411</v>
      </c>
      <c r="Q163" s="101">
        <v>0.004171368346563761</v>
      </c>
      <c r="R163" s="101">
        <v>-6.796468029679705E-05</v>
      </c>
      <c r="S163" s="101">
        <v>-0.000467836257594293</v>
      </c>
      <c r="T163" s="101">
        <v>1.7040656332283108E-05</v>
      </c>
      <c r="U163" s="101">
        <v>8.796587009863388E-05</v>
      </c>
      <c r="V163" s="101">
        <v>-5.370129932310919E-06</v>
      </c>
      <c r="W163" s="101">
        <v>-2.9419179609337474E-05</v>
      </c>
      <c r="X163" s="101">
        <v>67.5</v>
      </c>
    </row>
    <row r="164" spans="1:24" s="101" customFormat="1" ht="12.75" hidden="1">
      <c r="A164" s="101">
        <v>2019</v>
      </c>
      <c r="B164" s="101">
        <v>152.16000366210938</v>
      </c>
      <c r="C164" s="101">
        <v>147.66000366210938</v>
      </c>
      <c r="D164" s="101">
        <v>9.104936599731445</v>
      </c>
      <c r="E164" s="101">
        <v>9.463289260864258</v>
      </c>
      <c r="F164" s="101">
        <v>30.878585784403853</v>
      </c>
      <c r="G164" s="101" t="s">
        <v>58</v>
      </c>
      <c r="H164" s="101">
        <v>-3.8421273519268198</v>
      </c>
      <c r="I164" s="101">
        <v>80.81787631018256</v>
      </c>
      <c r="J164" s="101" t="s">
        <v>61</v>
      </c>
      <c r="K164" s="101">
        <v>-0.31665356789234983</v>
      </c>
      <c r="L164" s="101">
        <v>0.38400871747375054</v>
      </c>
      <c r="M164" s="101">
        <v>-0.07728898264231114</v>
      </c>
      <c r="N164" s="101">
        <v>-0.081705863783053</v>
      </c>
      <c r="O164" s="101">
        <v>-0.012341346354466994</v>
      </c>
      <c r="P164" s="101">
        <v>0.011013504632848212</v>
      </c>
      <c r="Q164" s="101">
        <v>-0.0017061734549167328</v>
      </c>
      <c r="R164" s="101">
        <v>-0.001255872706104343</v>
      </c>
      <c r="S164" s="101">
        <v>-0.00013062096284532004</v>
      </c>
      <c r="T164" s="101">
        <v>0.00016116237593252574</v>
      </c>
      <c r="U164" s="101">
        <v>-4.444299782600898E-05</v>
      </c>
      <c r="V164" s="101">
        <v>-4.635059283985035E-05</v>
      </c>
      <c r="W164" s="101">
        <v>-7.16631434089725E-06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2020</v>
      </c>
      <c r="B166" s="101">
        <v>131.72</v>
      </c>
      <c r="C166" s="101">
        <v>146.22</v>
      </c>
      <c r="D166" s="101">
        <v>9.78530312820982</v>
      </c>
      <c r="E166" s="101">
        <v>9.857802598930274</v>
      </c>
      <c r="F166" s="101">
        <v>28.511498269728182</v>
      </c>
      <c r="G166" s="101" t="s">
        <v>59</v>
      </c>
      <c r="H166" s="101">
        <v>5.154528482992987</v>
      </c>
      <c r="I166" s="101">
        <v>69.37452848299299</v>
      </c>
      <c r="J166" s="101" t="s">
        <v>73</v>
      </c>
      <c r="K166" s="101">
        <v>0.4202551078393304</v>
      </c>
      <c r="M166" s="101" t="s">
        <v>68</v>
      </c>
      <c r="N166" s="101">
        <v>0.27007541428976223</v>
      </c>
      <c r="X166" s="101">
        <v>67.5</v>
      </c>
    </row>
    <row r="167" spans="1:24" s="101" customFormat="1" ht="12.75" hidden="1">
      <c r="A167" s="101">
        <v>2018</v>
      </c>
      <c r="B167" s="101">
        <v>143.27999877929688</v>
      </c>
      <c r="C167" s="101">
        <v>169.27999877929688</v>
      </c>
      <c r="D167" s="101">
        <v>9.054511070251465</v>
      </c>
      <c r="E167" s="101">
        <v>9.436741828918457</v>
      </c>
      <c r="F167" s="101">
        <v>30.60822776621584</v>
      </c>
      <c r="G167" s="101" t="s">
        <v>56</v>
      </c>
      <c r="H167" s="101">
        <v>4.746399413641541</v>
      </c>
      <c r="I167" s="101">
        <v>80.52639819293842</v>
      </c>
      <c r="J167" s="101" t="s">
        <v>62</v>
      </c>
      <c r="K167" s="101">
        <v>0.5640042473351463</v>
      </c>
      <c r="L167" s="101">
        <v>0.2513866486346902</v>
      </c>
      <c r="M167" s="101">
        <v>0.13352072180592736</v>
      </c>
      <c r="N167" s="101">
        <v>0.14336529671557374</v>
      </c>
      <c r="O167" s="101">
        <v>0.02265152509255939</v>
      </c>
      <c r="P167" s="101">
        <v>0.007211420215372165</v>
      </c>
      <c r="Q167" s="101">
        <v>0.0027572012705883975</v>
      </c>
      <c r="R167" s="101">
        <v>0.0022067392686954544</v>
      </c>
      <c r="S167" s="101">
        <v>0.0002971496585861851</v>
      </c>
      <c r="T167" s="101">
        <v>0.00010608430808495526</v>
      </c>
      <c r="U167" s="101">
        <v>6.028018447170928E-05</v>
      </c>
      <c r="V167" s="101">
        <v>8.188608008795068E-05</v>
      </c>
      <c r="W167" s="101">
        <v>1.8523639386445277E-05</v>
      </c>
      <c r="X167" s="101">
        <v>67.5</v>
      </c>
    </row>
    <row r="168" spans="1:24" s="101" customFormat="1" ht="12.75" hidden="1">
      <c r="A168" s="101">
        <v>2017</v>
      </c>
      <c r="B168" s="101">
        <v>132.0399932861328</v>
      </c>
      <c r="C168" s="101">
        <v>147.5399932861328</v>
      </c>
      <c r="D168" s="101">
        <v>9.198802947998047</v>
      </c>
      <c r="E168" s="101">
        <v>9.46801471710205</v>
      </c>
      <c r="F168" s="101">
        <v>32.51325607010922</v>
      </c>
      <c r="G168" s="101" t="s">
        <v>57</v>
      </c>
      <c r="H168" s="101">
        <v>19.616818390079004</v>
      </c>
      <c r="I168" s="101">
        <v>84.15681167621182</v>
      </c>
      <c r="J168" s="101" t="s">
        <v>60</v>
      </c>
      <c r="K168" s="101">
        <v>-0.5558830345914161</v>
      </c>
      <c r="L168" s="101">
        <v>0.0013691702573519861</v>
      </c>
      <c r="M168" s="101">
        <v>0.13184631494815138</v>
      </c>
      <c r="N168" s="101">
        <v>-0.0014829519312666841</v>
      </c>
      <c r="O168" s="101">
        <v>-0.02228269300715462</v>
      </c>
      <c r="P168" s="101">
        <v>0.000156632221246202</v>
      </c>
      <c r="Q168" s="101">
        <v>0.002733126660241993</v>
      </c>
      <c r="R168" s="101">
        <v>-0.00011921425010401718</v>
      </c>
      <c r="S168" s="101">
        <v>-0.00028803526533669897</v>
      </c>
      <c r="T168" s="101">
        <v>1.1151905236227309E-05</v>
      </c>
      <c r="U168" s="101">
        <v>6.0196552080208695E-05</v>
      </c>
      <c r="V168" s="101">
        <v>-9.410800912322689E-06</v>
      </c>
      <c r="W168" s="101">
        <v>-1.7791655970209476E-05</v>
      </c>
      <c r="X168" s="101">
        <v>67.5</v>
      </c>
    </row>
    <row r="169" spans="1:24" s="101" customFormat="1" ht="12.75" hidden="1">
      <c r="A169" s="101">
        <v>2019</v>
      </c>
      <c r="B169" s="101">
        <v>135.9600067138672</v>
      </c>
      <c r="C169" s="101">
        <v>146.16000366210938</v>
      </c>
      <c r="D169" s="101">
        <v>9.118144989013672</v>
      </c>
      <c r="E169" s="101">
        <v>9.240978240966797</v>
      </c>
      <c r="F169" s="101">
        <v>28.957895412960095</v>
      </c>
      <c r="G169" s="101" t="s">
        <v>58</v>
      </c>
      <c r="H169" s="101">
        <v>7.169648668200864</v>
      </c>
      <c r="I169" s="101">
        <v>75.62965538206805</v>
      </c>
      <c r="J169" s="101" t="s">
        <v>61</v>
      </c>
      <c r="K169" s="101">
        <v>0.0953668855815449</v>
      </c>
      <c r="L169" s="101">
        <v>0.25138292003353685</v>
      </c>
      <c r="M169" s="101">
        <v>0.0210791932048814</v>
      </c>
      <c r="N169" s="101">
        <v>-0.14335762677972194</v>
      </c>
      <c r="O169" s="101">
        <v>0.004071017239923008</v>
      </c>
      <c r="P169" s="101">
        <v>0.007209718986891639</v>
      </c>
      <c r="Q169" s="101">
        <v>0.00036356224447640846</v>
      </c>
      <c r="R169" s="101">
        <v>-0.0022035167715664626</v>
      </c>
      <c r="S169" s="101">
        <v>7.30315378470412E-05</v>
      </c>
      <c r="T169" s="101">
        <v>0.00010549651857509758</v>
      </c>
      <c r="U169" s="101">
        <v>3.174233387453367E-06</v>
      </c>
      <c r="V169" s="101">
        <v>-8.134351196228806E-05</v>
      </c>
      <c r="W169" s="101">
        <v>5.15579227246175E-06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2020</v>
      </c>
      <c r="B171" s="101">
        <v>128.06</v>
      </c>
      <c r="C171" s="101">
        <v>131.16</v>
      </c>
      <c r="D171" s="101">
        <v>9.752003723784153</v>
      </c>
      <c r="E171" s="101">
        <v>9.884514276859482</v>
      </c>
      <c r="F171" s="101">
        <v>27.982366087800767</v>
      </c>
      <c r="G171" s="101" t="s">
        <v>59</v>
      </c>
      <c r="H171" s="101">
        <v>7.749027036513326</v>
      </c>
      <c r="I171" s="101">
        <v>68.30902703651333</v>
      </c>
      <c r="J171" s="101" t="s">
        <v>73</v>
      </c>
      <c r="K171" s="101">
        <v>0.5974171100163321</v>
      </c>
      <c r="M171" s="101" t="s">
        <v>68</v>
      </c>
      <c r="N171" s="101">
        <v>0.4759187533869689</v>
      </c>
      <c r="X171" s="101">
        <v>67.5</v>
      </c>
    </row>
    <row r="172" spans="1:24" s="101" customFormat="1" ht="12.75" hidden="1">
      <c r="A172" s="101">
        <v>2018</v>
      </c>
      <c r="B172" s="101">
        <v>157</v>
      </c>
      <c r="C172" s="101">
        <v>167.6999969482422</v>
      </c>
      <c r="D172" s="101">
        <v>8.896095275878906</v>
      </c>
      <c r="E172" s="101">
        <v>9.270147323608398</v>
      </c>
      <c r="F172" s="101">
        <v>30.102208344848556</v>
      </c>
      <c r="G172" s="101" t="s">
        <v>56</v>
      </c>
      <c r="H172" s="101">
        <v>-8.848195624109934</v>
      </c>
      <c r="I172" s="101">
        <v>80.65180437589007</v>
      </c>
      <c r="J172" s="101" t="s">
        <v>62</v>
      </c>
      <c r="K172" s="101">
        <v>0.4466972544321124</v>
      </c>
      <c r="L172" s="101">
        <v>0.6188652350932143</v>
      </c>
      <c r="M172" s="101">
        <v>0.1057495346199724</v>
      </c>
      <c r="N172" s="101">
        <v>0.055307029551650205</v>
      </c>
      <c r="O172" s="101">
        <v>0.017940507461169118</v>
      </c>
      <c r="P172" s="101">
        <v>0.01775330805787303</v>
      </c>
      <c r="Q172" s="101">
        <v>0.002183702897648859</v>
      </c>
      <c r="R172" s="101">
        <v>0.0008512667409122882</v>
      </c>
      <c r="S172" s="101">
        <v>0.0002353819326807069</v>
      </c>
      <c r="T172" s="101">
        <v>0.00026122207475316603</v>
      </c>
      <c r="U172" s="101">
        <v>4.7739206519057557E-05</v>
      </c>
      <c r="V172" s="101">
        <v>3.1583692710249505E-05</v>
      </c>
      <c r="W172" s="101">
        <v>1.467781029864108E-05</v>
      </c>
      <c r="X172" s="101">
        <v>67.5</v>
      </c>
    </row>
    <row r="173" spans="1:24" s="101" customFormat="1" ht="12.75" hidden="1">
      <c r="A173" s="101">
        <v>2017</v>
      </c>
      <c r="B173" s="101">
        <v>139.5</v>
      </c>
      <c r="C173" s="101">
        <v>138.1999969482422</v>
      </c>
      <c r="D173" s="101">
        <v>9.035818099975586</v>
      </c>
      <c r="E173" s="101">
        <v>9.33970832824707</v>
      </c>
      <c r="F173" s="101">
        <v>33.06318641119379</v>
      </c>
      <c r="G173" s="101" t="s">
        <v>57</v>
      </c>
      <c r="H173" s="101">
        <v>15.15120574978549</v>
      </c>
      <c r="I173" s="101">
        <v>87.15120574978549</v>
      </c>
      <c r="J173" s="101" t="s">
        <v>60</v>
      </c>
      <c r="K173" s="101">
        <v>-0.2833622485711695</v>
      </c>
      <c r="L173" s="101">
        <v>0.003367633134821617</v>
      </c>
      <c r="M173" s="101">
        <v>0.06800723171840818</v>
      </c>
      <c r="N173" s="101">
        <v>-0.0005723515875065122</v>
      </c>
      <c r="O173" s="101">
        <v>-0.01123023285106353</v>
      </c>
      <c r="P173" s="101">
        <v>0.00038530668391439785</v>
      </c>
      <c r="Q173" s="101">
        <v>0.001447760481500819</v>
      </c>
      <c r="R173" s="101">
        <v>-4.5997719433719176E-05</v>
      </c>
      <c r="S173" s="101">
        <v>-0.00013458030127537135</v>
      </c>
      <c r="T173" s="101">
        <v>2.7439679071205872E-05</v>
      </c>
      <c r="U173" s="101">
        <v>3.437885201086856E-05</v>
      </c>
      <c r="V173" s="101">
        <v>-3.6304488026160308E-06</v>
      </c>
      <c r="W173" s="101">
        <v>-7.979549749123726E-06</v>
      </c>
      <c r="X173" s="101">
        <v>67.5</v>
      </c>
    </row>
    <row r="174" spans="1:24" s="101" customFormat="1" ht="12.75" hidden="1">
      <c r="A174" s="101">
        <v>2019</v>
      </c>
      <c r="B174" s="101">
        <v>140.25999450683594</v>
      </c>
      <c r="C174" s="101">
        <v>146.55999755859375</v>
      </c>
      <c r="D174" s="101">
        <v>9.050488471984863</v>
      </c>
      <c r="E174" s="101">
        <v>9.348737716674805</v>
      </c>
      <c r="F174" s="101">
        <v>27.68587228834869</v>
      </c>
      <c r="G174" s="101" t="s">
        <v>58</v>
      </c>
      <c r="H174" s="101">
        <v>0.10118932648057921</v>
      </c>
      <c r="I174" s="101">
        <v>72.86118383331652</v>
      </c>
      <c r="J174" s="101" t="s">
        <v>61</v>
      </c>
      <c r="K174" s="101">
        <v>0.34531764102327306</v>
      </c>
      <c r="L174" s="101">
        <v>0.6188560723254226</v>
      </c>
      <c r="M174" s="101">
        <v>0.08098135900526415</v>
      </c>
      <c r="N174" s="101">
        <v>-0.055304067947009</v>
      </c>
      <c r="O174" s="101">
        <v>0.013990842650646828</v>
      </c>
      <c r="P174" s="101">
        <v>0.017749126337853097</v>
      </c>
      <c r="Q174" s="101">
        <v>0.0016347929328831034</v>
      </c>
      <c r="R174" s="101">
        <v>-0.0008500231020333068</v>
      </c>
      <c r="S174" s="101">
        <v>0.0001931134297275441</v>
      </c>
      <c r="T174" s="101">
        <v>0.0002597768972615115</v>
      </c>
      <c r="U174" s="101">
        <v>3.3122898023633536E-05</v>
      </c>
      <c r="V174" s="101">
        <v>-3.1374344402824606E-05</v>
      </c>
      <c r="W174" s="101">
        <v>1.2319289791386258E-05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2020</v>
      </c>
      <c r="B176" s="101">
        <v>127.96</v>
      </c>
      <c r="C176" s="101">
        <v>137.96</v>
      </c>
      <c r="D176" s="101">
        <v>9.769460258235632</v>
      </c>
      <c r="E176" s="101">
        <v>9.908045351755277</v>
      </c>
      <c r="F176" s="101">
        <v>28.91226251851338</v>
      </c>
      <c r="G176" s="101" t="s">
        <v>59</v>
      </c>
      <c r="H176" s="101">
        <v>9.992629606124538</v>
      </c>
      <c r="I176" s="101">
        <v>70.45262960612453</v>
      </c>
      <c r="J176" s="101" t="s">
        <v>73</v>
      </c>
      <c r="K176" s="101">
        <v>0.44159400311660624</v>
      </c>
      <c r="M176" s="101" t="s">
        <v>68</v>
      </c>
      <c r="N176" s="101">
        <v>0.3697194094828357</v>
      </c>
      <c r="X176" s="101">
        <v>67.5</v>
      </c>
    </row>
    <row r="177" spans="1:24" s="101" customFormat="1" ht="12.75" hidden="1">
      <c r="A177" s="101">
        <v>2018</v>
      </c>
      <c r="B177" s="101">
        <v>140.10000610351562</v>
      </c>
      <c r="C177" s="101">
        <v>169.39999389648438</v>
      </c>
      <c r="D177" s="101">
        <v>8.994071960449219</v>
      </c>
      <c r="E177" s="101">
        <v>9.606721878051758</v>
      </c>
      <c r="F177" s="101">
        <v>28.3180654799211</v>
      </c>
      <c r="G177" s="101" t="s">
        <v>56</v>
      </c>
      <c r="H177" s="101">
        <v>2.391890619807981</v>
      </c>
      <c r="I177" s="101">
        <v>74.9918967233236</v>
      </c>
      <c r="J177" s="101" t="s">
        <v>62</v>
      </c>
      <c r="K177" s="101">
        <v>0.3540552950741108</v>
      </c>
      <c r="L177" s="101">
        <v>0.5449589259181702</v>
      </c>
      <c r="M177" s="101">
        <v>0.0838182593505935</v>
      </c>
      <c r="N177" s="101">
        <v>0.10853871699499883</v>
      </c>
      <c r="O177" s="101">
        <v>0.014219467921353144</v>
      </c>
      <c r="P177" s="101">
        <v>0.015633071435538923</v>
      </c>
      <c r="Q177" s="101">
        <v>0.0017309213810864249</v>
      </c>
      <c r="R177" s="101">
        <v>0.0016706693043392039</v>
      </c>
      <c r="S177" s="101">
        <v>0.00018652014430871997</v>
      </c>
      <c r="T177" s="101">
        <v>0.00023001265147730988</v>
      </c>
      <c r="U177" s="101">
        <v>3.784791926619328E-05</v>
      </c>
      <c r="V177" s="101">
        <v>6.19912124604354E-05</v>
      </c>
      <c r="W177" s="101">
        <v>1.1620438562454724E-05</v>
      </c>
      <c r="X177" s="101">
        <v>67.5</v>
      </c>
    </row>
    <row r="178" spans="1:24" s="101" customFormat="1" ht="12.75" hidden="1">
      <c r="A178" s="101">
        <v>2017</v>
      </c>
      <c r="B178" s="101">
        <v>138.0800018310547</v>
      </c>
      <c r="C178" s="101">
        <v>140.8800048828125</v>
      </c>
      <c r="D178" s="101">
        <v>9.123359680175781</v>
      </c>
      <c r="E178" s="101">
        <v>9.428617477416992</v>
      </c>
      <c r="F178" s="101">
        <v>33.86730909919827</v>
      </c>
      <c r="G178" s="101" t="s">
        <v>57</v>
      </c>
      <c r="H178" s="101">
        <v>17.828936457971125</v>
      </c>
      <c r="I178" s="101">
        <v>88.40893828902581</v>
      </c>
      <c r="J178" s="101" t="s">
        <v>60</v>
      </c>
      <c r="K178" s="101">
        <v>-0.3021212749147012</v>
      </c>
      <c r="L178" s="101">
        <v>0.0029662556931549515</v>
      </c>
      <c r="M178" s="101">
        <v>0.07102220179870593</v>
      </c>
      <c r="N178" s="101">
        <v>-0.0011227403600504878</v>
      </c>
      <c r="O178" s="101">
        <v>-0.012213118800630368</v>
      </c>
      <c r="P178" s="101">
        <v>0.000339353204688538</v>
      </c>
      <c r="Q178" s="101">
        <v>0.001441998820637954</v>
      </c>
      <c r="R178" s="101">
        <v>-9.024422033442559E-05</v>
      </c>
      <c r="S178" s="101">
        <v>-0.0001662845122782281</v>
      </c>
      <c r="T178" s="101">
        <v>2.4162738941464126E-05</v>
      </c>
      <c r="U178" s="101">
        <v>2.97540339543896E-05</v>
      </c>
      <c r="V178" s="101">
        <v>-7.1225778359463446E-06</v>
      </c>
      <c r="W178" s="101">
        <v>-1.0530074572582561E-05</v>
      </c>
      <c r="X178" s="101">
        <v>67.5</v>
      </c>
    </row>
    <row r="179" spans="1:24" s="101" customFormat="1" ht="12.75" hidden="1">
      <c r="A179" s="101">
        <v>2019</v>
      </c>
      <c r="B179" s="101">
        <v>149.55999755859375</v>
      </c>
      <c r="C179" s="101">
        <v>150.75999450683594</v>
      </c>
      <c r="D179" s="101">
        <v>8.981474876403809</v>
      </c>
      <c r="E179" s="101">
        <v>9.403141021728516</v>
      </c>
      <c r="F179" s="101">
        <v>30.012358142621064</v>
      </c>
      <c r="G179" s="101" t="s">
        <v>58</v>
      </c>
      <c r="H179" s="101">
        <v>-2.4381899877357682</v>
      </c>
      <c r="I179" s="101">
        <v>79.62180757085798</v>
      </c>
      <c r="J179" s="101" t="s">
        <v>61</v>
      </c>
      <c r="K179" s="101">
        <v>-0.18460196969136386</v>
      </c>
      <c r="L179" s="101">
        <v>0.5449508530730534</v>
      </c>
      <c r="M179" s="101">
        <v>-0.044512329215929035</v>
      </c>
      <c r="N179" s="101">
        <v>-0.10853290994442359</v>
      </c>
      <c r="O179" s="101">
        <v>-0.007282375788716218</v>
      </c>
      <c r="P179" s="101">
        <v>0.015629387765076743</v>
      </c>
      <c r="Q179" s="101">
        <v>-0.0009574592569821892</v>
      </c>
      <c r="R179" s="101">
        <v>-0.00166823017151635</v>
      </c>
      <c r="S179" s="101">
        <v>-8.449393593233496E-05</v>
      </c>
      <c r="T179" s="101">
        <v>0.0002287399875108615</v>
      </c>
      <c r="U179" s="101">
        <v>-2.339150393243914E-05</v>
      </c>
      <c r="V179" s="101">
        <v>-6.158067316362924E-05</v>
      </c>
      <c r="W179" s="101">
        <v>-4.914480835208845E-06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2020</v>
      </c>
      <c r="B181" s="101">
        <v>136.24</v>
      </c>
      <c r="C181" s="101">
        <v>154.84</v>
      </c>
      <c r="D181" s="101">
        <v>9.368129070884967</v>
      </c>
      <c r="E181" s="101">
        <v>9.581801263338525</v>
      </c>
      <c r="F181" s="101">
        <v>30.41934659819057</v>
      </c>
      <c r="G181" s="101" t="s">
        <v>59</v>
      </c>
      <c r="H181" s="101">
        <v>8.587459415977236</v>
      </c>
      <c r="I181" s="101">
        <v>77.32745941597724</v>
      </c>
      <c r="J181" s="101" t="s">
        <v>73</v>
      </c>
      <c r="K181" s="101">
        <v>0.5449206399650387</v>
      </c>
      <c r="M181" s="101" t="s">
        <v>68</v>
      </c>
      <c r="N181" s="101">
        <v>0.42012454091668433</v>
      </c>
      <c r="X181" s="101">
        <v>67.5</v>
      </c>
    </row>
    <row r="182" spans="1:24" s="101" customFormat="1" ht="12.75" hidden="1">
      <c r="A182" s="101">
        <v>2018</v>
      </c>
      <c r="B182" s="101">
        <v>155.10000610351562</v>
      </c>
      <c r="C182" s="101">
        <v>169.3000030517578</v>
      </c>
      <c r="D182" s="101">
        <v>8.99239730834961</v>
      </c>
      <c r="E182" s="101">
        <v>9.576831817626953</v>
      </c>
      <c r="F182" s="101">
        <v>34.05049717484998</v>
      </c>
      <c r="G182" s="101" t="s">
        <v>56</v>
      </c>
      <c r="H182" s="101">
        <v>2.646106984951345</v>
      </c>
      <c r="I182" s="101">
        <v>90.24611308846697</v>
      </c>
      <c r="J182" s="101" t="s">
        <v>62</v>
      </c>
      <c r="K182" s="101">
        <v>0.4868354975774318</v>
      </c>
      <c r="L182" s="101">
        <v>0.5275247699568613</v>
      </c>
      <c r="M182" s="101">
        <v>0.11525222551252948</v>
      </c>
      <c r="N182" s="101">
        <v>0.12540163675691926</v>
      </c>
      <c r="O182" s="101">
        <v>0.019552231061353512</v>
      </c>
      <c r="P182" s="101">
        <v>0.015132943271573896</v>
      </c>
      <c r="Q182" s="101">
        <v>0.0023800044956930814</v>
      </c>
      <c r="R182" s="101">
        <v>0.0019302274727399768</v>
      </c>
      <c r="S182" s="101">
        <v>0.000256481723563763</v>
      </c>
      <c r="T182" s="101">
        <v>0.0002226477520262557</v>
      </c>
      <c r="U182" s="101">
        <v>5.2033605333278E-05</v>
      </c>
      <c r="V182" s="101">
        <v>7.16221653007312E-05</v>
      </c>
      <c r="W182" s="101">
        <v>1.5983388767656355E-05</v>
      </c>
      <c r="X182" s="101">
        <v>67.5</v>
      </c>
    </row>
    <row r="183" spans="1:24" s="101" customFormat="1" ht="12.75" hidden="1">
      <c r="A183" s="101">
        <v>2017</v>
      </c>
      <c r="B183" s="101">
        <v>132.66000366210938</v>
      </c>
      <c r="C183" s="101">
        <v>141.4600067138672</v>
      </c>
      <c r="D183" s="101">
        <v>8.978890419006348</v>
      </c>
      <c r="E183" s="101">
        <v>9.318212509155273</v>
      </c>
      <c r="F183" s="101">
        <v>32.470160047479844</v>
      </c>
      <c r="G183" s="101" t="s">
        <v>57</v>
      </c>
      <c r="H183" s="101">
        <v>20.945952093679324</v>
      </c>
      <c r="I183" s="101">
        <v>86.1059557557887</v>
      </c>
      <c r="J183" s="101" t="s">
        <v>60</v>
      </c>
      <c r="K183" s="101">
        <v>-0.4757392086261558</v>
      </c>
      <c r="L183" s="101">
        <v>0.0028715170696547807</v>
      </c>
      <c r="M183" s="101">
        <v>0.11233990149755758</v>
      </c>
      <c r="N183" s="101">
        <v>-0.001297207830079771</v>
      </c>
      <c r="O183" s="101">
        <v>-0.01915030927264768</v>
      </c>
      <c r="P183" s="101">
        <v>0.00032852823998782564</v>
      </c>
      <c r="Q183" s="101">
        <v>0.0023050847363504097</v>
      </c>
      <c r="R183" s="101">
        <v>-0.00010427272191281549</v>
      </c>
      <c r="S183" s="101">
        <v>-0.0002541302776330656</v>
      </c>
      <c r="T183" s="101">
        <v>2.3392904927026548E-05</v>
      </c>
      <c r="U183" s="101">
        <v>4.920221942813817E-05</v>
      </c>
      <c r="V183" s="101">
        <v>-8.230949129752871E-06</v>
      </c>
      <c r="W183" s="101">
        <v>-1.590053165768096E-05</v>
      </c>
      <c r="X183" s="101">
        <v>67.5</v>
      </c>
    </row>
    <row r="184" spans="1:24" s="101" customFormat="1" ht="12.75" hidden="1">
      <c r="A184" s="101">
        <v>2019</v>
      </c>
      <c r="B184" s="101">
        <v>146.22000122070312</v>
      </c>
      <c r="C184" s="101">
        <v>155.82000732421875</v>
      </c>
      <c r="D184" s="101">
        <v>8.7769775390625</v>
      </c>
      <c r="E184" s="101">
        <v>9.09301471710205</v>
      </c>
      <c r="F184" s="101">
        <v>28.968100698234778</v>
      </c>
      <c r="G184" s="101" t="s">
        <v>58</v>
      </c>
      <c r="H184" s="101">
        <v>-0.08901453072499521</v>
      </c>
      <c r="I184" s="101">
        <v>78.63098668997813</v>
      </c>
      <c r="J184" s="101" t="s">
        <v>61</v>
      </c>
      <c r="K184" s="101">
        <v>-0.10334895779457356</v>
      </c>
      <c r="L184" s="101">
        <v>0.5275169545216135</v>
      </c>
      <c r="M184" s="101">
        <v>-0.02574533000584787</v>
      </c>
      <c r="N184" s="101">
        <v>-0.12539492714284697</v>
      </c>
      <c r="O184" s="101">
        <v>-0.0039440327380108504</v>
      </c>
      <c r="P184" s="101">
        <v>0.015129376763641131</v>
      </c>
      <c r="Q184" s="101">
        <v>-0.0005924573889856056</v>
      </c>
      <c r="R184" s="101">
        <v>-0.0019274089591949733</v>
      </c>
      <c r="S184" s="101">
        <v>-3.465077939065061E-05</v>
      </c>
      <c r="T184" s="101">
        <v>0.0002214154318953856</v>
      </c>
      <c r="U184" s="101">
        <v>-1.6930377648613735E-05</v>
      </c>
      <c r="V184" s="101">
        <v>-7.114763551087757E-05</v>
      </c>
      <c r="W184" s="101">
        <v>-1.62536442102344E-06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2020</v>
      </c>
      <c r="B186" s="101">
        <v>145.88</v>
      </c>
      <c r="C186" s="101">
        <v>151.48</v>
      </c>
      <c r="D186" s="101">
        <v>9.406616711923643</v>
      </c>
      <c r="E186" s="101">
        <v>9.682283003290854</v>
      </c>
      <c r="F186" s="101">
        <v>29.802341233533838</v>
      </c>
      <c r="G186" s="101" t="s">
        <v>59</v>
      </c>
      <c r="H186" s="101">
        <v>-2.9004282250842977</v>
      </c>
      <c r="I186" s="101">
        <v>75.4795717749157</v>
      </c>
      <c r="J186" s="101" t="s">
        <v>73</v>
      </c>
      <c r="K186" s="101">
        <v>0.45301770385347456</v>
      </c>
      <c r="M186" s="101" t="s">
        <v>68</v>
      </c>
      <c r="N186" s="101">
        <v>0.2567094722585863</v>
      </c>
      <c r="X186" s="101">
        <v>67.5</v>
      </c>
    </row>
    <row r="187" spans="1:24" s="101" customFormat="1" ht="12.75" hidden="1">
      <c r="A187" s="101">
        <v>2018</v>
      </c>
      <c r="B187" s="101">
        <v>167.0399932861328</v>
      </c>
      <c r="C187" s="101">
        <v>166.44000244140625</v>
      </c>
      <c r="D187" s="101">
        <v>8.820093154907227</v>
      </c>
      <c r="E187" s="101">
        <v>9.338661193847656</v>
      </c>
      <c r="F187" s="101">
        <v>35.53398254081598</v>
      </c>
      <c r="G187" s="101" t="s">
        <v>56</v>
      </c>
      <c r="H187" s="101">
        <v>-3.4742012445746724</v>
      </c>
      <c r="I187" s="101">
        <v>96.06579204155814</v>
      </c>
      <c r="J187" s="101" t="s">
        <v>62</v>
      </c>
      <c r="K187" s="101">
        <v>0.6162293422801591</v>
      </c>
      <c r="L187" s="101">
        <v>0.2247109980425762</v>
      </c>
      <c r="M187" s="101">
        <v>0.14588387633669458</v>
      </c>
      <c r="N187" s="101">
        <v>0.028956951481644164</v>
      </c>
      <c r="O187" s="101">
        <v>0.02474895735435302</v>
      </c>
      <c r="P187" s="101">
        <v>0.00644627343659832</v>
      </c>
      <c r="Q187" s="101">
        <v>0.003012490417946121</v>
      </c>
      <c r="R187" s="101">
        <v>0.00044569057028538255</v>
      </c>
      <c r="S187" s="101">
        <v>0.00032469124396591875</v>
      </c>
      <c r="T187" s="101">
        <v>9.483626901938156E-05</v>
      </c>
      <c r="U187" s="101">
        <v>6.58759758311892E-05</v>
      </c>
      <c r="V187" s="101">
        <v>1.6532071496053737E-05</v>
      </c>
      <c r="W187" s="101">
        <v>2.0243293696009386E-05</v>
      </c>
      <c r="X187" s="101">
        <v>67.5</v>
      </c>
    </row>
    <row r="188" spans="1:24" s="101" customFormat="1" ht="12.75" hidden="1">
      <c r="A188" s="101">
        <v>2017</v>
      </c>
      <c r="B188" s="101">
        <v>145.75999450683594</v>
      </c>
      <c r="C188" s="101">
        <v>147.05999755859375</v>
      </c>
      <c r="D188" s="101">
        <v>8.916389465332031</v>
      </c>
      <c r="E188" s="101">
        <v>9.37195873260498</v>
      </c>
      <c r="F188" s="101">
        <v>33.912508711529895</v>
      </c>
      <c r="G188" s="101" t="s">
        <v>57</v>
      </c>
      <c r="H188" s="101">
        <v>12.351061851392004</v>
      </c>
      <c r="I188" s="101">
        <v>90.61105635822794</v>
      </c>
      <c r="J188" s="101" t="s">
        <v>60</v>
      </c>
      <c r="K188" s="101">
        <v>-0.585865577649644</v>
      </c>
      <c r="L188" s="101">
        <v>0.0012227786417295828</v>
      </c>
      <c r="M188" s="101">
        <v>0.139200923912626</v>
      </c>
      <c r="N188" s="101">
        <v>-0.00029980830460842983</v>
      </c>
      <c r="O188" s="101">
        <v>-0.023445300368791375</v>
      </c>
      <c r="P188" s="101">
        <v>0.00013997790571223005</v>
      </c>
      <c r="Q188" s="101">
        <v>0.0028971587019945367</v>
      </c>
      <c r="R188" s="101">
        <v>-2.4103646246984938E-05</v>
      </c>
      <c r="S188" s="101">
        <v>-0.0002998593915240802</v>
      </c>
      <c r="T188" s="101">
        <v>9.97329998106652E-06</v>
      </c>
      <c r="U188" s="101">
        <v>6.458584261990792E-05</v>
      </c>
      <c r="V188" s="101">
        <v>-1.9064868021920747E-06</v>
      </c>
      <c r="W188" s="101">
        <v>-1.8425098084867526E-05</v>
      </c>
      <c r="X188" s="101">
        <v>67.5</v>
      </c>
    </row>
    <row r="189" spans="1:24" s="101" customFormat="1" ht="12.75" hidden="1">
      <c r="A189" s="101">
        <v>2019</v>
      </c>
      <c r="B189" s="101">
        <v>148.47999572753906</v>
      </c>
      <c r="C189" s="101">
        <v>141.67999267578125</v>
      </c>
      <c r="D189" s="101">
        <v>8.884931564331055</v>
      </c>
      <c r="E189" s="101">
        <v>9.209630966186523</v>
      </c>
      <c r="F189" s="101">
        <v>30.73219632700754</v>
      </c>
      <c r="G189" s="101" t="s">
        <v>58</v>
      </c>
      <c r="H189" s="101">
        <v>1.4337016328127135</v>
      </c>
      <c r="I189" s="101">
        <v>82.41369736035178</v>
      </c>
      <c r="J189" s="101" t="s">
        <v>61</v>
      </c>
      <c r="K189" s="101">
        <v>0.19105006467490798</v>
      </c>
      <c r="L189" s="101">
        <v>0.22470767110555886</v>
      </c>
      <c r="M189" s="101">
        <v>0.043648690208198705</v>
      </c>
      <c r="N189" s="101">
        <v>-0.028955399394426973</v>
      </c>
      <c r="O189" s="101">
        <v>0.007926460795634803</v>
      </c>
      <c r="P189" s="101">
        <v>0.0064447534790172956</v>
      </c>
      <c r="Q189" s="101">
        <v>0.0008255725126689507</v>
      </c>
      <c r="R189" s="101">
        <v>-0.00044503831147319183</v>
      </c>
      <c r="S189" s="101">
        <v>0.0001245341287476816</v>
      </c>
      <c r="T189" s="101">
        <v>9.43103982019171E-05</v>
      </c>
      <c r="U189" s="101">
        <v>1.2973554824638768E-05</v>
      </c>
      <c r="V189" s="101">
        <v>-1.642177505703022E-05</v>
      </c>
      <c r="W189" s="101">
        <v>8.384909076782191E-06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27.68587228834869</v>
      </c>
      <c r="G190" s="102"/>
      <c r="H190" s="102"/>
      <c r="I190" s="115"/>
      <c r="J190" s="115" t="s">
        <v>158</v>
      </c>
      <c r="K190" s="102">
        <f>AVERAGE(K188,K183,K178,K173,K168,K163)</f>
        <v>-0.511462181810894</v>
      </c>
      <c r="L190" s="102">
        <f>AVERAGE(L188,L183,L178,L173,L168,L163)</f>
        <v>0.002314596635139539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35.53398254081598</v>
      </c>
      <c r="G191" s="102"/>
      <c r="H191" s="102"/>
      <c r="I191" s="115"/>
      <c r="J191" s="115" t="s">
        <v>159</v>
      </c>
      <c r="K191" s="102">
        <f>AVERAGE(K189,K184,K179,K174,K169,K164)</f>
        <v>0.004521682650239778</v>
      </c>
      <c r="L191" s="102">
        <f>AVERAGE(L189,L184,L179,L174,L169,L164)</f>
        <v>0.4252371980888226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0.3196638636318087</v>
      </c>
      <c r="L192" s="102">
        <f>ABS(L190/$H$33)</f>
        <v>0.006429435097609831</v>
      </c>
      <c r="M192" s="115" t="s">
        <v>111</v>
      </c>
      <c r="N192" s="102">
        <f>K192+L192+L193+K193</f>
        <v>0.5944356854043872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0.002569137869454419</v>
      </c>
      <c r="L193" s="102">
        <f>ABS(L191/$H$34)</f>
        <v>0.2657732488055141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2020</v>
      </c>
      <c r="B196" s="101">
        <v>150.46</v>
      </c>
      <c r="C196" s="101">
        <v>151.66</v>
      </c>
      <c r="D196" s="101">
        <v>9.395570467151577</v>
      </c>
      <c r="E196" s="101">
        <v>9.780533033000957</v>
      </c>
      <c r="F196" s="101">
        <v>36.11156505160894</v>
      </c>
      <c r="G196" s="101" t="s">
        <v>59</v>
      </c>
      <c r="H196" s="101">
        <v>8.623899708702965</v>
      </c>
      <c r="I196" s="101">
        <v>91.58389970870297</v>
      </c>
      <c r="J196" s="101" t="s">
        <v>73</v>
      </c>
      <c r="K196" s="101">
        <v>0.5920804531841629</v>
      </c>
      <c r="M196" s="101" t="s">
        <v>68</v>
      </c>
      <c r="N196" s="101">
        <v>0.33466812865792034</v>
      </c>
      <c r="X196" s="101">
        <v>67.5</v>
      </c>
    </row>
    <row r="197" spans="1:24" s="101" customFormat="1" ht="12.75" hidden="1">
      <c r="A197" s="101">
        <v>2017</v>
      </c>
      <c r="B197" s="101">
        <v>126.54000091552734</v>
      </c>
      <c r="C197" s="101">
        <v>141.63999938964844</v>
      </c>
      <c r="D197" s="101">
        <v>9.166853904724121</v>
      </c>
      <c r="E197" s="101">
        <v>9.431863784790039</v>
      </c>
      <c r="F197" s="101">
        <v>28.450838368709288</v>
      </c>
      <c r="G197" s="101" t="s">
        <v>56</v>
      </c>
      <c r="H197" s="101">
        <v>14.841303078910514</v>
      </c>
      <c r="I197" s="101">
        <v>73.88130399443786</v>
      </c>
      <c r="J197" s="101" t="s">
        <v>62</v>
      </c>
      <c r="K197" s="101">
        <v>0.7129769916993786</v>
      </c>
      <c r="L197" s="101">
        <v>0.2186555435425623</v>
      </c>
      <c r="M197" s="101">
        <v>0.16878715553545193</v>
      </c>
      <c r="N197" s="101">
        <v>0.08106642280794944</v>
      </c>
      <c r="O197" s="101">
        <v>0.02863453331382275</v>
      </c>
      <c r="P197" s="101">
        <v>0.006272674512163137</v>
      </c>
      <c r="Q197" s="101">
        <v>0.0034854970347573725</v>
      </c>
      <c r="R197" s="101">
        <v>0.001247870718197161</v>
      </c>
      <c r="S197" s="101">
        <v>0.000375698184118124</v>
      </c>
      <c r="T197" s="101">
        <v>9.229878695553816E-05</v>
      </c>
      <c r="U197" s="101">
        <v>7.623910518614122E-05</v>
      </c>
      <c r="V197" s="101">
        <v>4.631524786835479E-05</v>
      </c>
      <c r="W197" s="101">
        <v>2.342452127231135E-05</v>
      </c>
      <c r="X197" s="101">
        <v>67.5</v>
      </c>
    </row>
    <row r="198" spans="1:24" s="101" customFormat="1" ht="12.75" hidden="1">
      <c r="A198" s="101">
        <v>2019</v>
      </c>
      <c r="B198" s="101">
        <v>152.16000366210938</v>
      </c>
      <c r="C198" s="101">
        <v>147.66000366210938</v>
      </c>
      <c r="D198" s="101">
        <v>9.104936599731445</v>
      </c>
      <c r="E198" s="101">
        <v>9.463289260864258</v>
      </c>
      <c r="F198" s="101">
        <v>30.878585784403853</v>
      </c>
      <c r="G198" s="101" t="s">
        <v>57</v>
      </c>
      <c r="H198" s="101">
        <v>-3.8421273519268198</v>
      </c>
      <c r="I198" s="101">
        <v>80.81787631018256</v>
      </c>
      <c r="J198" s="101" t="s">
        <v>60</v>
      </c>
      <c r="K198" s="101">
        <v>0.47741341511576413</v>
      </c>
      <c r="L198" s="101">
        <v>-0.0011885680103341089</v>
      </c>
      <c r="M198" s="101">
        <v>-0.11443844215648254</v>
      </c>
      <c r="N198" s="101">
        <v>-0.0008379938245994563</v>
      </c>
      <c r="O198" s="101">
        <v>0.018943285798713703</v>
      </c>
      <c r="P198" s="101">
        <v>-0.00013612719904780446</v>
      </c>
      <c r="Q198" s="101">
        <v>-0.002429554528725011</v>
      </c>
      <c r="R198" s="101">
        <v>-6.736398819089145E-05</v>
      </c>
      <c r="S198" s="101">
        <v>0.0002289483606538675</v>
      </c>
      <c r="T198" s="101">
        <v>-9.705426756365117E-06</v>
      </c>
      <c r="U198" s="101">
        <v>-5.730492458074557E-05</v>
      </c>
      <c r="V198" s="101">
        <v>-5.311961996733135E-06</v>
      </c>
      <c r="W198" s="101">
        <v>1.3649844007488682E-05</v>
      </c>
      <c r="X198" s="101">
        <v>67.5</v>
      </c>
    </row>
    <row r="199" spans="1:24" s="101" customFormat="1" ht="12.75" hidden="1">
      <c r="A199" s="101">
        <v>2018</v>
      </c>
      <c r="B199" s="101">
        <v>146.74000549316406</v>
      </c>
      <c r="C199" s="101">
        <v>165.63999938964844</v>
      </c>
      <c r="D199" s="101">
        <v>9.307037353515625</v>
      </c>
      <c r="E199" s="101">
        <v>9.618729591369629</v>
      </c>
      <c r="F199" s="101">
        <v>31.393056323266283</v>
      </c>
      <c r="G199" s="101" t="s">
        <v>58</v>
      </c>
      <c r="H199" s="101">
        <v>1.1219159723278551</v>
      </c>
      <c r="I199" s="101">
        <v>80.36192146549192</v>
      </c>
      <c r="J199" s="101" t="s">
        <v>61</v>
      </c>
      <c r="K199" s="101">
        <v>-0.5295400095934195</v>
      </c>
      <c r="L199" s="101">
        <v>-0.21865231310914177</v>
      </c>
      <c r="M199" s="101">
        <v>-0.12406831517573792</v>
      </c>
      <c r="N199" s="101">
        <v>-0.08106209146837477</v>
      </c>
      <c r="O199" s="101">
        <v>-0.021472969548916067</v>
      </c>
      <c r="P199" s="101">
        <v>-0.006271197247832383</v>
      </c>
      <c r="Q199" s="101">
        <v>-0.0024991907432715546</v>
      </c>
      <c r="R199" s="101">
        <v>-0.0012460511315467418</v>
      </c>
      <c r="S199" s="101">
        <v>-0.00029787879028820164</v>
      </c>
      <c r="T199" s="101">
        <v>-9.178709476250272E-05</v>
      </c>
      <c r="U199" s="101">
        <v>-5.02846574849483E-05</v>
      </c>
      <c r="V199" s="101">
        <v>-4.6009621220483935E-05</v>
      </c>
      <c r="W199" s="101">
        <v>-1.90365426327417E-05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2020</v>
      </c>
      <c r="B201" s="101">
        <v>131.72</v>
      </c>
      <c r="C201" s="101">
        <v>146.22</v>
      </c>
      <c r="D201" s="101">
        <v>9.78530312820982</v>
      </c>
      <c r="E201" s="101">
        <v>9.857802598930274</v>
      </c>
      <c r="F201" s="101">
        <v>33.465856351291336</v>
      </c>
      <c r="G201" s="101" t="s">
        <v>59</v>
      </c>
      <c r="H201" s="101">
        <v>17.209533540699</v>
      </c>
      <c r="I201" s="101">
        <v>81.429533540699</v>
      </c>
      <c r="J201" s="101" t="s">
        <v>73</v>
      </c>
      <c r="K201" s="101">
        <v>0.3224583045884735</v>
      </c>
      <c r="M201" s="101" t="s">
        <v>68</v>
      </c>
      <c r="N201" s="101">
        <v>0.21776097506082084</v>
      </c>
      <c r="X201" s="101">
        <v>67.5</v>
      </c>
    </row>
    <row r="202" spans="1:24" s="101" customFormat="1" ht="12.75" hidden="1">
      <c r="A202" s="101">
        <v>2017</v>
      </c>
      <c r="B202" s="101">
        <v>132.0399932861328</v>
      </c>
      <c r="C202" s="101">
        <v>147.5399932861328</v>
      </c>
      <c r="D202" s="101">
        <v>9.198802947998047</v>
      </c>
      <c r="E202" s="101">
        <v>9.46801471710205</v>
      </c>
      <c r="F202" s="101">
        <v>28.622387595176985</v>
      </c>
      <c r="G202" s="101" t="s">
        <v>56</v>
      </c>
      <c r="H202" s="101">
        <v>9.545754304842276</v>
      </c>
      <c r="I202" s="101">
        <v>74.08574759097509</v>
      </c>
      <c r="J202" s="101" t="s">
        <v>62</v>
      </c>
      <c r="K202" s="101">
        <v>0.4779716605638626</v>
      </c>
      <c r="L202" s="101">
        <v>0.2466094115439181</v>
      </c>
      <c r="M202" s="101">
        <v>0.11315267453350068</v>
      </c>
      <c r="N202" s="101">
        <v>0.1412546003677672</v>
      </c>
      <c r="O202" s="101">
        <v>0.019196033456607517</v>
      </c>
      <c r="P202" s="101">
        <v>0.00707430289366663</v>
      </c>
      <c r="Q202" s="101">
        <v>0.002336645188378445</v>
      </c>
      <c r="R202" s="101">
        <v>0.0021742877498390407</v>
      </c>
      <c r="S202" s="101">
        <v>0.00025187014506419813</v>
      </c>
      <c r="T202" s="101">
        <v>0.00010409020830915904</v>
      </c>
      <c r="U202" s="101">
        <v>5.112979783832614E-05</v>
      </c>
      <c r="V202" s="101">
        <v>8.069104075824364E-05</v>
      </c>
      <c r="W202" s="101">
        <v>1.5704203787955692E-05</v>
      </c>
      <c r="X202" s="101">
        <v>67.5</v>
      </c>
    </row>
    <row r="203" spans="1:24" s="101" customFormat="1" ht="12.75" hidden="1">
      <c r="A203" s="101">
        <v>2019</v>
      </c>
      <c r="B203" s="101">
        <v>135.9600067138672</v>
      </c>
      <c r="C203" s="101">
        <v>146.16000366210938</v>
      </c>
      <c r="D203" s="101">
        <v>9.118144989013672</v>
      </c>
      <c r="E203" s="101">
        <v>9.240978240966797</v>
      </c>
      <c r="F203" s="101">
        <v>28.957895412960095</v>
      </c>
      <c r="G203" s="101" t="s">
        <v>57</v>
      </c>
      <c r="H203" s="101">
        <v>7.169648668200864</v>
      </c>
      <c r="I203" s="101">
        <v>75.62965538206805</v>
      </c>
      <c r="J203" s="101" t="s">
        <v>60</v>
      </c>
      <c r="K203" s="101">
        <v>0.38505655550727924</v>
      </c>
      <c r="L203" s="101">
        <v>0.0013434530869046964</v>
      </c>
      <c r="M203" s="101">
        <v>-0.09191247978946337</v>
      </c>
      <c r="N203" s="101">
        <v>-0.0014606765789250567</v>
      </c>
      <c r="O203" s="101">
        <v>0.015340884155840258</v>
      </c>
      <c r="P203" s="101">
        <v>0.00015353792227563578</v>
      </c>
      <c r="Q203" s="101">
        <v>-0.0019330713458391854</v>
      </c>
      <c r="R203" s="101">
        <v>-0.0001174093104391194</v>
      </c>
      <c r="S203" s="101">
        <v>0.0001906173792885074</v>
      </c>
      <c r="T203" s="101">
        <v>1.092070148648594E-05</v>
      </c>
      <c r="U203" s="101">
        <v>-4.443968160425952E-05</v>
      </c>
      <c r="V203" s="101">
        <v>-9.260443605865072E-06</v>
      </c>
      <c r="W203" s="101">
        <v>1.1542913588838379E-05</v>
      </c>
      <c r="X203" s="101">
        <v>67.5</v>
      </c>
    </row>
    <row r="204" spans="1:24" s="101" customFormat="1" ht="12.75" hidden="1">
      <c r="A204" s="101">
        <v>2018</v>
      </c>
      <c r="B204" s="101">
        <v>143.27999877929688</v>
      </c>
      <c r="C204" s="101">
        <v>169.27999877929688</v>
      </c>
      <c r="D204" s="101">
        <v>9.054511070251465</v>
      </c>
      <c r="E204" s="101">
        <v>9.436741828918457</v>
      </c>
      <c r="F204" s="101">
        <v>29.648835711334968</v>
      </c>
      <c r="G204" s="101" t="s">
        <v>58</v>
      </c>
      <c r="H204" s="101">
        <v>2.2223595631621578</v>
      </c>
      <c r="I204" s="101">
        <v>78.00235834245903</v>
      </c>
      <c r="J204" s="101" t="s">
        <v>61</v>
      </c>
      <c r="K204" s="101">
        <v>-0.2831754886338962</v>
      </c>
      <c r="L204" s="101">
        <v>0.2466057521548126</v>
      </c>
      <c r="M204" s="101">
        <v>-0.06599715003722373</v>
      </c>
      <c r="N204" s="101">
        <v>-0.14124704793017587</v>
      </c>
      <c r="O204" s="101">
        <v>-0.011538846293468187</v>
      </c>
      <c r="P204" s="101">
        <v>0.007072636533695431</v>
      </c>
      <c r="Q204" s="101">
        <v>-0.0013126865232292203</v>
      </c>
      <c r="R204" s="101">
        <v>-0.0021711154444023304</v>
      </c>
      <c r="S204" s="101">
        <v>-0.00016463166368545736</v>
      </c>
      <c r="T204" s="101">
        <v>0.00010351574636202545</v>
      </c>
      <c r="U204" s="101">
        <v>-2.5285785056037677E-05</v>
      </c>
      <c r="V204" s="101">
        <v>-8.01578956988713E-05</v>
      </c>
      <c r="W204" s="101">
        <v>-1.0648153008585679E-05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2020</v>
      </c>
      <c r="B206" s="101">
        <v>128.06</v>
      </c>
      <c r="C206" s="101">
        <v>131.16</v>
      </c>
      <c r="D206" s="101">
        <v>9.752003723784153</v>
      </c>
      <c r="E206" s="101">
        <v>9.884514276859482</v>
      </c>
      <c r="F206" s="101">
        <v>32.06570230794493</v>
      </c>
      <c r="G206" s="101" t="s">
        <v>59</v>
      </c>
      <c r="H206" s="101">
        <v>17.7170448726678</v>
      </c>
      <c r="I206" s="101">
        <v>78.2770448726678</v>
      </c>
      <c r="J206" s="101" t="s">
        <v>73</v>
      </c>
      <c r="K206" s="101">
        <v>0.680575758022212</v>
      </c>
      <c r="M206" s="101" t="s">
        <v>68</v>
      </c>
      <c r="N206" s="101">
        <v>0.4345212681994591</v>
      </c>
      <c r="X206" s="101">
        <v>67.5</v>
      </c>
    </row>
    <row r="207" spans="1:24" s="101" customFormat="1" ht="12.75" hidden="1">
      <c r="A207" s="101">
        <v>2017</v>
      </c>
      <c r="B207" s="101">
        <v>139.5</v>
      </c>
      <c r="C207" s="101">
        <v>138.1999969482422</v>
      </c>
      <c r="D207" s="101">
        <v>9.035818099975586</v>
      </c>
      <c r="E207" s="101">
        <v>9.33970832824707</v>
      </c>
      <c r="F207" s="101">
        <v>26.891951675645828</v>
      </c>
      <c r="G207" s="101" t="s">
        <v>56</v>
      </c>
      <c r="H207" s="101">
        <v>-1.1155430589704878</v>
      </c>
      <c r="I207" s="101">
        <v>70.88445694102951</v>
      </c>
      <c r="J207" s="101" t="s">
        <v>62</v>
      </c>
      <c r="K207" s="101">
        <v>0.681874409740593</v>
      </c>
      <c r="L207" s="101">
        <v>0.431079284582594</v>
      </c>
      <c r="M207" s="101">
        <v>0.1614241834931426</v>
      </c>
      <c r="N207" s="101">
        <v>0.05311415059526283</v>
      </c>
      <c r="O207" s="101">
        <v>0.02738512442117345</v>
      </c>
      <c r="P207" s="101">
        <v>0.01236623992261302</v>
      </c>
      <c r="Q207" s="101">
        <v>0.0033333867491734553</v>
      </c>
      <c r="R207" s="101">
        <v>0.0008175622488868098</v>
      </c>
      <c r="S207" s="101">
        <v>0.00035930056887142187</v>
      </c>
      <c r="T207" s="101">
        <v>0.00018197745329866517</v>
      </c>
      <c r="U207" s="101">
        <v>7.291696089229774E-05</v>
      </c>
      <c r="V207" s="101">
        <v>3.034389010138627E-05</v>
      </c>
      <c r="W207" s="101">
        <v>2.240626189231353E-05</v>
      </c>
      <c r="X207" s="101">
        <v>67.5</v>
      </c>
    </row>
    <row r="208" spans="1:24" s="101" customFormat="1" ht="12.75" hidden="1">
      <c r="A208" s="101">
        <v>2019</v>
      </c>
      <c r="B208" s="101">
        <v>140.25999450683594</v>
      </c>
      <c r="C208" s="101">
        <v>146.55999755859375</v>
      </c>
      <c r="D208" s="101">
        <v>9.050488471984863</v>
      </c>
      <c r="E208" s="101">
        <v>9.348737716674805</v>
      </c>
      <c r="F208" s="101">
        <v>27.68587228834869</v>
      </c>
      <c r="G208" s="101" t="s">
        <v>57</v>
      </c>
      <c r="H208" s="101">
        <v>0.10118932648057921</v>
      </c>
      <c r="I208" s="101">
        <v>72.86118383331652</v>
      </c>
      <c r="J208" s="101" t="s">
        <v>60</v>
      </c>
      <c r="K208" s="101">
        <v>0.6772390864519893</v>
      </c>
      <c r="L208" s="101">
        <v>0.0023461927416177242</v>
      </c>
      <c r="M208" s="101">
        <v>-0.16053011334591485</v>
      </c>
      <c r="N208" s="101">
        <v>-0.0005491468569286277</v>
      </c>
      <c r="O208" s="101">
        <v>0.02716300331362587</v>
      </c>
      <c r="P208" s="101">
        <v>0.0002682838788611484</v>
      </c>
      <c r="Q208" s="101">
        <v>-0.003322973403307664</v>
      </c>
      <c r="R208" s="101">
        <v>-4.412302460798152E-05</v>
      </c>
      <c r="S208" s="101">
        <v>0.0003524929414804315</v>
      </c>
      <c r="T208" s="101">
        <v>1.9094897407139214E-05</v>
      </c>
      <c r="U208" s="101">
        <v>-7.291696024026307E-05</v>
      </c>
      <c r="V208" s="101">
        <v>-3.474768548054426E-06</v>
      </c>
      <c r="W208" s="101">
        <v>2.1826346481067277E-05</v>
      </c>
      <c r="X208" s="101">
        <v>67.5</v>
      </c>
    </row>
    <row r="209" spans="1:24" s="101" customFormat="1" ht="12.75" hidden="1">
      <c r="A209" s="101">
        <v>2018</v>
      </c>
      <c r="B209" s="101">
        <v>157</v>
      </c>
      <c r="C209" s="101">
        <v>167.6999969482422</v>
      </c>
      <c r="D209" s="101">
        <v>8.896095275878906</v>
      </c>
      <c r="E209" s="101">
        <v>9.270147323608398</v>
      </c>
      <c r="F209" s="101">
        <v>32.24368220037007</v>
      </c>
      <c r="G209" s="101" t="s">
        <v>58</v>
      </c>
      <c r="H209" s="101">
        <v>-3.1106188824632994</v>
      </c>
      <c r="I209" s="101">
        <v>86.3893811175367</v>
      </c>
      <c r="J209" s="101" t="s">
        <v>61</v>
      </c>
      <c r="K209" s="101">
        <v>-0.07937210114868502</v>
      </c>
      <c r="L209" s="101">
        <v>0.4310728998392966</v>
      </c>
      <c r="M209" s="101">
        <v>-0.016966134668082326</v>
      </c>
      <c r="N209" s="101">
        <v>-0.05311131170650735</v>
      </c>
      <c r="O209" s="101">
        <v>-0.0034808462400830777</v>
      </c>
      <c r="P209" s="101">
        <v>0.01236332938912376</v>
      </c>
      <c r="Q209" s="101">
        <v>-0.0002632773831438194</v>
      </c>
      <c r="R209" s="101">
        <v>-0.000816370742680249</v>
      </c>
      <c r="S209" s="101">
        <v>-6.961052361389358E-05</v>
      </c>
      <c r="T209" s="101">
        <v>0.00018097286648025083</v>
      </c>
      <c r="U209" s="101">
        <v>9.751347236156773E-09</v>
      </c>
      <c r="V209" s="101">
        <v>-3.0144280552410925E-05</v>
      </c>
      <c r="W209" s="101">
        <v>-5.0646985374594155E-06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2020</v>
      </c>
      <c r="B211" s="101">
        <v>127.96</v>
      </c>
      <c r="C211" s="101">
        <v>137.96</v>
      </c>
      <c r="D211" s="101">
        <v>9.769460258235632</v>
      </c>
      <c r="E211" s="101">
        <v>9.908045351755277</v>
      </c>
      <c r="F211" s="101">
        <v>33.0057725348704</v>
      </c>
      <c r="G211" s="101" t="s">
        <v>59</v>
      </c>
      <c r="H211" s="101">
        <v>19.967585553854036</v>
      </c>
      <c r="I211" s="101">
        <v>80.42758555385403</v>
      </c>
      <c r="J211" s="101" t="s">
        <v>73</v>
      </c>
      <c r="K211" s="101">
        <v>0.8468612329792042</v>
      </c>
      <c r="M211" s="101" t="s">
        <v>68</v>
      </c>
      <c r="N211" s="101">
        <v>0.4616586441466104</v>
      </c>
      <c r="X211" s="101">
        <v>67.5</v>
      </c>
    </row>
    <row r="212" spans="1:24" s="101" customFormat="1" ht="12.75" hidden="1">
      <c r="A212" s="101">
        <v>2017</v>
      </c>
      <c r="B212" s="101">
        <v>138.0800018310547</v>
      </c>
      <c r="C212" s="101">
        <v>140.8800048828125</v>
      </c>
      <c r="D212" s="101">
        <v>9.123359680175781</v>
      </c>
      <c r="E212" s="101">
        <v>9.428617477416992</v>
      </c>
      <c r="F212" s="101">
        <v>28.12839835866767</v>
      </c>
      <c r="G212" s="101" t="s">
        <v>56</v>
      </c>
      <c r="H212" s="101">
        <v>2.84779331430731</v>
      </c>
      <c r="I212" s="101">
        <v>73.427795145362</v>
      </c>
      <c r="J212" s="101" t="s">
        <v>62</v>
      </c>
      <c r="K212" s="101">
        <v>0.8767657364458632</v>
      </c>
      <c r="L212" s="101">
        <v>0.14932540841491002</v>
      </c>
      <c r="M212" s="101">
        <v>0.20756219766118986</v>
      </c>
      <c r="N212" s="101">
        <v>0.10716039378325817</v>
      </c>
      <c r="O212" s="101">
        <v>0.03521237607907663</v>
      </c>
      <c r="P212" s="101">
        <v>0.0042835877579307235</v>
      </c>
      <c r="Q212" s="101">
        <v>0.0042861107398809856</v>
      </c>
      <c r="R212" s="101">
        <v>0.0016494842376966277</v>
      </c>
      <c r="S212" s="101">
        <v>0.0004619989444702149</v>
      </c>
      <c r="T212" s="101">
        <v>6.304785480923487E-05</v>
      </c>
      <c r="U212" s="101">
        <v>9.374796469161054E-05</v>
      </c>
      <c r="V212" s="101">
        <v>6.12227597975697E-05</v>
      </c>
      <c r="W212" s="101">
        <v>2.8810395033473815E-05</v>
      </c>
      <c r="X212" s="101">
        <v>67.5</v>
      </c>
    </row>
    <row r="213" spans="1:24" s="101" customFormat="1" ht="12.75" hidden="1">
      <c r="A213" s="101">
        <v>2019</v>
      </c>
      <c r="B213" s="101">
        <v>149.55999755859375</v>
      </c>
      <c r="C213" s="101">
        <v>150.75999450683594</v>
      </c>
      <c r="D213" s="101">
        <v>8.981474876403809</v>
      </c>
      <c r="E213" s="101">
        <v>9.403141021728516</v>
      </c>
      <c r="F213" s="101">
        <v>30.012358142621064</v>
      </c>
      <c r="G213" s="101" t="s">
        <v>57</v>
      </c>
      <c r="H213" s="101">
        <v>-2.4381899877357682</v>
      </c>
      <c r="I213" s="101">
        <v>79.62180757085798</v>
      </c>
      <c r="J213" s="101" t="s">
        <v>60</v>
      </c>
      <c r="K213" s="101">
        <v>0.8623949507045768</v>
      </c>
      <c r="L213" s="101">
        <v>0.0008137071187838669</v>
      </c>
      <c r="M213" s="101">
        <v>-0.20372137228290885</v>
      </c>
      <c r="N213" s="101">
        <v>-0.0011079398493328138</v>
      </c>
      <c r="O213" s="101">
        <v>0.034701669781141496</v>
      </c>
      <c r="P213" s="101">
        <v>9.286458495196893E-05</v>
      </c>
      <c r="Q213" s="101">
        <v>-0.004183824074542547</v>
      </c>
      <c r="R213" s="101">
        <v>-8.905013757606883E-05</v>
      </c>
      <c r="S213" s="101">
        <v>0.00045955228667108634</v>
      </c>
      <c r="T213" s="101">
        <v>6.598144198774214E-06</v>
      </c>
      <c r="U213" s="101">
        <v>-8.961287446573354E-05</v>
      </c>
      <c r="V213" s="101">
        <v>-7.018157472725631E-06</v>
      </c>
      <c r="W213" s="101">
        <v>2.874001392553421E-05</v>
      </c>
      <c r="X213" s="101">
        <v>67.5</v>
      </c>
    </row>
    <row r="214" spans="1:24" s="101" customFormat="1" ht="12.75" hidden="1">
      <c r="A214" s="101">
        <v>2018</v>
      </c>
      <c r="B214" s="101">
        <v>140.10000610351562</v>
      </c>
      <c r="C214" s="101">
        <v>169.39999389648438</v>
      </c>
      <c r="D214" s="101">
        <v>8.994071960449219</v>
      </c>
      <c r="E214" s="101">
        <v>9.606721878051758</v>
      </c>
      <c r="F214" s="101">
        <v>30.075289447729105</v>
      </c>
      <c r="G214" s="101" t="s">
        <v>58</v>
      </c>
      <c r="H214" s="101">
        <v>7.045370865732394</v>
      </c>
      <c r="I214" s="101">
        <v>79.64537696924802</v>
      </c>
      <c r="J214" s="101" t="s">
        <v>61</v>
      </c>
      <c r="K214" s="101">
        <v>0.15809207951288184</v>
      </c>
      <c r="L214" s="101">
        <v>0.14932319136358063</v>
      </c>
      <c r="M214" s="101">
        <v>0.03974504211988344</v>
      </c>
      <c r="N214" s="101">
        <v>-0.10715466609099772</v>
      </c>
      <c r="O214" s="101">
        <v>0.00597541157870649</v>
      </c>
      <c r="P214" s="101">
        <v>0.004282581026525436</v>
      </c>
      <c r="Q214" s="101">
        <v>0.0009307853607579637</v>
      </c>
      <c r="R214" s="101">
        <v>-0.0016470787241074144</v>
      </c>
      <c r="S214" s="101">
        <v>4.7483897343925016E-05</v>
      </c>
      <c r="T214" s="101">
        <v>6.270164662254527E-05</v>
      </c>
      <c r="U214" s="101">
        <v>2.7535678924045757E-05</v>
      </c>
      <c r="V214" s="101">
        <v>-6.0819172823369956E-05</v>
      </c>
      <c r="W214" s="101">
        <v>2.0125758482383475E-06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2020</v>
      </c>
      <c r="B216" s="101">
        <v>136.24</v>
      </c>
      <c r="C216" s="101">
        <v>154.84</v>
      </c>
      <c r="D216" s="101">
        <v>9.368129070884967</v>
      </c>
      <c r="E216" s="101">
        <v>9.581801263338525</v>
      </c>
      <c r="F216" s="101">
        <v>33.8900744720342</v>
      </c>
      <c r="G216" s="101" t="s">
        <v>59</v>
      </c>
      <c r="H216" s="101">
        <v>17.41021857493</v>
      </c>
      <c r="I216" s="101">
        <v>86.15021857493001</v>
      </c>
      <c r="J216" s="101" t="s">
        <v>73</v>
      </c>
      <c r="K216" s="101">
        <v>0.7495037061265937</v>
      </c>
      <c r="M216" s="101" t="s">
        <v>68</v>
      </c>
      <c r="N216" s="101">
        <v>0.4081219045997285</v>
      </c>
      <c r="X216" s="101">
        <v>67.5</v>
      </c>
    </row>
    <row r="217" spans="1:24" s="101" customFormat="1" ht="12.75" hidden="1">
      <c r="A217" s="101">
        <v>2017</v>
      </c>
      <c r="B217" s="101">
        <v>132.66000366210938</v>
      </c>
      <c r="C217" s="101">
        <v>141.4600067138672</v>
      </c>
      <c r="D217" s="101">
        <v>8.978890419006348</v>
      </c>
      <c r="E217" s="101">
        <v>9.318212509155273</v>
      </c>
      <c r="F217" s="101">
        <v>29.674159908907537</v>
      </c>
      <c r="G217" s="101" t="s">
        <v>56</v>
      </c>
      <c r="H217" s="101">
        <v>13.531382412684735</v>
      </c>
      <c r="I217" s="101">
        <v>78.69138607479411</v>
      </c>
      <c r="J217" s="101" t="s">
        <v>62</v>
      </c>
      <c r="K217" s="101">
        <v>0.831255506573921</v>
      </c>
      <c r="L217" s="101">
        <v>0.0575253016012478</v>
      </c>
      <c r="M217" s="101">
        <v>0.19678774913780267</v>
      </c>
      <c r="N217" s="101">
        <v>0.12387815148654852</v>
      </c>
      <c r="O217" s="101">
        <v>0.03338465900133358</v>
      </c>
      <c r="P217" s="101">
        <v>0.0016500532054710111</v>
      </c>
      <c r="Q217" s="101">
        <v>0.004063701794527138</v>
      </c>
      <c r="R217" s="101">
        <v>0.001906843854714536</v>
      </c>
      <c r="S217" s="101">
        <v>0.0004380205754509048</v>
      </c>
      <c r="T217" s="101">
        <v>2.4282595580306456E-05</v>
      </c>
      <c r="U217" s="101">
        <v>8.88955880361107E-05</v>
      </c>
      <c r="V217" s="101">
        <v>7.077015768189827E-05</v>
      </c>
      <c r="W217" s="101">
        <v>2.731078548158773E-05</v>
      </c>
      <c r="X217" s="101">
        <v>67.5</v>
      </c>
    </row>
    <row r="218" spans="1:24" s="101" customFormat="1" ht="12.75" hidden="1">
      <c r="A218" s="101">
        <v>2019</v>
      </c>
      <c r="B218" s="101">
        <v>146.22000122070312</v>
      </c>
      <c r="C218" s="101">
        <v>155.82000732421875</v>
      </c>
      <c r="D218" s="101">
        <v>8.7769775390625</v>
      </c>
      <c r="E218" s="101">
        <v>9.09301471710205</v>
      </c>
      <c r="F218" s="101">
        <v>28.968100698234778</v>
      </c>
      <c r="G218" s="101" t="s">
        <v>57</v>
      </c>
      <c r="H218" s="101">
        <v>-0.08901453072499521</v>
      </c>
      <c r="I218" s="101">
        <v>78.63098668997813</v>
      </c>
      <c r="J218" s="101" t="s">
        <v>60</v>
      </c>
      <c r="K218" s="101">
        <v>0.6711546238263216</v>
      </c>
      <c r="L218" s="101">
        <v>0.0003145935920105643</v>
      </c>
      <c r="M218" s="101">
        <v>-0.16019570998955857</v>
      </c>
      <c r="N218" s="101">
        <v>-0.001280759337772788</v>
      </c>
      <c r="O218" s="101">
        <v>0.02674067108329713</v>
      </c>
      <c r="P218" s="101">
        <v>3.578950832030065E-05</v>
      </c>
      <c r="Q218" s="101">
        <v>-0.0033688055630328663</v>
      </c>
      <c r="R218" s="101">
        <v>-0.00010294682897636918</v>
      </c>
      <c r="S218" s="101">
        <v>0.000332345334578975</v>
      </c>
      <c r="T218" s="101">
        <v>2.5328714672405157E-06</v>
      </c>
      <c r="U218" s="101">
        <v>-7.739943794660447E-05</v>
      </c>
      <c r="V218" s="101">
        <v>-8.11731823662048E-06</v>
      </c>
      <c r="W218" s="101">
        <v>2.0122510537990933E-05</v>
      </c>
      <c r="X218" s="101">
        <v>67.5</v>
      </c>
    </row>
    <row r="219" spans="1:24" s="101" customFormat="1" ht="12.75" hidden="1">
      <c r="A219" s="101">
        <v>2018</v>
      </c>
      <c r="B219" s="101">
        <v>155.10000610351562</v>
      </c>
      <c r="C219" s="101">
        <v>169.3000030517578</v>
      </c>
      <c r="D219" s="101">
        <v>8.99239730834961</v>
      </c>
      <c r="E219" s="101">
        <v>9.576831817626953</v>
      </c>
      <c r="F219" s="101">
        <v>33.37207140939616</v>
      </c>
      <c r="G219" s="101" t="s">
        <v>58</v>
      </c>
      <c r="H219" s="101">
        <v>0.848033728138617</v>
      </c>
      <c r="I219" s="101">
        <v>88.44803983165424</v>
      </c>
      <c r="J219" s="101" t="s">
        <v>61</v>
      </c>
      <c r="K219" s="101">
        <v>-0.4904459074413964</v>
      </c>
      <c r="L219" s="101">
        <v>0.05752444137222359</v>
      </c>
      <c r="M219" s="101">
        <v>-0.11429240006082646</v>
      </c>
      <c r="N219" s="101">
        <v>-0.1238715305114253</v>
      </c>
      <c r="O219" s="101">
        <v>-0.019986794806827843</v>
      </c>
      <c r="P219" s="101">
        <v>0.0016496650241728924</v>
      </c>
      <c r="Q219" s="101">
        <v>-0.002272624331763148</v>
      </c>
      <c r="R219" s="101">
        <v>-0.0019040628762376258</v>
      </c>
      <c r="S219" s="101">
        <v>-0.0002853219288837277</v>
      </c>
      <c r="T219" s="101">
        <v>2.415013478734969E-05</v>
      </c>
      <c r="U219" s="101">
        <v>-4.3723592920020097E-05</v>
      </c>
      <c r="V219" s="101">
        <v>-7.030308928465501E-05</v>
      </c>
      <c r="W219" s="101">
        <v>-1.846519897725846E-05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2020</v>
      </c>
      <c r="B221" s="101">
        <v>145.88</v>
      </c>
      <c r="C221" s="101">
        <v>151.48</v>
      </c>
      <c r="D221" s="101">
        <v>9.406616711923643</v>
      </c>
      <c r="E221" s="101">
        <v>9.682283003290854</v>
      </c>
      <c r="F221" s="101">
        <v>34.86449536464071</v>
      </c>
      <c r="G221" s="101" t="s">
        <v>59</v>
      </c>
      <c r="H221" s="101">
        <v>9.920350621801646</v>
      </c>
      <c r="I221" s="101">
        <v>88.30035062180164</v>
      </c>
      <c r="J221" s="101" t="s">
        <v>73</v>
      </c>
      <c r="K221" s="101">
        <v>0.6598263310840633</v>
      </c>
      <c r="M221" s="101" t="s">
        <v>68</v>
      </c>
      <c r="N221" s="101">
        <v>0.38321512130613467</v>
      </c>
      <c r="X221" s="101">
        <v>67.5</v>
      </c>
    </row>
    <row r="222" spans="1:24" s="101" customFormat="1" ht="12.75" hidden="1">
      <c r="A222" s="101">
        <v>2017</v>
      </c>
      <c r="B222" s="101">
        <v>145.75999450683594</v>
      </c>
      <c r="C222" s="101">
        <v>147.05999755859375</v>
      </c>
      <c r="D222" s="101">
        <v>8.916389465332031</v>
      </c>
      <c r="E222" s="101">
        <v>9.37195873260498</v>
      </c>
      <c r="F222" s="101">
        <v>31.6069425762023</v>
      </c>
      <c r="G222" s="101" t="s">
        <v>56</v>
      </c>
      <c r="H222" s="101">
        <v>6.190804443046289</v>
      </c>
      <c r="I222" s="101">
        <v>84.45079894988223</v>
      </c>
      <c r="J222" s="101" t="s">
        <v>62</v>
      </c>
      <c r="K222" s="101">
        <v>0.7290158870220237</v>
      </c>
      <c r="L222" s="101">
        <v>0.3113249904979731</v>
      </c>
      <c r="M222" s="101">
        <v>0.17258428159520178</v>
      </c>
      <c r="N222" s="101">
        <v>0.02652445749714757</v>
      </c>
      <c r="O222" s="101">
        <v>0.02927861258763082</v>
      </c>
      <c r="P222" s="101">
        <v>0.008930832613568345</v>
      </c>
      <c r="Q222" s="101">
        <v>0.0035639025871178572</v>
      </c>
      <c r="R222" s="101">
        <v>0.0004083009430122532</v>
      </c>
      <c r="S222" s="101">
        <v>0.00038413228456173553</v>
      </c>
      <c r="T222" s="101">
        <v>0.000131413097248026</v>
      </c>
      <c r="U222" s="101">
        <v>7.796112635102779E-05</v>
      </c>
      <c r="V222" s="101">
        <v>1.5151030837010972E-05</v>
      </c>
      <c r="W222" s="101">
        <v>2.395200655453519E-05</v>
      </c>
      <c r="X222" s="101">
        <v>67.5</v>
      </c>
    </row>
    <row r="223" spans="1:24" s="101" customFormat="1" ht="12.75" hidden="1">
      <c r="A223" s="101">
        <v>2019</v>
      </c>
      <c r="B223" s="101">
        <v>148.47999572753906</v>
      </c>
      <c r="C223" s="101">
        <v>141.67999267578125</v>
      </c>
      <c r="D223" s="101">
        <v>8.884931564331055</v>
      </c>
      <c r="E223" s="101">
        <v>9.209630966186523</v>
      </c>
      <c r="F223" s="101">
        <v>30.73219632700754</v>
      </c>
      <c r="G223" s="101" t="s">
        <v>57</v>
      </c>
      <c r="H223" s="101">
        <v>1.4337016328127135</v>
      </c>
      <c r="I223" s="101">
        <v>82.41369736035178</v>
      </c>
      <c r="J223" s="101" t="s">
        <v>60</v>
      </c>
      <c r="K223" s="101">
        <v>0.3238758577548269</v>
      </c>
      <c r="L223" s="101">
        <v>0.0016944682576328196</v>
      </c>
      <c r="M223" s="101">
        <v>-0.07842544274736515</v>
      </c>
      <c r="N223" s="101">
        <v>-0.0002741675911032027</v>
      </c>
      <c r="O223" s="101">
        <v>0.01272365979186476</v>
      </c>
      <c r="P223" s="101">
        <v>0.00019380878500542333</v>
      </c>
      <c r="Q223" s="101">
        <v>-0.0017022255318989462</v>
      </c>
      <c r="R223" s="101">
        <v>-2.202482242284087E-05</v>
      </c>
      <c r="S223" s="101">
        <v>0.0001432006507215421</v>
      </c>
      <c r="T223" s="101">
        <v>1.3795010054362947E-05</v>
      </c>
      <c r="U223" s="101">
        <v>-4.255062076116034E-05</v>
      </c>
      <c r="V223" s="101">
        <v>-1.7352297790960297E-06</v>
      </c>
      <c r="W223" s="101">
        <v>8.187548324495397E-06</v>
      </c>
      <c r="X223" s="101">
        <v>67.5</v>
      </c>
    </row>
    <row r="224" spans="1:24" s="101" customFormat="1" ht="12.75" hidden="1">
      <c r="A224" s="101">
        <v>2018</v>
      </c>
      <c r="B224" s="101">
        <v>167.0399932861328</v>
      </c>
      <c r="C224" s="101">
        <v>166.44000244140625</v>
      </c>
      <c r="D224" s="101">
        <v>8.820093154907227</v>
      </c>
      <c r="E224" s="101">
        <v>9.338661193847656</v>
      </c>
      <c r="F224" s="101">
        <v>32.84006905909258</v>
      </c>
      <c r="G224" s="101" t="s">
        <v>58</v>
      </c>
      <c r="H224" s="101">
        <v>-10.757171342731496</v>
      </c>
      <c r="I224" s="101">
        <v>88.78282194340132</v>
      </c>
      <c r="J224" s="101" t="s">
        <v>61</v>
      </c>
      <c r="K224" s="101">
        <v>-0.6531221878745838</v>
      </c>
      <c r="L224" s="101">
        <v>0.3113203791689309</v>
      </c>
      <c r="M224" s="101">
        <v>-0.15373608614639458</v>
      </c>
      <c r="N224" s="101">
        <v>-0.026523040505379028</v>
      </c>
      <c r="O224" s="101">
        <v>-0.02636940720906441</v>
      </c>
      <c r="P224" s="101">
        <v>0.008928729435167733</v>
      </c>
      <c r="Q224" s="101">
        <v>-0.0031311068153317134</v>
      </c>
      <c r="R224" s="101">
        <v>-0.0004077064719402153</v>
      </c>
      <c r="S224" s="101">
        <v>-0.00035644240162408436</v>
      </c>
      <c r="T224" s="101">
        <v>0.00013068703006006052</v>
      </c>
      <c r="U224" s="101">
        <v>-6.532520106942519E-05</v>
      </c>
      <c r="V224" s="101">
        <v>-1.5051335922030168E-05</v>
      </c>
      <c r="W224" s="101">
        <v>-2.2509168585768542E-05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26.891951675645828</v>
      </c>
      <c r="G225" s="102"/>
      <c r="H225" s="102"/>
      <c r="I225" s="115"/>
      <c r="J225" s="115" t="s">
        <v>158</v>
      </c>
      <c r="K225" s="102">
        <f>AVERAGE(K223,K218,K213,K208,K203,K198)</f>
        <v>0.5661890815601264</v>
      </c>
      <c r="L225" s="102">
        <f>AVERAGE(L223,L218,L213,L208,L203,L198)</f>
        <v>0.0008873077977692604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36.11156505160894</v>
      </c>
      <c r="G226" s="102"/>
      <c r="H226" s="102"/>
      <c r="I226" s="115"/>
      <c r="J226" s="115" t="s">
        <v>159</v>
      </c>
      <c r="K226" s="102">
        <f>AVERAGE(K224,K219,K214,K209,K204,K199)</f>
        <v>-0.31292726919651653</v>
      </c>
      <c r="L226" s="102">
        <f>AVERAGE(L224,L219,L214,L209,L204,L199)</f>
        <v>0.1628657251316171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0.35386817597507897</v>
      </c>
      <c r="L227" s="102">
        <f>ABS(L225/$H$33)</f>
        <v>0.0024647438826923902</v>
      </c>
      <c r="M227" s="115" t="s">
        <v>111</v>
      </c>
      <c r="N227" s="102">
        <f>K227+L227+L228+K228</f>
        <v>0.6359235828357801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0.17779958477074803</v>
      </c>
      <c r="L228" s="102">
        <f>ABS(L226/$H$34)</f>
        <v>0.10179107820726067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2020</v>
      </c>
      <c r="B231" s="101">
        <v>150.46</v>
      </c>
      <c r="C231" s="101">
        <v>151.66</v>
      </c>
      <c r="D231" s="101">
        <v>9.395570467151577</v>
      </c>
      <c r="E231" s="101">
        <v>9.780533033000957</v>
      </c>
      <c r="F231" s="101">
        <v>32.276505718437214</v>
      </c>
      <c r="G231" s="101" t="s">
        <v>59</v>
      </c>
      <c r="H231" s="101">
        <v>-1.1023386541086069</v>
      </c>
      <c r="I231" s="101">
        <v>81.8576613458914</v>
      </c>
      <c r="J231" s="101" t="s">
        <v>73</v>
      </c>
      <c r="K231" s="101">
        <v>0.3405270053939977</v>
      </c>
      <c r="M231" s="101" t="s">
        <v>68</v>
      </c>
      <c r="N231" s="101">
        <v>0.30503835979683785</v>
      </c>
      <c r="X231" s="101">
        <v>67.5</v>
      </c>
    </row>
    <row r="232" spans="1:24" s="101" customFormat="1" ht="12.75" hidden="1">
      <c r="A232" s="101">
        <v>2017</v>
      </c>
      <c r="B232" s="101">
        <v>126.54000091552734</v>
      </c>
      <c r="C232" s="101">
        <v>141.63999938964844</v>
      </c>
      <c r="D232" s="101">
        <v>9.166853904724121</v>
      </c>
      <c r="E232" s="101">
        <v>9.431863784790039</v>
      </c>
      <c r="F232" s="101">
        <v>28.450838368709288</v>
      </c>
      <c r="G232" s="101" t="s">
        <v>56</v>
      </c>
      <c r="H232" s="101">
        <v>14.841303078910514</v>
      </c>
      <c r="I232" s="101">
        <v>73.88130399443786</v>
      </c>
      <c r="J232" s="101" t="s">
        <v>62</v>
      </c>
      <c r="K232" s="101">
        <v>0.21905181215903052</v>
      </c>
      <c r="L232" s="101">
        <v>0.531837769875634</v>
      </c>
      <c r="M232" s="101">
        <v>0.051857508367807545</v>
      </c>
      <c r="N232" s="101">
        <v>0.0817907510336268</v>
      </c>
      <c r="O232" s="101">
        <v>0.008797599328925314</v>
      </c>
      <c r="P232" s="101">
        <v>0.01525683883139997</v>
      </c>
      <c r="Q232" s="101">
        <v>0.0010709223227921359</v>
      </c>
      <c r="R232" s="101">
        <v>0.0012590127956550404</v>
      </c>
      <c r="S232" s="101">
        <v>0.00011545079797571472</v>
      </c>
      <c r="T232" s="101">
        <v>0.00022450622599711297</v>
      </c>
      <c r="U232" s="101">
        <v>2.342338531261658E-05</v>
      </c>
      <c r="V232" s="101">
        <v>4.672771274700121E-05</v>
      </c>
      <c r="W232" s="101">
        <v>7.1976139156539765E-06</v>
      </c>
      <c r="X232" s="101">
        <v>67.5</v>
      </c>
    </row>
    <row r="233" spans="1:24" s="101" customFormat="1" ht="12.75" hidden="1">
      <c r="A233" s="101">
        <v>2018</v>
      </c>
      <c r="B233" s="101">
        <v>146.74000549316406</v>
      </c>
      <c r="C233" s="101">
        <v>165.63999938964844</v>
      </c>
      <c r="D233" s="101">
        <v>9.307037353515625</v>
      </c>
      <c r="E233" s="101">
        <v>9.618729591369629</v>
      </c>
      <c r="F233" s="101">
        <v>30.161407924732636</v>
      </c>
      <c r="G233" s="101" t="s">
        <v>57</v>
      </c>
      <c r="H233" s="101">
        <v>-2.0309351185901363</v>
      </c>
      <c r="I233" s="101">
        <v>77.20907037457393</v>
      </c>
      <c r="J233" s="101" t="s">
        <v>60</v>
      </c>
      <c r="K233" s="101">
        <v>0.03487516246298421</v>
      </c>
      <c r="L233" s="101">
        <v>-0.002892756710806523</v>
      </c>
      <c r="M233" s="101">
        <v>-0.008837418040830288</v>
      </c>
      <c r="N233" s="101">
        <v>-0.0008456093210782996</v>
      </c>
      <c r="O233" s="101">
        <v>0.0013070060840019784</v>
      </c>
      <c r="P233" s="101">
        <v>-0.0003310434905801934</v>
      </c>
      <c r="Q233" s="101">
        <v>-0.00021011299673535138</v>
      </c>
      <c r="R233" s="101">
        <v>-6.799243535820563E-05</v>
      </c>
      <c r="S233" s="101">
        <v>9.40246963946304E-06</v>
      </c>
      <c r="T233" s="101">
        <v>-2.3580611110419756E-05</v>
      </c>
      <c r="U233" s="101">
        <v>-6.397985894728175E-06</v>
      </c>
      <c r="V233" s="101">
        <v>-5.365630973831299E-06</v>
      </c>
      <c r="W233" s="101">
        <v>3.454164622633377E-07</v>
      </c>
      <c r="X233" s="101">
        <v>67.5</v>
      </c>
    </row>
    <row r="234" spans="1:24" s="101" customFormat="1" ht="12.75" hidden="1">
      <c r="A234" s="101">
        <v>2019</v>
      </c>
      <c r="B234" s="101">
        <v>152.16000366210938</v>
      </c>
      <c r="C234" s="101">
        <v>147.66000366210938</v>
      </c>
      <c r="D234" s="101">
        <v>9.104936599731445</v>
      </c>
      <c r="E234" s="101">
        <v>9.463289260864258</v>
      </c>
      <c r="F234" s="101">
        <v>35.87017914702581</v>
      </c>
      <c r="G234" s="101" t="s">
        <v>58</v>
      </c>
      <c r="H234" s="101">
        <v>9.222265486130667</v>
      </c>
      <c r="I234" s="101">
        <v>93.88226914824004</v>
      </c>
      <c r="J234" s="101" t="s">
        <v>61</v>
      </c>
      <c r="K234" s="101">
        <v>-0.21625776160252758</v>
      </c>
      <c r="L234" s="101">
        <v>-0.5318299027178708</v>
      </c>
      <c r="M234" s="101">
        <v>-0.05109893557099636</v>
      </c>
      <c r="N234" s="101">
        <v>-0.08178637966997213</v>
      </c>
      <c r="O234" s="101">
        <v>-0.008699970634932566</v>
      </c>
      <c r="P234" s="101">
        <v>-0.015253246911220524</v>
      </c>
      <c r="Q234" s="101">
        <v>-0.0010501081611231262</v>
      </c>
      <c r="R234" s="101">
        <v>-0.0012571755041986704</v>
      </c>
      <c r="S234" s="101">
        <v>-0.00011506728604563623</v>
      </c>
      <c r="T234" s="101">
        <v>-0.00022326441787962073</v>
      </c>
      <c r="U234" s="101">
        <v>-2.2532659762978744E-05</v>
      </c>
      <c r="V234" s="101">
        <v>-4.6418629264756644E-05</v>
      </c>
      <c r="W234" s="101">
        <v>-7.189320798685593E-06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2020</v>
      </c>
      <c r="B236" s="101">
        <v>131.72</v>
      </c>
      <c r="C236" s="101">
        <v>146.22</v>
      </c>
      <c r="D236" s="101">
        <v>9.78530312820982</v>
      </c>
      <c r="E236" s="101">
        <v>9.857802598930274</v>
      </c>
      <c r="F236" s="101">
        <v>28.511498269728182</v>
      </c>
      <c r="G236" s="101" t="s">
        <v>59</v>
      </c>
      <c r="H236" s="101">
        <v>5.154528482992987</v>
      </c>
      <c r="I236" s="101">
        <v>69.37452848299299</v>
      </c>
      <c r="J236" s="101" t="s">
        <v>73</v>
      </c>
      <c r="K236" s="101">
        <v>0.26885914102786496</v>
      </c>
      <c r="M236" s="101" t="s">
        <v>68</v>
      </c>
      <c r="N236" s="101">
        <v>0.22115621510115996</v>
      </c>
      <c r="X236" s="101">
        <v>67.5</v>
      </c>
    </row>
    <row r="237" spans="1:24" s="101" customFormat="1" ht="12.75" hidden="1">
      <c r="A237" s="101">
        <v>2017</v>
      </c>
      <c r="B237" s="101">
        <v>132.0399932861328</v>
      </c>
      <c r="C237" s="101">
        <v>147.5399932861328</v>
      </c>
      <c r="D237" s="101">
        <v>9.198802947998047</v>
      </c>
      <c r="E237" s="101">
        <v>9.46801471710205</v>
      </c>
      <c r="F237" s="101">
        <v>28.622387595176985</v>
      </c>
      <c r="G237" s="101" t="s">
        <v>56</v>
      </c>
      <c r="H237" s="101">
        <v>9.545754304842276</v>
      </c>
      <c r="I237" s="101">
        <v>74.08574759097509</v>
      </c>
      <c r="J237" s="101" t="s">
        <v>62</v>
      </c>
      <c r="K237" s="101">
        <v>0.33130457804804353</v>
      </c>
      <c r="L237" s="101">
        <v>0.363549254847813</v>
      </c>
      <c r="M237" s="101">
        <v>0.07843190361088845</v>
      </c>
      <c r="N237" s="101">
        <v>0.14312036708305498</v>
      </c>
      <c r="O237" s="101">
        <v>0.013305957339879701</v>
      </c>
      <c r="P237" s="101">
        <v>0.010429153821044495</v>
      </c>
      <c r="Q237" s="101">
        <v>0.0016195227722197785</v>
      </c>
      <c r="R237" s="101">
        <v>0.002203004258650771</v>
      </c>
      <c r="S237" s="101">
        <v>0.00017456146912191655</v>
      </c>
      <c r="T237" s="101">
        <v>0.00015346848751139096</v>
      </c>
      <c r="U237" s="101">
        <v>3.541530448110037E-05</v>
      </c>
      <c r="V237" s="101">
        <v>8.176062537032551E-05</v>
      </c>
      <c r="W237" s="101">
        <v>1.0890488376203692E-05</v>
      </c>
      <c r="X237" s="101">
        <v>67.5</v>
      </c>
    </row>
    <row r="238" spans="1:24" s="101" customFormat="1" ht="12.75" hidden="1">
      <c r="A238" s="101">
        <v>2018</v>
      </c>
      <c r="B238" s="101">
        <v>143.27999877929688</v>
      </c>
      <c r="C238" s="101">
        <v>169.27999877929688</v>
      </c>
      <c r="D238" s="101">
        <v>9.054511070251465</v>
      </c>
      <c r="E238" s="101">
        <v>9.436741828918457</v>
      </c>
      <c r="F238" s="101">
        <v>30.272189969861863</v>
      </c>
      <c r="G238" s="101" t="s">
        <v>57</v>
      </c>
      <c r="H238" s="101">
        <v>3.8623262290141867</v>
      </c>
      <c r="I238" s="101">
        <v>79.64232500831106</v>
      </c>
      <c r="J238" s="101" t="s">
        <v>60</v>
      </c>
      <c r="K238" s="101">
        <v>0.05097524706589341</v>
      </c>
      <c r="L238" s="101">
        <v>-0.001976641359511791</v>
      </c>
      <c r="M238" s="101">
        <v>-0.011185749776059793</v>
      </c>
      <c r="N238" s="101">
        <v>-0.0014800018386541946</v>
      </c>
      <c r="O238" s="101">
        <v>0.0021890012668482734</v>
      </c>
      <c r="P238" s="101">
        <v>-0.00022628778151980117</v>
      </c>
      <c r="Q238" s="101">
        <v>-0.0001888175296487504</v>
      </c>
      <c r="R238" s="101">
        <v>-0.00011898694026259725</v>
      </c>
      <c r="S238" s="101">
        <v>4.029781115516304E-05</v>
      </c>
      <c r="T238" s="101">
        <v>-1.6122929432413603E-05</v>
      </c>
      <c r="U238" s="101">
        <v>-1.3329406932653383E-06</v>
      </c>
      <c r="V238" s="101">
        <v>-9.388150128143728E-06</v>
      </c>
      <c r="W238" s="101">
        <v>2.864655529956721E-06</v>
      </c>
      <c r="X238" s="101">
        <v>67.5</v>
      </c>
    </row>
    <row r="239" spans="1:24" s="101" customFormat="1" ht="12.75" hidden="1">
      <c r="A239" s="101">
        <v>2019</v>
      </c>
      <c r="B239" s="101">
        <v>135.9600067138672</v>
      </c>
      <c r="C239" s="101">
        <v>146.16000366210938</v>
      </c>
      <c r="D239" s="101">
        <v>9.118144989013672</v>
      </c>
      <c r="E239" s="101">
        <v>9.240978240966797</v>
      </c>
      <c r="F239" s="101">
        <v>33.128498625765616</v>
      </c>
      <c r="G239" s="101" t="s">
        <v>58</v>
      </c>
      <c r="H239" s="101">
        <v>18.06205915665994</v>
      </c>
      <c r="I239" s="101">
        <v>86.52206587052713</v>
      </c>
      <c r="J239" s="101" t="s">
        <v>61</v>
      </c>
      <c r="K239" s="101">
        <v>0.32735950822018794</v>
      </c>
      <c r="L239" s="101">
        <v>-0.3635438812431533</v>
      </c>
      <c r="M239" s="101">
        <v>0.07763016492301865</v>
      </c>
      <c r="N239" s="101">
        <v>-0.14311271455935</v>
      </c>
      <c r="O239" s="101">
        <v>0.013124662821742704</v>
      </c>
      <c r="P239" s="101">
        <v>-0.01042669857926956</v>
      </c>
      <c r="Q239" s="101">
        <v>0.0016084781472670928</v>
      </c>
      <c r="R239" s="101">
        <v>-0.002199788597042993</v>
      </c>
      <c r="S239" s="101">
        <v>0.00016984638035031727</v>
      </c>
      <c r="T239" s="101">
        <v>-0.00015261922488845033</v>
      </c>
      <c r="U239" s="101">
        <v>3.5390211366948424E-05</v>
      </c>
      <c r="V239" s="101">
        <v>-8.121984054477176E-05</v>
      </c>
      <c r="W239" s="101">
        <v>1.0506973197211275E-05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2020</v>
      </c>
      <c r="B241" s="101">
        <v>128.06</v>
      </c>
      <c r="C241" s="101">
        <v>131.16</v>
      </c>
      <c r="D241" s="101">
        <v>9.752003723784153</v>
      </c>
      <c r="E241" s="101">
        <v>9.884514276859482</v>
      </c>
      <c r="F241" s="101">
        <v>27.982366087800767</v>
      </c>
      <c r="G241" s="101" t="s">
        <v>59</v>
      </c>
      <c r="H241" s="101">
        <v>7.749027036513326</v>
      </c>
      <c r="I241" s="101">
        <v>68.30902703651333</v>
      </c>
      <c r="J241" s="101" t="s">
        <v>73</v>
      </c>
      <c r="K241" s="101">
        <v>0.8220220302909649</v>
      </c>
      <c r="M241" s="101" t="s">
        <v>68</v>
      </c>
      <c r="N241" s="101">
        <v>0.45723697881700887</v>
      </c>
      <c r="X241" s="101">
        <v>67.5</v>
      </c>
    </row>
    <row r="242" spans="1:24" s="101" customFormat="1" ht="12.75" hidden="1">
      <c r="A242" s="101">
        <v>2017</v>
      </c>
      <c r="B242" s="101">
        <v>139.5</v>
      </c>
      <c r="C242" s="101">
        <v>138.1999969482422</v>
      </c>
      <c r="D242" s="101">
        <v>9.035818099975586</v>
      </c>
      <c r="E242" s="101">
        <v>9.33970832824707</v>
      </c>
      <c r="F242" s="101">
        <v>26.891951675645828</v>
      </c>
      <c r="G242" s="101" t="s">
        <v>56</v>
      </c>
      <c r="H242" s="101">
        <v>-1.1155430589704878</v>
      </c>
      <c r="I242" s="101">
        <v>70.88445694102951</v>
      </c>
      <c r="J242" s="101" t="s">
        <v>62</v>
      </c>
      <c r="K242" s="101">
        <v>0.8430587127929929</v>
      </c>
      <c r="L242" s="101">
        <v>0.2593486934255511</v>
      </c>
      <c r="M242" s="101">
        <v>0.19958306412547666</v>
      </c>
      <c r="N242" s="101">
        <v>0.05439868348014218</v>
      </c>
      <c r="O242" s="101">
        <v>0.03385879521697987</v>
      </c>
      <c r="P242" s="101">
        <v>0.007439890745986764</v>
      </c>
      <c r="Q242" s="101">
        <v>0.004121376908515997</v>
      </c>
      <c r="R242" s="101">
        <v>0.0008373382108789604</v>
      </c>
      <c r="S242" s="101">
        <v>0.00044422219344027327</v>
      </c>
      <c r="T242" s="101">
        <v>0.00010945612446319839</v>
      </c>
      <c r="U242" s="101">
        <v>9.013777019303741E-05</v>
      </c>
      <c r="V242" s="101">
        <v>3.108537199744895E-05</v>
      </c>
      <c r="W242" s="101">
        <v>2.7699858766947856E-05</v>
      </c>
      <c r="X242" s="101">
        <v>67.5</v>
      </c>
    </row>
    <row r="243" spans="1:24" s="101" customFormat="1" ht="12.75" hidden="1">
      <c r="A243" s="101">
        <v>2018</v>
      </c>
      <c r="B243" s="101">
        <v>157</v>
      </c>
      <c r="C243" s="101">
        <v>167.6999969482422</v>
      </c>
      <c r="D243" s="101">
        <v>8.896095275878906</v>
      </c>
      <c r="E243" s="101">
        <v>9.270147323608398</v>
      </c>
      <c r="F243" s="101">
        <v>30.63531301055244</v>
      </c>
      <c r="G243" s="101" t="s">
        <v>57</v>
      </c>
      <c r="H243" s="101">
        <v>-7.419866754756995</v>
      </c>
      <c r="I243" s="101">
        <v>82.080133245243</v>
      </c>
      <c r="J243" s="101" t="s">
        <v>60</v>
      </c>
      <c r="K243" s="101">
        <v>0.5857909143273283</v>
      </c>
      <c r="L243" s="101">
        <v>-0.0014106320743473187</v>
      </c>
      <c r="M243" s="101">
        <v>-0.13703762210527562</v>
      </c>
      <c r="N243" s="101">
        <v>-0.0005623487850193151</v>
      </c>
      <c r="O243" s="101">
        <v>0.023787682057005335</v>
      </c>
      <c r="P243" s="101">
        <v>-0.00016155282437693054</v>
      </c>
      <c r="Q243" s="101">
        <v>-0.0027502035046694535</v>
      </c>
      <c r="R243" s="101">
        <v>-4.520745818578137E-05</v>
      </c>
      <c r="S243" s="101">
        <v>0.00033272375637492265</v>
      </c>
      <c r="T243" s="101">
        <v>-1.1512513736256489E-05</v>
      </c>
      <c r="U243" s="101">
        <v>-5.463438432272958E-05</v>
      </c>
      <c r="V243" s="101">
        <v>-3.5614262411010567E-06</v>
      </c>
      <c r="W243" s="101">
        <v>2.1343890013078534E-05</v>
      </c>
      <c r="X243" s="101">
        <v>67.5</v>
      </c>
    </row>
    <row r="244" spans="1:24" s="101" customFormat="1" ht="12.75" hidden="1">
      <c r="A244" s="101">
        <v>2019</v>
      </c>
      <c r="B244" s="101">
        <v>140.25999450683594</v>
      </c>
      <c r="C244" s="101">
        <v>146.55999755859375</v>
      </c>
      <c r="D244" s="101">
        <v>9.050488471984863</v>
      </c>
      <c r="E244" s="101">
        <v>9.348737716674805</v>
      </c>
      <c r="F244" s="101">
        <v>33.23583862299109</v>
      </c>
      <c r="G244" s="101" t="s">
        <v>58</v>
      </c>
      <c r="H244" s="101">
        <v>14.707090602246979</v>
      </c>
      <c r="I244" s="101">
        <v>87.46708510908292</v>
      </c>
      <c r="J244" s="101" t="s">
        <v>61</v>
      </c>
      <c r="K244" s="101">
        <v>0.6062977798967524</v>
      </c>
      <c r="L244" s="101">
        <v>-0.2593448570893422</v>
      </c>
      <c r="M244" s="101">
        <v>0.1451002743396642</v>
      </c>
      <c r="N244" s="101">
        <v>-0.05439577674982389</v>
      </c>
      <c r="O244" s="101">
        <v>0.024094899790208825</v>
      </c>
      <c r="P244" s="101">
        <v>-0.007438136527192501</v>
      </c>
      <c r="Q244" s="101">
        <v>0.003069548550675284</v>
      </c>
      <c r="R244" s="101">
        <v>-0.0008361169566049712</v>
      </c>
      <c r="S244" s="101">
        <v>0.00029432678962107526</v>
      </c>
      <c r="T244" s="101">
        <v>-0.00010884900187863775</v>
      </c>
      <c r="U244" s="101">
        <v>7.169310751424507E-05</v>
      </c>
      <c r="V244" s="101">
        <v>-3.0880683207289634E-05</v>
      </c>
      <c r="W244" s="101">
        <v>1.7655609160220567E-05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2020</v>
      </c>
      <c r="B246" s="101">
        <v>127.96</v>
      </c>
      <c r="C246" s="101">
        <v>137.96</v>
      </c>
      <c r="D246" s="101">
        <v>9.769460258235632</v>
      </c>
      <c r="E246" s="101">
        <v>9.908045351755277</v>
      </c>
      <c r="F246" s="101">
        <v>28.91226251851338</v>
      </c>
      <c r="G246" s="101" t="s">
        <v>59</v>
      </c>
      <c r="H246" s="101">
        <v>9.992629606124538</v>
      </c>
      <c r="I246" s="101">
        <v>70.45262960612453</v>
      </c>
      <c r="J246" s="101" t="s">
        <v>73</v>
      </c>
      <c r="K246" s="101">
        <v>0.2749138802987627</v>
      </c>
      <c r="M246" s="101" t="s">
        <v>68</v>
      </c>
      <c r="N246" s="101">
        <v>0.15936321537614256</v>
      </c>
      <c r="X246" s="101">
        <v>67.5</v>
      </c>
    </row>
    <row r="247" spans="1:24" s="101" customFormat="1" ht="12.75" hidden="1">
      <c r="A247" s="101">
        <v>2017</v>
      </c>
      <c r="B247" s="101">
        <v>138.0800018310547</v>
      </c>
      <c r="C247" s="101">
        <v>140.8800048828125</v>
      </c>
      <c r="D247" s="101">
        <v>9.123359680175781</v>
      </c>
      <c r="E247" s="101">
        <v>9.428617477416992</v>
      </c>
      <c r="F247" s="101">
        <v>28.12839835866767</v>
      </c>
      <c r="G247" s="101" t="s">
        <v>56</v>
      </c>
      <c r="H247" s="101">
        <v>2.84779331430731</v>
      </c>
      <c r="I247" s="101">
        <v>73.427795145362</v>
      </c>
      <c r="J247" s="101" t="s">
        <v>62</v>
      </c>
      <c r="K247" s="101">
        <v>0.4936093161715138</v>
      </c>
      <c r="L247" s="101">
        <v>0.07275360549607483</v>
      </c>
      <c r="M247" s="101">
        <v>0.11685539375074974</v>
      </c>
      <c r="N247" s="101">
        <v>0.10913007159878496</v>
      </c>
      <c r="O247" s="101">
        <v>0.019824347187261587</v>
      </c>
      <c r="P247" s="101">
        <v>0.002087117803039577</v>
      </c>
      <c r="Q247" s="101">
        <v>0.0024129989797029633</v>
      </c>
      <c r="R247" s="101">
        <v>0.0016797919237859149</v>
      </c>
      <c r="S247" s="101">
        <v>0.00026010356425831225</v>
      </c>
      <c r="T247" s="101">
        <v>3.0708095666594646E-05</v>
      </c>
      <c r="U247" s="101">
        <v>5.277325021814926E-05</v>
      </c>
      <c r="V247" s="101">
        <v>6.234408468084652E-05</v>
      </c>
      <c r="W247" s="101">
        <v>1.6223928645352416E-05</v>
      </c>
      <c r="X247" s="101">
        <v>67.5</v>
      </c>
    </row>
    <row r="248" spans="1:24" s="101" customFormat="1" ht="12.75" hidden="1">
      <c r="A248" s="101">
        <v>2018</v>
      </c>
      <c r="B248" s="101">
        <v>140.10000610351562</v>
      </c>
      <c r="C248" s="101">
        <v>169.39999389648438</v>
      </c>
      <c r="D248" s="101">
        <v>8.994071960449219</v>
      </c>
      <c r="E248" s="101">
        <v>9.606721878051758</v>
      </c>
      <c r="F248" s="101">
        <v>28.211792296370103</v>
      </c>
      <c r="G248" s="101" t="s">
        <v>57</v>
      </c>
      <c r="H248" s="101">
        <v>2.1104579911926464</v>
      </c>
      <c r="I248" s="101">
        <v>74.71046409470827</v>
      </c>
      <c r="J248" s="101" t="s">
        <v>60</v>
      </c>
      <c r="K248" s="101">
        <v>0.30467832105462395</v>
      </c>
      <c r="L248" s="101">
        <v>-0.0003947720263583737</v>
      </c>
      <c r="M248" s="101">
        <v>-0.07107854560986261</v>
      </c>
      <c r="N248" s="101">
        <v>-0.0011284976778811742</v>
      </c>
      <c r="O248" s="101">
        <v>0.012403915077788423</v>
      </c>
      <c r="P248" s="101">
        <v>-4.53147138201769E-05</v>
      </c>
      <c r="Q248" s="101">
        <v>-0.0014169803042217105</v>
      </c>
      <c r="R248" s="101">
        <v>-9.07177952821823E-05</v>
      </c>
      <c r="S248" s="101">
        <v>0.00017608211387905144</v>
      </c>
      <c r="T248" s="101">
        <v>-3.235685477691151E-06</v>
      </c>
      <c r="U248" s="101">
        <v>-2.751405875957517E-05</v>
      </c>
      <c r="V248" s="101">
        <v>-7.154808692475894E-06</v>
      </c>
      <c r="W248" s="101">
        <v>1.1372253261267944E-05</v>
      </c>
      <c r="X248" s="101">
        <v>67.5</v>
      </c>
    </row>
    <row r="249" spans="1:24" s="101" customFormat="1" ht="12.75" hidden="1">
      <c r="A249" s="101">
        <v>2019</v>
      </c>
      <c r="B249" s="101">
        <v>149.55999755859375</v>
      </c>
      <c r="C249" s="101">
        <v>150.75999450683594</v>
      </c>
      <c r="D249" s="101">
        <v>8.981474876403809</v>
      </c>
      <c r="E249" s="101">
        <v>9.403141021728516</v>
      </c>
      <c r="F249" s="101">
        <v>35.82240459827573</v>
      </c>
      <c r="G249" s="101" t="s">
        <v>58</v>
      </c>
      <c r="H249" s="101">
        <v>12.975673817018915</v>
      </c>
      <c r="I249" s="101">
        <v>95.03567137561267</v>
      </c>
      <c r="J249" s="101" t="s">
        <v>61</v>
      </c>
      <c r="K249" s="101">
        <v>0.38835715223315376</v>
      </c>
      <c r="L249" s="101">
        <v>-0.0727525344419402</v>
      </c>
      <c r="M249" s="101">
        <v>0.09275248461701413</v>
      </c>
      <c r="N249" s="101">
        <v>-0.10912423663030568</v>
      </c>
      <c r="O249" s="101">
        <v>0.015464398861388031</v>
      </c>
      <c r="P249" s="101">
        <v>-0.002086625817073139</v>
      </c>
      <c r="Q249" s="101">
        <v>0.0019531336087158222</v>
      </c>
      <c r="R249" s="101">
        <v>-0.001677340510700056</v>
      </c>
      <c r="S249" s="101">
        <v>0.00019143916347435998</v>
      </c>
      <c r="T249" s="101">
        <v>-3.053714916226116E-05</v>
      </c>
      <c r="U249" s="101">
        <v>4.503323782676564E-05</v>
      </c>
      <c r="V249" s="101">
        <v>-6.19321694054603E-05</v>
      </c>
      <c r="W249" s="101">
        <v>1.1570985975752769E-05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2020</v>
      </c>
      <c r="B251" s="101">
        <v>136.24</v>
      </c>
      <c r="C251" s="101">
        <v>154.84</v>
      </c>
      <c r="D251" s="101">
        <v>9.368129070884967</v>
      </c>
      <c r="E251" s="101">
        <v>9.581801263338525</v>
      </c>
      <c r="F251" s="101">
        <v>30.41934659819057</v>
      </c>
      <c r="G251" s="101" t="s">
        <v>59</v>
      </c>
      <c r="H251" s="101">
        <v>8.587459415977236</v>
      </c>
      <c r="I251" s="101">
        <v>77.32745941597724</v>
      </c>
      <c r="J251" s="101" t="s">
        <v>73</v>
      </c>
      <c r="K251" s="101">
        <v>0.579259229200078</v>
      </c>
      <c r="M251" s="101" t="s">
        <v>68</v>
      </c>
      <c r="N251" s="101">
        <v>0.4273105442474872</v>
      </c>
      <c r="X251" s="101">
        <v>67.5</v>
      </c>
    </row>
    <row r="252" spans="1:24" s="101" customFormat="1" ht="12.75" hidden="1">
      <c r="A252" s="101">
        <v>2017</v>
      </c>
      <c r="B252" s="101">
        <v>132.66000366210938</v>
      </c>
      <c r="C252" s="101">
        <v>141.4600067138672</v>
      </c>
      <c r="D252" s="101">
        <v>8.978890419006348</v>
      </c>
      <c r="E252" s="101">
        <v>9.318212509155273</v>
      </c>
      <c r="F252" s="101">
        <v>29.674159908907537</v>
      </c>
      <c r="G252" s="101" t="s">
        <v>56</v>
      </c>
      <c r="H252" s="101">
        <v>13.531382412684735</v>
      </c>
      <c r="I252" s="101">
        <v>78.69138607479411</v>
      </c>
      <c r="J252" s="101" t="s">
        <v>62</v>
      </c>
      <c r="K252" s="101">
        <v>0.5413769552647564</v>
      </c>
      <c r="L252" s="101">
        <v>0.503219396529812</v>
      </c>
      <c r="M252" s="101">
        <v>0.12816343042555023</v>
      </c>
      <c r="N252" s="101">
        <v>0.12578778212337963</v>
      </c>
      <c r="O252" s="101">
        <v>0.02174272679082492</v>
      </c>
      <c r="P252" s="101">
        <v>0.014435884443533652</v>
      </c>
      <c r="Q252" s="101">
        <v>0.002646536542086824</v>
      </c>
      <c r="R252" s="101">
        <v>0.001936239516669235</v>
      </c>
      <c r="S252" s="101">
        <v>0.0002852666378053649</v>
      </c>
      <c r="T252" s="101">
        <v>0.00021241268970612195</v>
      </c>
      <c r="U252" s="101">
        <v>5.78799760316724E-05</v>
      </c>
      <c r="V252" s="101">
        <v>7.18665570834958E-05</v>
      </c>
      <c r="W252" s="101">
        <v>1.778614891166234E-05</v>
      </c>
      <c r="X252" s="101">
        <v>67.5</v>
      </c>
    </row>
    <row r="253" spans="1:24" s="101" customFormat="1" ht="12.75" hidden="1">
      <c r="A253" s="101">
        <v>2018</v>
      </c>
      <c r="B253" s="101">
        <v>155.10000610351562</v>
      </c>
      <c r="C253" s="101">
        <v>169.3000030517578</v>
      </c>
      <c r="D253" s="101">
        <v>8.99239730834961</v>
      </c>
      <c r="E253" s="101">
        <v>9.576831817626953</v>
      </c>
      <c r="F253" s="101">
        <v>31.029924219817392</v>
      </c>
      <c r="G253" s="101" t="s">
        <v>57</v>
      </c>
      <c r="H253" s="101">
        <v>-5.359502069508437</v>
      </c>
      <c r="I253" s="101">
        <v>82.24050403400719</v>
      </c>
      <c r="J253" s="101" t="s">
        <v>60</v>
      </c>
      <c r="K253" s="101">
        <v>0.5367099910584512</v>
      </c>
      <c r="L253" s="101">
        <v>-0.002736588851290338</v>
      </c>
      <c r="M253" s="101">
        <v>-0.12685944946329278</v>
      </c>
      <c r="N253" s="101">
        <v>-0.001300466246771082</v>
      </c>
      <c r="O253" s="101">
        <v>0.0215847674598084</v>
      </c>
      <c r="P253" s="101">
        <v>-0.000313301710846005</v>
      </c>
      <c r="Q253" s="101">
        <v>-0.002608838312639446</v>
      </c>
      <c r="R253" s="101">
        <v>-0.00010455071890013986</v>
      </c>
      <c r="S253" s="101">
        <v>0.0002848666338250617</v>
      </c>
      <c r="T253" s="101">
        <v>-2.232429444535153E-05</v>
      </c>
      <c r="U253" s="101">
        <v>-5.610542262560536E-05</v>
      </c>
      <c r="V253" s="101">
        <v>-8.24529031761847E-06</v>
      </c>
      <c r="W253" s="101">
        <v>1.778261325913663E-05</v>
      </c>
      <c r="X253" s="101">
        <v>67.5</v>
      </c>
    </row>
    <row r="254" spans="1:24" s="101" customFormat="1" ht="12.75" hidden="1">
      <c r="A254" s="101">
        <v>2019</v>
      </c>
      <c r="B254" s="101">
        <v>146.22000122070312</v>
      </c>
      <c r="C254" s="101">
        <v>155.82000732421875</v>
      </c>
      <c r="D254" s="101">
        <v>8.7769775390625</v>
      </c>
      <c r="E254" s="101">
        <v>9.09301471710205</v>
      </c>
      <c r="F254" s="101">
        <v>34.68535355991499</v>
      </c>
      <c r="G254" s="101" t="s">
        <v>58</v>
      </c>
      <c r="H254" s="101">
        <v>15.429891536092498</v>
      </c>
      <c r="I254" s="101">
        <v>94.14989275679562</v>
      </c>
      <c r="J254" s="101" t="s">
        <v>61</v>
      </c>
      <c r="K254" s="101">
        <v>0.07093231414366309</v>
      </c>
      <c r="L254" s="101">
        <v>-0.5032119554673627</v>
      </c>
      <c r="M254" s="101">
        <v>0.01823581586645141</v>
      </c>
      <c r="N254" s="101">
        <v>-0.12578105946071463</v>
      </c>
      <c r="O254" s="101">
        <v>0.0026161005344695876</v>
      </c>
      <c r="P254" s="101">
        <v>-0.014432484252720939</v>
      </c>
      <c r="Q254" s="101">
        <v>0.0004451048495640674</v>
      </c>
      <c r="R254" s="101">
        <v>-0.00193341475454414</v>
      </c>
      <c r="S254" s="101">
        <v>1.5101509128410062E-05</v>
      </c>
      <c r="T254" s="101">
        <v>-0.00021123630517907307</v>
      </c>
      <c r="U254" s="101">
        <v>1.4222277504998327E-05</v>
      </c>
      <c r="V254" s="101">
        <v>-7.139199685268333E-05</v>
      </c>
      <c r="W254" s="101">
        <v>3.546248493910109E-07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2020</v>
      </c>
      <c r="B256" s="101">
        <v>145.88</v>
      </c>
      <c r="C256" s="101">
        <v>151.48</v>
      </c>
      <c r="D256" s="101">
        <v>9.406616711923643</v>
      </c>
      <c r="E256" s="101">
        <v>9.682283003290854</v>
      </c>
      <c r="F256" s="101">
        <v>29.802341233533838</v>
      </c>
      <c r="G256" s="101" t="s">
        <v>59</v>
      </c>
      <c r="H256" s="101">
        <v>-2.9004282250842977</v>
      </c>
      <c r="I256" s="101">
        <v>75.4795717749157</v>
      </c>
      <c r="J256" s="101" t="s">
        <v>73</v>
      </c>
      <c r="K256" s="101">
        <v>0.35895912463384877</v>
      </c>
      <c r="M256" s="101" t="s">
        <v>68</v>
      </c>
      <c r="N256" s="101">
        <v>0.30995292205603425</v>
      </c>
      <c r="X256" s="101">
        <v>67.5</v>
      </c>
    </row>
    <row r="257" spans="1:24" s="101" customFormat="1" ht="12.75" hidden="1">
      <c r="A257" s="101">
        <v>2017</v>
      </c>
      <c r="B257" s="101">
        <v>145.75999450683594</v>
      </c>
      <c r="C257" s="101">
        <v>147.05999755859375</v>
      </c>
      <c r="D257" s="101">
        <v>8.916389465332031</v>
      </c>
      <c r="E257" s="101">
        <v>9.37195873260498</v>
      </c>
      <c r="F257" s="101">
        <v>31.6069425762023</v>
      </c>
      <c r="G257" s="101" t="s">
        <v>56</v>
      </c>
      <c r="H257" s="101">
        <v>6.190804443046289</v>
      </c>
      <c r="I257" s="101">
        <v>84.45079894988223</v>
      </c>
      <c r="J257" s="101" t="s">
        <v>62</v>
      </c>
      <c r="K257" s="101">
        <v>0.25439837161291934</v>
      </c>
      <c r="L257" s="101">
        <v>0.5380227997081997</v>
      </c>
      <c r="M257" s="101">
        <v>0.06022548199013997</v>
      </c>
      <c r="N257" s="101">
        <v>0.028293829941928257</v>
      </c>
      <c r="O257" s="101">
        <v>0.010217118209775078</v>
      </c>
      <c r="P257" s="101">
        <v>0.015434188519131569</v>
      </c>
      <c r="Q257" s="101">
        <v>0.001243652023770398</v>
      </c>
      <c r="R257" s="101">
        <v>0.00043553968463913437</v>
      </c>
      <c r="S257" s="101">
        <v>0.00013402749723447063</v>
      </c>
      <c r="T257" s="101">
        <v>0.00022710269417881195</v>
      </c>
      <c r="U257" s="101">
        <v>2.71983076767815E-05</v>
      </c>
      <c r="V257" s="101">
        <v>1.617072211997806E-05</v>
      </c>
      <c r="W257" s="101">
        <v>8.35422801865384E-06</v>
      </c>
      <c r="X257" s="101">
        <v>67.5</v>
      </c>
    </row>
    <row r="258" spans="1:24" s="101" customFormat="1" ht="12.75" hidden="1">
      <c r="A258" s="101">
        <v>2018</v>
      </c>
      <c r="B258" s="101">
        <v>167.0399932861328</v>
      </c>
      <c r="C258" s="101">
        <v>166.44000244140625</v>
      </c>
      <c r="D258" s="101">
        <v>8.820093154907227</v>
      </c>
      <c r="E258" s="101">
        <v>9.338661193847656</v>
      </c>
      <c r="F258" s="101">
        <v>34.14254010337131</v>
      </c>
      <c r="G258" s="101" t="s">
        <v>57</v>
      </c>
      <c r="H258" s="101">
        <v>-7.235952961535148</v>
      </c>
      <c r="I258" s="101">
        <v>92.30404032459766</v>
      </c>
      <c r="J258" s="101" t="s">
        <v>60</v>
      </c>
      <c r="K258" s="101">
        <v>0.1674998758531437</v>
      </c>
      <c r="L258" s="101">
        <v>-0.002927092902766364</v>
      </c>
      <c r="M258" s="101">
        <v>-0.03913558007101899</v>
      </c>
      <c r="N258" s="101">
        <v>-0.0002923824945929231</v>
      </c>
      <c r="O258" s="101">
        <v>0.006809759074282753</v>
      </c>
      <c r="P258" s="101">
        <v>-0.0003349593186375763</v>
      </c>
      <c r="Q258" s="101">
        <v>-0.0007830623787741907</v>
      </c>
      <c r="R258" s="101">
        <v>-2.3518202496092096E-05</v>
      </c>
      <c r="S258" s="101">
        <v>9.587748414744856E-05</v>
      </c>
      <c r="T258" s="101">
        <v>-2.3856560876396156E-05</v>
      </c>
      <c r="U258" s="101">
        <v>-1.5386910138434485E-05</v>
      </c>
      <c r="V258" s="101">
        <v>-1.8547974440617123E-06</v>
      </c>
      <c r="W258" s="101">
        <v>6.165515226859262E-06</v>
      </c>
      <c r="X258" s="101">
        <v>67.5</v>
      </c>
    </row>
    <row r="259" spans="1:24" s="101" customFormat="1" ht="12.75" hidden="1">
      <c r="A259" s="101">
        <v>2019</v>
      </c>
      <c r="B259" s="101">
        <v>148.47999572753906</v>
      </c>
      <c r="C259" s="101">
        <v>141.67999267578125</v>
      </c>
      <c r="D259" s="101">
        <v>8.884931564331055</v>
      </c>
      <c r="E259" s="101">
        <v>9.209630966186523</v>
      </c>
      <c r="F259" s="101">
        <v>34.368824538369076</v>
      </c>
      <c r="G259" s="101" t="s">
        <v>58</v>
      </c>
      <c r="H259" s="101">
        <v>11.185948873270533</v>
      </c>
      <c r="I259" s="101">
        <v>92.1659446008096</v>
      </c>
      <c r="J259" s="101" t="s">
        <v>61</v>
      </c>
      <c r="K259" s="101">
        <v>0.19147407936450944</v>
      </c>
      <c r="L259" s="101">
        <v>-0.5380148372795941</v>
      </c>
      <c r="M259" s="101">
        <v>0.04577679601555284</v>
      </c>
      <c r="N259" s="101">
        <v>-0.028292319191957585</v>
      </c>
      <c r="O259" s="101">
        <v>0.007616868507644148</v>
      </c>
      <c r="P259" s="101">
        <v>-0.015430553376303476</v>
      </c>
      <c r="Q259" s="101">
        <v>0.0009661695851022803</v>
      </c>
      <c r="R259" s="101">
        <v>-0.00043490425503426547</v>
      </c>
      <c r="S259" s="101">
        <v>9.365296604214831E-05</v>
      </c>
      <c r="T259" s="101">
        <v>-0.00022584618262531201</v>
      </c>
      <c r="U259" s="101">
        <v>2.2427459438657194E-05</v>
      </c>
      <c r="V259" s="101">
        <v>-1.6063996399496916E-05</v>
      </c>
      <c r="W259" s="101">
        <v>5.63733516610707E-06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26.891951675645828</v>
      </c>
      <c r="G260" s="102"/>
      <c r="H260" s="102"/>
      <c r="I260" s="115"/>
      <c r="J260" s="115" t="s">
        <v>158</v>
      </c>
      <c r="K260" s="102">
        <f>AVERAGE(K258,K253,K248,K243,K238,K233)</f>
        <v>0.28008825197040416</v>
      </c>
      <c r="L260" s="102">
        <f>AVERAGE(L258,L253,L248,L243,L238,L233)</f>
        <v>-0.002056413987513451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35.87017914702581</v>
      </c>
      <c r="G261" s="102"/>
      <c r="H261" s="102"/>
      <c r="I261" s="115"/>
      <c r="J261" s="115" t="s">
        <v>159</v>
      </c>
      <c r="K261" s="102">
        <f>AVERAGE(K259,K254,K249,K244,K239,K234)</f>
        <v>0.22802717870928982</v>
      </c>
      <c r="L261" s="102">
        <f>AVERAGE(L259,L254,L249,L244,L239,L234)</f>
        <v>-0.3781163280398772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0.17505515748150258</v>
      </c>
      <c r="L262" s="102">
        <f>ABS(L260/$H$33)</f>
        <v>0.005712261076426254</v>
      </c>
      <c r="M262" s="115" t="s">
        <v>111</v>
      </c>
      <c r="N262" s="102">
        <f>K262+L262+L263+K263</f>
        <v>0.5466510205767667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0.12956089699391468</v>
      </c>
      <c r="L263" s="102">
        <f>ABS(L261/$H$34)</f>
        <v>0.23632270502492325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2005-01-25T08:37:35Z</dcterms:modified>
  <cp:category/>
  <cp:version/>
  <cp:contentType/>
  <cp:contentStatus/>
</cp:coreProperties>
</file>