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<sst xmlns="http://schemas.openxmlformats.org/spreadsheetml/2006/main" count="712" uniqueCount="167">
  <si>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</si>
  <si>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</si>
  <si>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</si>
  <si>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</si>
  <si>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</si>
  <si>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</si>
  <si>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</si>
  <si>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</si>
  <si>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</si>
  <si>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</si>
  <si>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</si>
  <si>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</si>
  <si>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</si>
  <si>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</si>
  <si>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</si>
  <si>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</si>
  <si>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</si>
  <si>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</si>
  <si>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</si>
  <si>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</si>
  <si>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</si>
  <si>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</si>
  <si>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</si>
  <si>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</si>
  <si>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</si>
  <si>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</si>
  <si>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</si>
  <si>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</si>
  <si>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</si>
  <si>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</si>
  <si>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</si>
  <si>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</si>
  <si>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</si>
  <si>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</si>
  <si>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</si>
  <si>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</si>
  <si>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</si>
  <si>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</si>
  <si>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</si>
  <si>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</si>
  <si>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</si>
  <si>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</si>
  <si>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</si>
  <si>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</si>
  <si>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</si>
  <si>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</si>
  <si>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</si>
  <si>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</si>
  <si>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</si>
  <si>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</si>
  <si>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</si>
  <si>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</si>
  <si>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</si>
  <si>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</si>
  <si>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</si>
  <si>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</si>
  <si>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</si>
  <si>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</si>
  <si>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</si>
  <si>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</si>
  <si>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</si>
  <si>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</si>
  <si>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</si>
  <si>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</si>
  <si>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</si>
  <si>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</si>
  <si>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</si>
  <si>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</si>
  <si>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</si>
  <si>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</si>
  <si>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</si>
  <si>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</si>
  <si>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</si>
  <si>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</si>
  <si>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</si>
  <si>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</si>
  <si>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</si>
  <si>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</si>
  <si>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</si>
  <si>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</si>
  <si>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</si>
  <si>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</si>
  <si>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</si>
  <si>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</si>
  <si>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</si>
  <si>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</si>
  <si>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</si>
  <si>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</si>
  <si>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</si>
  <si>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</si>
  <si>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</si>
  <si>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</si>
  <si>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</si>
  <si>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</si>
  <si>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</si>
  <si>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</si>
  <si>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</si>
  <si>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</si>
  <si>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</si>
  <si>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</si>
  <si>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</si>
  <si>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</si>
  <si>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</si>
  <si>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</si>
  <si>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</si>
  <si>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</si>
  <si>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</si>
  <si>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</si>
  <si>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</si>
  <si>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</si>
  <si>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</si>
  <si>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</si>
  <si>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</si>
  <si>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</si>
  <si>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</si>
  <si>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</si>
  <si>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</si>
  <si>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</si>
  <si>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</si>
  <si>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</si>
  <si>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</si>
  <si>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</si>
  <si>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</si>
  <si>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</si>
  <si>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</si>
  <si>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</si>
  <si>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</si>
  <si>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</si>
  <si>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</si>
  <si>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</si>
  <si>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</si>
  <si>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</si>
  <si>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</si>
  <si>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</si>
  <si>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</si>
  <si>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</si>
  <si>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</si>
  <si>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</si>
  <si>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</si>
  <si>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</si>
  <si>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</si>
  <si>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</si>
  <si>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</si>
  <si>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</si>
  <si>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</si>
  <si>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</si>
  <si>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</si>
  <si>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</si>
  <si>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</si>
  <si>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</si>
  <si>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</si>
  <si>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</si>
  <si>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</si>
  <si>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</si>
  <si>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</si>
  <si>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</si>
  <si>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</si>
  <si>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</si>
  <si>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</si>
  <si>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</si>
  <si>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</si>
  <si>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</si>
  <si>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</si>
  <si>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2</t>
  </si>
  <si>
    <t>AP 476</t>
  </si>
  <si>
    <t>Spule 2030 hatte bei der Massage einen Windungsschluss Rep. Siehe NCR AP0057</t>
  </si>
  <si>
    <t>Neuaufbau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</si>
</sst>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2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1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0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6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6" y="185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18.017284472400263</v>
      </c>
      <c r="C41" s="2">
        <f aca="true" t="shared" si="0" ref="C41:C55">($B$41*H41+$B$42*J41+$B$43*L41+$B$44*N41+$B$45*P41+$B$46*R41+$B$47*T41+$B$48*V41)/100</f>
        <v>-5.350306195578648E-09</v>
      </c>
      <c r="D41" s="2">
        <f aca="true" t="shared" si="1" ref="D41:D55">($B$41*I41+$B$42*K41+$B$43*M41+$B$44*O41+$B$45*Q41+$B$46*S41+$B$47*U41+$B$48*W41)/100</f>
        <v>-4.512379934934849E-08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-8.11985609388762</v>
      </c>
      <c r="C42" s="2">
        <f t="shared" si="0"/>
        <v>-4.25863419905877E-11</v>
      </c>
      <c r="D42" s="2">
        <f t="shared" si="1"/>
        <v>-1.587305258113766E-08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3.8814097387492836</v>
      </c>
      <c r="C43" s="2">
        <f t="shared" si="0"/>
        <v>0.06159139566333211</v>
      </c>
      <c r="D43" s="2">
        <f t="shared" si="1"/>
        <v>-0.5439400415690707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-6.463507758423049</v>
      </c>
      <c r="C44" s="2">
        <f t="shared" si="0"/>
        <v>-0.0038811333462109203</v>
      </c>
      <c r="D44" s="2">
        <f t="shared" si="1"/>
        <v>-0.7134002819635568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18.017284472400263</v>
      </c>
      <c r="C45" s="2">
        <f t="shared" si="0"/>
        <v>-0.01604358432926251</v>
      </c>
      <c r="D45" s="2">
        <f t="shared" si="1"/>
        <v>-0.12859639790673916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-8.11985609388762</v>
      </c>
      <c r="C46" s="2">
        <f t="shared" si="0"/>
        <v>-0.0002952664402183922</v>
      </c>
      <c r="D46" s="2">
        <f t="shared" si="1"/>
        <v>-0.02858540777185673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3.8814097387492836</v>
      </c>
      <c r="C47" s="2">
        <f t="shared" si="0"/>
        <v>0.002238025634271648</v>
      </c>
      <c r="D47" s="2">
        <f t="shared" si="1"/>
        <v>-0.02187127094360153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-6.463507758423049</v>
      </c>
      <c r="C48" s="2">
        <f t="shared" si="0"/>
        <v>-0.00044408481686479984</v>
      </c>
      <c r="D48" s="2">
        <f t="shared" si="1"/>
        <v>-0.020460780451431085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-0.0004008758378503562</v>
      </c>
      <c r="D49" s="2">
        <f t="shared" si="1"/>
        <v>-0.0026459436068986186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-2.375491374801129E-05</v>
      </c>
      <c r="D50" s="2">
        <f t="shared" si="1"/>
        <v>-0.0004394491906840347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9.906296681822675E-06</v>
      </c>
      <c r="D51" s="2">
        <f t="shared" si="1"/>
        <v>-0.000288313006910416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-3.1628685771504297E-05</v>
      </c>
      <c r="D52" s="2">
        <f t="shared" si="1"/>
        <v>-0.00029948298456000455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-1.3315084301585065E-05</v>
      </c>
      <c r="D53" s="2">
        <f t="shared" si="1"/>
        <v>-5.699040362853422E-05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-1.8756268456003204E-06</v>
      </c>
      <c r="D54" s="2">
        <f t="shared" si="1"/>
        <v>-1.6229549372072014E-05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1.4572083488240162E-08</v>
      </c>
      <c r="D55" s="2">
        <f t="shared" si="1"/>
        <v>-1.7990786445879667E-05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0">
      <selection activeCell="C34" sqref="C34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2029</v>
      </c>
      <c r="B3" s="31">
        <v>147.68666666666667</v>
      </c>
      <c r="C3" s="31">
        <v>150.13666666666668</v>
      </c>
      <c r="D3" s="31">
        <v>9.056114014618663</v>
      </c>
      <c r="E3" s="31">
        <v>9.544527492591818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2030</v>
      </c>
      <c r="B4" s="36">
        <v>113.72666666666665</v>
      </c>
      <c r="C4" s="36">
        <v>104.01</v>
      </c>
      <c r="D4" s="36">
        <v>9.585634627803165</v>
      </c>
      <c r="E4" s="36">
        <v>9.99421941506718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2031</v>
      </c>
      <c r="B5" s="41">
        <v>124.6</v>
      </c>
      <c r="C5" s="41">
        <v>130.45</v>
      </c>
      <c r="D5" s="41">
        <v>9.114443361840353</v>
      </c>
      <c r="E5" s="41">
        <v>9.480944147921376</v>
      </c>
      <c r="F5" s="37" t="s">
        <v>71</v>
      </c>
      <c r="I5" s="42"/>
    </row>
    <row r="6" spans="1:6" s="33" customFormat="1" ht="13.5" thickBot="1">
      <c r="A6" s="43">
        <v>2032</v>
      </c>
      <c r="B6" s="44">
        <v>125.56666666666668</v>
      </c>
      <c r="C6" s="44">
        <v>130.46666666666667</v>
      </c>
      <c r="D6" s="44">
        <v>9.038394267239584</v>
      </c>
      <c r="E6" s="44">
        <v>9.609118771089955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4" ht="24" customHeight="1">
      <c r="A9" s="119" t="s">
        <v>115</v>
      </c>
      <c r="B9" s="120"/>
      <c r="C9" s="47" t="s">
        <v>160</v>
      </c>
      <c r="D9" s="123"/>
    </row>
    <row r="10" spans="1:6" ht="15">
      <c r="A10" s="122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124" t="s">
        <v>166</v>
      </c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18.017284472400263</v>
      </c>
      <c r="C19" s="62">
        <v>64.24395113906691</v>
      </c>
      <c r="D19" s="63">
        <v>25.883747375440635</v>
      </c>
      <c r="K19" s="64" t="s">
        <v>93</v>
      </c>
    </row>
    <row r="20" spans="1:11" ht="12.75">
      <c r="A20" s="61" t="s">
        <v>57</v>
      </c>
      <c r="B20" s="62">
        <v>-8.11985609388762</v>
      </c>
      <c r="C20" s="62">
        <v>48.980143906112374</v>
      </c>
      <c r="D20" s="63">
        <v>18.755377458220998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3.8814097387492836</v>
      </c>
      <c r="C21" s="62">
        <v>61.94807640541596</v>
      </c>
      <c r="D21" s="63">
        <v>23.522153065964822</v>
      </c>
      <c r="F21" s="39" t="s">
        <v>96</v>
      </c>
    </row>
    <row r="22" spans="1:11" ht="16.5" thickBot="1">
      <c r="A22" s="67" t="s">
        <v>59</v>
      </c>
      <c r="B22" s="68">
        <v>-6.463507758423049</v>
      </c>
      <c r="C22" s="68">
        <v>73.72315890824362</v>
      </c>
      <c r="D22" s="69">
        <v>28.0220814590403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17.739990952028393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0.06159139566333211</v>
      </c>
      <c r="C27" s="78">
        <v>-0.0038811333462109203</v>
      </c>
      <c r="D27" s="78">
        <v>-0.01604358432926251</v>
      </c>
      <c r="E27" s="78">
        <v>-0.0002952664402183922</v>
      </c>
      <c r="F27" s="78">
        <v>0.002238025634271648</v>
      </c>
      <c r="G27" s="78">
        <v>-0.00044408481686479984</v>
      </c>
      <c r="H27" s="78">
        <v>-0.0004008758378503562</v>
      </c>
      <c r="I27" s="79">
        <v>-2.375491374801129E-05</v>
      </c>
    </row>
    <row r="28" spans="1:9" ht="13.5" thickBot="1">
      <c r="A28" s="80" t="s">
        <v>61</v>
      </c>
      <c r="B28" s="81">
        <v>-0.5439400415690707</v>
      </c>
      <c r="C28" s="81">
        <v>-0.7134002819635568</v>
      </c>
      <c r="D28" s="81">
        <v>-0.12859639790673916</v>
      </c>
      <c r="E28" s="81">
        <v>-0.02858540777185673</v>
      </c>
      <c r="F28" s="81">
        <v>-0.02187127094360153</v>
      </c>
      <c r="G28" s="81">
        <v>-0.020460780451431085</v>
      </c>
      <c r="H28" s="81">
        <v>-0.0026459436068986186</v>
      </c>
      <c r="I28" s="82">
        <v>-0.0004394491906840347</v>
      </c>
    </row>
    <row r="29" ht="12.75">
      <c r="A29" s="83" t="s">
        <v>90</v>
      </c>
    </row>
    <row r="30" spans="1:12" ht="15.75">
      <c r="A30" s="125" t="s">
        <v>165</v>
      </c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2029</v>
      </c>
      <c r="B39" s="89">
        <v>147.68666666666667</v>
      </c>
      <c r="C39" s="89">
        <v>150.13666666666668</v>
      </c>
      <c r="D39" s="89">
        <v>9.056114014618663</v>
      </c>
      <c r="E39" s="89">
        <v>9.544527492591818</v>
      </c>
      <c r="F39" s="90">
        <f>I39*D39/(23678+B39)*1000</f>
        <v>28.0220814590403</v>
      </c>
      <c r="G39" s="91" t="s">
        <v>59</v>
      </c>
      <c r="H39" s="92">
        <f>I39-B39+X39</f>
        <v>-6.463507758423049</v>
      </c>
      <c r="I39" s="92">
        <f>(B39+C42-2*X39)*(23678+B39)*E42/((23678+C42)*D39+E42*(23678+B39))</f>
        <v>73.72315890824362</v>
      </c>
      <c r="J39" s="39" t="s">
        <v>73</v>
      </c>
      <c r="K39" s="39">
        <f>(K40*K40+L40*L40+M40*M40+N40*N40+O40*O40+P40*P40+Q40*Q40+R40*R40+S40*S40+T40*T40+U40*U40+V40*V40+W40*W40)</f>
        <v>0.8271406725431941</v>
      </c>
      <c r="M39" s="39" t="s">
        <v>68</v>
      </c>
      <c r="N39" s="39">
        <f>(K44*K44+L44*L44+M44*M44+N44*N44+O44*O44+P44*P44+Q44*Q44+R44*R44+S44*S44+T44*T44+U44*U44+V44*V44+W44*W44)</f>
        <v>0.6455219255932403</v>
      </c>
      <c r="X39" s="28">
        <f>(1-$H$2)*1000</f>
        <v>67.5</v>
      </c>
    </row>
    <row r="40" spans="1:24" ht="12.75">
      <c r="A40" s="86">
        <v>2030</v>
      </c>
      <c r="B40" s="89">
        <v>113.72666666666665</v>
      </c>
      <c r="C40" s="89">
        <v>104.01</v>
      </c>
      <c r="D40" s="89">
        <v>9.585634627803165</v>
      </c>
      <c r="E40" s="89">
        <v>9.99421941506718</v>
      </c>
      <c r="F40" s="90">
        <f>I40*D40/(23678+B40)*1000</f>
        <v>25.883747375440635</v>
      </c>
      <c r="G40" s="91" t="s">
        <v>56</v>
      </c>
      <c r="H40" s="92">
        <f>I40-B40+X40</f>
        <v>18.017284472400263</v>
      </c>
      <c r="I40" s="92">
        <f>(B40+C39-2*X40)*(23678+B40)*E39/((23678+C39)*D40+E39*(23678+B40))</f>
        <v>64.24395113906691</v>
      </c>
      <c r="J40" s="39" t="s">
        <v>62</v>
      </c>
      <c r="K40" s="73">
        <f aca="true" t="shared" si="0" ref="K40:W40">SQRT(K41*K41+K42*K42)</f>
        <v>0.5474159924974056</v>
      </c>
      <c r="L40" s="73">
        <f t="shared" si="0"/>
        <v>0.7134108392095913</v>
      </c>
      <c r="M40" s="73">
        <f t="shared" si="0"/>
        <v>0.12959332603463244</v>
      </c>
      <c r="N40" s="73">
        <f t="shared" si="0"/>
        <v>0.028586932674808718</v>
      </c>
      <c r="O40" s="73">
        <f t="shared" si="0"/>
        <v>0.021985478194210047</v>
      </c>
      <c r="P40" s="73">
        <f t="shared" si="0"/>
        <v>0.020465599136263623</v>
      </c>
      <c r="Q40" s="73">
        <f t="shared" si="0"/>
        <v>0.0026761388245492602</v>
      </c>
      <c r="R40" s="73">
        <f t="shared" si="0"/>
        <v>0.00044009077145519483</v>
      </c>
      <c r="S40" s="73">
        <f t="shared" si="0"/>
        <v>0.0002884831445122468</v>
      </c>
      <c r="T40" s="73">
        <f t="shared" si="0"/>
        <v>0.00030114852117285997</v>
      </c>
      <c r="U40" s="73">
        <f t="shared" si="0"/>
        <v>5.852518753239125E-05</v>
      </c>
      <c r="V40" s="73">
        <f t="shared" si="0"/>
        <v>1.6337571694852933E-05</v>
      </c>
      <c r="W40" s="73">
        <f t="shared" si="0"/>
        <v>1.7990792347388837E-05</v>
      </c>
      <c r="X40" s="28">
        <f>(1-$H$2)*1000</f>
        <v>67.5</v>
      </c>
    </row>
    <row r="41" spans="1:24" ht="12.75">
      <c r="A41" s="86">
        <v>2031</v>
      </c>
      <c r="B41" s="89">
        <v>124.6</v>
      </c>
      <c r="C41" s="89">
        <v>130.45</v>
      </c>
      <c r="D41" s="89">
        <v>9.114443361840353</v>
      </c>
      <c r="E41" s="89">
        <v>9.480944147921376</v>
      </c>
      <c r="F41" s="90">
        <f>I41*D41/(23678+B41)*1000</f>
        <v>18.755377458220998</v>
      </c>
      <c r="G41" s="91" t="s">
        <v>57</v>
      </c>
      <c r="H41" s="92">
        <f>I41-B41+X41</f>
        <v>-8.11985609388762</v>
      </c>
      <c r="I41" s="92">
        <f>(B41+C40-2*X41)*(23678+B41)*E40/((23678+C40)*D41+E40*(23678+B41))</f>
        <v>48.980143906112374</v>
      </c>
      <c r="J41" s="39" t="s">
        <v>60</v>
      </c>
      <c r="K41" s="73">
        <f>'calcul config'!C43</f>
        <v>0.06159139566333211</v>
      </c>
      <c r="L41" s="73">
        <f>'calcul config'!C44</f>
        <v>-0.0038811333462109203</v>
      </c>
      <c r="M41" s="73">
        <f>'calcul config'!C45</f>
        <v>-0.01604358432926251</v>
      </c>
      <c r="N41" s="73">
        <f>'calcul config'!C46</f>
        <v>-0.0002952664402183922</v>
      </c>
      <c r="O41" s="73">
        <f>'calcul config'!C47</f>
        <v>0.002238025634271648</v>
      </c>
      <c r="P41" s="73">
        <f>'calcul config'!C48</f>
        <v>-0.00044408481686479984</v>
      </c>
      <c r="Q41" s="73">
        <f>'calcul config'!C49</f>
        <v>-0.0004008758378503562</v>
      </c>
      <c r="R41" s="73">
        <f>'calcul config'!C50</f>
        <v>-2.375491374801129E-05</v>
      </c>
      <c r="S41" s="73">
        <f>'calcul config'!C51</f>
        <v>9.906296681822675E-06</v>
      </c>
      <c r="T41" s="73">
        <f>'calcul config'!C52</f>
        <v>-3.1628685771504297E-05</v>
      </c>
      <c r="U41" s="73">
        <f>'calcul config'!C53</f>
        <v>-1.3315084301585065E-05</v>
      </c>
      <c r="V41" s="73">
        <f>'calcul config'!C54</f>
        <v>-1.8756268456003204E-06</v>
      </c>
      <c r="W41" s="73">
        <f>'calcul config'!C55</f>
        <v>1.4572083488240162E-08</v>
      </c>
      <c r="X41" s="28">
        <f>(1-$H$2)*1000</f>
        <v>67.5</v>
      </c>
    </row>
    <row r="42" spans="1:24" ht="12.75">
      <c r="A42" s="86">
        <v>2032</v>
      </c>
      <c r="B42" s="89">
        <v>125.56666666666668</v>
      </c>
      <c r="C42" s="89">
        <v>130.46666666666667</v>
      </c>
      <c r="D42" s="89">
        <v>9.038394267239584</v>
      </c>
      <c r="E42" s="89">
        <v>9.609118771089955</v>
      </c>
      <c r="F42" s="90">
        <f>I42*D42/(23678+B42)*1000</f>
        <v>23.522153065964822</v>
      </c>
      <c r="G42" s="91" t="s">
        <v>58</v>
      </c>
      <c r="H42" s="92">
        <f>I42-B42+X42</f>
        <v>3.8814097387492836</v>
      </c>
      <c r="I42" s="92">
        <f>(B42+C41-2*X42)*(23678+B42)*E41/((23678+C41)*D42+E41*(23678+B42))</f>
        <v>61.94807640541596</v>
      </c>
      <c r="J42" s="39" t="s">
        <v>61</v>
      </c>
      <c r="K42" s="73">
        <f>'calcul config'!D43</f>
        <v>-0.5439400415690707</v>
      </c>
      <c r="L42" s="73">
        <f>'calcul config'!D44</f>
        <v>-0.7134002819635568</v>
      </c>
      <c r="M42" s="73">
        <f>'calcul config'!D45</f>
        <v>-0.12859639790673916</v>
      </c>
      <c r="N42" s="73">
        <f>'calcul config'!D46</f>
        <v>-0.02858540777185673</v>
      </c>
      <c r="O42" s="73">
        <f>'calcul config'!D47</f>
        <v>-0.02187127094360153</v>
      </c>
      <c r="P42" s="73">
        <f>'calcul config'!D48</f>
        <v>-0.020460780451431085</v>
      </c>
      <c r="Q42" s="73">
        <f>'calcul config'!D49</f>
        <v>-0.0026459436068986186</v>
      </c>
      <c r="R42" s="73">
        <f>'calcul config'!D50</f>
        <v>-0.0004394491906840347</v>
      </c>
      <c r="S42" s="73">
        <f>'calcul config'!D51</f>
        <v>-0.000288313006910416</v>
      </c>
      <c r="T42" s="73">
        <f>'calcul config'!D52</f>
        <v>-0.00029948298456000455</v>
      </c>
      <c r="U42" s="73">
        <f>'calcul config'!D53</f>
        <v>-5.699040362853422E-05</v>
      </c>
      <c r="V42" s="73">
        <f>'calcul config'!D54</f>
        <v>-1.6229549372072014E-05</v>
      </c>
      <c r="W42" s="73">
        <f>'calcul config'!D55</f>
        <v>-1.7990786445879667E-05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0.3649439949982704</v>
      </c>
      <c r="L44" s="73">
        <f>L40/(L43*1.5)</f>
        <v>0.6794388944853251</v>
      </c>
      <c r="M44" s="73">
        <f aca="true" t="shared" si="1" ref="M44:W44">M40/(M43*1.5)</f>
        <v>0.14399258448292496</v>
      </c>
      <c r="N44" s="73">
        <f t="shared" si="1"/>
        <v>0.03811591023307829</v>
      </c>
      <c r="O44" s="73">
        <f t="shared" si="1"/>
        <v>0.09771323641871132</v>
      </c>
      <c r="P44" s="73">
        <f t="shared" si="1"/>
        <v>0.1364373275750908</v>
      </c>
      <c r="Q44" s="73">
        <f t="shared" si="1"/>
        <v>0.017840925496995067</v>
      </c>
      <c r="R44" s="73">
        <f t="shared" si="1"/>
        <v>0.0009779794921226553</v>
      </c>
      <c r="S44" s="73">
        <f t="shared" si="1"/>
        <v>0.003846441926829957</v>
      </c>
      <c r="T44" s="73">
        <f t="shared" si="1"/>
        <v>0.004015313615638132</v>
      </c>
      <c r="U44" s="73">
        <f t="shared" si="1"/>
        <v>0.0007803358337652165</v>
      </c>
      <c r="V44" s="73">
        <f t="shared" si="1"/>
        <v>0.00021783428926470572</v>
      </c>
      <c r="W44" s="73">
        <f t="shared" si="1"/>
        <v>0.0002398772312985178</v>
      </c>
      <c r="X44" s="73"/>
      <c r="Y44" s="73"/>
    </row>
    <row r="45" s="101" customFormat="1" ht="12.75"/>
    <row r="46" spans="1:24" s="101" customFormat="1" ht="12.75">
      <c r="A46" s="101">
        <v>2031</v>
      </c>
      <c r="B46" s="101">
        <v>119.88</v>
      </c>
      <c r="C46" s="101">
        <v>130.68</v>
      </c>
      <c r="D46" s="101">
        <v>9.125389281324532</v>
      </c>
      <c r="E46" s="101">
        <v>9.514277698225374</v>
      </c>
      <c r="F46" s="101">
        <v>24.36862683446703</v>
      </c>
      <c r="G46" s="101" t="s">
        <v>59</v>
      </c>
      <c r="H46" s="101">
        <v>11.170347200886958</v>
      </c>
      <c r="I46" s="101">
        <v>63.550347200886954</v>
      </c>
      <c r="J46" s="101" t="s">
        <v>73</v>
      </c>
      <c r="K46" s="101">
        <v>0.6966111029937927</v>
      </c>
      <c r="M46" s="101" t="s">
        <v>68</v>
      </c>
      <c r="N46" s="101">
        <v>0.6554693286533256</v>
      </c>
      <c r="X46" s="101">
        <v>67.5</v>
      </c>
    </row>
    <row r="47" spans="1:24" s="101" customFormat="1" ht="12.75">
      <c r="A47" s="101">
        <v>2029</v>
      </c>
      <c r="B47" s="101">
        <v>152.97999572753906</v>
      </c>
      <c r="C47" s="101">
        <v>150.67999267578125</v>
      </c>
      <c r="D47" s="101">
        <v>9.02391529083252</v>
      </c>
      <c r="E47" s="101">
        <v>9.657795906066895</v>
      </c>
      <c r="F47" s="101">
        <v>28.9037049406712</v>
      </c>
      <c r="G47" s="101" t="s">
        <v>56</v>
      </c>
      <c r="H47" s="101">
        <v>-9.149091453281457</v>
      </c>
      <c r="I47" s="101">
        <v>76.3309042742576</v>
      </c>
      <c r="J47" s="101" t="s">
        <v>62</v>
      </c>
      <c r="K47" s="101">
        <v>0.06127119030088054</v>
      </c>
      <c r="L47" s="101">
        <v>0.8316532199623278</v>
      </c>
      <c r="M47" s="101">
        <v>0.014505328069827428</v>
      </c>
      <c r="N47" s="101">
        <v>0.020589079725329234</v>
      </c>
      <c r="O47" s="101">
        <v>0.002460917192949894</v>
      </c>
      <c r="P47" s="101">
        <v>0.023857503993953495</v>
      </c>
      <c r="Q47" s="101">
        <v>0.00029955280523433333</v>
      </c>
      <c r="R47" s="101">
        <v>0.00031687588366697026</v>
      </c>
      <c r="S47" s="101">
        <v>3.2258103268167795E-05</v>
      </c>
      <c r="T47" s="101">
        <v>0.0003510484083365092</v>
      </c>
      <c r="U47" s="101">
        <v>6.535279621152355E-06</v>
      </c>
      <c r="V47" s="101">
        <v>1.1751275700544656E-05</v>
      </c>
      <c r="W47" s="101">
        <v>2.0038824839930403E-06</v>
      </c>
      <c r="X47" s="101">
        <v>67.5</v>
      </c>
    </row>
    <row r="48" spans="1:24" s="101" customFormat="1" ht="12.75">
      <c r="A48" s="101">
        <v>2030</v>
      </c>
      <c r="B48" s="101">
        <v>127.77999877929688</v>
      </c>
      <c r="C48" s="101">
        <v>115.58000183105469</v>
      </c>
      <c r="D48" s="101">
        <v>9.310606002807617</v>
      </c>
      <c r="E48" s="101">
        <v>9.613492012023926</v>
      </c>
      <c r="F48" s="101">
        <v>28.554108207479192</v>
      </c>
      <c r="G48" s="101" t="s">
        <v>57</v>
      </c>
      <c r="H48" s="101">
        <v>12.728441041226958</v>
      </c>
      <c r="I48" s="101">
        <v>73.00843982052383</v>
      </c>
      <c r="J48" s="101" t="s">
        <v>60</v>
      </c>
      <c r="K48" s="101">
        <v>-0.05997708797198946</v>
      </c>
      <c r="L48" s="101">
        <v>0.004525197627431166</v>
      </c>
      <c r="M48" s="101">
        <v>0.01416435133814372</v>
      </c>
      <c r="N48" s="101">
        <v>-0.000213233987706141</v>
      </c>
      <c r="O48" s="101">
        <v>-0.0024142770529656304</v>
      </c>
      <c r="P48" s="101">
        <v>0.0005177462375668895</v>
      </c>
      <c r="Q48" s="101">
        <v>0.0002907097248330537</v>
      </c>
      <c r="R48" s="101">
        <v>-1.711824199055277E-05</v>
      </c>
      <c r="S48" s="101">
        <v>-3.2000083519274306E-05</v>
      </c>
      <c r="T48" s="101">
        <v>3.6869896519755266E-05</v>
      </c>
      <c r="U48" s="101">
        <v>6.191759022396189E-06</v>
      </c>
      <c r="V48" s="101">
        <v>-1.3498717533333605E-06</v>
      </c>
      <c r="W48" s="101">
        <v>-1.9954794276038365E-06</v>
      </c>
      <c r="X48" s="101">
        <v>67.5</v>
      </c>
    </row>
    <row r="49" spans="1:24" s="101" customFormat="1" ht="12.75">
      <c r="A49" s="101">
        <v>2032</v>
      </c>
      <c r="B49" s="101">
        <v>138.8000030517578</v>
      </c>
      <c r="C49" s="101">
        <v>138.89999389648438</v>
      </c>
      <c r="D49" s="101">
        <v>8.96000862121582</v>
      </c>
      <c r="E49" s="101">
        <v>9.63620376586914</v>
      </c>
      <c r="F49" s="101">
        <v>23.25671229765064</v>
      </c>
      <c r="G49" s="101" t="s">
        <v>58</v>
      </c>
      <c r="H49" s="101">
        <v>-9.480814149403983</v>
      </c>
      <c r="I49" s="101">
        <v>61.81918890235382</v>
      </c>
      <c r="J49" s="101" t="s">
        <v>61</v>
      </c>
      <c r="K49" s="101">
        <v>-0.012526279546894786</v>
      </c>
      <c r="L49" s="101">
        <v>0.831640908601868</v>
      </c>
      <c r="M49" s="101">
        <v>-0.003126610558248297</v>
      </c>
      <c r="N49" s="101">
        <v>-0.02058797550033636</v>
      </c>
      <c r="O49" s="101">
        <v>-0.0004768435194903834</v>
      </c>
      <c r="P49" s="101">
        <v>0.02385188536898063</v>
      </c>
      <c r="Q49" s="101">
        <v>-7.224776128883613E-05</v>
      </c>
      <c r="R49" s="101">
        <v>-0.00031641316571987986</v>
      </c>
      <c r="S49" s="101">
        <v>-4.071840028690546E-06</v>
      </c>
      <c r="T49" s="101">
        <v>0.00034910685430999353</v>
      </c>
      <c r="U49" s="101">
        <v>-2.0909327907000413E-06</v>
      </c>
      <c r="V49" s="101">
        <v>-1.1673488203607525E-05</v>
      </c>
      <c r="W49" s="101">
        <v>-1.8332174902062747E-07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2031</v>
      </c>
      <c r="B56" s="101">
        <v>128.58</v>
      </c>
      <c r="C56" s="101">
        <v>131.88</v>
      </c>
      <c r="D56" s="101">
        <v>9.030365834518182</v>
      </c>
      <c r="E56" s="101">
        <v>9.401476437885385</v>
      </c>
      <c r="F56" s="101">
        <v>27.97174336115885</v>
      </c>
      <c r="G56" s="101" t="s">
        <v>59</v>
      </c>
      <c r="H56" s="101">
        <v>12.661369759515054</v>
      </c>
      <c r="I56" s="101">
        <v>73.74136975951507</v>
      </c>
      <c r="J56" s="101" t="s">
        <v>73</v>
      </c>
      <c r="K56" s="101">
        <v>1.8767879519362745</v>
      </c>
      <c r="M56" s="101" t="s">
        <v>68</v>
      </c>
      <c r="N56" s="101">
        <v>1.2174144923389045</v>
      </c>
      <c r="X56" s="101">
        <v>67.5</v>
      </c>
    </row>
    <row r="57" spans="1:24" s="101" customFormat="1" ht="12.75" hidden="1">
      <c r="A57" s="101">
        <v>2032</v>
      </c>
      <c r="B57" s="101">
        <v>115.45999908447266</v>
      </c>
      <c r="C57" s="101">
        <v>131.66000366210938</v>
      </c>
      <c r="D57" s="101">
        <v>9.039923667907715</v>
      </c>
      <c r="E57" s="101">
        <v>9.461684226989746</v>
      </c>
      <c r="F57" s="101">
        <v>21.751882984220586</v>
      </c>
      <c r="G57" s="101" t="s">
        <v>56</v>
      </c>
      <c r="H57" s="101">
        <v>9.291873464757174</v>
      </c>
      <c r="I57" s="101">
        <v>57.25187254922983</v>
      </c>
      <c r="J57" s="101" t="s">
        <v>62</v>
      </c>
      <c r="K57" s="101">
        <v>1.111111526195304</v>
      </c>
      <c r="L57" s="101">
        <v>0.7520024253432906</v>
      </c>
      <c r="M57" s="101">
        <v>0.2630407232179846</v>
      </c>
      <c r="N57" s="101">
        <v>0.07094512260002309</v>
      </c>
      <c r="O57" s="101">
        <v>0.04462420994862741</v>
      </c>
      <c r="P57" s="101">
        <v>0.02157241671619529</v>
      </c>
      <c r="Q57" s="101">
        <v>0.005431911460218772</v>
      </c>
      <c r="R57" s="101">
        <v>0.0010920390815476113</v>
      </c>
      <c r="S57" s="101">
        <v>0.000585448886086558</v>
      </c>
      <c r="T57" s="101">
        <v>0.0003174063929179475</v>
      </c>
      <c r="U57" s="101">
        <v>0.00011882490508891426</v>
      </c>
      <c r="V57" s="101">
        <v>4.051474829044567E-05</v>
      </c>
      <c r="W57" s="101">
        <v>3.649999475727784E-05</v>
      </c>
      <c r="X57" s="101">
        <v>67.5</v>
      </c>
    </row>
    <row r="58" spans="1:24" s="101" customFormat="1" ht="12.75" hidden="1">
      <c r="A58" s="101">
        <v>2030</v>
      </c>
      <c r="B58" s="101">
        <v>99.04000091552734</v>
      </c>
      <c r="C58" s="101">
        <v>105.33999633789062</v>
      </c>
      <c r="D58" s="101">
        <v>9.71549129486084</v>
      </c>
      <c r="E58" s="101">
        <v>9.95574951171875</v>
      </c>
      <c r="F58" s="101">
        <v>19.279732281833102</v>
      </c>
      <c r="G58" s="101" t="s">
        <v>57</v>
      </c>
      <c r="H58" s="101">
        <v>15.643919254785999</v>
      </c>
      <c r="I58" s="101">
        <v>47.18392017031334</v>
      </c>
      <c r="J58" s="101" t="s">
        <v>60</v>
      </c>
      <c r="K58" s="101">
        <v>-0.1190139319406934</v>
      </c>
      <c r="L58" s="101">
        <v>0.004092720755486591</v>
      </c>
      <c r="M58" s="101">
        <v>0.025201037948659515</v>
      </c>
      <c r="N58" s="101">
        <v>-0.000733799599626787</v>
      </c>
      <c r="O58" s="101">
        <v>-0.005258252091406348</v>
      </c>
      <c r="P58" s="101">
        <v>0.00046825407037279915</v>
      </c>
      <c r="Q58" s="101">
        <v>0.00037834970615360195</v>
      </c>
      <c r="R58" s="101">
        <v>-5.896667246173085E-05</v>
      </c>
      <c r="S58" s="101">
        <v>-0.00010805534310182044</v>
      </c>
      <c r="T58" s="101">
        <v>3.334000948582275E-05</v>
      </c>
      <c r="U58" s="101">
        <v>-1.172856534706466E-06</v>
      </c>
      <c r="V58" s="101">
        <v>-4.653857231001489E-06</v>
      </c>
      <c r="W58" s="101">
        <v>-7.919076196862964E-06</v>
      </c>
      <c r="X58" s="101">
        <v>67.5</v>
      </c>
    </row>
    <row r="59" spans="1:24" s="101" customFormat="1" ht="12.75" hidden="1">
      <c r="A59" s="101">
        <v>2029</v>
      </c>
      <c r="B59" s="101">
        <v>149.33999633789062</v>
      </c>
      <c r="C59" s="101">
        <v>150.24000549316406</v>
      </c>
      <c r="D59" s="101">
        <v>9.1564302444458</v>
      </c>
      <c r="E59" s="101">
        <v>9.510993003845215</v>
      </c>
      <c r="F59" s="101">
        <v>23.978406077867334</v>
      </c>
      <c r="G59" s="101" t="s">
        <v>58</v>
      </c>
      <c r="H59" s="101">
        <v>-19.442138337042536</v>
      </c>
      <c r="I59" s="101">
        <v>62.39785800084809</v>
      </c>
      <c r="J59" s="101" t="s">
        <v>61</v>
      </c>
      <c r="K59" s="101">
        <v>-1.1047191985514118</v>
      </c>
      <c r="L59" s="101">
        <v>0.7519912880871753</v>
      </c>
      <c r="M59" s="101">
        <v>-0.2618307272979064</v>
      </c>
      <c r="N59" s="101">
        <v>-0.0709413275804724</v>
      </c>
      <c r="O59" s="101">
        <v>-0.04431332642086801</v>
      </c>
      <c r="P59" s="101">
        <v>0.021567334121368856</v>
      </c>
      <c r="Q59" s="101">
        <v>-0.005418718816427875</v>
      </c>
      <c r="R59" s="101">
        <v>-0.0010904459120773214</v>
      </c>
      <c r="S59" s="101">
        <v>-0.000575390685575583</v>
      </c>
      <c r="T59" s="101">
        <v>0.00031565053783047433</v>
      </c>
      <c r="U59" s="101">
        <v>-0.00011881911663086239</v>
      </c>
      <c r="V59" s="101">
        <v>-4.024657056087668E-05</v>
      </c>
      <c r="W59" s="101">
        <v>-3.5630574644111324E-05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2031</v>
      </c>
      <c r="B61" s="101">
        <v>133.26</v>
      </c>
      <c r="C61" s="101">
        <v>131.36</v>
      </c>
      <c r="D61" s="101">
        <v>8.986548179859442</v>
      </c>
      <c r="E61" s="101">
        <v>9.454596625674167</v>
      </c>
      <c r="F61" s="101">
        <v>27.224819964168937</v>
      </c>
      <c r="G61" s="101" t="s">
        <v>59</v>
      </c>
      <c r="H61" s="101">
        <v>6.37640361633899</v>
      </c>
      <c r="I61" s="101">
        <v>72.13640361633898</v>
      </c>
      <c r="J61" s="101" t="s">
        <v>73</v>
      </c>
      <c r="K61" s="101">
        <v>0.9071712124934312</v>
      </c>
      <c r="M61" s="101" t="s">
        <v>68</v>
      </c>
      <c r="N61" s="101">
        <v>0.5325168385938879</v>
      </c>
      <c r="X61" s="101">
        <v>67.5</v>
      </c>
    </row>
    <row r="62" spans="1:24" s="101" customFormat="1" ht="12.75" hidden="1">
      <c r="A62" s="101">
        <v>2032</v>
      </c>
      <c r="B62" s="101">
        <v>118.41999816894531</v>
      </c>
      <c r="C62" s="101">
        <v>119.5199966430664</v>
      </c>
      <c r="D62" s="101">
        <v>9.188169479370117</v>
      </c>
      <c r="E62" s="101">
        <v>9.53438663482666</v>
      </c>
      <c r="F62" s="101">
        <v>22.469833899515812</v>
      </c>
      <c r="G62" s="101" t="s">
        <v>56</v>
      </c>
      <c r="H62" s="101">
        <v>7.274575403355435</v>
      </c>
      <c r="I62" s="101">
        <v>58.19457357230075</v>
      </c>
      <c r="J62" s="101" t="s">
        <v>62</v>
      </c>
      <c r="K62" s="101">
        <v>0.8467634794323347</v>
      </c>
      <c r="L62" s="101">
        <v>0.3851422149318912</v>
      </c>
      <c r="M62" s="101">
        <v>0.20045976591841705</v>
      </c>
      <c r="N62" s="101">
        <v>0.018658535191315096</v>
      </c>
      <c r="O62" s="101">
        <v>0.03400761111922636</v>
      </c>
      <c r="P62" s="101">
        <v>0.011048411521423732</v>
      </c>
      <c r="Q62" s="101">
        <v>0.004139552125267016</v>
      </c>
      <c r="R62" s="101">
        <v>0.00028722172240632415</v>
      </c>
      <c r="S62" s="101">
        <v>0.000446173012422379</v>
      </c>
      <c r="T62" s="101">
        <v>0.00016256203311809973</v>
      </c>
      <c r="U62" s="101">
        <v>9.055040100629213E-05</v>
      </c>
      <c r="V62" s="101">
        <v>1.0652913444763536E-05</v>
      </c>
      <c r="W62" s="101">
        <v>2.7819997783482853E-05</v>
      </c>
      <c r="X62" s="101">
        <v>67.5</v>
      </c>
    </row>
    <row r="63" spans="1:24" s="101" customFormat="1" ht="12.75" hidden="1">
      <c r="A63" s="101">
        <v>2030</v>
      </c>
      <c r="B63" s="101">
        <v>106.45999908447266</v>
      </c>
      <c r="C63" s="101">
        <v>90.66000366210938</v>
      </c>
      <c r="D63" s="101">
        <v>9.814656257629395</v>
      </c>
      <c r="E63" s="101">
        <v>10.287583351135254</v>
      </c>
      <c r="F63" s="101">
        <v>18.494391072378864</v>
      </c>
      <c r="G63" s="101" t="s">
        <v>57</v>
      </c>
      <c r="H63" s="101">
        <v>5.858595996377112</v>
      </c>
      <c r="I63" s="101">
        <v>44.81859508084977</v>
      </c>
      <c r="J63" s="101" t="s">
        <v>60</v>
      </c>
      <c r="K63" s="101">
        <v>0.016622400694072538</v>
      </c>
      <c r="L63" s="101">
        <v>0.0020960328741922714</v>
      </c>
      <c r="M63" s="101">
        <v>-0.006212657072523282</v>
      </c>
      <c r="N63" s="101">
        <v>-0.00019293700748567366</v>
      </c>
      <c r="O63" s="101">
        <v>0.00030072680622305405</v>
      </c>
      <c r="P63" s="101">
        <v>0.00023981626971439807</v>
      </c>
      <c r="Q63" s="101">
        <v>-0.00023681939248140448</v>
      </c>
      <c r="R63" s="101">
        <v>-1.5496530723983006E-05</v>
      </c>
      <c r="S63" s="101">
        <v>-2.6177353063607908E-05</v>
      </c>
      <c r="T63" s="101">
        <v>1.707454802324787E-05</v>
      </c>
      <c r="U63" s="101">
        <v>-1.2340779463057674E-05</v>
      </c>
      <c r="V63" s="101">
        <v>-1.2229991067652014E-06</v>
      </c>
      <c r="W63" s="101">
        <v>-2.5515265454471175E-06</v>
      </c>
      <c r="X63" s="101">
        <v>67.5</v>
      </c>
    </row>
    <row r="64" spans="1:24" s="101" customFormat="1" ht="12.75" hidden="1">
      <c r="A64" s="101">
        <v>2029</v>
      </c>
      <c r="B64" s="101">
        <v>123.87999725341797</v>
      </c>
      <c r="C64" s="101">
        <v>141.27999877929688</v>
      </c>
      <c r="D64" s="101">
        <v>9.3742094039917</v>
      </c>
      <c r="E64" s="101">
        <v>9.620786666870117</v>
      </c>
      <c r="F64" s="101">
        <v>16.40167949010548</v>
      </c>
      <c r="G64" s="101" t="s">
        <v>58</v>
      </c>
      <c r="H64" s="101">
        <v>-14.734799226300282</v>
      </c>
      <c r="I64" s="101">
        <v>41.645198027117694</v>
      </c>
      <c r="J64" s="101" t="s">
        <v>61</v>
      </c>
      <c r="K64" s="101">
        <v>-0.8466003105926194</v>
      </c>
      <c r="L64" s="101">
        <v>0.38513651134219073</v>
      </c>
      <c r="M64" s="101">
        <v>-0.2003634713318917</v>
      </c>
      <c r="N64" s="101">
        <v>-0.018657537640232334</v>
      </c>
      <c r="O64" s="101">
        <v>-0.034006281440706616</v>
      </c>
      <c r="P64" s="101">
        <v>0.011045808494787012</v>
      </c>
      <c r="Q64" s="101">
        <v>-0.004132772480205922</v>
      </c>
      <c r="R64" s="101">
        <v>-0.000286803374034505</v>
      </c>
      <c r="S64" s="101">
        <v>-0.0004454044265615729</v>
      </c>
      <c r="T64" s="101">
        <v>0.00016166284180754698</v>
      </c>
      <c r="U64" s="101">
        <v>-8.970551981146135E-05</v>
      </c>
      <c r="V64" s="101">
        <v>-1.0582477878383457E-05</v>
      </c>
      <c r="W64" s="101">
        <v>-2.7702743347200644E-05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2031</v>
      </c>
      <c r="B66" s="101">
        <v>123.04</v>
      </c>
      <c r="C66" s="101">
        <v>125.84</v>
      </c>
      <c r="D66" s="101">
        <v>9.535945288620635</v>
      </c>
      <c r="E66" s="101">
        <v>9.81292531288871</v>
      </c>
      <c r="F66" s="101">
        <v>27.69765759367759</v>
      </c>
      <c r="G66" s="101" t="s">
        <v>59</v>
      </c>
      <c r="H66" s="101">
        <v>13.59137988323981</v>
      </c>
      <c r="I66" s="101">
        <v>69.13137988323982</v>
      </c>
      <c r="J66" s="101" t="s">
        <v>73</v>
      </c>
      <c r="K66" s="101">
        <v>1.4232267201338218</v>
      </c>
      <c r="M66" s="101" t="s">
        <v>68</v>
      </c>
      <c r="N66" s="101">
        <v>0.9674416067529271</v>
      </c>
      <c r="X66" s="101">
        <v>67.5</v>
      </c>
    </row>
    <row r="67" spans="1:24" s="101" customFormat="1" ht="12.75" hidden="1">
      <c r="A67" s="101">
        <v>2032</v>
      </c>
      <c r="B67" s="101">
        <v>122.63999938964844</v>
      </c>
      <c r="C67" s="101">
        <v>129.24000549316406</v>
      </c>
      <c r="D67" s="101">
        <v>9.188636779785156</v>
      </c>
      <c r="E67" s="101">
        <v>9.617966651916504</v>
      </c>
      <c r="F67" s="101">
        <v>22.623652779852925</v>
      </c>
      <c r="G67" s="101" t="s">
        <v>56</v>
      </c>
      <c r="H67" s="101">
        <v>3.4603597483977353</v>
      </c>
      <c r="I67" s="101">
        <v>58.60035913804618</v>
      </c>
      <c r="J67" s="101" t="s">
        <v>62</v>
      </c>
      <c r="K67" s="101">
        <v>0.9120313069429358</v>
      </c>
      <c r="L67" s="101">
        <v>0.7365784942943394</v>
      </c>
      <c r="M67" s="101">
        <v>0.2159107849460623</v>
      </c>
      <c r="N67" s="101">
        <v>0.02125559187862764</v>
      </c>
      <c r="O67" s="101">
        <v>0.03662879179909646</v>
      </c>
      <c r="P67" s="101">
        <v>0.02113000111494945</v>
      </c>
      <c r="Q67" s="101">
        <v>0.004458615107465388</v>
      </c>
      <c r="R67" s="101">
        <v>0.0003271849888529121</v>
      </c>
      <c r="S67" s="101">
        <v>0.00048055244615680126</v>
      </c>
      <c r="T67" s="101">
        <v>0.00031091302702980326</v>
      </c>
      <c r="U67" s="101">
        <v>9.753791314321402E-05</v>
      </c>
      <c r="V67" s="101">
        <v>1.2134839700405877E-05</v>
      </c>
      <c r="W67" s="101">
        <v>2.9963225303190957E-05</v>
      </c>
      <c r="X67" s="101">
        <v>67.5</v>
      </c>
    </row>
    <row r="68" spans="1:24" s="101" customFormat="1" ht="12.75" hidden="1">
      <c r="A68" s="101">
        <v>2030</v>
      </c>
      <c r="B68" s="101">
        <v>112.9000015258789</v>
      </c>
      <c r="C68" s="101">
        <v>101.5</v>
      </c>
      <c r="D68" s="101">
        <v>9.68638801574707</v>
      </c>
      <c r="E68" s="101">
        <v>10.136847496032715</v>
      </c>
      <c r="F68" s="101">
        <v>21.726061095423287</v>
      </c>
      <c r="G68" s="101" t="s">
        <v>57</v>
      </c>
      <c r="H68" s="101">
        <v>7.961741376425451</v>
      </c>
      <c r="I68" s="101">
        <v>53.36174290230436</v>
      </c>
      <c r="J68" s="101" t="s">
        <v>60</v>
      </c>
      <c r="K68" s="101">
        <v>0.21307913143970858</v>
      </c>
      <c r="L68" s="101">
        <v>0.004008257379720107</v>
      </c>
      <c r="M68" s="101">
        <v>-0.052826179307394944</v>
      </c>
      <c r="N68" s="101">
        <v>-0.00021983028344269687</v>
      </c>
      <c r="O68" s="101">
        <v>0.008172810356673783</v>
      </c>
      <c r="P68" s="101">
        <v>0.00045856933832887016</v>
      </c>
      <c r="Q68" s="101">
        <v>-0.0012039184167114481</v>
      </c>
      <c r="R68" s="101">
        <v>-1.7645279872718636E-05</v>
      </c>
      <c r="S68" s="101">
        <v>7.5370063558823E-05</v>
      </c>
      <c r="T68" s="101">
        <v>3.2650381918407375E-05</v>
      </c>
      <c r="U68" s="101">
        <v>-3.371092806600993E-05</v>
      </c>
      <c r="V68" s="101">
        <v>-1.3902585302595044E-06</v>
      </c>
      <c r="W68" s="101">
        <v>3.7187297875997877E-06</v>
      </c>
      <c r="X68" s="101">
        <v>67.5</v>
      </c>
    </row>
    <row r="69" spans="1:24" s="101" customFormat="1" ht="12.75" hidden="1">
      <c r="A69" s="101">
        <v>2029</v>
      </c>
      <c r="B69" s="101">
        <v>148.77999877929688</v>
      </c>
      <c r="C69" s="101">
        <v>151.5800018310547</v>
      </c>
      <c r="D69" s="101">
        <v>8.81846809387207</v>
      </c>
      <c r="E69" s="101">
        <v>9.363547325134277</v>
      </c>
      <c r="F69" s="101">
        <v>22.8378257783702</v>
      </c>
      <c r="G69" s="101" t="s">
        <v>58</v>
      </c>
      <c r="H69" s="101">
        <v>-19.57406021046461</v>
      </c>
      <c r="I69" s="101">
        <v>61.705938568832266</v>
      </c>
      <c r="J69" s="101" t="s">
        <v>61</v>
      </c>
      <c r="K69" s="101">
        <v>-0.8867910625332999</v>
      </c>
      <c r="L69" s="101">
        <v>0.736567588297024</v>
      </c>
      <c r="M69" s="101">
        <v>-0.20934866093626614</v>
      </c>
      <c r="N69" s="101">
        <v>-0.02125445508022407</v>
      </c>
      <c r="O69" s="101">
        <v>-0.03570537157817297</v>
      </c>
      <c r="P69" s="101">
        <v>0.02112502452731617</v>
      </c>
      <c r="Q69" s="101">
        <v>-0.004292997684884258</v>
      </c>
      <c r="R69" s="101">
        <v>-0.00032670883218684747</v>
      </c>
      <c r="S69" s="101">
        <v>-0.00047460510640576166</v>
      </c>
      <c r="T69" s="101">
        <v>0.00030919389214118914</v>
      </c>
      <c r="U69" s="101">
        <v>-9.152714258219508E-05</v>
      </c>
      <c r="V69" s="101">
        <v>-1.205493740230895E-05</v>
      </c>
      <c r="W69" s="101">
        <v>-2.973156436073623E-05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2031</v>
      </c>
      <c r="B71" s="101">
        <v>116.82</v>
      </c>
      <c r="C71" s="101">
        <v>135.62</v>
      </c>
      <c r="D71" s="101">
        <v>9.019943010744914</v>
      </c>
      <c r="E71" s="101">
        <v>9.260569124272962</v>
      </c>
      <c r="F71" s="101">
        <v>26.322387907765556</v>
      </c>
      <c r="G71" s="101" t="s">
        <v>59</v>
      </c>
      <c r="H71" s="101">
        <v>20.119073117129588</v>
      </c>
      <c r="I71" s="101">
        <v>69.43907311712958</v>
      </c>
      <c r="J71" s="101" t="s">
        <v>73</v>
      </c>
      <c r="K71" s="101">
        <v>2.4490436734202237</v>
      </c>
      <c r="M71" s="101" t="s">
        <v>68</v>
      </c>
      <c r="N71" s="101">
        <v>1.4879518102087033</v>
      </c>
      <c r="X71" s="101">
        <v>67.5</v>
      </c>
    </row>
    <row r="72" spans="1:24" s="101" customFormat="1" ht="12.75" hidden="1">
      <c r="A72" s="101">
        <v>2032</v>
      </c>
      <c r="B72" s="101">
        <v>122.30000305175781</v>
      </c>
      <c r="C72" s="101">
        <v>125</v>
      </c>
      <c r="D72" s="101">
        <v>9.036703109741211</v>
      </c>
      <c r="E72" s="101">
        <v>9.831278800964355</v>
      </c>
      <c r="F72" s="101">
        <v>23.614646508052903</v>
      </c>
      <c r="G72" s="101" t="s">
        <v>56</v>
      </c>
      <c r="H72" s="101">
        <v>7.39476693596319</v>
      </c>
      <c r="I72" s="101">
        <v>62.194769987721</v>
      </c>
      <c r="J72" s="101" t="s">
        <v>62</v>
      </c>
      <c r="K72" s="101">
        <v>1.3503639674799062</v>
      </c>
      <c r="L72" s="101">
        <v>0.7206016630283786</v>
      </c>
      <c r="M72" s="101">
        <v>0.3196796522617054</v>
      </c>
      <c r="N72" s="101">
        <v>0.0261933061746702</v>
      </c>
      <c r="O72" s="101">
        <v>0.054233045459856015</v>
      </c>
      <c r="P72" s="101">
        <v>0.020671625838922375</v>
      </c>
      <c r="Q72" s="101">
        <v>0.006601430117560251</v>
      </c>
      <c r="R72" s="101">
        <v>0.0004032127506507976</v>
      </c>
      <c r="S72" s="101">
        <v>0.0007115255888946377</v>
      </c>
      <c r="T72" s="101">
        <v>0.0003041792898162582</v>
      </c>
      <c r="U72" s="101">
        <v>0.00014440776829801883</v>
      </c>
      <c r="V72" s="101">
        <v>1.4961059042221456E-05</v>
      </c>
      <c r="W72" s="101">
        <v>4.436693423445101E-05</v>
      </c>
      <c r="X72" s="101">
        <v>67.5</v>
      </c>
    </row>
    <row r="73" spans="1:24" s="101" customFormat="1" ht="12.75" hidden="1">
      <c r="A73" s="101">
        <v>2030</v>
      </c>
      <c r="B73" s="101">
        <v>124.13999938964844</v>
      </c>
      <c r="C73" s="101">
        <v>106.33999633789062</v>
      </c>
      <c r="D73" s="101">
        <v>9.416977882385254</v>
      </c>
      <c r="E73" s="101">
        <v>10.201131820678711</v>
      </c>
      <c r="F73" s="101">
        <v>23.064515963463815</v>
      </c>
      <c r="G73" s="101" t="s">
        <v>57</v>
      </c>
      <c r="H73" s="101">
        <v>1.6573487444505162</v>
      </c>
      <c r="I73" s="101">
        <v>58.297348134098954</v>
      </c>
      <c r="J73" s="101" t="s">
        <v>60</v>
      </c>
      <c r="K73" s="101">
        <v>0.7056026400553538</v>
      </c>
      <c r="L73" s="101">
        <v>0.003921559340494357</v>
      </c>
      <c r="M73" s="101">
        <v>-0.17012871541599556</v>
      </c>
      <c r="N73" s="101">
        <v>-0.00027064353631673857</v>
      </c>
      <c r="O73" s="101">
        <v>0.027837652243637843</v>
      </c>
      <c r="P73" s="101">
        <v>0.0004485666378298021</v>
      </c>
      <c r="Q73" s="101">
        <v>-0.0036585914070149748</v>
      </c>
      <c r="R73" s="101">
        <v>-2.172289983133965E-05</v>
      </c>
      <c r="S73" s="101">
        <v>0.0003231762883542291</v>
      </c>
      <c r="T73" s="101">
        <v>3.1931833628129474E-05</v>
      </c>
      <c r="U73" s="101">
        <v>-8.93106386289248E-05</v>
      </c>
      <c r="V73" s="101">
        <v>-1.7079423665744668E-06</v>
      </c>
      <c r="W73" s="101">
        <v>1.8830590854017765E-05</v>
      </c>
      <c r="X73" s="101">
        <v>67.5</v>
      </c>
    </row>
    <row r="74" spans="1:24" s="101" customFormat="1" ht="12.75" hidden="1">
      <c r="A74" s="101">
        <v>2029</v>
      </c>
      <c r="B74" s="101">
        <v>157.66000366210938</v>
      </c>
      <c r="C74" s="101">
        <v>151.55999755859375</v>
      </c>
      <c r="D74" s="101">
        <v>9.259056091308594</v>
      </c>
      <c r="E74" s="101">
        <v>9.809850692749023</v>
      </c>
      <c r="F74" s="101">
        <v>26.29515303055212</v>
      </c>
      <c r="G74" s="101" t="s">
        <v>58</v>
      </c>
      <c r="H74" s="101">
        <v>-22.468187001786646</v>
      </c>
      <c r="I74" s="101">
        <v>67.69181666032273</v>
      </c>
      <c r="J74" s="101" t="s">
        <v>61</v>
      </c>
      <c r="K74" s="101">
        <v>-1.1513504067029237</v>
      </c>
      <c r="L74" s="101">
        <v>0.720590992263714</v>
      </c>
      <c r="M74" s="101">
        <v>-0.2706497741751655</v>
      </c>
      <c r="N74" s="101">
        <v>-0.02619190791897883</v>
      </c>
      <c r="O74" s="101">
        <v>-0.04654340272705783</v>
      </c>
      <c r="P74" s="101">
        <v>0.02066675840077077</v>
      </c>
      <c r="Q74" s="101">
        <v>-0.005494869289942003</v>
      </c>
      <c r="R74" s="101">
        <v>-0.00040262716986102647</v>
      </c>
      <c r="S74" s="101">
        <v>-0.0006338972710916534</v>
      </c>
      <c r="T74" s="101">
        <v>0.0003024985923178299</v>
      </c>
      <c r="U74" s="101">
        <v>-0.00011347781004455408</v>
      </c>
      <c r="V74" s="101">
        <v>-1.4863250671952498E-05</v>
      </c>
      <c r="W74" s="101">
        <v>-4.0172549103245655E-05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2031</v>
      </c>
      <c r="B76" s="101">
        <v>126.02</v>
      </c>
      <c r="C76" s="101">
        <v>127.32</v>
      </c>
      <c r="D76" s="101">
        <v>8.988468575974407</v>
      </c>
      <c r="E76" s="101">
        <v>9.441819688581644</v>
      </c>
      <c r="F76" s="101">
        <v>28.11970384763346</v>
      </c>
      <c r="G76" s="101" t="s">
        <v>59</v>
      </c>
      <c r="H76" s="101">
        <v>15.9489695608777</v>
      </c>
      <c r="I76" s="101">
        <v>74.4689695608777</v>
      </c>
      <c r="J76" s="101" t="s">
        <v>73</v>
      </c>
      <c r="K76" s="101">
        <v>1.598269603651092</v>
      </c>
      <c r="M76" s="101" t="s">
        <v>68</v>
      </c>
      <c r="N76" s="101">
        <v>1.2673203896594845</v>
      </c>
      <c r="X76" s="101">
        <v>67.5</v>
      </c>
    </row>
    <row r="77" spans="1:24" s="101" customFormat="1" ht="12.75" hidden="1">
      <c r="A77" s="101">
        <v>2032</v>
      </c>
      <c r="B77" s="101">
        <v>135.77999877929688</v>
      </c>
      <c r="C77" s="101">
        <v>138.47999572753906</v>
      </c>
      <c r="D77" s="101">
        <v>8.816923141479492</v>
      </c>
      <c r="E77" s="101">
        <v>9.573192596435547</v>
      </c>
      <c r="F77" s="101">
        <v>24.52997939034191</v>
      </c>
      <c r="G77" s="101" t="s">
        <v>56</v>
      </c>
      <c r="H77" s="101">
        <v>-2.026553761949117</v>
      </c>
      <c r="I77" s="101">
        <v>66.25344501734776</v>
      </c>
      <c r="J77" s="101" t="s">
        <v>62</v>
      </c>
      <c r="K77" s="101">
        <v>0.729983271379549</v>
      </c>
      <c r="L77" s="101">
        <v>1.0164632359472132</v>
      </c>
      <c r="M77" s="101">
        <v>0.17281346570517342</v>
      </c>
      <c r="N77" s="101">
        <v>0.02467895548337683</v>
      </c>
      <c r="O77" s="101">
        <v>0.02931730791174621</v>
      </c>
      <c r="P77" s="101">
        <v>0.029159034751040133</v>
      </c>
      <c r="Q77" s="101">
        <v>0.003568658998178473</v>
      </c>
      <c r="R77" s="101">
        <v>0.000379855249177043</v>
      </c>
      <c r="S77" s="101">
        <v>0.0003846125941657112</v>
      </c>
      <c r="T77" s="101">
        <v>0.0004290547914723583</v>
      </c>
      <c r="U77" s="101">
        <v>7.807627583900569E-05</v>
      </c>
      <c r="V77" s="101">
        <v>1.4086252919220014E-05</v>
      </c>
      <c r="W77" s="101">
        <v>2.3978958379566557E-05</v>
      </c>
      <c r="X77" s="101">
        <v>67.5</v>
      </c>
    </row>
    <row r="78" spans="1:24" s="101" customFormat="1" ht="12.75" hidden="1">
      <c r="A78" s="101">
        <v>2030</v>
      </c>
      <c r="B78" s="101">
        <v>112.04000091552734</v>
      </c>
      <c r="C78" s="101">
        <v>104.63999938964844</v>
      </c>
      <c r="D78" s="101">
        <v>9.569686889648438</v>
      </c>
      <c r="E78" s="101">
        <v>9.770511627197266</v>
      </c>
      <c r="F78" s="101">
        <v>23.225658217418957</v>
      </c>
      <c r="G78" s="101" t="s">
        <v>57</v>
      </c>
      <c r="H78" s="101">
        <v>13.198496112799994</v>
      </c>
      <c r="I78" s="101">
        <v>57.73849702832734</v>
      </c>
      <c r="J78" s="101" t="s">
        <v>60</v>
      </c>
      <c r="K78" s="101">
        <v>0.10297787165561115</v>
      </c>
      <c r="L78" s="101">
        <v>0.005531057157999107</v>
      </c>
      <c r="M78" s="101">
        <v>-0.026321268666314082</v>
      </c>
      <c r="N78" s="101">
        <v>-0.00025540351076505473</v>
      </c>
      <c r="O78" s="101">
        <v>0.0038222289852763284</v>
      </c>
      <c r="P78" s="101">
        <v>0.0006328140900541568</v>
      </c>
      <c r="Q78" s="101">
        <v>-0.0006358875595897145</v>
      </c>
      <c r="R78" s="101">
        <v>-2.0498775265474125E-05</v>
      </c>
      <c r="S78" s="101">
        <v>2.4310781498853348E-05</v>
      </c>
      <c r="T78" s="101">
        <v>4.50603703258729E-05</v>
      </c>
      <c r="U78" s="101">
        <v>-1.9978508703288102E-05</v>
      </c>
      <c r="V78" s="101">
        <v>-1.6157306869021703E-06</v>
      </c>
      <c r="W78" s="101">
        <v>7.274604861511728E-07</v>
      </c>
      <c r="X78" s="101">
        <v>67.5</v>
      </c>
    </row>
    <row r="79" spans="1:24" s="101" customFormat="1" ht="12.75" hidden="1">
      <c r="A79" s="101">
        <v>2029</v>
      </c>
      <c r="B79" s="101">
        <v>153.47999572753906</v>
      </c>
      <c r="C79" s="101">
        <v>155.47999572753906</v>
      </c>
      <c r="D79" s="101">
        <v>8.704604148864746</v>
      </c>
      <c r="E79" s="101">
        <v>9.304190635681152</v>
      </c>
      <c r="F79" s="101">
        <v>23.805443984057572</v>
      </c>
      <c r="G79" s="101" t="s">
        <v>58</v>
      </c>
      <c r="H79" s="101">
        <v>-20.8054108304797</v>
      </c>
      <c r="I79" s="101">
        <v>65.17458489705936</v>
      </c>
      <c r="J79" s="101" t="s">
        <v>61</v>
      </c>
      <c r="K79" s="101">
        <v>-0.7226832877846759</v>
      </c>
      <c r="L79" s="101">
        <v>1.0164481872869837</v>
      </c>
      <c r="M79" s="101">
        <v>-0.17079720356267214</v>
      </c>
      <c r="N79" s="101">
        <v>-0.02467763385734508</v>
      </c>
      <c r="O79" s="101">
        <v>-0.029067079467608205</v>
      </c>
      <c r="P79" s="101">
        <v>0.029152167225436173</v>
      </c>
      <c r="Q79" s="101">
        <v>-0.0035115486692966712</v>
      </c>
      <c r="R79" s="101">
        <v>-0.0003793017407552581</v>
      </c>
      <c r="S79" s="101">
        <v>-0.00038384350130462425</v>
      </c>
      <c r="T79" s="101">
        <v>0.00042668205623330827</v>
      </c>
      <c r="U79" s="101">
        <v>-7.547691063418762E-05</v>
      </c>
      <c r="V79" s="101">
        <v>-1.399328180419579E-05</v>
      </c>
      <c r="W79" s="101">
        <v>-2.3967921190834926E-05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2031</v>
      </c>
      <c r="B81" s="101">
        <v>119.88</v>
      </c>
      <c r="C81" s="101">
        <v>130.68</v>
      </c>
      <c r="D81" s="101">
        <v>9.125389281324532</v>
      </c>
      <c r="E81" s="101">
        <v>9.514277698225374</v>
      </c>
      <c r="F81" s="101">
        <v>26.71040434329503</v>
      </c>
      <c r="G81" s="101" t="s">
        <v>59</v>
      </c>
      <c r="H81" s="101">
        <v>17.27741161465832</v>
      </c>
      <c r="I81" s="101">
        <v>69.65741161465832</v>
      </c>
      <c r="J81" s="101" t="s">
        <v>73</v>
      </c>
      <c r="K81" s="101">
        <v>1.1973678248851674</v>
      </c>
      <c r="M81" s="101" t="s">
        <v>68</v>
      </c>
      <c r="N81" s="101">
        <v>0.9141600776675993</v>
      </c>
      <c r="X81" s="101">
        <v>67.5</v>
      </c>
    </row>
    <row r="82" spans="1:24" s="101" customFormat="1" ht="12.75" hidden="1">
      <c r="A82" s="101">
        <v>2032</v>
      </c>
      <c r="B82" s="101">
        <v>138.8000030517578</v>
      </c>
      <c r="C82" s="101">
        <v>138.89999389648438</v>
      </c>
      <c r="D82" s="101">
        <v>8.96000862121582</v>
      </c>
      <c r="E82" s="101">
        <v>9.63620376586914</v>
      </c>
      <c r="F82" s="101">
        <v>26.059297217237035</v>
      </c>
      <c r="G82" s="101" t="s">
        <v>56</v>
      </c>
      <c r="H82" s="101">
        <v>-2.0312002770123456</v>
      </c>
      <c r="I82" s="101">
        <v>69.26880277474547</v>
      </c>
      <c r="J82" s="101" t="s">
        <v>62</v>
      </c>
      <c r="K82" s="101">
        <v>0.6909842050581874</v>
      </c>
      <c r="L82" s="101">
        <v>0.8314782176512789</v>
      </c>
      <c r="M82" s="101">
        <v>0.1635806591547789</v>
      </c>
      <c r="N82" s="101">
        <v>0.021051422001820027</v>
      </c>
      <c r="O82" s="101">
        <v>0.027750993059946487</v>
      </c>
      <c r="P82" s="101">
        <v>0.023852406119199376</v>
      </c>
      <c r="Q82" s="101">
        <v>0.0033779652327329546</v>
      </c>
      <c r="R82" s="101">
        <v>0.00032402701486762564</v>
      </c>
      <c r="S82" s="101">
        <v>0.00036407854313283476</v>
      </c>
      <c r="T82" s="101">
        <v>0.0003509810637781496</v>
      </c>
      <c r="U82" s="101">
        <v>7.39056630119215E-05</v>
      </c>
      <c r="V82" s="101">
        <v>1.2020023284699403E-05</v>
      </c>
      <c r="W82" s="101">
        <v>2.2702096153407465E-05</v>
      </c>
      <c r="X82" s="101">
        <v>67.5</v>
      </c>
    </row>
    <row r="83" spans="1:24" s="101" customFormat="1" ht="12.75" hidden="1">
      <c r="A83" s="101">
        <v>2030</v>
      </c>
      <c r="B83" s="101">
        <v>127.77999877929688</v>
      </c>
      <c r="C83" s="101">
        <v>115.58000183105469</v>
      </c>
      <c r="D83" s="101">
        <v>9.310606002807617</v>
      </c>
      <c r="E83" s="101">
        <v>9.613492012023926</v>
      </c>
      <c r="F83" s="101">
        <v>26.18698680563664</v>
      </c>
      <c r="G83" s="101" t="s">
        <v>57</v>
      </c>
      <c r="H83" s="101">
        <v>6.676077606916337</v>
      </c>
      <c r="I83" s="101">
        <v>66.95607638621321</v>
      </c>
      <c r="J83" s="101" t="s">
        <v>60</v>
      </c>
      <c r="K83" s="101">
        <v>0.4055759247371411</v>
      </c>
      <c r="L83" s="101">
        <v>0.004524521626353045</v>
      </c>
      <c r="M83" s="101">
        <v>-0.09751341378456696</v>
      </c>
      <c r="N83" s="101">
        <v>-0.00021773160722797592</v>
      </c>
      <c r="O83" s="101">
        <v>0.01604513867235121</v>
      </c>
      <c r="P83" s="101">
        <v>0.0005175991908354853</v>
      </c>
      <c r="Q83" s="101">
        <v>-0.002084112554329978</v>
      </c>
      <c r="R83" s="101">
        <v>-1.7471827114189855E-05</v>
      </c>
      <c r="S83" s="101">
        <v>0.00018999188833257685</v>
      </c>
      <c r="T83" s="101">
        <v>3.685298175973481E-05</v>
      </c>
      <c r="U83" s="101">
        <v>-5.00677057077842E-05</v>
      </c>
      <c r="V83" s="101">
        <v>-1.3742860189645274E-06</v>
      </c>
      <c r="W83" s="101">
        <v>1.1202420858507202E-05</v>
      </c>
      <c r="X83" s="101">
        <v>67.5</v>
      </c>
    </row>
    <row r="84" spans="1:24" s="101" customFormat="1" ht="12.75" hidden="1">
      <c r="A84" s="101">
        <v>2029</v>
      </c>
      <c r="B84" s="101">
        <v>152.97999572753906</v>
      </c>
      <c r="C84" s="101">
        <v>150.67999267578125</v>
      </c>
      <c r="D84" s="101">
        <v>9.02391529083252</v>
      </c>
      <c r="E84" s="101">
        <v>9.657795906066895</v>
      </c>
      <c r="F84" s="101">
        <v>26.10690063672132</v>
      </c>
      <c r="G84" s="101" t="s">
        <v>58</v>
      </c>
      <c r="H84" s="101">
        <v>-16.535085810642627</v>
      </c>
      <c r="I84" s="101">
        <v>68.94490991689644</v>
      </c>
      <c r="J84" s="101" t="s">
        <v>61</v>
      </c>
      <c r="K84" s="101">
        <v>-0.5594348406324976</v>
      </c>
      <c r="L84" s="101">
        <v>0.8314659073784085</v>
      </c>
      <c r="M84" s="101">
        <v>-0.13133836523115314</v>
      </c>
      <c r="N84" s="101">
        <v>-0.021050295989508704</v>
      </c>
      <c r="O84" s="101">
        <v>-0.02264224239774448</v>
      </c>
      <c r="P84" s="101">
        <v>0.023846789485229794</v>
      </c>
      <c r="Q84" s="101">
        <v>-0.0026584062846820044</v>
      </c>
      <c r="R84" s="101">
        <v>-0.00032355562368983226</v>
      </c>
      <c r="S84" s="101">
        <v>-0.00031057409411853565</v>
      </c>
      <c r="T84" s="101">
        <v>0.00034904092147806703</v>
      </c>
      <c r="U84" s="101">
        <v>-5.436241229370176E-05</v>
      </c>
      <c r="V84" s="101">
        <v>-1.1941201685877116E-05</v>
      </c>
      <c r="W84" s="101">
        <v>-1.9745656146794434E-05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16.40167949010548</v>
      </c>
      <c r="G85" s="102"/>
      <c r="H85" s="102"/>
      <c r="I85" s="115"/>
      <c r="J85" s="115" t="s">
        <v>158</v>
      </c>
      <c r="K85" s="102">
        <f>AVERAGE(K83,K78,K73,K68,K63,K58)</f>
        <v>0.22080733944019895</v>
      </c>
      <c r="L85" s="102">
        <f>AVERAGE(L83,L78,L73,L68,L63,L58)</f>
        <v>0.004029024855707579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28.11970384763346</v>
      </c>
      <c r="G86" s="102"/>
      <c r="H86" s="102"/>
      <c r="I86" s="115"/>
      <c r="J86" s="115" t="s">
        <v>159</v>
      </c>
      <c r="K86" s="102">
        <f>AVERAGE(K84,K79,K74,K69,K64,K59)</f>
        <v>-0.8785965177995715</v>
      </c>
      <c r="L86" s="102">
        <f>AVERAGE(L84,L79,L74,L69,L64,L59)</f>
        <v>0.7403667457759161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0.13800458715012434</v>
      </c>
      <c r="L87" s="102">
        <f>ABS(L85/$H$33)</f>
        <v>0.011191735710298831</v>
      </c>
      <c r="M87" s="115" t="s">
        <v>111</v>
      </c>
      <c r="N87" s="102">
        <f>K87+L87+L88+K88</f>
        <v>1.1111281059019453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0.4992025669315747</v>
      </c>
      <c r="L88" s="102">
        <f>ABS(L86/$H$34)</f>
        <v>0.46272921610994755</v>
      </c>
      <c r="M88" s="102"/>
      <c r="N88" s="102"/>
    </row>
    <row r="89" s="101" customFormat="1" ht="12.75"/>
    <row r="90" s="116" customFormat="1" ht="12.75">
      <c r="A90" s="116" t="s">
        <v>117</v>
      </c>
    </row>
    <row r="91" spans="1:24" s="116" customFormat="1" ht="12.75">
      <c r="A91" s="116">
        <v>2031</v>
      </c>
      <c r="B91" s="116">
        <v>128.58</v>
      </c>
      <c r="C91" s="116">
        <v>131.88</v>
      </c>
      <c r="D91" s="116">
        <v>9.030365834518182</v>
      </c>
      <c r="E91" s="116">
        <v>9.401476437885385</v>
      </c>
      <c r="F91" s="116">
        <v>19.684843507588212</v>
      </c>
      <c r="G91" s="116" t="s">
        <v>59</v>
      </c>
      <c r="H91" s="116">
        <v>-9.185225154936035</v>
      </c>
      <c r="I91" s="116">
        <v>51.894774845063985</v>
      </c>
      <c r="J91" s="116" t="s">
        <v>73</v>
      </c>
      <c r="K91" s="116">
        <v>1.3875526100144473</v>
      </c>
      <c r="M91" s="116" t="s">
        <v>68</v>
      </c>
      <c r="N91" s="116">
        <v>1.1474552146167316</v>
      </c>
      <c r="X91" s="116">
        <v>67.5</v>
      </c>
    </row>
    <row r="92" spans="1:24" s="116" customFormat="1" ht="12.75">
      <c r="A92" s="116">
        <v>2032</v>
      </c>
      <c r="B92" s="116">
        <v>115.45999908447266</v>
      </c>
      <c r="C92" s="116">
        <v>131.66000366210938</v>
      </c>
      <c r="D92" s="116">
        <v>9.039923667907715</v>
      </c>
      <c r="E92" s="116">
        <v>9.461684226989746</v>
      </c>
      <c r="F92" s="116">
        <v>21.751882984220586</v>
      </c>
      <c r="G92" s="116" t="s">
        <v>56</v>
      </c>
      <c r="H92" s="116">
        <v>9.291873464757174</v>
      </c>
      <c r="I92" s="116">
        <v>57.25187254922983</v>
      </c>
      <c r="J92" s="116" t="s">
        <v>62</v>
      </c>
      <c r="K92" s="116">
        <v>0.6045282850937221</v>
      </c>
      <c r="L92" s="116">
        <v>0.9977790214243564</v>
      </c>
      <c r="M92" s="116">
        <v>0.143113807679204</v>
      </c>
      <c r="N92" s="116">
        <v>0.06807906571004295</v>
      </c>
      <c r="O92" s="116">
        <v>0.024278914912367087</v>
      </c>
      <c r="P92" s="116">
        <v>0.028623124975592752</v>
      </c>
      <c r="Q92" s="116">
        <v>0.002955285492841188</v>
      </c>
      <c r="R92" s="116">
        <v>0.001047939915165815</v>
      </c>
      <c r="S92" s="116">
        <v>0.0003185030438489079</v>
      </c>
      <c r="T92" s="116">
        <v>0.00042117769722755104</v>
      </c>
      <c r="U92" s="116">
        <v>6.464922246245495E-05</v>
      </c>
      <c r="V92" s="116">
        <v>3.890054808780824E-05</v>
      </c>
      <c r="W92" s="116">
        <v>1.986039186288266E-05</v>
      </c>
      <c r="X92" s="116">
        <v>67.5</v>
      </c>
    </row>
    <row r="93" spans="1:24" s="116" customFormat="1" ht="12.75">
      <c r="A93" s="116">
        <v>2029</v>
      </c>
      <c r="B93" s="116">
        <v>149.33999633789062</v>
      </c>
      <c r="C93" s="116">
        <v>150.24000549316406</v>
      </c>
      <c r="D93" s="116">
        <v>9.1564302444458</v>
      </c>
      <c r="E93" s="116">
        <v>9.510993003845215</v>
      </c>
      <c r="F93" s="116">
        <v>28.522970333201464</v>
      </c>
      <c r="G93" s="116" t="s">
        <v>57</v>
      </c>
      <c r="H93" s="116">
        <v>-7.6160363785052425</v>
      </c>
      <c r="I93" s="116">
        <v>74.22395995938538</v>
      </c>
      <c r="J93" s="116" t="s">
        <v>60</v>
      </c>
      <c r="K93" s="116">
        <v>-0.058013146071009096</v>
      </c>
      <c r="L93" s="116">
        <v>-0.005428364623175596</v>
      </c>
      <c r="M93" s="116">
        <v>0.015352024636532749</v>
      </c>
      <c r="N93" s="116">
        <v>-0.0007038282746394364</v>
      </c>
      <c r="O93" s="116">
        <v>-0.0020688834897691797</v>
      </c>
      <c r="P93" s="116">
        <v>-0.0006211443415798893</v>
      </c>
      <c r="Q93" s="116">
        <v>0.0003940169716897396</v>
      </c>
      <c r="R93" s="116">
        <v>-5.6611679248510666E-05</v>
      </c>
      <c r="S93" s="116">
        <v>-5.662754481806048E-06</v>
      </c>
      <c r="T93" s="116">
        <v>-4.423566891852593E-05</v>
      </c>
      <c r="U93" s="116">
        <v>1.3685340018692134E-05</v>
      </c>
      <c r="V93" s="116">
        <v>-4.4682291043089125E-06</v>
      </c>
      <c r="W93" s="116">
        <v>3.0174041503373353E-07</v>
      </c>
      <c r="X93" s="116">
        <v>67.5</v>
      </c>
    </row>
    <row r="94" spans="1:24" s="116" customFormat="1" ht="12.75">
      <c r="A94" s="116">
        <v>2030</v>
      </c>
      <c r="B94" s="116">
        <v>99.04000091552734</v>
      </c>
      <c r="C94" s="116">
        <v>105.33999633789062</v>
      </c>
      <c r="D94" s="116">
        <v>9.71549129486084</v>
      </c>
      <c r="E94" s="116">
        <v>9.95574951171875</v>
      </c>
      <c r="F94" s="116">
        <v>23.07442626482907</v>
      </c>
      <c r="G94" s="116" t="s">
        <v>58</v>
      </c>
      <c r="H94" s="116">
        <v>24.930798104922523</v>
      </c>
      <c r="I94" s="116">
        <v>56.47079902044987</v>
      </c>
      <c r="J94" s="116" t="s">
        <v>61</v>
      </c>
      <c r="K94" s="116">
        <v>0.6017382507048229</v>
      </c>
      <c r="L94" s="116">
        <v>-0.9977642549480634</v>
      </c>
      <c r="M94" s="116">
        <v>0.14228800823681342</v>
      </c>
      <c r="N94" s="116">
        <v>-0.06807542738545358</v>
      </c>
      <c r="O94" s="116">
        <v>0.02419060624349298</v>
      </c>
      <c r="P94" s="116">
        <v>-0.028616384521377346</v>
      </c>
      <c r="Q94" s="116">
        <v>0.0029289013247663417</v>
      </c>
      <c r="R94" s="116">
        <v>-0.0010464096633586674</v>
      </c>
      <c r="S94" s="116">
        <v>0.00031845270002419214</v>
      </c>
      <c r="T94" s="116">
        <v>-0.00041884825204032214</v>
      </c>
      <c r="U94" s="116">
        <v>6.318412327137864E-05</v>
      </c>
      <c r="V94" s="116">
        <v>-3.8643079201886697E-05</v>
      </c>
      <c r="W94" s="116">
        <v>1.9858099548274784E-05</v>
      </c>
      <c r="X94" s="116">
        <v>67.5</v>
      </c>
    </row>
    <row r="95" s="116" customFormat="1" ht="12.75">
      <c r="A95" s="116" t="s">
        <v>123</v>
      </c>
    </row>
    <row r="96" spans="1:24" s="116" customFormat="1" ht="12.75">
      <c r="A96" s="116">
        <v>2031</v>
      </c>
      <c r="B96" s="116">
        <v>133.26</v>
      </c>
      <c r="C96" s="116">
        <v>131.36</v>
      </c>
      <c r="D96" s="116">
        <v>8.986548179859442</v>
      </c>
      <c r="E96" s="116">
        <v>9.454596625674167</v>
      </c>
      <c r="F96" s="116">
        <v>17.927138311648726</v>
      </c>
      <c r="G96" s="116" t="s">
        <v>59</v>
      </c>
      <c r="H96" s="116">
        <v>-18.25925301114833</v>
      </c>
      <c r="I96" s="116">
        <v>47.50074698885167</v>
      </c>
      <c r="J96" s="116" t="s">
        <v>73</v>
      </c>
      <c r="K96" s="116">
        <v>1.3134737794670108</v>
      </c>
      <c r="M96" s="116" t="s">
        <v>68</v>
      </c>
      <c r="N96" s="116">
        <v>0.9956191393297743</v>
      </c>
      <c r="X96" s="116">
        <v>67.5</v>
      </c>
    </row>
    <row r="97" spans="1:24" s="116" customFormat="1" ht="12.75">
      <c r="A97" s="116">
        <v>2032</v>
      </c>
      <c r="B97" s="116">
        <v>118.41999816894531</v>
      </c>
      <c r="C97" s="116">
        <v>119.5199966430664</v>
      </c>
      <c r="D97" s="116">
        <v>9.188169479370117</v>
      </c>
      <c r="E97" s="116">
        <v>9.53438663482666</v>
      </c>
      <c r="F97" s="116">
        <v>22.469833899515812</v>
      </c>
      <c r="G97" s="116" t="s">
        <v>56</v>
      </c>
      <c r="H97" s="116">
        <v>7.274575403355435</v>
      </c>
      <c r="I97" s="116">
        <v>58.19457357230075</v>
      </c>
      <c r="J97" s="116" t="s">
        <v>62</v>
      </c>
      <c r="K97" s="116">
        <v>0.7343548692360126</v>
      </c>
      <c r="L97" s="116">
        <v>0.8615231996721489</v>
      </c>
      <c r="M97" s="116">
        <v>0.17384811634642794</v>
      </c>
      <c r="N97" s="116">
        <v>0.01604537155672586</v>
      </c>
      <c r="O97" s="116">
        <v>0.029492781324014727</v>
      </c>
      <c r="P97" s="116">
        <v>0.024714342224993822</v>
      </c>
      <c r="Q97" s="116">
        <v>0.003589949395726527</v>
      </c>
      <c r="R97" s="116">
        <v>0.0002469951550732361</v>
      </c>
      <c r="S97" s="116">
        <v>0.00038693385496288044</v>
      </c>
      <c r="T97" s="116">
        <v>0.00036367618456721834</v>
      </c>
      <c r="U97" s="116">
        <v>7.853571937828533E-05</v>
      </c>
      <c r="V97" s="116">
        <v>9.168253322320326E-06</v>
      </c>
      <c r="W97" s="116">
        <v>2.4129561349324777E-05</v>
      </c>
      <c r="X97" s="116">
        <v>67.5</v>
      </c>
    </row>
    <row r="98" spans="1:24" s="116" customFormat="1" ht="12.75">
      <c r="A98" s="116">
        <v>2029</v>
      </c>
      <c r="B98" s="116">
        <v>123.87999725341797</v>
      </c>
      <c r="C98" s="116">
        <v>141.27999877929688</v>
      </c>
      <c r="D98" s="116">
        <v>9.3742094039917</v>
      </c>
      <c r="E98" s="116">
        <v>9.620786666870117</v>
      </c>
      <c r="F98" s="116">
        <v>21.5290846006225</v>
      </c>
      <c r="G98" s="116" t="s">
        <v>57</v>
      </c>
      <c r="H98" s="116">
        <v>-1.715900684748334</v>
      </c>
      <c r="I98" s="116">
        <v>54.66409656866964</v>
      </c>
      <c r="J98" s="116" t="s">
        <v>60</v>
      </c>
      <c r="K98" s="116">
        <v>-0.6348605645864744</v>
      </c>
      <c r="L98" s="116">
        <v>-0.004687577096719342</v>
      </c>
      <c r="M98" s="116">
        <v>0.15127788521318308</v>
      </c>
      <c r="N98" s="116">
        <v>-0.00016595651997754917</v>
      </c>
      <c r="O98" s="116">
        <v>-0.02533551627882499</v>
      </c>
      <c r="P98" s="116">
        <v>-0.0005362423738776643</v>
      </c>
      <c r="Q98" s="116">
        <v>0.0031692157090840306</v>
      </c>
      <c r="R98" s="116">
        <v>-1.3376280608240254E-05</v>
      </c>
      <c r="S98" s="116">
        <v>-0.00031827835132784227</v>
      </c>
      <c r="T98" s="116">
        <v>-3.8180942874824715E-05</v>
      </c>
      <c r="U98" s="116">
        <v>7.203568104193069E-05</v>
      </c>
      <c r="V98" s="116">
        <v>-1.0620594038300552E-06</v>
      </c>
      <c r="W98" s="116">
        <v>-1.9383654488052015E-05</v>
      </c>
      <c r="X98" s="116">
        <v>67.5</v>
      </c>
    </row>
    <row r="99" spans="1:24" s="116" customFormat="1" ht="12.75">
      <c r="A99" s="116">
        <v>2030</v>
      </c>
      <c r="B99" s="116">
        <v>106.45999908447266</v>
      </c>
      <c r="C99" s="116">
        <v>90.66000366210938</v>
      </c>
      <c r="D99" s="116">
        <v>9.814656257629395</v>
      </c>
      <c r="E99" s="116">
        <v>10.287583351135254</v>
      </c>
      <c r="F99" s="116">
        <v>23.01203419054634</v>
      </c>
      <c r="G99" s="116" t="s">
        <v>58</v>
      </c>
      <c r="H99" s="116">
        <v>16.80647834841239</v>
      </c>
      <c r="I99" s="116">
        <v>55.76647743288505</v>
      </c>
      <c r="J99" s="116" t="s">
        <v>61</v>
      </c>
      <c r="K99" s="116">
        <v>0.36909231569294965</v>
      </c>
      <c r="L99" s="116">
        <v>-0.8615104469443766</v>
      </c>
      <c r="M99" s="116">
        <v>0.08566311343062516</v>
      </c>
      <c r="N99" s="116">
        <v>-0.0160445132935488</v>
      </c>
      <c r="O99" s="116">
        <v>0.015097541691002076</v>
      </c>
      <c r="P99" s="116">
        <v>-0.024708523948843458</v>
      </c>
      <c r="Q99" s="116">
        <v>0.0016863595266645426</v>
      </c>
      <c r="R99" s="116">
        <v>-0.00024663268588478207</v>
      </c>
      <c r="S99" s="116">
        <v>0.00022003794943705965</v>
      </c>
      <c r="T99" s="116">
        <v>-0.0003616663971432221</v>
      </c>
      <c r="U99" s="116">
        <v>3.128449895858984E-05</v>
      </c>
      <c r="V99" s="116">
        <v>-9.10653055806512E-06</v>
      </c>
      <c r="W99" s="116">
        <v>1.4370444307628388E-05</v>
      </c>
      <c r="X99" s="116">
        <v>67.5</v>
      </c>
    </row>
    <row r="100" s="116" customFormat="1" ht="12.75">
      <c r="A100" s="116" t="s">
        <v>129</v>
      </c>
    </row>
    <row r="101" spans="1:24" s="116" customFormat="1" ht="12.75">
      <c r="A101" s="116">
        <v>2031</v>
      </c>
      <c r="B101" s="116">
        <v>123.04</v>
      </c>
      <c r="C101" s="116">
        <v>125.84</v>
      </c>
      <c r="D101" s="116">
        <v>9.535945288620635</v>
      </c>
      <c r="E101" s="116">
        <v>9.81292531288871</v>
      </c>
      <c r="F101" s="116">
        <v>18.493212487857097</v>
      </c>
      <c r="G101" s="116" t="s">
        <v>59</v>
      </c>
      <c r="H101" s="116">
        <v>-9.382259280028379</v>
      </c>
      <c r="I101" s="116">
        <v>46.15774071997163</v>
      </c>
      <c r="J101" s="116" t="s">
        <v>73</v>
      </c>
      <c r="K101" s="116">
        <v>0.894901839765884</v>
      </c>
      <c r="M101" s="116" t="s">
        <v>68</v>
      </c>
      <c r="N101" s="116">
        <v>0.6945148292209928</v>
      </c>
      <c r="X101" s="116">
        <v>67.5</v>
      </c>
    </row>
    <row r="102" spans="1:24" s="116" customFormat="1" ht="12.75">
      <c r="A102" s="116">
        <v>2032</v>
      </c>
      <c r="B102" s="116">
        <v>122.63999938964844</v>
      </c>
      <c r="C102" s="116">
        <v>129.24000549316406</v>
      </c>
      <c r="D102" s="116">
        <v>9.188636779785156</v>
      </c>
      <c r="E102" s="116">
        <v>9.617966651916504</v>
      </c>
      <c r="F102" s="116">
        <v>22.623652779852925</v>
      </c>
      <c r="G102" s="116" t="s">
        <v>56</v>
      </c>
      <c r="H102" s="116">
        <v>3.4603597483977353</v>
      </c>
      <c r="I102" s="116">
        <v>58.60035913804618</v>
      </c>
      <c r="J102" s="116" t="s">
        <v>62</v>
      </c>
      <c r="K102" s="116">
        <v>0.5762821025205525</v>
      </c>
      <c r="L102" s="116">
        <v>0.736691348902714</v>
      </c>
      <c r="M102" s="116">
        <v>0.13642684924481177</v>
      </c>
      <c r="N102" s="116">
        <v>0.02199592434649459</v>
      </c>
      <c r="O102" s="116">
        <v>0.023144486721768966</v>
      </c>
      <c r="P102" s="116">
        <v>0.02113330916070505</v>
      </c>
      <c r="Q102" s="116">
        <v>0.0028172291470743797</v>
      </c>
      <c r="R102" s="116">
        <v>0.0003385861469736383</v>
      </c>
      <c r="S102" s="116">
        <v>0.0003036321921443414</v>
      </c>
      <c r="T102" s="116">
        <v>0.0003109659224614451</v>
      </c>
      <c r="U102" s="116">
        <v>6.163105840176986E-05</v>
      </c>
      <c r="V102" s="116">
        <v>1.2572732551394444E-05</v>
      </c>
      <c r="W102" s="116">
        <v>1.8932398221594278E-05</v>
      </c>
      <c r="X102" s="116">
        <v>67.5</v>
      </c>
    </row>
    <row r="103" spans="1:24" s="116" customFormat="1" ht="12.75">
      <c r="A103" s="116">
        <v>2029</v>
      </c>
      <c r="B103" s="116">
        <v>148.77999877929688</v>
      </c>
      <c r="C103" s="116">
        <v>151.5800018310547</v>
      </c>
      <c r="D103" s="116">
        <v>8.81846809387207</v>
      </c>
      <c r="E103" s="116">
        <v>9.363547325134277</v>
      </c>
      <c r="F103" s="116">
        <v>27.62493700637315</v>
      </c>
      <c r="G103" s="116" t="s">
        <v>57</v>
      </c>
      <c r="H103" s="116">
        <v>-6.6396769541966165</v>
      </c>
      <c r="I103" s="116">
        <v>74.64032182510026</v>
      </c>
      <c r="J103" s="116" t="s">
        <v>60</v>
      </c>
      <c r="K103" s="116">
        <v>-0.10328023267217282</v>
      </c>
      <c r="L103" s="116">
        <v>-0.004008283364181993</v>
      </c>
      <c r="M103" s="116">
        <v>0.025974012715197725</v>
      </c>
      <c r="N103" s="116">
        <v>-0.00022735836787901104</v>
      </c>
      <c r="O103" s="116">
        <v>-0.0039019064798491653</v>
      </c>
      <c r="P103" s="116">
        <v>-0.00045861983860294046</v>
      </c>
      <c r="Q103" s="116">
        <v>0.0006087515466644929</v>
      </c>
      <c r="R103" s="116">
        <v>-1.830154771053091E-05</v>
      </c>
      <c r="S103" s="116">
        <v>-3.0878649258400716E-05</v>
      </c>
      <c r="T103" s="116">
        <v>-3.265859581964495E-05</v>
      </c>
      <c r="U103" s="116">
        <v>1.8056422650448014E-05</v>
      </c>
      <c r="V103" s="116">
        <v>-1.4454683738740538E-06</v>
      </c>
      <c r="W103" s="116">
        <v>-1.3028704957710406E-06</v>
      </c>
      <c r="X103" s="116">
        <v>67.5</v>
      </c>
    </row>
    <row r="104" spans="1:24" s="116" customFormat="1" ht="12.75">
      <c r="A104" s="116">
        <v>2030</v>
      </c>
      <c r="B104" s="116">
        <v>112.9000015258789</v>
      </c>
      <c r="C104" s="116">
        <v>101.5</v>
      </c>
      <c r="D104" s="116">
        <v>9.68638801574707</v>
      </c>
      <c r="E104" s="116">
        <v>10.136847496032715</v>
      </c>
      <c r="F104" s="116">
        <v>25.890576247766077</v>
      </c>
      <c r="G104" s="116" t="s">
        <v>58</v>
      </c>
      <c r="H104" s="116">
        <v>18.190276861805266</v>
      </c>
      <c r="I104" s="116">
        <v>63.59027838768417</v>
      </c>
      <c r="J104" s="116" t="s">
        <v>61</v>
      </c>
      <c r="K104" s="116">
        <v>0.5669517221286927</v>
      </c>
      <c r="L104" s="116">
        <v>-0.7366804444347446</v>
      </c>
      <c r="M104" s="116">
        <v>0.13393145955427105</v>
      </c>
      <c r="N104" s="116">
        <v>-0.021994749283164583</v>
      </c>
      <c r="O104" s="116">
        <v>0.0228132065136984</v>
      </c>
      <c r="P104" s="116">
        <v>-0.0211283322561337</v>
      </c>
      <c r="Q104" s="116">
        <v>0.0027506729397656538</v>
      </c>
      <c r="R104" s="116">
        <v>-0.00033809115970970515</v>
      </c>
      <c r="S104" s="116">
        <v>0.0003020579698110198</v>
      </c>
      <c r="T104" s="116">
        <v>-0.00030924621428788187</v>
      </c>
      <c r="U104" s="116">
        <v>5.892667444197709E-05</v>
      </c>
      <c r="V104" s="116">
        <v>-1.248936447498524E-05</v>
      </c>
      <c r="W104" s="116">
        <v>1.8887515212231477E-05</v>
      </c>
      <c r="X104" s="116">
        <v>67.5</v>
      </c>
    </row>
    <row r="105" s="116" customFormat="1" ht="12.75">
      <c r="A105" s="116" t="s">
        <v>135</v>
      </c>
    </row>
    <row r="106" spans="1:24" s="116" customFormat="1" ht="12.75">
      <c r="A106" s="116">
        <v>2031</v>
      </c>
      <c r="B106" s="116">
        <v>116.82</v>
      </c>
      <c r="C106" s="116">
        <v>135.62</v>
      </c>
      <c r="D106" s="116">
        <v>9.019943010744914</v>
      </c>
      <c r="E106" s="116">
        <v>9.260569124272962</v>
      </c>
      <c r="F106" s="116">
        <v>17.739990952028393</v>
      </c>
      <c r="G106" s="116" t="s">
        <v>59</v>
      </c>
      <c r="H106" s="116">
        <v>-2.521490186545705</v>
      </c>
      <c r="I106" s="116">
        <v>46.79850981345429</v>
      </c>
      <c r="J106" s="116" t="s">
        <v>73</v>
      </c>
      <c r="K106" s="116">
        <v>0.8869404593152517</v>
      </c>
      <c r="M106" s="116" t="s">
        <v>68</v>
      </c>
      <c r="N106" s="116">
        <v>0.7082024937735378</v>
      </c>
      <c r="X106" s="116">
        <v>67.5</v>
      </c>
    </row>
    <row r="107" spans="1:24" s="116" customFormat="1" ht="12.75">
      <c r="A107" s="116">
        <v>2032</v>
      </c>
      <c r="B107" s="116">
        <v>122.30000305175781</v>
      </c>
      <c r="C107" s="116">
        <v>125</v>
      </c>
      <c r="D107" s="116">
        <v>9.036703109741211</v>
      </c>
      <c r="E107" s="116">
        <v>9.831278800964355</v>
      </c>
      <c r="F107" s="116">
        <v>23.614646508052903</v>
      </c>
      <c r="G107" s="116" t="s">
        <v>56</v>
      </c>
      <c r="H107" s="116">
        <v>7.39476693596319</v>
      </c>
      <c r="I107" s="116">
        <v>62.194769987721</v>
      </c>
      <c r="J107" s="116" t="s">
        <v>62</v>
      </c>
      <c r="K107" s="116">
        <v>0.534006641728096</v>
      </c>
      <c r="L107" s="116">
        <v>0.7644040480016686</v>
      </c>
      <c r="M107" s="116">
        <v>0.12641910391086578</v>
      </c>
      <c r="N107" s="116">
        <v>0.02311027979621128</v>
      </c>
      <c r="O107" s="116">
        <v>0.02144670910274613</v>
      </c>
      <c r="P107" s="116">
        <v>0.021928349646369503</v>
      </c>
      <c r="Q107" s="116">
        <v>0.002610558760337545</v>
      </c>
      <c r="R107" s="116">
        <v>0.00035576453285165235</v>
      </c>
      <c r="S107" s="116">
        <v>0.00028135031463268046</v>
      </c>
      <c r="T107" s="116">
        <v>0.0003226516330641598</v>
      </c>
      <c r="U107" s="116">
        <v>5.708786218618124E-05</v>
      </c>
      <c r="V107" s="116">
        <v>1.3215698226927566E-05</v>
      </c>
      <c r="W107" s="116">
        <v>1.7537387949356764E-05</v>
      </c>
      <c r="X107" s="116">
        <v>67.5</v>
      </c>
    </row>
    <row r="108" spans="1:24" s="116" customFormat="1" ht="12.75">
      <c r="A108" s="116">
        <v>2029</v>
      </c>
      <c r="B108" s="116">
        <v>157.66000366210938</v>
      </c>
      <c r="C108" s="116">
        <v>151.55999755859375</v>
      </c>
      <c r="D108" s="116">
        <v>9.259056091308594</v>
      </c>
      <c r="E108" s="116">
        <v>9.809850692749023</v>
      </c>
      <c r="F108" s="116">
        <v>29.558853779545128</v>
      </c>
      <c r="G108" s="116" t="s">
        <v>57</v>
      </c>
      <c r="H108" s="116">
        <v>-14.066416817057132</v>
      </c>
      <c r="I108" s="116">
        <v>76.09358684505224</v>
      </c>
      <c r="J108" s="116" t="s">
        <v>60</v>
      </c>
      <c r="K108" s="116">
        <v>0.445193179034492</v>
      </c>
      <c r="L108" s="116">
        <v>-0.004158863678457392</v>
      </c>
      <c r="M108" s="116">
        <v>-0.10459321863826583</v>
      </c>
      <c r="N108" s="116">
        <v>-0.00023860410368261692</v>
      </c>
      <c r="O108" s="116">
        <v>0.018006606851271565</v>
      </c>
      <c r="P108" s="116">
        <v>-0.00047593799541422913</v>
      </c>
      <c r="Q108" s="116">
        <v>-0.002120622233112132</v>
      </c>
      <c r="R108" s="116">
        <v>-1.9197888277842336E-05</v>
      </c>
      <c r="S108" s="116">
        <v>0.0002460075805022566</v>
      </c>
      <c r="T108" s="116">
        <v>-3.389848659450573E-05</v>
      </c>
      <c r="U108" s="116">
        <v>-4.3577127595137546E-05</v>
      </c>
      <c r="V108" s="116">
        <v>-1.5116676387755118E-06</v>
      </c>
      <c r="W108" s="116">
        <v>1.560798335265261E-05</v>
      </c>
      <c r="X108" s="116">
        <v>67.5</v>
      </c>
    </row>
    <row r="109" spans="1:24" s="116" customFormat="1" ht="12.75">
      <c r="A109" s="116">
        <v>2030</v>
      </c>
      <c r="B109" s="116">
        <v>124.13999938964844</v>
      </c>
      <c r="C109" s="116">
        <v>106.33999633789062</v>
      </c>
      <c r="D109" s="116">
        <v>9.416977882385254</v>
      </c>
      <c r="E109" s="116">
        <v>10.201131820678711</v>
      </c>
      <c r="F109" s="116">
        <v>28.38568662872648</v>
      </c>
      <c r="G109" s="116" t="s">
        <v>58</v>
      </c>
      <c r="H109" s="116">
        <v>15.107019192561026</v>
      </c>
      <c r="I109" s="116">
        <v>71.74701858220946</v>
      </c>
      <c r="J109" s="116" t="s">
        <v>61</v>
      </c>
      <c r="K109" s="116">
        <v>0.29490019794988576</v>
      </c>
      <c r="L109" s="116">
        <v>-0.7643927344331847</v>
      </c>
      <c r="M109" s="116">
        <v>0.07100738305637094</v>
      </c>
      <c r="N109" s="116">
        <v>-0.023109048018922742</v>
      </c>
      <c r="O109" s="116">
        <v>0.011650040387979503</v>
      </c>
      <c r="P109" s="116">
        <v>-0.021923184103545604</v>
      </c>
      <c r="Q109" s="116">
        <v>0.0015224908491040644</v>
      </c>
      <c r="R109" s="116">
        <v>-0.0003552461736892122</v>
      </c>
      <c r="S109" s="116">
        <v>0.0001365220490592418</v>
      </c>
      <c r="T109" s="116">
        <v>-0.000320865967228641</v>
      </c>
      <c r="U109" s="116">
        <v>3.687896364522088E-05</v>
      </c>
      <c r="V109" s="116">
        <v>-1.3128958091756378E-05</v>
      </c>
      <c r="W109" s="116">
        <v>7.99692639390678E-06</v>
      </c>
      <c r="X109" s="116">
        <v>67.5</v>
      </c>
    </row>
    <row r="110" s="116" customFormat="1" ht="12.75">
      <c r="A110" s="116" t="s">
        <v>141</v>
      </c>
    </row>
    <row r="111" spans="1:24" s="116" customFormat="1" ht="12.75">
      <c r="A111" s="116">
        <v>2031</v>
      </c>
      <c r="B111" s="116">
        <v>126.02</v>
      </c>
      <c r="C111" s="116">
        <v>127.32</v>
      </c>
      <c r="D111" s="116">
        <v>8.988468575974407</v>
      </c>
      <c r="E111" s="116">
        <v>9.441819688581644</v>
      </c>
      <c r="F111" s="116">
        <v>18.821784497839417</v>
      </c>
      <c r="G111" s="116" t="s">
        <v>59</v>
      </c>
      <c r="H111" s="116">
        <v>-8.674564057794498</v>
      </c>
      <c r="I111" s="116">
        <v>49.845435942205505</v>
      </c>
      <c r="J111" s="116" t="s">
        <v>73</v>
      </c>
      <c r="K111" s="116">
        <v>1.2193927957787802</v>
      </c>
      <c r="M111" s="116" t="s">
        <v>68</v>
      </c>
      <c r="N111" s="116">
        <v>0.78887280501346</v>
      </c>
      <c r="X111" s="116">
        <v>67.5</v>
      </c>
    </row>
    <row r="112" spans="1:24" s="116" customFormat="1" ht="12.75">
      <c r="A112" s="116">
        <v>2032</v>
      </c>
      <c r="B112" s="116">
        <v>135.77999877929688</v>
      </c>
      <c r="C112" s="116">
        <v>138.47999572753906</v>
      </c>
      <c r="D112" s="116">
        <v>8.816923141479492</v>
      </c>
      <c r="E112" s="116">
        <v>9.573192596435547</v>
      </c>
      <c r="F112" s="116">
        <v>24.52997939034191</v>
      </c>
      <c r="G112" s="116" t="s">
        <v>56</v>
      </c>
      <c r="H112" s="116">
        <v>-2.026553761949117</v>
      </c>
      <c r="I112" s="116">
        <v>66.25344501734776</v>
      </c>
      <c r="J112" s="116" t="s">
        <v>62</v>
      </c>
      <c r="K112" s="116">
        <v>0.8954670470342856</v>
      </c>
      <c r="L112" s="116">
        <v>0.6085818566640514</v>
      </c>
      <c r="M112" s="116">
        <v>0.21198950759975907</v>
      </c>
      <c r="N112" s="116">
        <v>0.024542993281282958</v>
      </c>
      <c r="O112" s="116">
        <v>0.03596363566187008</v>
      </c>
      <c r="P112" s="116">
        <v>0.017458214718268257</v>
      </c>
      <c r="Q112" s="116">
        <v>0.004377606321973163</v>
      </c>
      <c r="R112" s="116">
        <v>0.0003777700239877828</v>
      </c>
      <c r="S112" s="116">
        <v>0.0004718266222615633</v>
      </c>
      <c r="T112" s="116">
        <v>0.0002568879551112462</v>
      </c>
      <c r="U112" s="116">
        <v>9.575818810516536E-05</v>
      </c>
      <c r="V112" s="116">
        <v>1.4025826990008114E-05</v>
      </c>
      <c r="W112" s="116">
        <v>2.942128371152305E-05</v>
      </c>
      <c r="X112" s="116">
        <v>67.5</v>
      </c>
    </row>
    <row r="113" spans="1:24" s="116" customFormat="1" ht="12.75">
      <c r="A113" s="116">
        <v>2029</v>
      </c>
      <c r="B113" s="116">
        <v>153.47999572753906</v>
      </c>
      <c r="C113" s="116">
        <v>155.47999572753906</v>
      </c>
      <c r="D113" s="116">
        <v>8.704604148864746</v>
      </c>
      <c r="E113" s="116">
        <v>9.304190635681152</v>
      </c>
      <c r="F113" s="116">
        <v>30.03655581671025</v>
      </c>
      <c r="G113" s="116" t="s">
        <v>57</v>
      </c>
      <c r="H113" s="116">
        <v>-3.7458622914033555</v>
      </c>
      <c r="I113" s="116">
        <v>82.2341334361357</v>
      </c>
      <c r="J113" s="116" t="s">
        <v>60</v>
      </c>
      <c r="K113" s="116">
        <v>-0.1861617394503633</v>
      </c>
      <c r="L113" s="116">
        <v>-0.003311339869192978</v>
      </c>
      <c r="M113" s="116">
        <v>0.046425125324543674</v>
      </c>
      <c r="N113" s="116">
        <v>-0.0002538311481338549</v>
      </c>
      <c r="O113" s="116">
        <v>-0.007096580600054026</v>
      </c>
      <c r="P113" s="116">
        <v>-0.00037887237972719217</v>
      </c>
      <c r="Q113" s="116">
        <v>0.0010704337786997676</v>
      </c>
      <c r="R113" s="116">
        <v>-2.042786019165388E-05</v>
      </c>
      <c r="S113" s="116">
        <v>-6.1668610268238E-05</v>
      </c>
      <c r="T113" s="116">
        <v>-2.69779292695829E-05</v>
      </c>
      <c r="U113" s="116">
        <v>3.070962282308989E-05</v>
      </c>
      <c r="V113" s="116">
        <v>-1.6133876240763745E-06</v>
      </c>
      <c r="W113" s="116">
        <v>-2.876780675079807E-06</v>
      </c>
      <c r="X113" s="116">
        <v>67.5</v>
      </c>
    </row>
    <row r="114" spans="1:24" s="116" customFormat="1" ht="12.75">
      <c r="A114" s="116">
        <v>2030</v>
      </c>
      <c r="B114" s="116">
        <v>112.04000091552734</v>
      </c>
      <c r="C114" s="116">
        <v>104.63999938964844</v>
      </c>
      <c r="D114" s="116">
        <v>9.569686889648438</v>
      </c>
      <c r="E114" s="116">
        <v>9.770511627197266</v>
      </c>
      <c r="F114" s="116">
        <v>26.25424557064329</v>
      </c>
      <c r="G114" s="116" t="s">
        <v>58</v>
      </c>
      <c r="H114" s="116">
        <v>20.727500468983337</v>
      </c>
      <c r="I114" s="116">
        <v>65.26750138451068</v>
      </c>
      <c r="J114" s="116" t="s">
        <v>61</v>
      </c>
      <c r="K114" s="116">
        <v>0.8759024141359119</v>
      </c>
      <c r="L114" s="116">
        <v>-0.6085728479721509</v>
      </c>
      <c r="M114" s="116">
        <v>0.20684356183113053</v>
      </c>
      <c r="N114" s="116">
        <v>-0.024541680646470353</v>
      </c>
      <c r="O114" s="116">
        <v>0.035256511934771285</v>
      </c>
      <c r="P114" s="116">
        <v>-0.017454103152813046</v>
      </c>
      <c r="Q114" s="116">
        <v>0.00424471537745441</v>
      </c>
      <c r="R114" s="116">
        <v>-0.00037721730282652764</v>
      </c>
      <c r="S114" s="116">
        <v>0.0004677791615520513</v>
      </c>
      <c r="T114" s="116">
        <v>-0.0002554674398305252</v>
      </c>
      <c r="U114" s="116">
        <v>9.070032885964521E-05</v>
      </c>
      <c r="V114" s="116">
        <v>-1.3932724181871874E-05</v>
      </c>
      <c r="W114" s="116">
        <v>2.9280301709193827E-05</v>
      </c>
      <c r="X114" s="116">
        <v>67.5</v>
      </c>
    </row>
    <row r="115" s="116" customFormat="1" ht="12.75">
      <c r="A115" s="116" t="s">
        <v>147</v>
      </c>
    </row>
    <row r="116" spans="1:24" s="116" customFormat="1" ht="12.75">
      <c r="A116" s="116">
        <v>2031</v>
      </c>
      <c r="B116" s="116">
        <v>119.88</v>
      </c>
      <c r="C116" s="116">
        <v>130.68</v>
      </c>
      <c r="D116" s="116">
        <v>9.125389281324532</v>
      </c>
      <c r="E116" s="116">
        <v>9.514277698225374</v>
      </c>
      <c r="F116" s="116">
        <v>19.76432728783879</v>
      </c>
      <c r="G116" s="116" t="s">
        <v>59</v>
      </c>
      <c r="H116" s="116">
        <v>-0.8370932180065012</v>
      </c>
      <c r="I116" s="116">
        <v>51.542906781993494</v>
      </c>
      <c r="J116" s="116" t="s">
        <v>73</v>
      </c>
      <c r="K116" s="116">
        <v>0.4593505789615497</v>
      </c>
      <c r="M116" s="116" t="s">
        <v>68</v>
      </c>
      <c r="N116" s="116">
        <v>0.27958348070898703</v>
      </c>
      <c r="X116" s="116">
        <v>67.5</v>
      </c>
    </row>
    <row r="117" spans="1:24" s="116" customFormat="1" ht="12.75">
      <c r="A117" s="116">
        <v>2032</v>
      </c>
      <c r="B117" s="116">
        <v>138.8000030517578</v>
      </c>
      <c r="C117" s="116">
        <v>138.89999389648438</v>
      </c>
      <c r="D117" s="116">
        <v>8.96000862121582</v>
      </c>
      <c r="E117" s="116">
        <v>9.63620376586914</v>
      </c>
      <c r="F117" s="116">
        <v>26.059297217237035</v>
      </c>
      <c r="G117" s="116" t="s">
        <v>56</v>
      </c>
      <c r="H117" s="116">
        <v>-2.0312002770123456</v>
      </c>
      <c r="I117" s="116">
        <v>69.26880277474547</v>
      </c>
      <c r="J117" s="116" t="s">
        <v>62</v>
      </c>
      <c r="K117" s="116">
        <v>0.5843844295822777</v>
      </c>
      <c r="L117" s="116">
        <v>0.31243932711033395</v>
      </c>
      <c r="M117" s="116">
        <v>0.1383452372980958</v>
      </c>
      <c r="N117" s="116">
        <v>0.021168883574404315</v>
      </c>
      <c r="O117" s="116">
        <v>0.023469997525235167</v>
      </c>
      <c r="P117" s="116">
        <v>0.008962859360623509</v>
      </c>
      <c r="Q117" s="116">
        <v>0.002856843703840384</v>
      </c>
      <c r="R117" s="116">
        <v>0.00032583900298814144</v>
      </c>
      <c r="S117" s="116">
        <v>0.0003079181423013653</v>
      </c>
      <c r="T117" s="116">
        <v>0.00013187617766797504</v>
      </c>
      <c r="U117" s="116">
        <v>6.248714386850625E-05</v>
      </c>
      <c r="V117" s="116">
        <v>1.2098526775815222E-05</v>
      </c>
      <c r="W117" s="116">
        <v>1.920029109231177E-05</v>
      </c>
      <c r="X117" s="116">
        <v>67.5</v>
      </c>
    </row>
    <row r="118" spans="1:24" s="116" customFormat="1" ht="12.75">
      <c r="A118" s="116">
        <v>2029</v>
      </c>
      <c r="B118" s="116">
        <v>152.97999572753906</v>
      </c>
      <c r="C118" s="116">
        <v>150.67999267578125</v>
      </c>
      <c r="D118" s="116">
        <v>9.02391529083252</v>
      </c>
      <c r="E118" s="116">
        <v>9.657795906066895</v>
      </c>
      <c r="F118" s="116">
        <v>30.68572077641812</v>
      </c>
      <c r="G118" s="116" t="s">
        <v>57</v>
      </c>
      <c r="H118" s="116">
        <v>-4.443020710696203</v>
      </c>
      <c r="I118" s="116">
        <v>81.03697501684286</v>
      </c>
      <c r="J118" s="116" t="s">
        <v>60</v>
      </c>
      <c r="K118" s="116">
        <v>0.14089919186499894</v>
      </c>
      <c r="L118" s="116">
        <v>-0.0016999135492086403</v>
      </c>
      <c r="M118" s="116">
        <v>-0.031827817760772786</v>
      </c>
      <c r="N118" s="116">
        <v>-0.0002188541572313073</v>
      </c>
      <c r="O118" s="116">
        <v>0.005904166114088823</v>
      </c>
      <c r="P118" s="116">
        <v>-0.00019454778766023174</v>
      </c>
      <c r="Q118" s="116">
        <v>-0.0005840552636448991</v>
      </c>
      <c r="R118" s="116">
        <v>-1.7602004660603458E-05</v>
      </c>
      <c r="S118" s="116">
        <v>9.740380552704469E-05</v>
      </c>
      <c r="T118" s="116">
        <v>-1.3855627045172855E-05</v>
      </c>
      <c r="U118" s="116">
        <v>-7.87841800784355E-06</v>
      </c>
      <c r="V118" s="116">
        <v>-1.3873925094167458E-06</v>
      </c>
      <c r="W118" s="116">
        <v>6.6737954893868234E-06</v>
      </c>
      <c r="X118" s="116">
        <v>67.5</v>
      </c>
    </row>
    <row r="119" spans="1:24" s="116" customFormat="1" ht="12.75">
      <c r="A119" s="116">
        <v>2030</v>
      </c>
      <c r="B119" s="116">
        <v>127.77999877929688</v>
      </c>
      <c r="C119" s="116">
        <v>115.58000183105469</v>
      </c>
      <c r="D119" s="116">
        <v>9.310606002807617</v>
      </c>
      <c r="E119" s="116">
        <v>9.613492012023926</v>
      </c>
      <c r="F119" s="116">
        <v>28.554108207479192</v>
      </c>
      <c r="G119" s="116" t="s">
        <v>58</v>
      </c>
      <c r="H119" s="116">
        <v>12.728441041226958</v>
      </c>
      <c r="I119" s="116">
        <v>73.00843982052383</v>
      </c>
      <c r="J119" s="116" t="s">
        <v>61</v>
      </c>
      <c r="K119" s="116">
        <v>0.5671442314526299</v>
      </c>
      <c r="L119" s="116">
        <v>-0.312434702648543</v>
      </c>
      <c r="M119" s="116">
        <v>0.13463429986319786</v>
      </c>
      <c r="N119" s="116">
        <v>-0.02116775223410713</v>
      </c>
      <c r="O119" s="116">
        <v>0.022715228511546833</v>
      </c>
      <c r="P119" s="116">
        <v>-0.008960747685133923</v>
      </c>
      <c r="Q119" s="116">
        <v>0.0027965041385953878</v>
      </c>
      <c r="R119" s="116">
        <v>-0.0003253632205708478</v>
      </c>
      <c r="S119" s="116">
        <v>0.0002921062837858397</v>
      </c>
      <c r="T119" s="116">
        <v>-0.0001311462841086258</v>
      </c>
      <c r="U119" s="116">
        <v>6.198849634034596E-05</v>
      </c>
      <c r="V119" s="116">
        <v>-1.2018714247785916E-05</v>
      </c>
      <c r="W119" s="116">
        <v>1.8003100616153508E-05</v>
      </c>
      <c r="X119" s="116">
        <v>67.5</v>
      </c>
    </row>
    <row r="120" spans="1:14" s="116" customFormat="1" ht="12.75">
      <c r="A120" s="116" t="s">
        <v>153</v>
      </c>
      <c r="E120" s="117" t="s">
        <v>106</v>
      </c>
      <c r="F120" s="117">
        <f>MIN(F91:F119)</f>
        <v>17.739990952028393</v>
      </c>
      <c r="G120" s="117"/>
      <c r="H120" s="117"/>
      <c r="I120" s="118"/>
      <c r="J120" s="118" t="s">
        <v>158</v>
      </c>
      <c r="K120" s="117">
        <f>AVERAGE(K118,K113,K108,K103,K98,K93)</f>
        <v>-0.06603721864675478</v>
      </c>
      <c r="L120" s="117">
        <f>AVERAGE(L118,L113,L108,L103,L98,L93)</f>
        <v>-0.0038823903634893236</v>
      </c>
      <c r="M120" s="118" t="s">
        <v>108</v>
      </c>
      <c r="N120" s="117" t="e">
        <f>Mittelwert(K116,K111,K106,K101,K96,K91)</f>
        <v>#NAME?</v>
      </c>
    </row>
    <row r="121" spans="5:14" s="116" customFormat="1" ht="12.75">
      <c r="E121" s="117" t="s">
        <v>107</v>
      </c>
      <c r="F121" s="117">
        <f>MAX(F91:F119)</f>
        <v>30.68572077641812</v>
      </c>
      <c r="G121" s="117"/>
      <c r="H121" s="117"/>
      <c r="I121" s="118"/>
      <c r="J121" s="118" t="s">
        <v>159</v>
      </c>
      <c r="K121" s="117">
        <f>AVERAGE(K119,K114,K109,K104,K99,K94)</f>
        <v>0.5459548553441488</v>
      </c>
      <c r="L121" s="117">
        <f>AVERAGE(L119,L114,L109,L104,L99,L94)</f>
        <v>-0.7135592385635107</v>
      </c>
      <c r="M121" s="117"/>
      <c r="N121" s="117"/>
    </row>
    <row r="122" spans="5:14" s="116" customFormat="1" ht="12.75">
      <c r="E122" s="117"/>
      <c r="F122" s="117"/>
      <c r="G122" s="117"/>
      <c r="H122" s="117"/>
      <c r="I122" s="117"/>
      <c r="J122" s="118" t="s">
        <v>112</v>
      </c>
      <c r="K122" s="117">
        <f>ABS(K120/$G$33)</f>
        <v>0.04127326165422174</v>
      </c>
      <c r="L122" s="117">
        <f>ABS(L120/$H$33)</f>
        <v>0.010784417676359232</v>
      </c>
      <c r="M122" s="118" t="s">
        <v>111</v>
      </c>
      <c r="N122" s="117">
        <f>K122+L122+L123+K123</f>
        <v>0.8082338257874051</v>
      </c>
    </row>
    <row r="123" spans="5:14" s="116" customFormat="1" ht="12.75">
      <c r="E123" s="117"/>
      <c r="F123" s="117"/>
      <c r="G123" s="117"/>
      <c r="H123" s="117"/>
      <c r="I123" s="117"/>
      <c r="J123" s="117"/>
      <c r="K123" s="117">
        <f>ABS(K121/$G$34)</f>
        <v>0.31020162235463</v>
      </c>
      <c r="L123" s="117">
        <f>ABS(L121/$H$34)</f>
        <v>0.4459745241021941</v>
      </c>
      <c r="M123" s="117"/>
      <c r="N123" s="117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2031</v>
      </c>
      <c r="B126" s="101">
        <v>128.58</v>
      </c>
      <c r="C126" s="101">
        <v>131.88</v>
      </c>
      <c r="D126" s="101">
        <v>9.030365834518182</v>
      </c>
      <c r="E126" s="101">
        <v>9.401476437885385</v>
      </c>
      <c r="F126" s="101">
        <v>27.97174336115885</v>
      </c>
      <c r="G126" s="101" t="s">
        <v>59</v>
      </c>
      <c r="H126" s="101">
        <v>12.661369759515054</v>
      </c>
      <c r="I126" s="101">
        <v>73.74136975951507</v>
      </c>
      <c r="J126" s="101" t="s">
        <v>73</v>
      </c>
      <c r="K126" s="101">
        <v>1.2320619635034653</v>
      </c>
      <c r="M126" s="101" t="s">
        <v>68</v>
      </c>
      <c r="N126" s="101">
        <v>0.643210288634637</v>
      </c>
      <c r="X126" s="101">
        <v>67.5</v>
      </c>
    </row>
    <row r="127" spans="1:24" s="101" customFormat="1" ht="12.75" hidden="1">
      <c r="A127" s="101">
        <v>2030</v>
      </c>
      <c r="B127" s="101">
        <v>99.04000091552734</v>
      </c>
      <c r="C127" s="101">
        <v>105.33999633789062</v>
      </c>
      <c r="D127" s="101">
        <v>9.71549129486084</v>
      </c>
      <c r="E127" s="101">
        <v>9.95574951171875</v>
      </c>
      <c r="F127" s="101">
        <v>19.261427579530878</v>
      </c>
      <c r="G127" s="101" t="s">
        <v>56</v>
      </c>
      <c r="H127" s="101">
        <v>15.599121557414279</v>
      </c>
      <c r="I127" s="101">
        <v>47.13912247294162</v>
      </c>
      <c r="J127" s="101" t="s">
        <v>62</v>
      </c>
      <c r="K127" s="101">
        <v>1.076719931777554</v>
      </c>
      <c r="L127" s="101">
        <v>0.03315834831205628</v>
      </c>
      <c r="M127" s="101">
        <v>0.25489824802215433</v>
      </c>
      <c r="N127" s="101">
        <v>0.06901821282181379</v>
      </c>
      <c r="O127" s="101">
        <v>0.04324312016600022</v>
      </c>
      <c r="P127" s="101">
        <v>0.0009510384945804868</v>
      </c>
      <c r="Q127" s="101">
        <v>0.005263705475632303</v>
      </c>
      <c r="R127" s="101">
        <v>0.0010624228172497001</v>
      </c>
      <c r="S127" s="101">
        <v>0.0005673582406352514</v>
      </c>
      <c r="T127" s="101">
        <v>1.3995567326805564E-05</v>
      </c>
      <c r="U127" s="101">
        <v>0.00011513790643723006</v>
      </c>
      <c r="V127" s="101">
        <v>3.9430919559491405E-05</v>
      </c>
      <c r="W127" s="101">
        <v>3.5376122408360386E-05</v>
      </c>
      <c r="X127" s="101">
        <v>67.5</v>
      </c>
    </row>
    <row r="128" spans="1:24" s="101" customFormat="1" ht="12.75" hidden="1">
      <c r="A128" s="101">
        <v>2032</v>
      </c>
      <c r="B128" s="101">
        <v>115.45999908447266</v>
      </c>
      <c r="C128" s="101">
        <v>131.66000366210938</v>
      </c>
      <c r="D128" s="101">
        <v>9.039923667907715</v>
      </c>
      <c r="E128" s="101">
        <v>9.461684226989746</v>
      </c>
      <c r="F128" s="101">
        <v>17.08840837028426</v>
      </c>
      <c r="G128" s="101" t="s">
        <v>57</v>
      </c>
      <c r="H128" s="101">
        <v>-2.982588218736396</v>
      </c>
      <c r="I128" s="101">
        <v>44.97741086573626</v>
      </c>
      <c r="J128" s="101" t="s">
        <v>60</v>
      </c>
      <c r="K128" s="101">
        <v>0.5982213836421806</v>
      </c>
      <c r="L128" s="101">
        <v>0.00018155926669532072</v>
      </c>
      <c r="M128" s="101">
        <v>-0.1440202036520514</v>
      </c>
      <c r="N128" s="101">
        <v>-0.0007133706966858526</v>
      </c>
      <c r="O128" s="101">
        <v>0.02363638839128577</v>
      </c>
      <c r="P128" s="101">
        <v>2.0632269156852407E-05</v>
      </c>
      <c r="Q128" s="101">
        <v>-0.0030869412420580365</v>
      </c>
      <c r="R128" s="101">
        <v>-5.733565701472379E-05</v>
      </c>
      <c r="S128" s="101">
        <v>0.0002773265395836948</v>
      </c>
      <c r="T128" s="101">
        <v>1.4564058243110187E-06</v>
      </c>
      <c r="U128" s="101">
        <v>-7.470108982015097E-05</v>
      </c>
      <c r="V128" s="101">
        <v>-4.519660026677809E-06</v>
      </c>
      <c r="W128" s="101">
        <v>1.6257433512025157E-05</v>
      </c>
      <c r="X128" s="101">
        <v>67.5</v>
      </c>
    </row>
    <row r="129" spans="1:24" s="101" customFormat="1" ht="12.75" hidden="1">
      <c r="A129" s="101">
        <v>2029</v>
      </c>
      <c r="B129" s="101">
        <v>149.33999633789062</v>
      </c>
      <c r="C129" s="101">
        <v>150.24000549316406</v>
      </c>
      <c r="D129" s="101">
        <v>9.1564302444458</v>
      </c>
      <c r="E129" s="101">
        <v>9.510993003845215</v>
      </c>
      <c r="F129" s="101">
        <v>28.522970333201464</v>
      </c>
      <c r="G129" s="101" t="s">
        <v>58</v>
      </c>
      <c r="H129" s="101">
        <v>-7.6160363785052425</v>
      </c>
      <c r="I129" s="101">
        <v>74.22395995938538</v>
      </c>
      <c r="J129" s="101" t="s">
        <v>61</v>
      </c>
      <c r="K129" s="101">
        <v>-0.8952413013485782</v>
      </c>
      <c r="L129" s="101">
        <v>0.03315785124244819</v>
      </c>
      <c r="M129" s="101">
        <v>-0.2103123814348203</v>
      </c>
      <c r="N129" s="101">
        <v>-0.06901452603159926</v>
      </c>
      <c r="O129" s="101">
        <v>-0.03621171889744294</v>
      </c>
      <c r="P129" s="101">
        <v>0.0009508146652441567</v>
      </c>
      <c r="Q129" s="101">
        <v>-0.0042634949398683095</v>
      </c>
      <c r="R129" s="101">
        <v>-0.0010608745755495697</v>
      </c>
      <c r="S129" s="101">
        <v>-0.0004949599616729228</v>
      </c>
      <c r="T129" s="101">
        <v>1.3919582855605277E-05</v>
      </c>
      <c r="U129" s="101">
        <v>-8.761555043729443E-05</v>
      </c>
      <c r="V129" s="101">
        <v>-3.917103637319713E-05</v>
      </c>
      <c r="W129" s="101">
        <v>-3.141919623818183E-05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2031</v>
      </c>
      <c r="B131" s="101">
        <v>133.26</v>
      </c>
      <c r="C131" s="101">
        <v>131.36</v>
      </c>
      <c r="D131" s="101">
        <v>8.986548179859442</v>
      </c>
      <c r="E131" s="101">
        <v>9.454596625674167</v>
      </c>
      <c r="F131" s="101">
        <v>27.224819964168937</v>
      </c>
      <c r="G131" s="101" t="s">
        <v>59</v>
      </c>
      <c r="H131" s="101">
        <v>6.37640361633899</v>
      </c>
      <c r="I131" s="101">
        <v>72.13640361633898</v>
      </c>
      <c r="J131" s="101" t="s">
        <v>73</v>
      </c>
      <c r="K131" s="101">
        <v>0.874817739346388</v>
      </c>
      <c r="M131" s="101" t="s">
        <v>68</v>
      </c>
      <c r="N131" s="101">
        <v>0.4898370977153139</v>
      </c>
      <c r="X131" s="101">
        <v>67.5</v>
      </c>
    </row>
    <row r="132" spans="1:24" s="101" customFormat="1" ht="12.75" hidden="1">
      <c r="A132" s="101">
        <v>2030</v>
      </c>
      <c r="B132" s="101">
        <v>106.45999908447266</v>
      </c>
      <c r="C132" s="101">
        <v>90.66000366210938</v>
      </c>
      <c r="D132" s="101">
        <v>9.814656257629395</v>
      </c>
      <c r="E132" s="101">
        <v>10.287583351135254</v>
      </c>
      <c r="F132" s="101">
        <v>20.806834083859336</v>
      </c>
      <c r="G132" s="101" t="s">
        <v>56</v>
      </c>
      <c r="H132" s="101">
        <v>11.46248133509851</v>
      </c>
      <c r="I132" s="101">
        <v>50.422480419571166</v>
      </c>
      <c r="J132" s="101" t="s">
        <v>62</v>
      </c>
      <c r="K132" s="101">
        <v>0.86250665396955</v>
      </c>
      <c r="L132" s="101">
        <v>0.29602049691365123</v>
      </c>
      <c r="M132" s="101">
        <v>0.2041863622030307</v>
      </c>
      <c r="N132" s="101">
        <v>0.017020143893686012</v>
      </c>
      <c r="O132" s="101">
        <v>0.03463998005357906</v>
      </c>
      <c r="P132" s="101">
        <v>0.008491991345579458</v>
      </c>
      <c r="Q132" s="101">
        <v>0.004216449424995718</v>
      </c>
      <c r="R132" s="101">
        <v>0.0002620380607557609</v>
      </c>
      <c r="S132" s="101">
        <v>0.00045447469806642315</v>
      </c>
      <c r="T132" s="101">
        <v>0.00012494251813843153</v>
      </c>
      <c r="U132" s="101">
        <v>9.22136333933777E-05</v>
      </c>
      <c r="V132" s="101">
        <v>9.733246807945019E-06</v>
      </c>
      <c r="W132" s="101">
        <v>2.833665778191893E-05</v>
      </c>
      <c r="X132" s="101">
        <v>67.5</v>
      </c>
    </row>
    <row r="133" spans="1:24" s="101" customFormat="1" ht="12.75" hidden="1">
      <c r="A133" s="101">
        <v>2032</v>
      </c>
      <c r="B133" s="101">
        <v>118.41999816894531</v>
      </c>
      <c r="C133" s="101">
        <v>119.5199966430664</v>
      </c>
      <c r="D133" s="101">
        <v>9.188169479370117</v>
      </c>
      <c r="E133" s="101">
        <v>9.53438663482666</v>
      </c>
      <c r="F133" s="101">
        <v>15.117380723520585</v>
      </c>
      <c r="G133" s="101" t="s">
        <v>57</v>
      </c>
      <c r="H133" s="101">
        <v>-11.767526963790687</v>
      </c>
      <c r="I133" s="101">
        <v>39.15247120515462</v>
      </c>
      <c r="J133" s="101" t="s">
        <v>60</v>
      </c>
      <c r="K133" s="101">
        <v>0.695876698118886</v>
      </c>
      <c r="L133" s="101">
        <v>-0.0016101537284785535</v>
      </c>
      <c r="M133" s="101">
        <v>-0.16609981382364605</v>
      </c>
      <c r="N133" s="101">
        <v>-0.00017554260453498158</v>
      </c>
      <c r="O133" s="101">
        <v>0.02772531055357859</v>
      </c>
      <c r="P133" s="101">
        <v>-0.00018434935517987842</v>
      </c>
      <c r="Q133" s="101">
        <v>-0.0034931223120004545</v>
      </c>
      <c r="R133" s="101">
        <v>-1.4109205656344195E-05</v>
      </c>
      <c r="S133" s="101">
        <v>0.00034451515739066115</v>
      </c>
      <c r="T133" s="101">
        <v>-1.3137925515480184E-05</v>
      </c>
      <c r="U133" s="101">
        <v>-8.024523442053495E-05</v>
      </c>
      <c r="V133" s="101">
        <v>-1.1081490282412894E-06</v>
      </c>
      <c r="W133" s="101">
        <v>2.0852120293385705E-05</v>
      </c>
      <c r="X133" s="101">
        <v>67.5</v>
      </c>
    </row>
    <row r="134" spans="1:24" s="101" customFormat="1" ht="12.75" hidden="1">
      <c r="A134" s="101">
        <v>2029</v>
      </c>
      <c r="B134" s="101">
        <v>123.87999725341797</v>
      </c>
      <c r="C134" s="101">
        <v>141.27999877929688</v>
      </c>
      <c r="D134" s="101">
        <v>9.3742094039917</v>
      </c>
      <c r="E134" s="101">
        <v>9.620786666870117</v>
      </c>
      <c r="F134" s="101">
        <v>21.5290846006225</v>
      </c>
      <c r="G134" s="101" t="s">
        <v>58</v>
      </c>
      <c r="H134" s="101">
        <v>-1.715900684748334</v>
      </c>
      <c r="I134" s="101">
        <v>54.66409656866964</v>
      </c>
      <c r="J134" s="101" t="s">
        <v>61</v>
      </c>
      <c r="K134" s="101">
        <v>-0.5095815431870604</v>
      </c>
      <c r="L134" s="101">
        <v>-0.2960161178010003</v>
      </c>
      <c r="M134" s="101">
        <v>-0.1187557255775795</v>
      </c>
      <c r="N134" s="101">
        <v>-0.017019238612692705</v>
      </c>
      <c r="O134" s="101">
        <v>-0.020766207473199783</v>
      </c>
      <c r="P134" s="101">
        <v>-0.00848999012535593</v>
      </c>
      <c r="Q134" s="101">
        <v>-0.002361470361226522</v>
      </c>
      <c r="R134" s="101">
        <v>-0.00026165793624575355</v>
      </c>
      <c r="S134" s="101">
        <v>-0.0002964060686130675</v>
      </c>
      <c r="T134" s="101">
        <v>-0.00012424986016862147</v>
      </c>
      <c r="U134" s="101">
        <v>-4.543188898121733E-05</v>
      </c>
      <c r="V134" s="101">
        <v>-9.669958591202952E-06</v>
      </c>
      <c r="W134" s="101">
        <v>-1.9187372241131895E-05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2031</v>
      </c>
      <c r="B136" s="101">
        <v>123.04</v>
      </c>
      <c r="C136" s="101">
        <v>125.84</v>
      </c>
      <c r="D136" s="101">
        <v>9.535945288620635</v>
      </c>
      <c r="E136" s="101">
        <v>9.81292531288871</v>
      </c>
      <c r="F136" s="101">
        <v>27.69765759367759</v>
      </c>
      <c r="G136" s="101" t="s">
        <v>59</v>
      </c>
      <c r="H136" s="101">
        <v>13.59137988323981</v>
      </c>
      <c r="I136" s="101">
        <v>69.13137988323982</v>
      </c>
      <c r="J136" s="101" t="s">
        <v>73</v>
      </c>
      <c r="K136" s="101">
        <v>1.0467916250804563</v>
      </c>
      <c r="M136" s="101" t="s">
        <v>68</v>
      </c>
      <c r="N136" s="101">
        <v>0.5457395137098794</v>
      </c>
      <c r="X136" s="101">
        <v>67.5</v>
      </c>
    </row>
    <row r="137" spans="1:24" s="101" customFormat="1" ht="12.75" hidden="1">
      <c r="A137" s="101">
        <v>2030</v>
      </c>
      <c r="B137" s="101">
        <v>112.9000015258789</v>
      </c>
      <c r="C137" s="101">
        <v>101.5</v>
      </c>
      <c r="D137" s="101">
        <v>9.68638801574707</v>
      </c>
      <c r="E137" s="101">
        <v>10.136847496032715</v>
      </c>
      <c r="F137" s="101">
        <v>21.250007648170453</v>
      </c>
      <c r="G137" s="101" t="s">
        <v>56</v>
      </c>
      <c r="H137" s="101">
        <v>6.792498523407204</v>
      </c>
      <c r="I137" s="101">
        <v>52.19250004928611</v>
      </c>
      <c r="J137" s="101" t="s">
        <v>62</v>
      </c>
      <c r="K137" s="101">
        <v>0.9899325432588537</v>
      </c>
      <c r="L137" s="101">
        <v>0.09924391191748773</v>
      </c>
      <c r="M137" s="101">
        <v>0.23435258958488145</v>
      </c>
      <c r="N137" s="101">
        <v>0.021026688676845765</v>
      </c>
      <c r="O137" s="101">
        <v>0.0397574842522932</v>
      </c>
      <c r="P137" s="101">
        <v>0.0028468936461181235</v>
      </c>
      <c r="Q137" s="101">
        <v>0.004839376723623024</v>
      </c>
      <c r="R137" s="101">
        <v>0.0003236923479587718</v>
      </c>
      <c r="S137" s="101">
        <v>0.0005216123569167067</v>
      </c>
      <c r="T137" s="101">
        <v>4.190774060343284E-05</v>
      </c>
      <c r="U137" s="101">
        <v>0.00010584745729236275</v>
      </c>
      <c r="V137" s="101">
        <v>1.2019292220453193E-05</v>
      </c>
      <c r="W137" s="101">
        <v>3.252390946602966E-05</v>
      </c>
      <c r="X137" s="101">
        <v>67.5</v>
      </c>
    </row>
    <row r="138" spans="1:24" s="101" customFormat="1" ht="12.75" hidden="1">
      <c r="A138" s="101">
        <v>2032</v>
      </c>
      <c r="B138" s="101">
        <v>122.63999938964844</v>
      </c>
      <c r="C138" s="101">
        <v>129.24000549316406</v>
      </c>
      <c r="D138" s="101">
        <v>9.188636779785156</v>
      </c>
      <c r="E138" s="101">
        <v>9.617966651916504</v>
      </c>
      <c r="F138" s="101">
        <v>18.058889933834703</v>
      </c>
      <c r="G138" s="101" t="s">
        <v>57</v>
      </c>
      <c r="H138" s="101">
        <v>-8.363404732061923</v>
      </c>
      <c r="I138" s="101">
        <v>46.776594657586514</v>
      </c>
      <c r="J138" s="101" t="s">
        <v>60</v>
      </c>
      <c r="K138" s="101">
        <v>0.8424108901141208</v>
      </c>
      <c r="L138" s="101">
        <v>0.0005405333180426026</v>
      </c>
      <c r="M138" s="101">
        <v>-0.20081526631652102</v>
      </c>
      <c r="N138" s="101">
        <v>-0.00021705277909837676</v>
      </c>
      <c r="O138" s="101">
        <v>0.033605458743590326</v>
      </c>
      <c r="P138" s="101">
        <v>6.16943356484605E-05</v>
      </c>
      <c r="Q138" s="101">
        <v>-0.004210853573686376</v>
      </c>
      <c r="R138" s="101">
        <v>-1.7432501871340298E-05</v>
      </c>
      <c r="S138" s="101">
        <v>0.0004210715334967763</v>
      </c>
      <c r="T138" s="101">
        <v>4.381894252651772E-06</v>
      </c>
      <c r="U138" s="101">
        <v>-9.594290852765461E-05</v>
      </c>
      <c r="V138" s="101">
        <v>-1.3684215868566794E-06</v>
      </c>
      <c r="W138" s="101">
        <v>2.560222981106197E-05</v>
      </c>
      <c r="X138" s="101">
        <v>67.5</v>
      </c>
    </row>
    <row r="139" spans="1:24" s="101" customFormat="1" ht="12.75" hidden="1">
      <c r="A139" s="101">
        <v>2029</v>
      </c>
      <c r="B139" s="101">
        <v>148.77999877929688</v>
      </c>
      <c r="C139" s="101">
        <v>151.5800018310547</v>
      </c>
      <c r="D139" s="101">
        <v>8.81846809387207</v>
      </c>
      <c r="E139" s="101">
        <v>9.363547325134277</v>
      </c>
      <c r="F139" s="101">
        <v>27.62493700637315</v>
      </c>
      <c r="G139" s="101" t="s">
        <v>58</v>
      </c>
      <c r="H139" s="101">
        <v>-6.6396769541966165</v>
      </c>
      <c r="I139" s="101">
        <v>74.64032182510026</v>
      </c>
      <c r="J139" s="101" t="s">
        <v>61</v>
      </c>
      <c r="K139" s="101">
        <v>-0.5199137740241904</v>
      </c>
      <c r="L139" s="101">
        <v>0.09924243989553133</v>
      </c>
      <c r="M139" s="101">
        <v>-0.12080713993537229</v>
      </c>
      <c r="N139" s="101">
        <v>-0.021025568358645615</v>
      </c>
      <c r="O139" s="101">
        <v>-0.02124454510466606</v>
      </c>
      <c r="P139" s="101">
        <v>0.0028462250861898885</v>
      </c>
      <c r="Q139" s="101">
        <v>-0.0023850113740015977</v>
      </c>
      <c r="R139" s="101">
        <v>-0.0003232225920407921</v>
      </c>
      <c r="S139" s="101">
        <v>-0.00030786070643535365</v>
      </c>
      <c r="T139" s="101">
        <v>4.167802448825029E-05</v>
      </c>
      <c r="U139" s="101">
        <v>-4.4706179869372165E-05</v>
      </c>
      <c r="V139" s="101">
        <v>-1.1941139302481623E-05</v>
      </c>
      <c r="W139" s="101">
        <v>-2.0058178273613567E-05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2031</v>
      </c>
      <c r="B141" s="101">
        <v>116.82</v>
      </c>
      <c r="C141" s="101">
        <v>135.62</v>
      </c>
      <c r="D141" s="101">
        <v>9.019943010744914</v>
      </c>
      <c r="E141" s="101">
        <v>9.260569124272962</v>
      </c>
      <c r="F141" s="101">
        <v>26.322387907765556</v>
      </c>
      <c r="G141" s="101" t="s">
        <v>59</v>
      </c>
      <c r="H141" s="101">
        <v>20.119073117129588</v>
      </c>
      <c r="I141" s="101">
        <v>69.43907311712958</v>
      </c>
      <c r="J141" s="101" t="s">
        <v>73</v>
      </c>
      <c r="K141" s="101">
        <v>1.7968024300454608</v>
      </c>
      <c r="M141" s="101" t="s">
        <v>68</v>
      </c>
      <c r="N141" s="101">
        <v>1.0220808762848368</v>
      </c>
      <c r="X141" s="101">
        <v>67.5</v>
      </c>
    </row>
    <row r="142" spans="1:24" s="101" customFormat="1" ht="12.75" hidden="1">
      <c r="A142" s="101">
        <v>2030</v>
      </c>
      <c r="B142" s="101">
        <v>124.13999938964844</v>
      </c>
      <c r="C142" s="101">
        <v>106.33999633789062</v>
      </c>
      <c r="D142" s="101">
        <v>9.416977882385254</v>
      </c>
      <c r="E142" s="101">
        <v>10.201131820678711</v>
      </c>
      <c r="F142" s="101">
        <v>24.467136923061705</v>
      </c>
      <c r="G142" s="101" t="s">
        <v>56</v>
      </c>
      <c r="H142" s="101">
        <v>5.2025817123303355</v>
      </c>
      <c r="I142" s="101">
        <v>61.84258110197877</v>
      </c>
      <c r="J142" s="101" t="s">
        <v>62</v>
      </c>
      <c r="K142" s="101">
        <v>1.2216399543508714</v>
      </c>
      <c r="L142" s="101">
        <v>0.46643629862090946</v>
      </c>
      <c r="M142" s="101">
        <v>0.289205968379281</v>
      </c>
      <c r="N142" s="101">
        <v>0.0239338957622373</v>
      </c>
      <c r="O142" s="101">
        <v>0.049063197601139</v>
      </c>
      <c r="P142" s="101">
        <v>0.01338045801606939</v>
      </c>
      <c r="Q142" s="101">
        <v>0.005972105969214189</v>
      </c>
      <c r="R142" s="101">
        <v>0.00036843547477401927</v>
      </c>
      <c r="S142" s="101">
        <v>0.0006437007416531714</v>
      </c>
      <c r="T142" s="101">
        <v>0.0001969052833026246</v>
      </c>
      <c r="U142" s="101">
        <v>0.00013063277745184205</v>
      </c>
      <c r="V142" s="101">
        <v>1.3677053912196442E-05</v>
      </c>
      <c r="W142" s="101">
        <v>4.0137733452672524E-05</v>
      </c>
      <c r="X142" s="101">
        <v>67.5</v>
      </c>
    </row>
    <row r="143" spans="1:24" s="101" customFormat="1" ht="12.75" hidden="1">
      <c r="A143" s="101">
        <v>2032</v>
      </c>
      <c r="B143" s="101">
        <v>122.30000305175781</v>
      </c>
      <c r="C143" s="101">
        <v>125</v>
      </c>
      <c r="D143" s="101">
        <v>9.036703109741211</v>
      </c>
      <c r="E143" s="101">
        <v>9.831278800964355</v>
      </c>
      <c r="F143" s="101">
        <v>18.858970151620962</v>
      </c>
      <c r="G143" s="101" t="s">
        <v>57</v>
      </c>
      <c r="H143" s="101">
        <v>-5.130434193914567</v>
      </c>
      <c r="I143" s="101">
        <v>49.66956885784325</v>
      </c>
      <c r="J143" s="101" t="s">
        <v>60</v>
      </c>
      <c r="K143" s="101">
        <v>0.968258354031274</v>
      </c>
      <c r="L143" s="101">
        <v>0.002538540431182791</v>
      </c>
      <c r="M143" s="101">
        <v>-0.2312113089617892</v>
      </c>
      <c r="N143" s="101">
        <v>-0.00024715499157600357</v>
      </c>
      <c r="O143" s="101">
        <v>0.03856186549576998</v>
      </c>
      <c r="P143" s="101">
        <v>0.00029027746774856566</v>
      </c>
      <c r="Q143" s="101">
        <v>-0.00486698743193383</v>
      </c>
      <c r="R143" s="101">
        <v>-1.983932056479155E-05</v>
      </c>
      <c r="S143" s="101">
        <v>0.00047790631457217175</v>
      </c>
      <c r="T143" s="101">
        <v>2.0657981944912882E-05</v>
      </c>
      <c r="U143" s="101">
        <v>-0.00011212212664255845</v>
      </c>
      <c r="V143" s="101">
        <v>-1.5568802043091086E-06</v>
      </c>
      <c r="W143" s="101">
        <v>2.889101218684639E-05</v>
      </c>
      <c r="X143" s="101">
        <v>67.5</v>
      </c>
    </row>
    <row r="144" spans="1:24" s="101" customFormat="1" ht="12.75" hidden="1">
      <c r="A144" s="101">
        <v>2029</v>
      </c>
      <c r="B144" s="101">
        <v>157.66000366210938</v>
      </c>
      <c r="C144" s="101">
        <v>151.55999755859375</v>
      </c>
      <c r="D144" s="101">
        <v>9.259056091308594</v>
      </c>
      <c r="E144" s="101">
        <v>9.809850692749023</v>
      </c>
      <c r="F144" s="101">
        <v>29.558853779545128</v>
      </c>
      <c r="G144" s="101" t="s">
        <v>58</v>
      </c>
      <c r="H144" s="101">
        <v>-14.066416817057132</v>
      </c>
      <c r="I144" s="101">
        <v>76.09358684505224</v>
      </c>
      <c r="J144" s="101" t="s">
        <v>61</v>
      </c>
      <c r="K144" s="101">
        <v>-0.7449026365338272</v>
      </c>
      <c r="L144" s="101">
        <v>0.46642939067307226</v>
      </c>
      <c r="M144" s="101">
        <v>-0.173728013729432</v>
      </c>
      <c r="N144" s="101">
        <v>-0.023932619596855248</v>
      </c>
      <c r="O144" s="101">
        <v>-0.03033446700264496</v>
      </c>
      <c r="P144" s="101">
        <v>0.01337730898617181</v>
      </c>
      <c r="Q144" s="101">
        <v>-0.0034609945167425344</v>
      </c>
      <c r="R144" s="101">
        <v>-0.00036790093834004347</v>
      </c>
      <c r="S144" s="101">
        <v>-0.00043122638984283796</v>
      </c>
      <c r="T144" s="101">
        <v>0.0001958186364329261</v>
      </c>
      <c r="U144" s="101">
        <v>-6.703395603671752E-05</v>
      </c>
      <c r="V144" s="101">
        <v>-1.358815394917788E-05</v>
      </c>
      <c r="W144" s="101">
        <v>-2.7863005249564886E-05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2031</v>
      </c>
      <c r="B146" s="101">
        <v>126.02</v>
      </c>
      <c r="C146" s="101">
        <v>127.32</v>
      </c>
      <c r="D146" s="101">
        <v>8.988468575974407</v>
      </c>
      <c r="E146" s="101">
        <v>9.441819688581644</v>
      </c>
      <c r="F146" s="101">
        <v>28.11970384763346</v>
      </c>
      <c r="G146" s="101" t="s">
        <v>59</v>
      </c>
      <c r="H146" s="101">
        <v>15.9489695608777</v>
      </c>
      <c r="I146" s="101">
        <v>74.4689695608777</v>
      </c>
      <c r="J146" s="101" t="s">
        <v>73</v>
      </c>
      <c r="K146" s="101">
        <v>1.4867192347927864</v>
      </c>
      <c r="M146" s="101" t="s">
        <v>68</v>
      </c>
      <c r="N146" s="101">
        <v>0.7692141745223118</v>
      </c>
      <c r="X146" s="101">
        <v>67.5</v>
      </c>
    </row>
    <row r="147" spans="1:24" s="101" customFormat="1" ht="12.75" hidden="1">
      <c r="A147" s="101">
        <v>2030</v>
      </c>
      <c r="B147" s="101">
        <v>112.04000091552734</v>
      </c>
      <c r="C147" s="101">
        <v>104.63999938964844</v>
      </c>
      <c r="D147" s="101">
        <v>9.569686889648438</v>
      </c>
      <c r="E147" s="101">
        <v>9.770511627197266</v>
      </c>
      <c r="F147" s="101">
        <v>20.841809051981148</v>
      </c>
      <c r="G147" s="101" t="s">
        <v>56</v>
      </c>
      <c r="H147" s="101">
        <v>7.272297308609232</v>
      </c>
      <c r="I147" s="101">
        <v>51.812298224136576</v>
      </c>
      <c r="J147" s="101" t="s">
        <v>62</v>
      </c>
      <c r="K147" s="101">
        <v>1.1853026449181352</v>
      </c>
      <c r="L147" s="101">
        <v>0.007997736255074345</v>
      </c>
      <c r="M147" s="101">
        <v>0.2806038403821248</v>
      </c>
      <c r="N147" s="101">
        <v>0.025962868748707985</v>
      </c>
      <c r="O147" s="101">
        <v>0.04760387779323375</v>
      </c>
      <c r="P147" s="101">
        <v>0.00022953473446711027</v>
      </c>
      <c r="Q147" s="101">
        <v>0.005794452501123484</v>
      </c>
      <c r="R147" s="101">
        <v>0.00039968041766166927</v>
      </c>
      <c r="S147" s="101">
        <v>0.0006245531207226306</v>
      </c>
      <c r="T147" s="101">
        <v>3.3524321422280113E-06</v>
      </c>
      <c r="U147" s="101">
        <v>0.00012673124085648153</v>
      </c>
      <c r="V147" s="101">
        <v>1.48435039475909E-05</v>
      </c>
      <c r="W147" s="101">
        <v>3.894157802824406E-05</v>
      </c>
      <c r="X147" s="101">
        <v>67.5</v>
      </c>
    </row>
    <row r="148" spans="1:24" s="101" customFormat="1" ht="12.75" hidden="1">
      <c r="A148" s="101">
        <v>2032</v>
      </c>
      <c r="B148" s="101">
        <v>135.77999877929688</v>
      </c>
      <c r="C148" s="101">
        <v>138.47999572753906</v>
      </c>
      <c r="D148" s="101">
        <v>8.816923141479492</v>
      </c>
      <c r="E148" s="101">
        <v>9.573192596435547</v>
      </c>
      <c r="F148" s="101">
        <v>20.529531498353496</v>
      </c>
      <c r="G148" s="101" t="s">
        <v>57</v>
      </c>
      <c r="H148" s="101">
        <v>-12.831432569184216</v>
      </c>
      <c r="I148" s="101">
        <v>55.44856621011266</v>
      </c>
      <c r="J148" s="101" t="s">
        <v>60</v>
      </c>
      <c r="K148" s="101">
        <v>1.1052977673009632</v>
      </c>
      <c r="L148" s="101">
        <v>-4.289593468670243E-05</v>
      </c>
      <c r="M148" s="101">
        <v>-0.26279907185720486</v>
      </c>
      <c r="N148" s="101">
        <v>-0.00026797364744453474</v>
      </c>
      <c r="O148" s="101">
        <v>0.04420263374273484</v>
      </c>
      <c r="P148" s="101">
        <v>-5.109465769940171E-06</v>
      </c>
      <c r="Q148" s="101">
        <v>-0.005478210581875808</v>
      </c>
      <c r="R148" s="101">
        <v>-2.152558540938205E-05</v>
      </c>
      <c r="S148" s="101">
        <v>0.0005629499131160458</v>
      </c>
      <c r="T148" s="101">
        <v>-3.7825772890975544E-07</v>
      </c>
      <c r="U148" s="101">
        <v>-0.00012270931568842772</v>
      </c>
      <c r="V148" s="101">
        <v>-1.6890857537587399E-06</v>
      </c>
      <c r="W148" s="101">
        <v>3.452033923996034E-05</v>
      </c>
      <c r="X148" s="101">
        <v>67.5</v>
      </c>
    </row>
    <row r="149" spans="1:24" s="101" customFormat="1" ht="12.75" hidden="1">
      <c r="A149" s="101">
        <v>2029</v>
      </c>
      <c r="B149" s="101">
        <v>153.47999572753906</v>
      </c>
      <c r="C149" s="101">
        <v>155.47999572753906</v>
      </c>
      <c r="D149" s="101">
        <v>8.704604148864746</v>
      </c>
      <c r="E149" s="101">
        <v>9.304190635681152</v>
      </c>
      <c r="F149" s="101">
        <v>30.03655581671025</v>
      </c>
      <c r="G149" s="101" t="s">
        <v>58</v>
      </c>
      <c r="H149" s="101">
        <v>-3.7458622914033555</v>
      </c>
      <c r="I149" s="101">
        <v>82.2341334361357</v>
      </c>
      <c r="J149" s="101" t="s">
        <v>61</v>
      </c>
      <c r="K149" s="101">
        <v>-0.42808784805157984</v>
      </c>
      <c r="L149" s="101">
        <v>-0.007997621217869596</v>
      </c>
      <c r="M149" s="101">
        <v>-0.09836240678322518</v>
      </c>
      <c r="N149" s="101">
        <v>-0.02596148577772299</v>
      </c>
      <c r="O149" s="101">
        <v>-0.017670776755954253</v>
      </c>
      <c r="P149" s="101">
        <v>-0.00022947785881525178</v>
      </c>
      <c r="Q149" s="101">
        <v>-0.0018880912606121891</v>
      </c>
      <c r="R149" s="101">
        <v>-0.00039910034506999585</v>
      </c>
      <c r="S149" s="101">
        <v>-0.0002704699538340872</v>
      </c>
      <c r="T149" s="101">
        <v>-3.3310242206810096E-06</v>
      </c>
      <c r="U149" s="101">
        <v>-3.167382598142073E-05</v>
      </c>
      <c r="V149" s="101">
        <v>-1.474708780602448E-05</v>
      </c>
      <c r="W149" s="101">
        <v>-1.802200538474769E-05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2031</v>
      </c>
      <c r="B151" s="101">
        <v>119.88</v>
      </c>
      <c r="C151" s="101">
        <v>130.68</v>
      </c>
      <c r="D151" s="101">
        <v>9.125389281324532</v>
      </c>
      <c r="E151" s="101">
        <v>9.514277698225374</v>
      </c>
      <c r="F151" s="101">
        <v>26.71040434329503</v>
      </c>
      <c r="G151" s="101" t="s">
        <v>59</v>
      </c>
      <c r="H151" s="101">
        <v>17.27741161465832</v>
      </c>
      <c r="I151" s="101">
        <v>69.65741161465832</v>
      </c>
      <c r="J151" s="101" t="s">
        <v>73</v>
      </c>
      <c r="K151" s="101">
        <v>1.2272727494522073</v>
      </c>
      <c r="M151" s="101" t="s">
        <v>68</v>
      </c>
      <c r="N151" s="101">
        <v>0.6515479066347017</v>
      </c>
      <c r="X151" s="101">
        <v>67.5</v>
      </c>
    </row>
    <row r="152" spans="1:24" s="101" customFormat="1" ht="12.75" hidden="1">
      <c r="A152" s="101">
        <v>2030</v>
      </c>
      <c r="B152" s="101">
        <v>127.77999877929688</v>
      </c>
      <c r="C152" s="101">
        <v>115.58000183105469</v>
      </c>
      <c r="D152" s="101">
        <v>9.310606002807617</v>
      </c>
      <c r="E152" s="101">
        <v>9.613492012023926</v>
      </c>
      <c r="F152" s="101">
        <v>24.40277172101048</v>
      </c>
      <c r="G152" s="101" t="s">
        <v>56</v>
      </c>
      <c r="H152" s="101">
        <v>2.1141155002279675</v>
      </c>
      <c r="I152" s="101">
        <v>62.394114279524835</v>
      </c>
      <c r="J152" s="101" t="s">
        <v>62</v>
      </c>
      <c r="K152" s="101">
        <v>1.0596288245011094</v>
      </c>
      <c r="L152" s="101">
        <v>0.1980037402026701</v>
      </c>
      <c r="M152" s="101">
        <v>0.25085238294102447</v>
      </c>
      <c r="N152" s="101">
        <v>0.02136614467513191</v>
      </c>
      <c r="O152" s="101">
        <v>0.042556496767552764</v>
      </c>
      <c r="P152" s="101">
        <v>0.005680025659179573</v>
      </c>
      <c r="Q152" s="101">
        <v>0.005180080000292166</v>
      </c>
      <c r="R152" s="101">
        <v>0.0003289046806983529</v>
      </c>
      <c r="S152" s="101">
        <v>0.0005583332229291027</v>
      </c>
      <c r="T152" s="101">
        <v>8.360415006293913E-05</v>
      </c>
      <c r="U152" s="101">
        <v>0.00011329755430855367</v>
      </c>
      <c r="V152" s="101">
        <v>1.2214784356093293E-05</v>
      </c>
      <c r="W152" s="101">
        <v>3.481374026413461E-05</v>
      </c>
      <c r="X152" s="101">
        <v>67.5</v>
      </c>
    </row>
    <row r="153" spans="1:24" s="101" customFormat="1" ht="12.75" hidden="1">
      <c r="A153" s="101">
        <v>2032</v>
      </c>
      <c r="B153" s="101">
        <v>138.8000030517578</v>
      </c>
      <c r="C153" s="101">
        <v>138.89999389648438</v>
      </c>
      <c r="D153" s="101">
        <v>8.96000862121582</v>
      </c>
      <c r="E153" s="101">
        <v>9.63620376586914</v>
      </c>
      <c r="F153" s="101">
        <v>23.25671229765064</v>
      </c>
      <c r="G153" s="101" t="s">
        <v>57</v>
      </c>
      <c r="H153" s="101">
        <v>-9.480814149403983</v>
      </c>
      <c r="I153" s="101">
        <v>61.81918890235382</v>
      </c>
      <c r="J153" s="101" t="s">
        <v>60</v>
      </c>
      <c r="K153" s="101">
        <v>1.0281886028856635</v>
      </c>
      <c r="L153" s="101">
        <v>0.001077826702372821</v>
      </c>
      <c r="M153" s="101">
        <v>-0.24408320594771518</v>
      </c>
      <c r="N153" s="101">
        <v>-0.00022056892956072736</v>
      </c>
      <c r="O153" s="101">
        <v>0.04118038150193499</v>
      </c>
      <c r="P153" s="101">
        <v>0.00012313213130743107</v>
      </c>
      <c r="Q153" s="101">
        <v>-0.005069924119605171</v>
      </c>
      <c r="R153" s="101">
        <v>-1.7710251075277534E-05</v>
      </c>
      <c r="S153" s="101">
        <v>0.0005295386833294465</v>
      </c>
      <c r="T153" s="101">
        <v>8.755836191579476E-06</v>
      </c>
      <c r="U153" s="101">
        <v>-0.00011238068437457534</v>
      </c>
      <c r="V153" s="101">
        <v>-1.388183457567703E-06</v>
      </c>
      <c r="W153" s="101">
        <v>3.263366052433117E-05</v>
      </c>
      <c r="X153" s="101">
        <v>67.5</v>
      </c>
    </row>
    <row r="154" spans="1:24" s="101" customFormat="1" ht="12.75" hidden="1">
      <c r="A154" s="101">
        <v>2029</v>
      </c>
      <c r="B154" s="101">
        <v>152.97999572753906</v>
      </c>
      <c r="C154" s="101">
        <v>150.67999267578125</v>
      </c>
      <c r="D154" s="101">
        <v>9.02391529083252</v>
      </c>
      <c r="E154" s="101">
        <v>9.657795906066895</v>
      </c>
      <c r="F154" s="101">
        <v>30.68572077641812</v>
      </c>
      <c r="G154" s="101" t="s">
        <v>58</v>
      </c>
      <c r="H154" s="101">
        <v>-4.443020710696203</v>
      </c>
      <c r="I154" s="101">
        <v>81.03697501684286</v>
      </c>
      <c r="J154" s="101" t="s">
        <v>61</v>
      </c>
      <c r="K154" s="101">
        <v>-0.25620585982687943</v>
      </c>
      <c r="L154" s="101">
        <v>0.198000806624231</v>
      </c>
      <c r="M154" s="101">
        <v>-0.05788183308669181</v>
      </c>
      <c r="N154" s="101">
        <v>-0.0213650061461723</v>
      </c>
      <c r="O154" s="101">
        <v>-0.010734598105277134</v>
      </c>
      <c r="P154" s="101">
        <v>0.005678690867372342</v>
      </c>
      <c r="Q154" s="101">
        <v>-0.001062590340099425</v>
      </c>
      <c r="R154" s="101">
        <v>-0.00032842752015039195</v>
      </c>
      <c r="S154" s="101">
        <v>-0.0001769880523767503</v>
      </c>
      <c r="T154" s="101">
        <v>8.314438790641658E-05</v>
      </c>
      <c r="U154" s="101">
        <v>-1.4384630401986153E-05</v>
      </c>
      <c r="V154" s="101">
        <v>-1.2135645988326983E-05</v>
      </c>
      <c r="W154" s="101">
        <v>-1.2126034469740591E-05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15.117380723520585</v>
      </c>
      <c r="G155" s="102"/>
      <c r="H155" s="102"/>
      <c r="I155" s="115"/>
      <c r="J155" s="115" t="s">
        <v>158</v>
      </c>
      <c r="K155" s="102">
        <f>AVERAGE(K153,K148,K143,K138,K133,K128)</f>
        <v>0.8730422826821814</v>
      </c>
      <c r="L155" s="102">
        <f>AVERAGE(L153,L148,L143,L138,L133,L128)</f>
        <v>0.0004475683425213799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30.68572077641812</v>
      </c>
      <c r="G156" s="102"/>
      <c r="H156" s="102"/>
      <c r="I156" s="115"/>
      <c r="J156" s="115" t="s">
        <v>159</v>
      </c>
      <c r="K156" s="102">
        <f>AVERAGE(K154,K149,K144,K139,K134,K129)</f>
        <v>-0.5589888271620193</v>
      </c>
      <c r="L156" s="102">
        <f>AVERAGE(L154,L149,L144,L139,L134,L129)</f>
        <v>0.08213612490273549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0.5456514266763633</v>
      </c>
      <c r="L157" s="102">
        <f>ABS(L155/$H$33)</f>
        <v>0.0012432453958927218</v>
      </c>
      <c r="M157" s="115" t="s">
        <v>111</v>
      </c>
      <c r="N157" s="102">
        <f>K157+L157+L158+K158</f>
        <v>0.9158370382967039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0.3176072881602382</v>
      </c>
      <c r="L158" s="102">
        <f>ABS(L156/$H$34)</f>
        <v>0.05133507806420968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2031</v>
      </c>
      <c r="B161" s="101">
        <v>128.58</v>
      </c>
      <c r="C161" s="101">
        <v>131.88</v>
      </c>
      <c r="D161" s="101">
        <v>9.030365834518182</v>
      </c>
      <c r="E161" s="101">
        <v>9.401476437885385</v>
      </c>
      <c r="F161" s="101">
        <v>24.305656615903306</v>
      </c>
      <c r="G161" s="101" t="s">
        <v>59</v>
      </c>
      <c r="H161" s="101">
        <v>2.9965356888671835</v>
      </c>
      <c r="I161" s="101">
        <v>64.0765356888672</v>
      </c>
      <c r="J161" s="101" t="s">
        <v>73</v>
      </c>
      <c r="K161" s="101">
        <v>1.8082157359634436</v>
      </c>
      <c r="M161" s="101" t="s">
        <v>68</v>
      </c>
      <c r="N161" s="101">
        <v>1.3657338957112093</v>
      </c>
      <c r="X161" s="101">
        <v>67.5</v>
      </c>
    </row>
    <row r="162" spans="1:24" s="101" customFormat="1" ht="12.75" hidden="1">
      <c r="A162" s="101">
        <v>2030</v>
      </c>
      <c r="B162" s="101">
        <v>99.04000091552734</v>
      </c>
      <c r="C162" s="101">
        <v>105.33999633789062</v>
      </c>
      <c r="D162" s="101">
        <v>9.71549129486084</v>
      </c>
      <c r="E162" s="101">
        <v>9.95574951171875</v>
      </c>
      <c r="F162" s="101">
        <v>19.261427579530878</v>
      </c>
      <c r="G162" s="101" t="s">
        <v>56</v>
      </c>
      <c r="H162" s="101">
        <v>15.599121557414279</v>
      </c>
      <c r="I162" s="101">
        <v>47.13912247294162</v>
      </c>
      <c r="J162" s="101" t="s">
        <v>62</v>
      </c>
      <c r="K162" s="101">
        <v>0.8729055528041721</v>
      </c>
      <c r="L162" s="101">
        <v>0.9982212635723937</v>
      </c>
      <c r="M162" s="101">
        <v>0.20664861713856636</v>
      </c>
      <c r="N162" s="101">
        <v>0.07094672912349151</v>
      </c>
      <c r="O162" s="101">
        <v>0.03505758389680439</v>
      </c>
      <c r="P162" s="101">
        <v>0.02863589851059997</v>
      </c>
      <c r="Q162" s="101">
        <v>0.004267272914754565</v>
      </c>
      <c r="R162" s="101">
        <v>0.0010921220350941032</v>
      </c>
      <c r="S162" s="101">
        <v>0.0004599295682579363</v>
      </c>
      <c r="T162" s="101">
        <v>0.0004213441793906194</v>
      </c>
      <c r="U162" s="101">
        <v>9.331235810919267E-05</v>
      </c>
      <c r="V162" s="101">
        <v>4.054888348990211E-05</v>
      </c>
      <c r="W162" s="101">
        <v>2.8670949673827945E-05</v>
      </c>
      <c r="X162" s="101">
        <v>67.5</v>
      </c>
    </row>
    <row r="163" spans="1:24" s="101" customFormat="1" ht="12.75" hidden="1">
      <c r="A163" s="101">
        <v>2029</v>
      </c>
      <c r="B163" s="101">
        <v>149.33999633789062</v>
      </c>
      <c r="C163" s="101">
        <v>150.24000549316406</v>
      </c>
      <c r="D163" s="101">
        <v>9.1564302444458</v>
      </c>
      <c r="E163" s="101">
        <v>9.510993003845215</v>
      </c>
      <c r="F163" s="101">
        <v>23.978406077867334</v>
      </c>
      <c r="G163" s="101" t="s">
        <v>57</v>
      </c>
      <c r="H163" s="101">
        <v>-19.442138337042536</v>
      </c>
      <c r="I163" s="101">
        <v>62.39785800084809</v>
      </c>
      <c r="J163" s="101" t="s">
        <v>60</v>
      </c>
      <c r="K163" s="101">
        <v>0.863541793030496</v>
      </c>
      <c r="L163" s="101">
        <v>-0.00543041302781998</v>
      </c>
      <c r="M163" s="101">
        <v>-0.20407544704369435</v>
      </c>
      <c r="N163" s="101">
        <v>-0.0007330295597894801</v>
      </c>
      <c r="O163" s="101">
        <v>0.03473476965289974</v>
      </c>
      <c r="P163" s="101">
        <v>-0.0006215294885883627</v>
      </c>
      <c r="Q163" s="101">
        <v>-0.00419507218845117</v>
      </c>
      <c r="R163" s="101">
        <v>-5.894482901002296E-05</v>
      </c>
      <c r="S163" s="101">
        <v>0.00045886156242329616</v>
      </c>
      <c r="T163" s="101">
        <v>-4.427429918243685E-05</v>
      </c>
      <c r="U163" s="101">
        <v>-9.008722851708518E-05</v>
      </c>
      <c r="V163" s="101">
        <v>-4.644665008082887E-06</v>
      </c>
      <c r="W163" s="101">
        <v>2.8653474784796326E-05</v>
      </c>
      <c r="X163" s="101">
        <v>67.5</v>
      </c>
    </row>
    <row r="164" spans="1:24" s="101" customFormat="1" ht="12.75" hidden="1">
      <c r="A164" s="101">
        <v>2032</v>
      </c>
      <c r="B164" s="101">
        <v>115.45999908447266</v>
      </c>
      <c r="C164" s="101">
        <v>131.66000366210938</v>
      </c>
      <c r="D164" s="101">
        <v>9.039923667907715</v>
      </c>
      <c r="E164" s="101">
        <v>9.461684226989746</v>
      </c>
      <c r="F164" s="101">
        <v>25.440990098800867</v>
      </c>
      <c r="G164" s="101" t="s">
        <v>58</v>
      </c>
      <c r="H164" s="101">
        <v>19.001758834112252</v>
      </c>
      <c r="I164" s="101">
        <v>66.96175791858491</v>
      </c>
      <c r="J164" s="101" t="s">
        <v>61</v>
      </c>
      <c r="K164" s="101">
        <v>0.12751343382574765</v>
      </c>
      <c r="L164" s="101">
        <v>-0.9982064924966244</v>
      </c>
      <c r="M164" s="101">
        <v>0.03250942754337709</v>
      </c>
      <c r="N164" s="101">
        <v>-0.07094294215062237</v>
      </c>
      <c r="O164" s="101">
        <v>0.004746574116294181</v>
      </c>
      <c r="P164" s="101">
        <v>-0.02862915270496486</v>
      </c>
      <c r="Q164" s="101">
        <v>0.0007816568701683874</v>
      </c>
      <c r="R164" s="101">
        <v>-0.0010905301677033355</v>
      </c>
      <c r="S164" s="101">
        <v>3.132529789775652E-05</v>
      </c>
      <c r="T164" s="101">
        <v>-0.0004190115797185784</v>
      </c>
      <c r="U164" s="101">
        <v>2.4320514674009043E-05</v>
      </c>
      <c r="V164" s="101">
        <v>-4.028199398292426E-05</v>
      </c>
      <c r="W164" s="101">
        <v>1.000868600874127E-06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2031</v>
      </c>
      <c r="B166" s="101">
        <v>133.26</v>
      </c>
      <c r="C166" s="101">
        <v>131.36</v>
      </c>
      <c r="D166" s="101">
        <v>8.986548179859442</v>
      </c>
      <c r="E166" s="101">
        <v>9.454596625674167</v>
      </c>
      <c r="F166" s="101">
        <v>22.889354028166935</v>
      </c>
      <c r="G166" s="101" t="s">
        <v>59</v>
      </c>
      <c r="H166" s="101">
        <v>-5.111089084657323</v>
      </c>
      <c r="I166" s="101">
        <v>60.648910915342675</v>
      </c>
      <c r="J166" s="101" t="s">
        <v>73</v>
      </c>
      <c r="K166" s="101">
        <v>0.8939091640586394</v>
      </c>
      <c r="M166" s="101" t="s">
        <v>68</v>
      </c>
      <c r="N166" s="101">
        <v>0.7800883043895873</v>
      </c>
      <c r="X166" s="101">
        <v>67.5</v>
      </c>
    </row>
    <row r="167" spans="1:24" s="101" customFormat="1" ht="12.75" hidden="1">
      <c r="A167" s="101">
        <v>2030</v>
      </c>
      <c r="B167" s="101">
        <v>106.45999908447266</v>
      </c>
      <c r="C167" s="101">
        <v>90.66000366210938</v>
      </c>
      <c r="D167" s="101">
        <v>9.814656257629395</v>
      </c>
      <c r="E167" s="101">
        <v>10.287583351135254</v>
      </c>
      <c r="F167" s="101">
        <v>20.806834083859336</v>
      </c>
      <c r="G167" s="101" t="s">
        <v>56</v>
      </c>
      <c r="H167" s="101">
        <v>11.46248133509851</v>
      </c>
      <c r="I167" s="101">
        <v>50.422480419571166</v>
      </c>
      <c r="J167" s="101" t="s">
        <v>62</v>
      </c>
      <c r="K167" s="101">
        <v>0.37388952755712135</v>
      </c>
      <c r="L167" s="101">
        <v>0.8632128219552236</v>
      </c>
      <c r="M167" s="101">
        <v>0.08851341178448591</v>
      </c>
      <c r="N167" s="101">
        <v>0.01739286637796224</v>
      </c>
      <c r="O167" s="101">
        <v>0.015016224968368887</v>
      </c>
      <c r="P167" s="101">
        <v>0.02476288348867505</v>
      </c>
      <c r="Q167" s="101">
        <v>0.0018278024460625754</v>
      </c>
      <c r="R167" s="101">
        <v>0.0002677728372574146</v>
      </c>
      <c r="S167" s="101">
        <v>0.00019698765205571753</v>
      </c>
      <c r="T167" s="101">
        <v>0.000364364733355703</v>
      </c>
      <c r="U167" s="101">
        <v>3.995931067418377E-05</v>
      </c>
      <c r="V167" s="101">
        <v>9.949490648857624E-06</v>
      </c>
      <c r="W167" s="101">
        <v>1.2275927454408966E-05</v>
      </c>
      <c r="X167" s="101">
        <v>67.5</v>
      </c>
    </row>
    <row r="168" spans="1:24" s="101" customFormat="1" ht="12.75" hidden="1">
      <c r="A168" s="101">
        <v>2029</v>
      </c>
      <c r="B168" s="101">
        <v>123.87999725341797</v>
      </c>
      <c r="C168" s="101">
        <v>141.27999877929688</v>
      </c>
      <c r="D168" s="101">
        <v>9.3742094039917</v>
      </c>
      <c r="E168" s="101">
        <v>9.620786666870117</v>
      </c>
      <c r="F168" s="101">
        <v>16.40167949010548</v>
      </c>
      <c r="G168" s="101" t="s">
        <v>57</v>
      </c>
      <c r="H168" s="101">
        <v>-14.734799226300282</v>
      </c>
      <c r="I168" s="101">
        <v>41.645198027117694</v>
      </c>
      <c r="J168" s="101" t="s">
        <v>60</v>
      </c>
      <c r="K168" s="101">
        <v>0.37035100475058963</v>
      </c>
      <c r="L168" s="101">
        <v>-0.00469646754532637</v>
      </c>
      <c r="M168" s="101">
        <v>-0.08753192756715084</v>
      </c>
      <c r="N168" s="101">
        <v>-0.0001794301616373176</v>
      </c>
      <c r="O168" s="101">
        <v>0.014895504893294487</v>
      </c>
      <c r="P168" s="101">
        <v>-0.0005374262999964046</v>
      </c>
      <c r="Q168" s="101">
        <v>-0.0017997877848336579</v>
      </c>
      <c r="R168" s="101">
        <v>-1.4444312134006942E-05</v>
      </c>
      <c r="S168" s="101">
        <v>0.0001966430668939273</v>
      </c>
      <c r="T168" s="101">
        <v>-3.8276820761349704E-05</v>
      </c>
      <c r="U168" s="101">
        <v>-3.866721753946735E-05</v>
      </c>
      <c r="V168" s="101">
        <v>-1.1377318463765799E-06</v>
      </c>
      <c r="W168" s="101">
        <v>1.2271863714687218E-05</v>
      </c>
      <c r="X168" s="101">
        <v>67.5</v>
      </c>
    </row>
    <row r="169" spans="1:24" s="101" customFormat="1" ht="12.75" hidden="1">
      <c r="A169" s="101">
        <v>2032</v>
      </c>
      <c r="B169" s="101">
        <v>118.41999816894531</v>
      </c>
      <c r="C169" s="101">
        <v>119.5199966430664</v>
      </c>
      <c r="D169" s="101">
        <v>9.188169479370117</v>
      </c>
      <c r="E169" s="101">
        <v>9.53438663482666</v>
      </c>
      <c r="F169" s="101">
        <v>24.61647984934207</v>
      </c>
      <c r="G169" s="101" t="s">
        <v>58</v>
      </c>
      <c r="H169" s="101">
        <v>12.83416904430075</v>
      </c>
      <c r="I169" s="101">
        <v>63.75416721324606</v>
      </c>
      <c r="J169" s="101" t="s">
        <v>61</v>
      </c>
      <c r="K169" s="101">
        <v>0.05131775615823558</v>
      </c>
      <c r="L169" s="101">
        <v>-0.8632000458645124</v>
      </c>
      <c r="M169" s="101">
        <v>0.013144798290922086</v>
      </c>
      <c r="N169" s="101">
        <v>-0.017391940824955224</v>
      </c>
      <c r="O169" s="101">
        <v>0.001900249003290132</v>
      </c>
      <c r="P169" s="101">
        <v>-0.024757050948078767</v>
      </c>
      <c r="Q169" s="101">
        <v>0.0003187878783703805</v>
      </c>
      <c r="R169" s="101">
        <v>-0.0002673829729430452</v>
      </c>
      <c r="S169" s="101">
        <v>1.1646428850718771E-05</v>
      </c>
      <c r="T169" s="101">
        <v>-0.00036234864965358437</v>
      </c>
      <c r="U169" s="101">
        <v>1.0079325240880243E-05</v>
      </c>
      <c r="V169" s="101">
        <v>-9.884226343899953E-06</v>
      </c>
      <c r="W169" s="101">
        <v>3.1584146981521107E-07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2031</v>
      </c>
      <c r="B171" s="101">
        <v>123.04</v>
      </c>
      <c r="C171" s="101">
        <v>125.84</v>
      </c>
      <c r="D171" s="101">
        <v>9.535945288620635</v>
      </c>
      <c r="E171" s="101">
        <v>9.81292531288871</v>
      </c>
      <c r="F171" s="101">
        <v>23.59180963206673</v>
      </c>
      <c r="G171" s="101" t="s">
        <v>59</v>
      </c>
      <c r="H171" s="101">
        <v>3.3434759145757766</v>
      </c>
      <c r="I171" s="101">
        <v>58.88347591457579</v>
      </c>
      <c r="J171" s="101" t="s">
        <v>73</v>
      </c>
      <c r="K171" s="101">
        <v>1.4856031365216371</v>
      </c>
      <c r="M171" s="101" t="s">
        <v>68</v>
      </c>
      <c r="N171" s="101">
        <v>1.00516317286102</v>
      </c>
      <c r="X171" s="101">
        <v>67.5</v>
      </c>
    </row>
    <row r="172" spans="1:24" s="101" customFormat="1" ht="12.75" hidden="1">
      <c r="A172" s="101">
        <v>2030</v>
      </c>
      <c r="B172" s="101">
        <v>112.9000015258789</v>
      </c>
      <c r="C172" s="101">
        <v>101.5</v>
      </c>
      <c r="D172" s="101">
        <v>9.68638801574707</v>
      </c>
      <c r="E172" s="101">
        <v>10.136847496032715</v>
      </c>
      <c r="F172" s="101">
        <v>21.250007648170453</v>
      </c>
      <c r="G172" s="101" t="s">
        <v>56</v>
      </c>
      <c r="H172" s="101">
        <v>6.792498523407204</v>
      </c>
      <c r="I172" s="101">
        <v>52.19250004928611</v>
      </c>
      <c r="J172" s="101" t="s">
        <v>62</v>
      </c>
      <c r="K172" s="101">
        <v>0.9373733697113955</v>
      </c>
      <c r="L172" s="101">
        <v>0.7451895201386654</v>
      </c>
      <c r="M172" s="101">
        <v>0.22191075673889107</v>
      </c>
      <c r="N172" s="101">
        <v>0.02206303128702236</v>
      </c>
      <c r="O172" s="101">
        <v>0.03764663251245385</v>
      </c>
      <c r="P172" s="101">
        <v>0.02137715730549195</v>
      </c>
      <c r="Q172" s="101">
        <v>0.004582453734011269</v>
      </c>
      <c r="R172" s="101">
        <v>0.0003396522903277876</v>
      </c>
      <c r="S172" s="101">
        <v>0.0004938927036161797</v>
      </c>
      <c r="T172" s="101">
        <v>0.0003145280579869689</v>
      </c>
      <c r="U172" s="101">
        <v>0.00010020948322557838</v>
      </c>
      <c r="V172" s="101">
        <v>1.2622534265210977E-05</v>
      </c>
      <c r="W172" s="101">
        <v>3.078930818161825E-05</v>
      </c>
      <c r="X172" s="101">
        <v>67.5</v>
      </c>
    </row>
    <row r="173" spans="1:24" s="101" customFormat="1" ht="12.75" hidden="1">
      <c r="A173" s="101">
        <v>2029</v>
      </c>
      <c r="B173" s="101">
        <v>148.77999877929688</v>
      </c>
      <c r="C173" s="101">
        <v>151.5800018310547</v>
      </c>
      <c r="D173" s="101">
        <v>8.81846809387207</v>
      </c>
      <c r="E173" s="101">
        <v>9.363547325134277</v>
      </c>
      <c r="F173" s="101">
        <v>22.8378257783702</v>
      </c>
      <c r="G173" s="101" t="s">
        <v>57</v>
      </c>
      <c r="H173" s="101">
        <v>-19.57406021046461</v>
      </c>
      <c r="I173" s="101">
        <v>61.705938568832266</v>
      </c>
      <c r="J173" s="101" t="s">
        <v>60</v>
      </c>
      <c r="K173" s="101">
        <v>0.8826909858937124</v>
      </c>
      <c r="L173" s="101">
        <v>-0.0040542586371364</v>
      </c>
      <c r="M173" s="101">
        <v>-0.20810281916891424</v>
      </c>
      <c r="N173" s="101">
        <v>-0.00022760780616983963</v>
      </c>
      <c r="O173" s="101">
        <v>0.03558515486833758</v>
      </c>
      <c r="P173" s="101">
        <v>-0.00046404375428627247</v>
      </c>
      <c r="Q173" s="101">
        <v>-0.00425407322076587</v>
      </c>
      <c r="R173" s="101">
        <v>-1.8307129261110726E-05</v>
      </c>
      <c r="S173" s="101">
        <v>0.0004766703353771196</v>
      </c>
      <c r="T173" s="101">
        <v>-3.3055956893767844E-05</v>
      </c>
      <c r="U173" s="101">
        <v>-8.9775789004394E-05</v>
      </c>
      <c r="V173" s="101">
        <v>-1.437411041965392E-06</v>
      </c>
      <c r="W173" s="101">
        <v>2.9967021321738503E-05</v>
      </c>
      <c r="X173" s="101">
        <v>67.5</v>
      </c>
    </row>
    <row r="174" spans="1:24" s="101" customFormat="1" ht="12.75" hidden="1">
      <c r="A174" s="101">
        <v>2032</v>
      </c>
      <c r="B174" s="101">
        <v>122.63999938964844</v>
      </c>
      <c r="C174" s="101">
        <v>129.24000549316406</v>
      </c>
      <c r="D174" s="101">
        <v>9.188636779785156</v>
      </c>
      <c r="E174" s="101">
        <v>9.617966651916504</v>
      </c>
      <c r="F174" s="101">
        <v>27.111152391068988</v>
      </c>
      <c r="G174" s="101" t="s">
        <v>58</v>
      </c>
      <c r="H174" s="101">
        <v>15.08399503877341</v>
      </c>
      <c r="I174" s="101">
        <v>70.22399442842185</v>
      </c>
      <c r="J174" s="101" t="s">
        <v>61</v>
      </c>
      <c r="K174" s="101">
        <v>0.31547655644450423</v>
      </c>
      <c r="L174" s="101">
        <v>-0.7451784913102347</v>
      </c>
      <c r="M174" s="101">
        <v>0.07705582788068316</v>
      </c>
      <c r="N174" s="101">
        <v>-0.02206185722596124</v>
      </c>
      <c r="O174" s="101">
        <v>0.012286809696751121</v>
      </c>
      <c r="P174" s="101">
        <v>-0.021372120106761885</v>
      </c>
      <c r="Q174" s="101">
        <v>0.0017034503974922538</v>
      </c>
      <c r="R174" s="101">
        <v>-0.0003391585578208645</v>
      </c>
      <c r="S174" s="101">
        <v>0.00012928802750743738</v>
      </c>
      <c r="T174" s="101">
        <v>-0.0003127861937088839</v>
      </c>
      <c r="U174" s="101">
        <v>4.452244643970055E-05</v>
      </c>
      <c r="V174" s="101">
        <v>-1.2540423468641767E-05</v>
      </c>
      <c r="W174" s="101">
        <v>7.068177375047579E-06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2031</v>
      </c>
      <c r="B176" s="101">
        <v>116.82</v>
      </c>
      <c r="C176" s="101">
        <v>135.62</v>
      </c>
      <c r="D176" s="101">
        <v>9.019943010744914</v>
      </c>
      <c r="E176" s="101">
        <v>9.260569124272962</v>
      </c>
      <c r="F176" s="101">
        <v>21.114121754191846</v>
      </c>
      <c r="G176" s="101" t="s">
        <v>59</v>
      </c>
      <c r="H176" s="101">
        <v>6.379545551517623</v>
      </c>
      <c r="I176" s="101">
        <v>55.699545551517616</v>
      </c>
      <c r="J176" s="101" t="s">
        <v>73</v>
      </c>
      <c r="K176" s="101">
        <v>2.1108958376957423</v>
      </c>
      <c r="M176" s="101" t="s">
        <v>68</v>
      </c>
      <c r="N176" s="101">
        <v>1.3362923888714973</v>
      </c>
      <c r="X176" s="101">
        <v>67.5</v>
      </c>
    </row>
    <row r="177" spans="1:24" s="101" customFormat="1" ht="12.75" hidden="1">
      <c r="A177" s="101">
        <v>2030</v>
      </c>
      <c r="B177" s="101">
        <v>124.13999938964844</v>
      </c>
      <c r="C177" s="101">
        <v>106.33999633789062</v>
      </c>
      <c r="D177" s="101">
        <v>9.416977882385254</v>
      </c>
      <c r="E177" s="101">
        <v>10.201131820678711</v>
      </c>
      <c r="F177" s="101">
        <v>24.467136923061705</v>
      </c>
      <c r="G177" s="101" t="s">
        <v>56</v>
      </c>
      <c r="H177" s="101">
        <v>5.2025817123303355</v>
      </c>
      <c r="I177" s="101">
        <v>61.84258110197877</v>
      </c>
      <c r="J177" s="101" t="s">
        <v>62</v>
      </c>
      <c r="K177" s="101">
        <v>1.2051842565473598</v>
      </c>
      <c r="L177" s="101">
        <v>0.7573102982008298</v>
      </c>
      <c r="M177" s="101">
        <v>0.2853114696805974</v>
      </c>
      <c r="N177" s="101">
        <v>0.025594395180966588</v>
      </c>
      <c r="O177" s="101">
        <v>0.04840237135040605</v>
      </c>
      <c r="P177" s="101">
        <v>0.021724857948450235</v>
      </c>
      <c r="Q177" s="101">
        <v>0.005891678857941929</v>
      </c>
      <c r="R177" s="101">
        <v>0.00039400821795666644</v>
      </c>
      <c r="S177" s="101">
        <v>0.0006350054414588914</v>
      </c>
      <c r="T177" s="101">
        <v>0.00031963638838480553</v>
      </c>
      <c r="U177" s="101">
        <v>0.0001288436776578019</v>
      </c>
      <c r="V177" s="101">
        <v>1.4642904017070703E-05</v>
      </c>
      <c r="W177" s="101">
        <v>3.958807167761322E-05</v>
      </c>
      <c r="X177" s="101">
        <v>67.5</v>
      </c>
    </row>
    <row r="178" spans="1:24" s="101" customFormat="1" ht="12.75" hidden="1">
      <c r="A178" s="101">
        <v>2029</v>
      </c>
      <c r="B178" s="101">
        <v>157.66000366210938</v>
      </c>
      <c r="C178" s="101">
        <v>151.55999755859375</v>
      </c>
      <c r="D178" s="101">
        <v>9.259056091308594</v>
      </c>
      <c r="E178" s="101">
        <v>9.809850692749023</v>
      </c>
      <c r="F178" s="101">
        <v>26.29515303055212</v>
      </c>
      <c r="G178" s="101" t="s">
        <v>57</v>
      </c>
      <c r="H178" s="101">
        <v>-22.468187001786646</v>
      </c>
      <c r="I178" s="101">
        <v>67.69181666032273</v>
      </c>
      <c r="J178" s="101" t="s">
        <v>60</v>
      </c>
      <c r="K178" s="101">
        <v>1.1113668706065534</v>
      </c>
      <c r="L178" s="101">
        <v>-0.004120180999603172</v>
      </c>
      <c r="M178" s="101">
        <v>-0.26182970249374415</v>
      </c>
      <c r="N178" s="101">
        <v>-0.00026405776139897506</v>
      </c>
      <c r="O178" s="101">
        <v>0.04483392253212108</v>
      </c>
      <c r="P178" s="101">
        <v>-0.0004716309219459402</v>
      </c>
      <c r="Q178" s="101">
        <v>-0.005343479092412644</v>
      </c>
      <c r="R178" s="101">
        <v>-2.12347578006247E-05</v>
      </c>
      <c r="S178" s="101">
        <v>0.000603008813350623</v>
      </c>
      <c r="T178" s="101">
        <v>-3.3598478060405064E-05</v>
      </c>
      <c r="U178" s="101">
        <v>-0.00011217663461089947</v>
      </c>
      <c r="V178" s="101">
        <v>-1.6661945432155252E-06</v>
      </c>
      <c r="W178" s="101">
        <v>3.7984548621248014E-05</v>
      </c>
      <c r="X178" s="101">
        <v>67.5</v>
      </c>
    </row>
    <row r="179" spans="1:24" s="101" customFormat="1" ht="12.75" hidden="1">
      <c r="A179" s="101">
        <v>2032</v>
      </c>
      <c r="B179" s="101">
        <v>122.30000305175781</v>
      </c>
      <c r="C179" s="101">
        <v>125</v>
      </c>
      <c r="D179" s="101">
        <v>9.036703109741211</v>
      </c>
      <c r="E179" s="101">
        <v>9.831278800964355</v>
      </c>
      <c r="F179" s="101">
        <v>27.427060313142345</v>
      </c>
      <c r="G179" s="101" t="s">
        <v>58</v>
      </c>
      <c r="H179" s="101">
        <v>17.435662514251504</v>
      </c>
      <c r="I179" s="101">
        <v>72.23566556600932</v>
      </c>
      <c r="J179" s="101" t="s">
        <v>61</v>
      </c>
      <c r="K179" s="101">
        <v>0.46618963003032265</v>
      </c>
      <c r="L179" s="101">
        <v>-0.7572990901021606</v>
      </c>
      <c r="M179" s="101">
        <v>0.11334831989641435</v>
      </c>
      <c r="N179" s="101">
        <v>-0.025593033000762738</v>
      </c>
      <c r="O179" s="101">
        <v>0.0182403109273492</v>
      </c>
      <c r="P179" s="101">
        <v>-0.02171973796236515</v>
      </c>
      <c r="Q179" s="101">
        <v>0.0024817556193285537</v>
      </c>
      <c r="R179" s="101">
        <v>-0.00039343558669563275</v>
      </c>
      <c r="S179" s="101">
        <v>0.0001990283439710912</v>
      </c>
      <c r="T179" s="101">
        <v>-0.0003178656367896768</v>
      </c>
      <c r="U179" s="101">
        <v>6.338056421143879E-05</v>
      </c>
      <c r="V179" s="101">
        <v>-1.4547798245690107E-05</v>
      </c>
      <c r="W179" s="101">
        <v>1.1153003415757011E-05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2031</v>
      </c>
      <c r="B181" s="101">
        <v>126.02</v>
      </c>
      <c r="C181" s="101">
        <v>127.32</v>
      </c>
      <c r="D181" s="101">
        <v>8.988468575974407</v>
      </c>
      <c r="E181" s="101">
        <v>9.441819688581644</v>
      </c>
      <c r="F181" s="101">
        <v>25.213610433636056</v>
      </c>
      <c r="G181" s="101" t="s">
        <v>59</v>
      </c>
      <c r="H181" s="101">
        <v>8.252808066408292</v>
      </c>
      <c r="I181" s="101">
        <v>66.77280806640829</v>
      </c>
      <c r="J181" s="101" t="s">
        <v>73</v>
      </c>
      <c r="K181" s="101">
        <v>1.741268860835848</v>
      </c>
      <c r="M181" s="101" t="s">
        <v>68</v>
      </c>
      <c r="N181" s="101">
        <v>1.0650457798374977</v>
      </c>
      <c r="X181" s="101">
        <v>67.5</v>
      </c>
    </row>
    <row r="182" spans="1:24" s="101" customFormat="1" ht="12.75" hidden="1">
      <c r="A182" s="101">
        <v>2030</v>
      </c>
      <c r="B182" s="101">
        <v>112.04000091552734</v>
      </c>
      <c r="C182" s="101">
        <v>104.63999938964844</v>
      </c>
      <c r="D182" s="101">
        <v>9.569686889648438</v>
      </c>
      <c r="E182" s="101">
        <v>9.770511627197266</v>
      </c>
      <c r="F182" s="101">
        <v>20.841809051981148</v>
      </c>
      <c r="G182" s="101" t="s">
        <v>56</v>
      </c>
      <c r="H182" s="101">
        <v>7.272297308609232</v>
      </c>
      <c r="I182" s="101">
        <v>51.812298224136576</v>
      </c>
      <c r="J182" s="101" t="s">
        <v>62</v>
      </c>
      <c r="K182" s="101">
        <v>1.1318373840688556</v>
      </c>
      <c r="L182" s="101">
        <v>0.6207492854502163</v>
      </c>
      <c r="M182" s="101">
        <v>0.2679473190858508</v>
      </c>
      <c r="N182" s="101">
        <v>0.025940914570506343</v>
      </c>
      <c r="O182" s="101">
        <v>0.04545664418639873</v>
      </c>
      <c r="P182" s="101">
        <v>0.01780738464640332</v>
      </c>
      <c r="Q182" s="101">
        <v>0.005533096427853427</v>
      </c>
      <c r="R182" s="101">
        <v>0.00039934803289907637</v>
      </c>
      <c r="S182" s="101">
        <v>0.0005963642580342008</v>
      </c>
      <c r="T182" s="101">
        <v>0.000261995508455871</v>
      </c>
      <c r="U182" s="101">
        <v>0.00012099990102360501</v>
      </c>
      <c r="V182" s="101">
        <v>1.4838923476852931E-05</v>
      </c>
      <c r="W182" s="101">
        <v>3.717936422912406E-05</v>
      </c>
      <c r="X182" s="101">
        <v>67.5</v>
      </c>
    </row>
    <row r="183" spans="1:24" s="101" customFormat="1" ht="12.75" hidden="1">
      <c r="A183" s="101">
        <v>2029</v>
      </c>
      <c r="B183" s="101">
        <v>153.47999572753906</v>
      </c>
      <c r="C183" s="101">
        <v>155.47999572753906</v>
      </c>
      <c r="D183" s="101">
        <v>8.704604148864746</v>
      </c>
      <c r="E183" s="101">
        <v>9.304190635681152</v>
      </c>
      <c r="F183" s="101">
        <v>23.805443984057572</v>
      </c>
      <c r="G183" s="101" t="s">
        <v>57</v>
      </c>
      <c r="H183" s="101">
        <v>-20.8054108304797</v>
      </c>
      <c r="I183" s="101">
        <v>65.17458489705936</v>
      </c>
      <c r="J183" s="101" t="s">
        <v>60</v>
      </c>
      <c r="K183" s="101">
        <v>1.1183272763474639</v>
      </c>
      <c r="L183" s="101">
        <v>-0.003377053552592179</v>
      </c>
      <c r="M183" s="101">
        <v>-0.264262575459352</v>
      </c>
      <c r="N183" s="101">
        <v>-0.0002676346397382491</v>
      </c>
      <c r="O183" s="101">
        <v>0.044987001257314266</v>
      </c>
      <c r="P183" s="101">
        <v>-0.00038660177350776406</v>
      </c>
      <c r="Q183" s="101">
        <v>-0.005431125930550606</v>
      </c>
      <c r="R183" s="101">
        <v>-2.1517506821244672E-05</v>
      </c>
      <c r="S183" s="101">
        <v>0.0005946304787653673</v>
      </c>
      <c r="T183" s="101">
        <v>-2.7544148277723646E-05</v>
      </c>
      <c r="U183" s="101">
        <v>-0.00011656081367690429</v>
      </c>
      <c r="V183" s="101">
        <v>-1.6885825992780592E-06</v>
      </c>
      <c r="W183" s="101">
        <v>3.714497301042516E-05</v>
      </c>
      <c r="X183" s="101">
        <v>67.5</v>
      </c>
    </row>
    <row r="184" spans="1:24" s="101" customFormat="1" ht="12.75" hidden="1">
      <c r="A184" s="101">
        <v>2032</v>
      </c>
      <c r="B184" s="101">
        <v>135.77999877929688</v>
      </c>
      <c r="C184" s="101">
        <v>138.47999572753906</v>
      </c>
      <c r="D184" s="101">
        <v>8.816923141479492</v>
      </c>
      <c r="E184" s="101">
        <v>9.573192596435547</v>
      </c>
      <c r="F184" s="101">
        <v>29.693094848770798</v>
      </c>
      <c r="G184" s="101" t="s">
        <v>58</v>
      </c>
      <c r="H184" s="101">
        <v>11.918593957087282</v>
      </c>
      <c r="I184" s="101">
        <v>80.19859273638416</v>
      </c>
      <c r="J184" s="101" t="s">
        <v>61</v>
      </c>
      <c r="K184" s="101">
        <v>0.17435586297309727</v>
      </c>
      <c r="L184" s="101">
        <v>-0.6207400993139215</v>
      </c>
      <c r="M184" s="101">
        <v>0.04428382342215978</v>
      </c>
      <c r="N184" s="101">
        <v>-0.025939533929003437</v>
      </c>
      <c r="O184" s="101">
        <v>0.00651737819704071</v>
      </c>
      <c r="P184" s="101">
        <v>-0.01780318755205599</v>
      </c>
      <c r="Q184" s="101">
        <v>0.0010573680562723437</v>
      </c>
      <c r="R184" s="101">
        <v>-0.00039876791280212036</v>
      </c>
      <c r="S184" s="101">
        <v>4.544141265358006E-05</v>
      </c>
      <c r="T184" s="101">
        <v>-0.00026054359778491035</v>
      </c>
      <c r="U184" s="101">
        <v>3.2473878159225315E-05</v>
      </c>
      <c r="V184" s="101">
        <v>-1.474253501801208E-05</v>
      </c>
      <c r="W184" s="101">
        <v>1.5987822042591877E-06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2031</v>
      </c>
      <c r="B186" s="101">
        <v>119.88</v>
      </c>
      <c r="C186" s="101">
        <v>130.68</v>
      </c>
      <c r="D186" s="101">
        <v>9.125389281324532</v>
      </c>
      <c r="E186" s="101">
        <v>9.514277698225374</v>
      </c>
      <c r="F186" s="101">
        <v>24.36862683446703</v>
      </c>
      <c r="G186" s="101" t="s">
        <v>59</v>
      </c>
      <c r="H186" s="101">
        <v>11.170347200886958</v>
      </c>
      <c r="I186" s="101">
        <v>63.550347200886954</v>
      </c>
      <c r="J186" s="101" t="s">
        <v>73</v>
      </c>
      <c r="K186" s="101">
        <v>1.3733820100321132</v>
      </c>
      <c r="M186" s="101" t="s">
        <v>68</v>
      </c>
      <c r="N186" s="101">
        <v>0.7536555636660844</v>
      </c>
      <c r="X186" s="101">
        <v>67.5</v>
      </c>
    </row>
    <row r="187" spans="1:24" s="101" customFormat="1" ht="12.75" hidden="1">
      <c r="A187" s="101">
        <v>2030</v>
      </c>
      <c r="B187" s="101">
        <v>127.77999877929688</v>
      </c>
      <c r="C187" s="101">
        <v>115.58000183105469</v>
      </c>
      <c r="D187" s="101">
        <v>9.310606002807617</v>
      </c>
      <c r="E187" s="101">
        <v>9.613492012023926</v>
      </c>
      <c r="F187" s="101">
        <v>24.40277172101048</v>
      </c>
      <c r="G187" s="101" t="s">
        <v>56</v>
      </c>
      <c r="H187" s="101">
        <v>2.1141155002279675</v>
      </c>
      <c r="I187" s="101">
        <v>62.394114279524835</v>
      </c>
      <c r="J187" s="101" t="s">
        <v>62</v>
      </c>
      <c r="K187" s="101">
        <v>1.0963398836253875</v>
      </c>
      <c r="L187" s="101">
        <v>0.31864317814762955</v>
      </c>
      <c r="M187" s="101">
        <v>0.25954380381590664</v>
      </c>
      <c r="N187" s="101">
        <v>0.02174684940259828</v>
      </c>
      <c r="O187" s="101">
        <v>0.04403093362129232</v>
      </c>
      <c r="P187" s="101">
        <v>0.009140895887228852</v>
      </c>
      <c r="Q187" s="101">
        <v>0.005359564321584669</v>
      </c>
      <c r="R187" s="101">
        <v>0.000334769923096282</v>
      </c>
      <c r="S187" s="101">
        <v>0.000577667188118978</v>
      </c>
      <c r="T187" s="101">
        <v>0.0001344723872681819</v>
      </c>
      <c r="U187" s="101">
        <v>0.00011721048280643644</v>
      </c>
      <c r="V187" s="101">
        <v>1.24393000633547E-05</v>
      </c>
      <c r="W187" s="101">
        <v>3.601603401697611E-05</v>
      </c>
      <c r="X187" s="101">
        <v>67.5</v>
      </c>
    </row>
    <row r="188" spans="1:24" s="101" customFormat="1" ht="12.75" hidden="1">
      <c r="A188" s="101">
        <v>2029</v>
      </c>
      <c r="B188" s="101">
        <v>152.97999572753906</v>
      </c>
      <c r="C188" s="101">
        <v>150.67999267578125</v>
      </c>
      <c r="D188" s="101">
        <v>9.02391529083252</v>
      </c>
      <c r="E188" s="101">
        <v>9.657795906066895</v>
      </c>
      <c r="F188" s="101">
        <v>26.10690063672132</v>
      </c>
      <c r="G188" s="101" t="s">
        <v>57</v>
      </c>
      <c r="H188" s="101">
        <v>-16.535085810642627</v>
      </c>
      <c r="I188" s="101">
        <v>68.94490991689644</v>
      </c>
      <c r="J188" s="101" t="s">
        <v>60</v>
      </c>
      <c r="K188" s="101">
        <v>1.0666040626765905</v>
      </c>
      <c r="L188" s="101">
        <v>-0.001733389472295203</v>
      </c>
      <c r="M188" s="101">
        <v>-0.25180531667496114</v>
      </c>
      <c r="N188" s="101">
        <v>-0.00022440088150005736</v>
      </c>
      <c r="O188" s="101">
        <v>0.042944084835404725</v>
      </c>
      <c r="P188" s="101">
        <v>-0.00019853056597898366</v>
      </c>
      <c r="Q188" s="101">
        <v>-0.005163879391398405</v>
      </c>
      <c r="R188" s="101">
        <v>-1.8034077410789788E-05</v>
      </c>
      <c r="S188" s="101">
        <v>0.000570735624971706</v>
      </c>
      <c r="T188" s="101">
        <v>-1.4149923903376838E-05</v>
      </c>
      <c r="U188" s="101">
        <v>-0.00011008593874163189</v>
      </c>
      <c r="V188" s="101">
        <v>-1.4135996844005623E-06</v>
      </c>
      <c r="W188" s="101">
        <v>3.574898838751919E-05</v>
      </c>
      <c r="X188" s="101">
        <v>67.5</v>
      </c>
    </row>
    <row r="189" spans="1:24" s="101" customFormat="1" ht="12.75" hidden="1">
      <c r="A189" s="101">
        <v>2032</v>
      </c>
      <c r="B189" s="101">
        <v>138.8000030517578</v>
      </c>
      <c r="C189" s="101">
        <v>138.89999389648438</v>
      </c>
      <c r="D189" s="101">
        <v>8.96000862121582</v>
      </c>
      <c r="E189" s="101">
        <v>9.63620376586914</v>
      </c>
      <c r="F189" s="101">
        <v>30.139953725644077</v>
      </c>
      <c r="G189" s="101" t="s">
        <v>58</v>
      </c>
      <c r="H189" s="101">
        <v>8.815684369031004</v>
      </c>
      <c r="I189" s="101">
        <v>80.11568742078882</v>
      </c>
      <c r="J189" s="101" t="s">
        <v>61</v>
      </c>
      <c r="K189" s="101">
        <v>0.25360779544312095</v>
      </c>
      <c r="L189" s="101">
        <v>-0.31863846337339646</v>
      </c>
      <c r="M189" s="101">
        <v>0.06290523502422016</v>
      </c>
      <c r="N189" s="101">
        <v>-0.021745691600491144</v>
      </c>
      <c r="O189" s="101">
        <v>0.009722586755190842</v>
      </c>
      <c r="P189" s="101">
        <v>-0.009138739696234346</v>
      </c>
      <c r="Q189" s="101">
        <v>0.0014350189365629218</v>
      </c>
      <c r="R189" s="101">
        <v>-0.0003342838217171633</v>
      </c>
      <c r="S189" s="101">
        <v>8.922010209276221E-05</v>
      </c>
      <c r="T189" s="101">
        <v>-0.0001337258486274532</v>
      </c>
      <c r="U189" s="101">
        <v>4.024156273172805E-05</v>
      </c>
      <c r="V189" s="101">
        <v>-1.2358718461007146E-05</v>
      </c>
      <c r="W189" s="101">
        <v>4.37773178495417E-06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16.40167949010548</v>
      </c>
      <c r="G190" s="102"/>
      <c r="H190" s="102"/>
      <c r="I190" s="115"/>
      <c r="J190" s="115" t="s">
        <v>158</v>
      </c>
      <c r="K190" s="102">
        <f>AVERAGE(K188,K183,K178,K173,K168,K163)</f>
        <v>0.9021469988842342</v>
      </c>
      <c r="L190" s="102">
        <f>AVERAGE(L188,L183,L178,L173,L168,L163)</f>
        <v>-0.0039019605391288847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30.139953725644077</v>
      </c>
      <c r="G191" s="102"/>
      <c r="H191" s="102"/>
      <c r="I191" s="115"/>
      <c r="J191" s="115" t="s">
        <v>159</v>
      </c>
      <c r="K191" s="102">
        <f>AVERAGE(K189,K184,K179,K174,K169,K164)</f>
        <v>0.23141017247917142</v>
      </c>
      <c r="L191" s="102">
        <f>AVERAGE(L189,L184,L179,L174,L169,L164)</f>
        <v>-0.7172104470768083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0.5638418743026463</v>
      </c>
      <c r="L192" s="102">
        <f>ABS(L190/$H$33)</f>
        <v>0.010838779275358014</v>
      </c>
      <c r="M192" s="115" t="s">
        <v>111</v>
      </c>
      <c r="N192" s="102">
        <f>K192+L192+L193+K193</f>
        <v>1.1544202355459932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0.13148305254498377</v>
      </c>
      <c r="L193" s="102">
        <f>ABS(L191/$H$34)</f>
        <v>0.44825652942300515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2031</v>
      </c>
      <c r="B196" s="101">
        <v>128.58</v>
      </c>
      <c r="C196" s="101">
        <v>131.88</v>
      </c>
      <c r="D196" s="101">
        <v>9.030365834518182</v>
      </c>
      <c r="E196" s="101">
        <v>9.401476437885385</v>
      </c>
      <c r="F196" s="101">
        <v>19.684843507588212</v>
      </c>
      <c r="G196" s="101" t="s">
        <v>59</v>
      </c>
      <c r="H196" s="101">
        <v>-9.185225154936035</v>
      </c>
      <c r="I196" s="101">
        <v>51.894774845063985</v>
      </c>
      <c r="J196" s="101" t="s">
        <v>73</v>
      </c>
      <c r="K196" s="101">
        <v>2.104746279903275</v>
      </c>
      <c r="M196" s="101" t="s">
        <v>68</v>
      </c>
      <c r="N196" s="101">
        <v>1.0943815501617862</v>
      </c>
      <c r="X196" s="101">
        <v>67.5</v>
      </c>
    </row>
    <row r="197" spans="1:24" s="101" customFormat="1" ht="12.75" hidden="1">
      <c r="A197" s="101">
        <v>2029</v>
      </c>
      <c r="B197" s="101">
        <v>149.33999633789062</v>
      </c>
      <c r="C197" s="101">
        <v>150.24000549316406</v>
      </c>
      <c r="D197" s="101">
        <v>9.1564302444458</v>
      </c>
      <c r="E197" s="101">
        <v>9.510993003845215</v>
      </c>
      <c r="F197" s="101">
        <v>28.476166266923457</v>
      </c>
      <c r="G197" s="101" t="s">
        <v>56</v>
      </c>
      <c r="H197" s="101">
        <v>-7.737832359105184</v>
      </c>
      <c r="I197" s="101">
        <v>74.10216397878544</v>
      </c>
      <c r="J197" s="101" t="s">
        <v>62</v>
      </c>
      <c r="K197" s="101">
        <v>1.4085830956951868</v>
      </c>
      <c r="L197" s="101">
        <v>0.03735998754025313</v>
      </c>
      <c r="M197" s="101">
        <v>0.3334624530731948</v>
      </c>
      <c r="N197" s="101">
        <v>0.06925573058535071</v>
      </c>
      <c r="O197" s="101">
        <v>0.05657146574031308</v>
      </c>
      <c r="P197" s="101">
        <v>0.001071829435802298</v>
      </c>
      <c r="Q197" s="101">
        <v>0.006885971770694072</v>
      </c>
      <c r="R197" s="101">
        <v>0.0010659620583273308</v>
      </c>
      <c r="S197" s="101">
        <v>0.0007421980239708323</v>
      </c>
      <c r="T197" s="101">
        <v>1.5743284269747622E-05</v>
      </c>
      <c r="U197" s="101">
        <v>0.00015059598565654486</v>
      </c>
      <c r="V197" s="101">
        <v>3.954953339280931E-05</v>
      </c>
      <c r="W197" s="101">
        <v>4.627925666294129E-05</v>
      </c>
      <c r="X197" s="101">
        <v>67.5</v>
      </c>
    </row>
    <row r="198" spans="1:24" s="101" customFormat="1" ht="12.75" hidden="1">
      <c r="A198" s="101">
        <v>2032</v>
      </c>
      <c r="B198" s="101">
        <v>115.45999908447266</v>
      </c>
      <c r="C198" s="101">
        <v>131.66000366210938</v>
      </c>
      <c r="D198" s="101">
        <v>9.039923667907715</v>
      </c>
      <c r="E198" s="101">
        <v>9.461684226989746</v>
      </c>
      <c r="F198" s="101">
        <v>25.440990098800867</v>
      </c>
      <c r="G198" s="101" t="s">
        <v>57</v>
      </c>
      <c r="H198" s="101">
        <v>19.001758834112252</v>
      </c>
      <c r="I198" s="101">
        <v>66.96175791858491</v>
      </c>
      <c r="J198" s="101" t="s">
        <v>60</v>
      </c>
      <c r="K198" s="101">
        <v>-1.0806236469884307</v>
      </c>
      <c r="L198" s="101">
        <v>0.00020350418767124207</v>
      </c>
      <c r="M198" s="101">
        <v>0.2582377124309598</v>
      </c>
      <c r="N198" s="101">
        <v>-0.0007168209692583736</v>
      </c>
      <c r="O198" s="101">
        <v>-0.04300581523148801</v>
      </c>
      <c r="P198" s="101">
        <v>2.339613570265084E-05</v>
      </c>
      <c r="Q198" s="101">
        <v>0.005445093146141755</v>
      </c>
      <c r="R198" s="101">
        <v>-5.764125969369516E-05</v>
      </c>
      <c r="S198" s="101">
        <v>-0.0005303599022418181</v>
      </c>
      <c r="T198" s="101">
        <v>1.6758757174692658E-06</v>
      </c>
      <c r="U198" s="101">
        <v>0.0001260129327857156</v>
      </c>
      <c r="V198" s="101">
        <v>-4.556549571291155E-06</v>
      </c>
      <c r="W198" s="101">
        <v>-3.1970657401837104E-05</v>
      </c>
      <c r="X198" s="101">
        <v>67.5</v>
      </c>
    </row>
    <row r="199" spans="1:24" s="101" customFormat="1" ht="12.75" hidden="1">
      <c r="A199" s="101">
        <v>2030</v>
      </c>
      <c r="B199" s="101">
        <v>99.04000091552734</v>
      </c>
      <c r="C199" s="101">
        <v>105.33999633789062</v>
      </c>
      <c r="D199" s="101">
        <v>9.71549129486084</v>
      </c>
      <c r="E199" s="101">
        <v>9.95574951171875</v>
      </c>
      <c r="F199" s="101">
        <v>19.279732281833102</v>
      </c>
      <c r="G199" s="101" t="s">
        <v>58</v>
      </c>
      <c r="H199" s="101">
        <v>15.643919254785999</v>
      </c>
      <c r="I199" s="101">
        <v>47.18392017031334</v>
      </c>
      <c r="J199" s="101" t="s">
        <v>61</v>
      </c>
      <c r="K199" s="101">
        <v>0.9035257998793721</v>
      </c>
      <c r="L199" s="101">
        <v>0.03735943328067851</v>
      </c>
      <c r="M199" s="101">
        <v>0.21097509684324722</v>
      </c>
      <c r="N199" s="101">
        <v>-0.0692520208124551</v>
      </c>
      <c r="O199" s="101">
        <v>0.03675364733305432</v>
      </c>
      <c r="P199" s="101">
        <v>0.0010715740573037664</v>
      </c>
      <c r="Q199" s="101">
        <v>0.004215159291964627</v>
      </c>
      <c r="R199" s="101">
        <v>-0.001064402459117022</v>
      </c>
      <c r="S199" s="101">
        <v>0.0005192073582685989</v>
      </c>
      <c r="T199" s="101">
        <v>1.5653831485539882E-05</v>
      </c>
      <c r="U199" s="101">
        <v>8.246145564206941E-05</v>
      </c>
      <c r="V199" s="101">
        <v>-3.928617374590334E-05</v>
      </c>
      <c r="W199" s="101">
        <v>3.346112165736161E-05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2031</v>
      </c>
      <c r="B201" s="101">
        <v>133.26</v>
      </c>
      <c r="C201" s="101">
        <v>131.36</v>
      </c>
      <c r="D201" s="101">
        <v>8.986548179859442</v>
      </c>
      <c r="E201" s="101">
        <v>9.454596625674167</v>
      </c>
      <c r="F201" s="101">
        <v>17.927138311648726</v>
      </c>
      <c r="G201" s="101" t="s">
        <v>59</v>
      </c>
      <c r="H201" s="101">
        <v>-18.25925301114833</v>
      </c>
      <c r="I201" s="101">
        <v>47.50074698885167</v>
      </c>
      <c r="J201" s="101" t="s">
        <v>73</v>
      </c>
      <c r="K201" s="101">
        <v>1.6077444496262068</v>
      </c>
      <c r="M201" s="101" t="s">
        <v>68</v>
      </c>
      <c r="N201" s="101">
        <v>0.8692838981783167</v>
      </c>
      <c r="X201" s="101">
        <v>67.5</v>
      </c>
    </row>
    <row r="202" spans="1:24" s="101" customFormat="1" ht="12.75" hidden="1">
      <c r="A202" s="101">
        <v>2029</v>
      </c>
      <c r="B202" s="101">
        <v>123.87999725341797</v>
      </c>
      <c r="C202" s="101">
        <v>141.27999877929688</v>
      </c>
      <c r="D202" s="101">
        <v>9.3742094039917</v>
      </c>
      <c r="E202" s="101">
        <v>9.620786666870117</v>
      </c>
      <c r="F202" s="101">
        <v>23.77522447638556</v>
      </c>
      <c r="G202" s="101" t="s">
        <v>56</v>
      </c>
      <c r="H202" s="101">
        <v>3.987231118259274</v>
      </c>
      <c r="I202" s="101">
        <v>60.36722837167724</v>
      </c>
      <c r="J202" s="101" t="s">
        <v>62</v>
      </c>
      <c r="K202" s="101">
        <v>1.1980823254822972</v>
      </c>
      <c r="L202" s="101">
        <v>0.2986227477189317</v>
      </c>
      <c r="M202" s="101">
        <v>0.2836296278564969</v>
      </c>
      <c r="N202" s="101">
        <v>0.01727553512445886</v>
      </c>
      <c r="O202" s="101">
        <v>0.048116979754283556</v>
      </c>
      <c r="P202" s="101">
        <v>0.008566510881690546</v>
      </c>
      <c r="Q202" s="101">
        <v>0.00585692788087732</v>
      </c>
      <c r="R202" s="101">
        <v>0.00026590191755171514</v>
      </c>
      <c r="S202" s="101">
        <v>0.000631280564463551</v>
      </c>
      <c r="T202" s="101">
        <v>0.00012608780945662254</v>
      </c>
      <c r="U202" s="101">
        <v>0.00012809704559464666</v>
      </c>
      <c r="V202" s="101">
        <v>9.85754213001729E-06</v>
      </c>
      <c r="W202" s="101">
        <v>3.936214762538023E-05</v>
      </c>
      <c r="X202" s="101">
        <v>67.5</v>
      </c>
    </row>
    <row r="203" spans="1:24" s="101" customFormat="1" ht="12.75" hidden="1">
      <c r="A203" s="101">
        <v>2032</v>
      </c>
      <c r="B203" s="101">
        <v>118.41999816894531</v>
      </c>
      <c r="C203" s="101">
        <v>119.5199966430664</v>
      </c>
      <c r="D203" s="101">
        <v>9.188169479370117</v>
      </c>
      <c r="E203" s="101">
        <v>9.53438663482666</v>
      </c>
      <c r="F203" s="101">
        <v>24.61647984934207</v>
      </c>
      <c r="G203" s="101" t="s">
        <v>57</v>
      </c>
      <c r="H203" s="101">
        <v>12.83416904430075</v>
      </c>
      <c r="I203" s="101">
        <v>63.75416721324606</v>
      </c>
      <c r="J203" s="101" t="s">
        <v>60</v>
      </c>
      <c r="K203" s="101">
        <v>-1.1956290963594687</v>
      </c>
      <c r="L203" s="101">
        <v>-0.0016248484333817167</v>
      </c>
      <c r="M203" s="101">
        <v>0.2832368265836299</v>
      </c>
      <c r="N203" s="101">
        <v>-0.00017904825428872575</v>
      </c>
      <c r="O203" s="101">
        <v>-0.047982455307588295</v>
      </c>
      <c r="P203" s="101">
        <v>-0.00018571895755650384</v>
      </c>
      <c r="Q203" s="101">
        <v>0.005854889309066646</v>
      </c>
      <c r="R203" s="101">
        <v>-1.4419585274979845E-05</v>
      </c>
      <c r="S203" s="101">
        <v>-0.0006248960785321653</v>
      </c>
      <c r="T203" s="101">
        <v>-1.3213894073119366E-05</v>
      </c>
      <c r="U203" s="101">
        <v>0.00012791762575963445</v>
      </c>
      <c r="V203" s="101">
        <v>-1.1488425843721494E-06</v>
      </c>
      <c r="W203" s="101">
        <v>-3.875696699664793E-05</v>
      </c>
      <c r="X203" s="101">
        <v>67.5</v>
      </c>
    </row>
    <row r="204" spans="1:24" s="101" customFormat="1" ht="12.75" hidden="1">
      <c r="A204" s="101">
        <v>2030</v>
      </c>
      <c r="B204" s="101">
        <v>106.45999908447266</v>
      </c>
      <c r="C204" s="101">
        <v>90.66000366210938</v>
      </c>
      <c r="D204" s="101">
        <v>9.814656257629395</v>
      </c>
      <c r="E204" s="101">
        <v>10.287583351135254</v>
      </c>
      <c r="F204" s="101">
        <v>18.494391072378864</v>
      </c>
      <c r="G204" s="101" t="s">
        <v>58</v>
      </c>
      <c r="H204" s="101">
        <v>5.858595996377112</v>
      </c>
      <c r="I204" s="101">
        <v>44.81859508084977</v>
      </c>
      <c r="J204" s="101" t="s">
        <v>61</v>
      </c>
      <c r="K204" s="101">
        <v>0.07663108097703755</v>
      </c>
      <c r="L204" s="101">
        <v>-0.2986183271716143</v>
      </c>
      <c r="M204" s="101">
        <v>0.014921992656803882</v>
      </c>
      <c r="N204" s="101">
        <v>-0.017274607247606183</v>
      </c>
      <c r="O204" s="101">
        <v>0.003595514334476474</v>
      </c>
      <c r="P204" s="101">
        <v>-0.008564497484086657</v>
      </c>
      <c r="Q204" s="101">
        <v>0.00015451660226394685</v>
      </c>
      <c r="R204" s="101">
        <v>-0.0002655106501031111</v>
      </c>
      <c r="S204" s="101">
        <v>8.955468778652228E-05</v>
      </c>
      <c r="T204" s="101">
        <v>-0.00012539349543335147</v>
      </c>
      <c r="U204" s="101">
        <v>-6.777470774196695E-06</v>
      </c>
      <c r="V204" s="101">
        <v>-9.790367590718897E-06</v>
      </c>
      <c r="W204" s="101">
        <v>6.875767222860998E-06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2031</v>
      </c>
      <c r="B206" s="101">
        <v>123.04</v>
      </c>
      <c r="C206" s="101">
        <v>125.84</v>
      </c>
      <c r="D206" s="101">
        <v>9.535945288620635</v>
      </c>
      <c r="E206" s="101">
        <v>9.81292531288871</v>
      </c>
      <c r="F206" s="101">
        <v>18.493212487857097</v>
      </c>
      <c r="G206" s="101" t="s">
        <v>59</v>
      </c>
      <c r="H206" s="101">
        <v>-9.382259280028379</v>
      </c>
      <c r="I206" s="101">
        <v>46.15774071997163</v>
      </c>
      <c r="J206" s="101" t="s">
        <v>73</v>
      </c>
      <c r="K206" s="101">
        <v>1.332821025385111</v>
      </c>
      <c r="M206" s="101" t="s">
        <v>68</v>
      </c>
      <c r="N206" s="101">
        <v>0.694328911417997</v>
      </c>
      <c r="X206" s="101">
        <v>67.5</v>
      </c>
    </row>
    <row r="207" spans="1:24" s="101" customFormat="1" ht="12.75" hidden="1">
      <c r="A207" s="101">
        <v>2029</v>
      </c>
      <c r="B207" s="101">
        <v>148.77999877929688</v>
      </c>
      <c r="C207" s="101">
        <v>151.5800018310547</v>
      </c>
      <c r="D207" s="101">
        <v>8.81846809387207</v>
      </c>
      <c r="E207" s="101">
        <v>9.363547325134277</v>
      </c>
      <c r="F207" s="101">
        <v>27.228676478992398</v>
      </c>
      <c r="G207" s="101" t="s">
        <v>56</v>
      </c>
      <c r="H207" s="101">
        <v>-7.710340510224256</v>
      </c>
      <c r="I207" s="101">
        <v>73.56965826907262</v>
      </c>
      <c r="J207" s="101" t="s">
        <v>62</v>
      </c>
      <c r="K207" s="101">
        <v>1.1175302937740743</v>
      </c>
      <c r="L207" s="101">
        <v>0.106583013165673</v>
      </c>
      <c r="M207" s="101">
        <v>0.264559719772811</v>
      </c>
      <c r="N207" s="101">
        <v>0.023263443623039018</v>
      </c>
      <c r="O207" s="101">
        <v>0.044882160941490085</v>
      </c>
      <c r="P207" s="101">
        <v>0.003057615423736413</v>
      </c>
      <c r="Q207" s="101">
        <v>0.005463142536747101</v>
      </c>
      <c r="R207" s="101">
        <v>0.00035803253381196787</v>
      </c>
      <c r="S207" s="101">
        <v>0.0005888404698865546</v>
      </c>
      <c r="T207" s="101">
        <v>4.496842333479371E-05</v>
      </c>
      <c r="U207" s="101">
        <v>0.00011947929762867108</v>
      </c>
      <c r="V207" s="101">
        <v>1.3277535643783114E-05</v>
      </c>
      <c r="W207" s="101">
        <v>3.671532495183999E-05</v>
      </c>
      <c r="X207" s="101">
        <v>67.5</v>
      </c>
    </row>
    <row r="208" spans="1:24" s="101" customFormat="1" ht="12.75" hidden="1">
      <c r="A208" s="101">
        <v>2032</v>
      </c>
      <c r="B208" s="101">
        <v>122.63999938964844</v>
      </c>
      <c r="C208" s="101">
        <v>129.24000549316406</v>
      </c>
      <c r="D208" s="101">
        <v>9.188636779785156</v>
      </c>
      <c r="E208" s="101">
        <v>9.617966651916504</v>
      </c>
      <c r="F208" s="101">
        <v>27.111152391068988</v>
      </c>
      <c r="G208" s="101" t="s">
        <v>57</v>
      </c>
      <c r="H208" s="101">
        <v>15.08399503877341</v>
      </c>
      <c r="I208" s="101">
        <v>70.22399442842185</v>
      </c>
      <c r="J208" s="101" t="s">
        <v>60</v>
      </c>
      <c r="K208" s="101">
        <v>-0.938671394245293</v>
      </c>
      <c r="L208" s="101">
        <v>0.0005797836316399006</v>
      </c>
      <c r="M208" s="101">
        <v>0.22383514086339584</v>
      </c>
      <c r="N208" s="101">
        <v>-0.00024110260407952228</v>
      </c>
      <c r="O208" s="101">
        <v>-0.037433798340795625</v>
      </c>
      <c r="P208" s="101">
        <v>6.646646627737608E-05</v>
      </c>
      <c r="Q208" s="101">
        <v>0.004697017097131854</v>
      </c>
      <c r="R208" s="101">
        <v>-1.9393841085325982E-05</v>
      </c>
      <c r="S208" s="101">
        <v>-0.0004680546999540599</v>
      </c>
      <c r="T208" s="101">
        <v>4.743496549157013E-06</v>
      </c>
      <c r="U208" s="101">
        <v>0.00010723521486481997</v>
      </c>
      <c r="V208" s="101">
        <v>-1.5377023283278046E-06</v>
      </c>
      <c r="W208" s="101">
        <v>-2.8424640421309785E-05</v>
      </c>
      <c r="X208" s="101">
        <v>67.5</v>
      </c>
    </row>
    <row r="209" spans="1:24" s="101" customFormat="1" ht="12.75" hidden="1">
      <c r="A209" s="101">
        <v>2030</v>
      </c>
      <c r="B209" s="101">
        <v>112.9000015258789</v>
      </c>
      <c r="C209" s="101">
        <v>101.5</v>
      </c>
      <c r="D209" s="101">
        <v>9.68638801574707</v>
      </c>
      <c r="E209" s="101">
        <v>10.136847496032715</v>
      </c>
      <c r="F209" s="101">
        <v>21.726061095423287</v>
      </c>
      <c r="G209" s="101" t="s">
        <v>58</v>
      </c>
      <c r="H209" s="101">
        <v>7.961741376425451</v>
      </c>
      <c r="I209" s="101">
        <v>53.36174290230436</v>
      </c>
      <c r="J209" s="101" t="s">
        <v>61</v>
      </c>
      <c r="K209" s="101">
        <v>0.6064404102039758</v>
      </c>
      <c r="L209" s="101">
        <v>0.10658143621857656</v>
      </c>
      <c r="M209" s="101">
        <v>0.14103075920143104</v>
      </c>
      <c r="N209" s="101">
        <v>-0.023262194194370846</v>
      </c>
      <c r="O209" s="101">
        <v>0.024761242144901878</v>
      </c>
      <c r="P209" s="101">
        <v>0.0030568929141092595</v>
      </c>
      <c r="Q209" s="101">
        <v>0.002789974330718223</v>
      </c>
      <c r="R209" s="101">
        <v>-0.00035750688692076275</v>
      </c>
      <c r="S209" s="101">
        <v>0.00035729245279901074</v>
      </c>
      <c r="T209" s="101">
        <v>4.4717539486261476E-05</v>
      </c>
      <c r="U209" s="101">
        <v>5.26869173015129E-05</v>
      </c>
      <c r="V209" s="101">
        <v>-1.3188192610110996E-05</v>
      </c>
      <c r="W209" s="101">
        <v>2.3239081376819653E-05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2031</v>
      </c>
      <c r="B211" s="101">
        <v>116.82</v>
      </c>
      <c r="C211" s="101">
        <v>135.62</v>
      </c>
      <c r="D211" s="101">
        <v>9.019943010744914</v>
      </c>
      <c r="E211" s="101">
        <v>9.260569124272962</v>
      </c>
      <c r="F211" s="101">
        <v>17.739990952028393</v>
      </c>
      <c r="G211" s="101" t="s">
        <v>59</v>
      </c>
      <c r="H211" s="101">
        <v>-2.521490186545705</v>
      </c>
      <c r="I211" s="101">
        <v>46.79850981345429</v>
      </c>
      <c r="J211" s="101" t="s">
        <v>73</v>
      </c>
      <c r="K211" s="101">
        <v>1.0981870266206393</v>
      </c>
      <c r="M211" s="101" t="s">
        <v>68</v>
      </c>
      <c r="N211" s="101">
        <v>0.6639081789516526</v>
      </c>
      <c r="X211" s="101">
        <v>67.5</v>
      </c>
    </row>
    <row r="212" spans="1:24" s="101" customFormat="1" ht="12.75" hidden="1">
      <c r="A212" s="101">
        <v>2029</v>
      </c>
      <c r="B212" s="101">
        <v>157.66000366210938</v>
      </c>
      <c r="C212" s="101">
        <v>151.55999755859375</v>
      </c>
      <c r="D212" s="101">
        <v>9.259056091308594</v>
      </c>
      <c r="E212" s="101">
        <v>9.809850692749023</v>
      </c>
      <c r="F212" s="101">
        <v>30.75897701266877</v>
      </c>
      <c r="G212" s="101" t="s">
        <v>56</v>
      </c>
      <c r="H212" s="101">
        <v>-10.976930257613702</v>
      </c>
      <c r="I212" s="101">
        <v>79.18307340449567</v>
      </c>
      <c r="J212" s="101" t="s">
        <v>62</v>
      </c>
      <c r="K212" s="101">
        <v>0.9084829910781805</v>
      </c>
      <c r="L212" s="101">
        <v>0.473894603123927</v>
      </c>
      <c r="M212" s="101">
        <v>0.21507076801851432</v>
      </c>
      <c r="N212" s="101">
        <v>0.021862125225054364</v>
      </c>
      <c r="O212" s="101">
        <v>0.03648654986090587</v>
      </c>
      <c r="P212" s="101">
        <v>0.013594612837202886</v>
      </c>
      <c r="Q212" s="101">
        <v>0.004441198501092641</v>
      </c>
      <c r="R212" s="101">
        <v>0.0003364523824042151</v>
      </c>
      <c r="S212" s="101">
        <v>0.0004786933543746186</v>
      </c>
      <c r="T212" s="101">
        <v>0.00020001939411017972</v>
      </c>
      <c r="U212" s="101">
        <v>9.711898638194603E-05</v>
      </c>
      <c r="V212" s="101">
        <v>1.2474857199552686E-05</v>
      </c>
      <c r="W212" s="101">
        <v>2.9846027023185205E-05</v>
      </c>
      <c r="X212" s="101">
        <v>67.5</v>
      </c>
    </row>
    <row r="213" spans="1:24" s="101" customFormat="1" ht="12.75" hidden="1">
      <c r="A213" s="101">
        <v>2032</v>
      </c>
      <c r="B213" s="101">
        <v>122.30000305175781</v>
      </c>
      <c r="C213" s="101">
        <v>125</v>
      </c>
      <c r="D213" s="101">
        <v>9.036703109741211</v>
      </c>
      <c r="E213" s="101">
        <v>9.831278800964355</v>
      </c>
      <c r="F213" s="101">
        <v>27.427060313142345</v>
      </c>
      <c r="G213" s="101" t="s">
        <v>57</v>
      </c>
      <c r="H213" s="101">
        <v>17.435662514251504</v>
      </c>
      <c r="I213" s="101">
        <v>72.23566556600932</v>
      </c>
      <c r="J213" s="101" t="s">
        <v>60</v>
      </c>
      <c r="K213" s="101">
        <v>-0.7656979095248468</v>
      </c>
      <c r="L213" s="101">
        <v>0.002578365035837428</v>
      </c>
      <c r="M213" s="101">
        <v>0.18257253684114094</v>
      </c>
      <c r="N213" s="101">
        <v>-0.0002266477558673273</v>
      </c>
      <c r="O213" s="101">
        <v>-0.03053828497170316</v>
      </c>
      <c r="P213" s="101">
        <v>0.00029510873693401976</v>
      </c>
      <c r="Q213" s="101">
        <v>0.0038304219776458927</v>
      </c>
      <c r="R213" s="101">
        <v>-1.8218331093555832E-05</v>
      </c>
      <c r="S213" s="101">
        <v>-0.0003820326961344231</v>
      </c>
      <c r="T213" s="101">
        <v>2.1023849845063085E-05</v>
      </c>
      <c r="U213" s="101">
        <v>8.739364223400958E-05</v>
      </c>
      <c r="V213" s="101">
        <v>-1.4429485911048815E-06</v>
      </c>
      <c r="W213" s="101">
        <v>-2.320408834782464E-05</v>
      </c>
      <c r="X213" s="101">
        <v>67.5</v>
      </c>
    </row>
    <row r="214" spans="1:24" s="101" customFormat="1" ht="12.75" hidden="1">
      <c r="A214" s="101">
        <v>2030</v>
      </c>
      <c r="B214" s="101">
        <v>124.13999938964844</v>
      </c>
      <c r="C214" s="101">
        <v>106.33999633789062</v>
      </c>
      <c r="D214" s="101">
        <v>9.416977882385254</v>
      </c>
      <c r="E214" s="101">
        <v>10.201131820678711</v>
      </c>
      <c r="F214" s="101">
        <v>23.064515963463815</v>
      </c>
      <c r="G214" s="101" t="s">
        <v>58</v>
      </c>
      <c r="H214" s="101">
        <v>1.6573487444505162</v>
      </c>
      <c r="I214" s="101">
        <v>58.297348134098954</v>
      </c>
      <c r="J214" s="101" t="s">
        <v>61</v>
      </c>
      <c r="K214" s="101">
        <v>0.4889254098813406</v>
      </c>
      <c r="L214" s="101">
        <v>0.47388758888973476</v>
      </c>
      <c r="M214" s="101">
        <v>0.11367807197284724</v>
      </c>
      <c r="N214" s="101">
        <v>-0.02186095034875471</v>
      </c>
      <c r="O214" s="101">
        <v>0.01996700958429727</v>
      </c>
      <c r="P214" s="101">
        <v>0.013591409383387239</v>
      </c>
      <c r="Q214" s="101">
        <v>0.0022476902809939916</v>
      </c>
      <c r="R214" s="101">
        <v>-0.00033595877431261974</v>
      </c>
      <c r="S214" s="101">
        <v>0.00028844123596789655</v>
      </c>
      <c r="T214" s="101">
        <v>0.00019891142691634296</v>
      </c>
      <c r="U214" s="101">
        <v>4.236093498650088E-05</v>
      </c>
      <c r="V214" s="101">
        <v>-1.239112430381763E-05</v>
      </c>
      <c r="W214" s="101">
        <v>1.8771137765597755E-05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2031</v>
      </c>
      <c r="B216" s="101">
        <v>126.02</v>
      </c>
      <c r="C216" s="101">
        <v>127.32</v>
      </c>
      <c r="D216" s="101">
        <v>8.988468575974407</v>
      </c>
      <c r="E216" s="101">
        <v>9.441819688581644</v>
      </c>
      <c r="F216" s="101">
        <v>18.821784497839417</v>
      </c>
      <c r="G216" s="101" t="s">
        <v>59</v>
      </c>
      <c r="H216" s="101">
        <v>-8.674564057794498</v>
      </c>
      <c r="I216" s="101">
        <v>49.845435942205505</v>
      </c>
      <c r="J216" s="101" t="s">
        <v>73</v>
      </c>
      <c r="K216" s="101">
        <v>1.5119262398470945</v>
      </c>
      <c r="M216" s="101" t="s">
        <v>68</v>
      </c>
      <c r="N216" s="101">
        <v>0.7821466484914648</v>
      </c>
      <c r="X216" s="101">
        <v>67.5</v>
      </c>
    </row>
    <row r="217" spans="1:24" s="101" customFormat="1" ht="12.75" hidden="1">
      <c r="A217" s="101">
        <v>2029</v>
      </c>
      <c r="B217" s="101">
        <v>153.47999572753906</v>
      </c>
      <c r="C217" s="101">
        <v>155.47999572753906</v>
      </c>
      <c r="D217" s="101">
        <v>8.704604148864746</v>
      </c>
      <c r="E217" s="101">
        <v>9.304190635681152</v>
      </c>
      <c r="F217" s="101">
        <v>27.72355479012462</v>
      </c>
      <c r="G217" s="101" t="s">
        <v>56</v>
      </c>
      <c r="H217" s="101">
        <v>-10.07840042323349</v>
      </c>
      <c r="I217" s="101">
        <v>75.90159530430557</v>
      </c>
      <c r="J217" s="101" t="s">
        <v>62</v>
      </c>
      <c r="K217" s="101">
        <v>1.1953586074975997</v>
      </c>
      <c r="L217" s="101">
        <v>0.0024244031787741256</v>
      </c>
      <c r="M217" s="101">
        <v>0.2829844365277606</v>
      </c>
      <c r="N217" s="101">
        <v>0.02486948621688121</v>
      </c>
      <c r="O217" s="101">
        <v>0.048007966189529655</v>
      </c>
      <c r="P217" s="101">
        <v>6.965846561794999E-05</v>
      </c>
      <c r="Q217" s="101">
        <v>0.00584362629689038</v>
      </c>
      <c r="R217" s="101">
        <v>0.0003827495245558823</v>
      </c>
      <c r="S217" s="101">
        <v>0.0006298577704012069</v>
      </c>
      <c r="T217" s="101">
        <v>1.009461056448443E-06</v>
      </c>
      <c r="U217" s="101">
        <v>0.00012780724519837546</v>
      </c>
      <c r="V217" s="101">
        <v>1.4198407713728823E-05</v>
      </c>
      <c r="W217" s="101">
        <v>3.927499477173458E-05</v>
      </c>
      <c r="X217" s="101">
        <v>67.5</v>
      </c>
    </row>
    <row r="218" spans="1:24" s="101" customFormat="1" ht="12.75" hidden="1">
      <c r="A218" s="101">
        <v>2032</v>
      </c>
      <c r="B218" s="101">
        <v>135.77999877929688</v>
      </c>
      <c r="C218" s="101">
        <v>138.47999572753906</v>
      </c>
      <c r="D218" s="101">
        <v>8.816923141479492</v>
      </c>
      <c r="E218" s="101">
        <v>9.573192596435547</v>
      </c>
      <c r="F218" s="101">
        <v>29.693094848770798</v>
      </c>
      <c r="G218" s="101" t="s">
        <v>57</v>
      </c>
      <c r="H218" s="101">
        <v>11.918593957087282</v>
      </c>
      <c r="I218" s="101">
        <v>80.19859273638416</v>
      </c>
      <c r="J218" s="101" t="s">
        <v>60</v>
      </c>
      <c r="K218" s="101">
        <v>-0.7885671328083955</v>
      </c>
      <c r="L218" s="101">
        <v>1.3004750280175334E-05</v>
      </c>
      <c r="M218" s="101">
        <v>0.18908772475096286</v>
      </c>
      <c r="N218" s="101">
        <v>-0.00025766623809066815</v>
      </c>
      <c r="O218" s="101">
        <v>-0.03127923055412249</v>
      </c>
      <c r="P218" s="101">
        <v>1.585942630362272E-06</v>
      </c>
      <c r="Q218" s="101">
        <v>0.00401739867666578</v>
      </c>
      <c r="R218" s="101">
        <v>-2.0726977728718606E-05</v>
      </c>
      <c r="S218" s="101">
        <v>-0.0003771672099922232</v>
      </c>
      <c r="T218" s="101">
        <v>1.2224617107270622E-07</v>
      </c>
      <c r="U218" s="101">
        <v>9.494180787708806E-05</v>
      </c>
      <c r="V218" s="101">
        <v>-1.641353436791869E-06</v>
      </c>
      <c r="W218" s="101">
        <v>-2.2456480699046475E-05</v>
      </c>
      <c r="X218" s="101">
        <v>67.5</v>
      </c>
    </row>
    <row r="219" spans="1:24" s="101" customFormat="1" ht="12.75" hidden="1">
      <c r="A219" s="101">
        <v>2030</v>
      </c>
      <c r="B219" s="101">
        <v>112.04000091552734</v>
      </c>
      <c r="C219" s="101">
        <v>104.63999938964844</v>
      </c>
      <c r="D219" s="101">
        <v>9.569686889648438</v>
      </c>
      <c r="E219" s="101">
        <v>9.770511627197266</v>
      </c>
      <c r="F219" s="101">
        <v>23.225658217418957</v>
      </c>
      <c r="G219" s="101" t="s">
        <v>58</v>
      </c>
      <c r="H219" s="101">
        <v>13.198496112799994</v>
      </c>
      <c r="I219" s="101">
        <v>57.73849702832734</v>
      </c>
      <c r="J219" s="101" t="s">
        <v>61</v>
      </c>
      <c r="K219" s="101">
        <v>0.8983563199382232</v>
      </c>
      <c r="L219" s="101">
        <v>0.002424368299108086</v>
      </c>
      <c r="M219" s="101">
        <v>0.21053746380499191</v>
      </c>
      <c r="N219" s="101">
        <v>-0.024868151374828663</v>
      </c>
      <c r="O219" s="101">
        <v>0.03641942549789978</v>
      </c>
      <c r="P219" s="101">
        <v>6.964040937717354E-05</v>
      </c>
      <c r="Q219" s="101">
        <v>0.004243639495814037</v>
      </c>
      <c r="R219" s="101">
        <v>-0.000382187900046544</v>
      </c>
      <c r="S219" s="101">
        <v>0.0005044459402566955</v>
      </c>
      <c r="T219" s="101">
        <v>1.0020316851996594E-06</v>
      </c>
      <c r="U219" s="101">
        <v>8.556135250349756E-05</v>
      </c>
      <c r="V219" s="101">
        <v>-1.4103217381179575E-05</v>
      </c>
      <c r="W219" s="101">
        <v>3.2221602829982434E-05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2031</v>
      </c>
      <c r="B221" s="101">
        <v>119.88</v>
      </c>
      <c r="C221" s="101">
        <v>130.68</v>
      </c>
      <c r="D221" s="101">
        <v>9.125389281324532</v>
      </c>
      <c r="E221" s="101">
        <v>9.514277698225374</v>
      </c>
      <c r="F221" s="101">
        <v>19.76432728783879</v>
      </c>
      <c r="G221" s="101" t="s">
        <v>59</v>
      </c>
      <c r="H221" s="101">
        <v>-0.8370932180065012</v>
      </c>
      <c r="I221" s="101">
        <v>51.542906781993494</v>
      </c>
      <c r="J221" s="101" t="s">
        <v>73</v>
      </c>
      <c r="K221" s="101">
        <v>0.5799090557394957</v>
      </c>
      <c r="M221" s="101" t="s">
        <v>68</v>
      </c>
      <c r="N221" s="101">
        <v>0.31809350623934834</v>
      </c>
      <c r="X221" s="101">
        <v>67.5</v>
      </c>
    </row>
    <row r="222" spans="1:24" s="101" customFormat="1" ht="12.75" hidden="1">
      <c r="A222" s="101">
        <v>2029</v>
      </c>
      <c r="B222" s="101">
        <v>152.97999572753906</v>
      </c>
      <c r="C222" s="101">
        <v>150.67999267578125</v>
      </c>
      <c r="D222" s="101">
        <v>9.02391529083252</v>
      </c>
      <c r="E222" s="101">
        <v>9.657795906066895</v>
      </c>
      <c r="F222" s="101">
        <v>28.9037049406712</v>
      </c>
      <c r="G222" s="101" t="s">
        <v>56</v>
      </c>
      <c r="H222" s="101">
        <v>-9.149091453281457</v>
      </c>
      <c r="I222" s="101">
        <v>76.3309042742576</v>
      </c>
      <c r="J222" s="101" t="s">
        <v>62</v>
      </c>
      <c r="K222" s="101">
        <v>0.7129649419973855</v>
      </c>
      <c r="L222" s="101">
        <v>0.20438259360221972</v>
      </c>
      <c r="M222" s="101">
        <v>0.16878456590228905</v>
      </c>
      <c r="N222" s="101">
        <v>0.02151434138445468</v>
      </c>
      <c r="O222" s="101">
        <v>0.02863418732894429</v>
      </c>
      <c r="P222" s="101">
        <v>0.005863160064750416</v>
      </c>
      <c r="Q222" s="101">
        <v>0.003485401552542808</v>
      </c>
      <c r="R222" s="101">
        <v>0.000331116456144369</v>
      </c>
      <c r="S222" s="101">
        <v>0.0003756838762824501</v>
      </c>
      <c r="T222" s="101">
        <v>8.626748147262604E-05</v>
      </c>
      <c r="U222" s="101">
        <v>7.622576757259047E-05</v>
      </c>
      <c r="V222" s="101">
        <v>1.2284122601933762E-05</v>
      </c>
      <c r="W222" s="101">
        <v>2.3426799410431344E-05</v>
      </c>
      <c r="X222" s="101">
        <v>67.5</v>
      </c>
    </row>
    <row r="223" spans="1:24" s="101" customFormat="1" ht="12.75" hidden="1">
      <c r="A223" s="101">
        <v>2032</v>
      </c>
      <c r="B223" s="101">
        <v>138.8000030517578</v>
      </c>
      <c r="C223" s="101">
        <v>138.89999389648438</v>
      </c>
      <c r="D223" s="101">
        <v>8.96000862121582</v>
      </c>
      <c r="E223" s="101">
        <v>9.63620376586914</v>
      </c>
      <c r="F223" s="101">
        <v>30.139953725644077</v>
      </c>
      <c r="G223" s="101" t="s">
        <v>57</v>
      </c>
      <c r="H223" s="101">
        <v>8.815684369031004</v>
      </c>
      <c r="I223" s="101">
        <v>80.11568742078882</v>
      </c>
      <c r="J223" s="101" t="s">
        <v>60</v>
      </c>
      <c r="K223" s="101">
        <v>-0.3688954103217371</v>
      </c>
      <c r="L223" s="101">
        <v>0.0011119881613255128</v>
      </c>
      <c r="M223" s="101">
        <v>0.08896702806934184</v>
      </c>
      <c r="N223" s="101">
        <v>-0.00022281898473957686</v>
      </c>
      <c r="O223" s="101">
        <v>-0.01455038347116922</v>
      </c>
      <c r="P223" s="101">
        <v>0.0001272629793323707</v>
      </c>
      <c r="Q223" s="101">
        <v>0.0019142633063295427</v>
      </c>
      <c r="R223" s="101">
        <v>-1.7913028390340808E-05</v>
      </c>
      <c r="S223" s="101">
        <v>-0.00016860311168869497</v>
      </c>
      <c r="T223" s="101">
        <v>9.067127346967737E-06</v>
      </c>
      <c r="U223" s="101">
        <v>4.6778104333514225E-05</v>
      </c>
      <c r="V223" s="101">
        <v>-1.4155972895594526E-06</v>
      </c>
      <c r="W223" s="101">
        <v>-9.808109406261713E-06</v>
      </c>
      <c r="X223" s="101">
        <v>67.5</v>
      </c>
    </row>
    <row r="224" spans="1:24" s="101" customFormat="1" ht="12.75" hidden="1">
      <c r="A224" s="101">
        <v>2030</v>
      </c>
      <c r="B224" s="101">
        <v>127.77999877929688</v>
      </c>
      <c r="C224" s="101">
        <v>115.58000183105469</v>
      </c>
      <c r="D224" s="101">
        <v>9.310606002807617</v>
      </c>
      <c r="E224" s="101">
        <v>9.613492012023926</v>
      </c>
      <c r="F224" s="101">
        <v>26.18698680563664</v>
      </c>
      <c r="G224" s="101" t="s">
        <v>58</v>
      </c>
      <c r="H224" s="101">
        <v>6.676077606916337</v>
      </c>
      <c r="I224" s="101">
        <v>66.95607638621321</v>
      </c>
      <c r="J224" s="101" t="s">
        <v>61</v>
      </c>
      <c r="K224" s="101">
        <v>0.610110797118763</v>
      </c>
      <c r="L224" s="101">
        <v>0.2043795685725439</v>
      </c>
      <c r="M224" s="101">
        <v>0.14343325138660523</v>
      </c>
      <c r="N224" s="101">
        <v>-0.021513187511545073</v>
      </c>
      <c r="O224" s="101">
        <v>0.024661772540330494</v>
      </c>
      <c r="P224" s="101">
        <v>0.005861778747016605</v>
      </c>
      <c r="Q224" s="101">
        <v>0.0029126654419119446</v>
      </c>
      <c r="R224" s="101">
        <v>-0.0003306315637435311</v>
      </c>
      <c r="S224" s="101">
        <v>0.000335725134041967</v>
      </c>
      <c r="T224" s="101">
        <v>8.578965882496414E-05</v>
      </c>
      <c r="U224" s="101">
        <v>6.0184521240875906E-05</v>
      </c>
      <c r="V224" s="101">
        <v>-1.2202284721032036E-05</v>
      </c>
      <c r="W224" s="101">
        <v>2.12747719257196E-05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17.739990952028393</v>
      </c>
      <c r="G225" s="102"/>
      <c r="H225" s="102"/>
      <c r="I225" s="115"/>
      <c r="J225" s="115" t="s">
        <v>158</v>
      </c>
      <c r="K225" s="102">
        <f>AVERAGE(K223,K218,K213,K208,K203,K198)</f>
        <v>-0.8563474317080287</v>
      </c>
      <c r="L225" s="102">
        <f>AVERAGE(L223,L218,L213,L208,L203,L198)</f>
        <v>0.000476966222228757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30.75897701266877</v>
      </c>
      <c r="G226" s="102"/>
      <c r="H226" s="102"/>
      <c r="I226" s="115"/>
      <c r="J226" s="115" t="s">
        <v>159</v>
      </c>
      <c r="K226" s="102">
        <f>AVERAGE(K224,K219,K214,K209,K204,K199)</f>
        <v>0.5973316363331187</v>
      </c>
      <c r="L226" s="102">
        <f>AVERAGE(L224,L219,L214,L209,L204,L199)</f>
        <v>0.08766901134817125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0.5352171448175179</v>
      </c>
      <c r="L227" s="102">
        <f>ABS(L225/$H$33)</f>
        <v>0.0013249061728576584</v>
      </c>
      <c r="M227" s="115" t="s">
        <v>111</v>
      </c>
      <c r="N227" s="102">
        <f>K227+L227+L228+K228</f>
        <v>0.9307281582722546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0.339392975189272</v>
      </c>
      <c r="L228" s="102">
        <f>ABS(L226/$H$34)</f>
        <v>0.05479313209260703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2031</v>
      </c>
      <c r="B231" s="101">
        <v>128.58</v>
      </c>
      <c r="C231" s="101">
        <v>131.88</v>
      </c>
      <c r="D231" s="101">
        <v>9.030365834518182</v>
      </c>
      <c r="E231" s="101">
        <v>9.401476437885385</v>
      </c>
      <c r="F231" s="101">
        <v>24.305656615903306</v>
      </c>
      <c r="G231" s="101" t="s">
        <v>59</v>
      </c>
      <c r="H231" s="101">
        <v>2.9965356888671835</v>
      </c>
      <c r="I231" s="101">
        <v>64.0765356888672</v>
      </c>
      <c r="J231" s="101" t="s">
        <v>73</v>
      </c>
      <c r="K231" s="101">
        <v>1.36432785755416</v>
      </c>
      <c r="M231" s="101" t="s">
        <v>68</v>
      </c>
      <c r="N231" s="101">
        <v>0.9543466043040034</v>
      </c>
      <c r="X231" s="101">
        <v>67.5</v>
      </c>
    </row>
    <row r="232" spans="1:24" s="101" customFormat="1" ht="12.75" hidden="1">
      <c r="A232" s="101">
        <v>2029</v>
      </c>
      <c r="B232" s="101">
        <v>149.33999633789062</v>
      </c>
      <c r="C232" s="101">
        <v>150.24000549316406</v>
      </c>
      <c r="D232" s="101">
        <v>9.1564302444458</v>
      </c>
      <c r="E232" s="101">
        <v>9.510993003845215</v>
      </c>
      <c r="F232" s="101">
        <v>28.476166266923457</v>
      </c>
      <c r="G232" s="101" t="s">
        <v>56</v>
      </c>
      <c r="H232" s="101">
        <v>-7.737832359105184</v>
      </c>
      <c r="I232" s="101">
        <v>74.10216397878544</v>
      </c>
      <c r="J232" s="101" t="s">
        <v>62</v>
      </c>
      <c r="K232" s="101">
        <v>0.8632361460778726</v>
      </c>
      <c r="L232" s="101">
        <v>0.7557618221448775</v>
      </c>
      <c r="M232" s="101">
        <v>0.2043595940969794</v>
      </c>
      <c r="N232" s="101">
        <v>0.06724013029056287</v>
      </c>
      <c r="O232" s="101">
        <v>0.03466933466723551</v>
      </c>
      <c r="P232" s="101">
        <v>0.02168043407400896</v>
      </c>
      <c r="Q232" s="101">
        <v>0.004220015602141088</v>
      </c>
      <c r="R232" s="101">
        <v>0.0010349361926058206</v>
      </c>
      <c r="S232" s="101">
        <v>0.0004548278747324951</v>
      </c>
      <c r="T232" s="101">
        <v>0.00031898886164241397</v>
      </c>
      <c r="U232" s="101">
        <v>9.226821885693086E-05</v>
      </c>
      <c r="V232" s="101">
        <v>3.839182467620537E-05</v>
      </c>
      <c r="W232" s="101">
        <v>2.8353225259894902E-05</v>
      </c>
      <c r="X232" s="101">
        <v>67.5</v>
      </c>
    </row>
    <row r="233" spans="1:24" s="101" customFormat="1" ht="12.75" hidden="1">
      <c r="A233" s="101">
        <v>2030</v>
      </c>
      <c r="B233" s="101">
        <v>99.04000091552734</v>
      </c>
      <c r="C233" s="101">
        <v>105.33999633789062</v>
      </c>
      <c r="D233" s="101">
        <v>9.71549129486084</v>
      </c>
      <c r="E233" s="101">
        <v>9.95574951171875</v>
      </c>
      <c r="F233" s="101">
        <v>23.07442626482907</v>
      </c>
      <c r="G233" s="101" t="s">
        <v>57</v>
      </c>
      <c r="H233" s="101">
        <v>24.930798104922523</v>
      </c>
      <c r="I233" s="101">
        <v>56.47079902044987</v>
      </c>
      <c r="J233" s="101" t="s">
        <v>60</v>
      </c>
      <c r="K233" s="101">
        <v>-0.8429200998072814</v>
      </c>
      <c r="L233" s="101">
        <v>0.004112562637154616</v>
      </c>
      <c r="M233" s="101">
        <v>0.20003825634489247</v>
      </c>
      <c r="N233" s="101">
        <v>-0.0006960038280338742</v>
      </c>
      <c r="O233" s="101">
        <v>-0.03377069768809856</v>
      </c>
      <c r="P233" s="101">
        <v>0.0004706269282293998</v>
      </c>
      <c r="Q233" s="101">
        <v>0.004152023878322548</v>
      </c>
      <c r="R233" s="101">
        <v>-5.5941657244143324E-05</v>
      </c>
      <c r="S233" s="101">
        <v>-0.0004350702096907431</v>
      </c>
      <c r="T233" s="101">
        <v>3.3520393364383355E-05</v>
      </c>
      <c r="U233" s="101">
        <v>9.180454113203529E-05</v>
      </c>
      <c r="V233" s="101">
        <v>-4.420037881077253E-06</v>
      </c>
      <c r="W233" s="101">
        <v>-2.6828909177876124E-05</v>
      </c>
      <c r="X233" s="101">
        <v>67.5</v>
      </c>
    </row>
    <row r="234" spans="1:24" s="101" customFormat="1" ht="12.75" hidden="1">
      <c r="A234" s="101">
        <v>2032</v>
      </c>
      <c r="B234" s="101">
        <v>115.45999908447266</v>
      </c>
      <c r="C234" s="101">
        <v>131.66000366210938</v>
      </c>
      <c r="D234" s="101">
        <v>9.039923667907715</v>
      </c>
      <c r="E234" s="101">
        <v>9.461684226989746</v>
      </c>
      <c r="F234" s="101">
        <v>17.08840837028426</v>
      </c>
      <c r="G234" s="101" t="s">
        <v>58</v>
      </c>
      <c r="H234" s="101">
        <v>-2.982588218736396</v>
      </c>
      <c r="I234" s="101">
        <v>44.97741086573626</v>
      </c>
      <c r="J234" s="101" t="s">
        <v>61</v>
      </c>
      <c r="K234" s="101">
        <v>0.18617827272875023</v>
      </c>
      <c r="L234" s="101">
        <v>0.7557506325768447</v>
      </c>
      <c r="M234" s="101">
        <v>0.04180358475032089</v>
      </c>
      <c r="N234" s="101">
        <v>-0.06723652801984374</v>
      </c>
      <c r="O234" s="101">
        <v>0.007842368515176583</v>
      </c>
      <c r="P234" s="101">
        <v>0.021675325416977576</v>
      </c>
      <c r="Q234" s="101">
        <v>0.000754472926057388</v>
      </c>
      <c r="R234" s="101">
        <v>-0.0010334231726404294</v>
      </c>
      <c r="S234" s="101">
        <v>0.0001325982966456624</v>
      </c>
      <c r="T234" s="101">
        <v>0.00031722275624649016</v>
      </c>
      <c r="U234" s="101">
        <v>9.238530108568833E-06</v>
      </c>
      <c r="V234" s="101">
        <v>-3.8136537167109624E-05</v>
      </c>
      <c r="W234" s="101">
        <v>9.171423824227974E-06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2031</v>
      </c>
      <c r="B236" s="101">
        <v>133.26</v>
      </c>
      <c r="C236" s="101">
        <v>131.36</v>
      </c>
      <c r="D236" s="101">
        <v>8.986548179859442</v>
      </c>
      <c r="E236" s="101">
        <v>9.454596625674167</v>
      </c>
      <c r="F236" s="101">
        <v>22.889354028166935</v>
      </c>
      <c r="G236" s="101" t="s">
        <v>59</v>
      </c>
      <c r="H236" s="101">
        <v>-5.111089084657323</v>
      </c>
      <c r="I236" s="101">
        <v>60.648910915342675</v>
      </c>
      <c r="J236" s="101" t="s">
        <v>73</v>
      </c>
      <c r="K236" s="101">
        <v>1.2854027167376718</v>
      </c>
      <c r="M236" s="101" t="s">
        <v>68</v>
      </c>
      <c r="N236" s="101">
        <v>0.7264411335941044</v>
      </c>
      <c r="X236" s="101">
        <v>67.5</v>
      </c>
    </row>
    <row r="237" spans="1:24" s="101" customFormat="1" ht="12.75" hidden="1">
      <c r="A237" s="101">
        <v>2029</v>
      </c>
      <c r="B237" s="101">
        <v>123.87999725341797</v>
      </c>
      <c r="C237" s="101">
        <v>141.27999877929688</v>
      </c>
      <c r="D237" s="101">
        <v>9.3742094039917</v>
      </c>
      <c r="E237" s="101">
        <v>9.620786666870117</v>
      </c>
      <c r="F237" s="101">
        <v>23.77522447638556</v>
      </c>
      <c r="G237" s="101" t="s">
        <v>56</v>
      </c>
      <c r="H237" s="101">
        <v>3.987231118259274</v>
      </c>
      <c r="I237" s="101">
        <v>60.36722837167724</v>
      </c>
      <c r="J237" s="101" t="s">
        <v>62</v>
      </c>
      <c r="K237" s="101">
        <v>1.0381865178538796</v>
      </c>
      <c r="L237" s="101">
        <v>0.3808503416263297</v>
      </c>
      <c r="M237" s="101">
        <v>0.24577713279490968</v>
      </c>
      <c r="N237" s="101">
        <v>0.015299234440652999</v>
      </c>
      <c r="O237" s="101">
        <v>0.04169539882306597</v>
      </c>
      <c r="P237" s="101">
        <v>0.010925350695179891</v>
      </c>
      <c r="Q237" s="101">
        <v>0.005075326393367236</v>
      </c>
      <c r="R237" s="101">
        <v>0.00023548378274978882</v>
      </c>
      <c r="S237" s="101">
        <v>0.0005470218396236394</v>
      </c>
      <c r="T237" s="101">
        <v>0.00016072910186407522</v>
      </c>
      <c r="U237" s="101">
        <v>0.00011099754735832587</v>
      </c>
      <c r="V237" s="101">
        <v>8.724119680847897E-06</v>
      </c>
      <c r="W237" s="101">
        <v>3.410450948752387E-05</v>
      </c>
      <c r="X237" s="101">
        <v>67.5</v>
      </c>
    </row>
    <row r="238" spans="1:24" s="101" customFormat="1" ht="12.75" hidden="1">
      <c r="A238" s="101">
        <v>2030</v>
      </c>
      <c r="B238" s="101">
        <v>106.45999908447266</v>
      </c>
      <c r="C238" s="101">
        <v>90.66000366210938</v>
      </c>
      <c r="D238" s="101">
        <v>9.814656257629395</v>
      </c>
      <c r="E238" s="101">
        <v>10.287583351135254</v>
      </c>
      <c r="F238" s="101">
        <v>23.01203419054634</v>
      </c>
      <c r="G238" s="101" t="s">
        <v>57</v>
      </c>
      <c r="H238" s="101">
        <v>16.80647834841239</v>
      </c>
      <c r="I238" s="101">
        <v>55.76647743288505</v>
      </c>
      <c r="J238" s="101" t="s">
        <v>60</v>
      </c>
      <c r="K238" s="101">
        <v>-0.8453468544859821</v>
      </c>
      <c r="L238" s="101">
        <v>0.0020724079115044007</v>
      </c>
      <c r="M238" s="101">
        <v>0.1984899605403926</v>
      </c>
      <c r="N238" s="101">
        <v>-0.00015858532933516668</v>
      </c>
      <c r="O238" s="101">
        <v>-0.03420976053750584</v>
      </c>
      <c r="P238" s="101">
        <v>0.0002372584701450572</v>
      </c>
      <c r="Q238" s="101">
        <v>0.004018850525790774</v>
      </c>
      <c r="R238" s="101">
        <v>-1.2748075909106817E-05</v>
      </c>
      <c r="S238" s="101">
        <v>-0.0004689015803014096</v>
      </c>
      <c r="T238" s="101">
        <v>1.690236949943136E-05</v>
      </c>
      <c r="U238" s="101">
        <v>8.223079927482383E-05</v>
      </c>
      <c r="V238" s="101">
        <v>-1.013556075407469E-06</v>
      </c>
      <c r="W238" s="101">
        <v>-2.9800844782045298E-05</v>
      </c>
      <c r="X238" s="101">
        <v>67.5</v>
      </c>
    </row>
    <row r="239" spans="1:24" s="101" customFormat="1" ht="12.75" hidden="1">
      <c r="A239" s="101">
        <v>2032</v>
      </c>
      <c r="B239" s="101">
        <v>118.41999816894531</v>
      </c>
      <c r="C239" s="101">
        <v>119.5199966430664</v>
      </c>
      <c r="D239" s="101">
        <v>9.188169479370117</v>
      </c>
      <c r="E239" s="101">
        <v>9.53438663482666</v>
      </c>
      <c r="F239" s="101">
        <v>15.117380723520585</v>
      </c>
      <c r="G239" s="101" t="s">
        <v>58</v>
      </c>
      <c r="H239" s="101">
        <v>-11.767526963790687</v>
      </c>
      <c r="I239" s="101">
        <v>39.15247120515462</v>
      </c>
      <c r="J239" s="101" t="s">
        <v>61</v>
      </c>
      <c r="K239" s="101">
        <v>-0.6026773112240243</v>
      </c>
      <c r="L239" s="101">
        <v>0.38084470305144114</v>
      </c>
      <c r="M239" s="101">
        <v>-0.14494183167588315</v>
      </c>
      <c r="N239" s="101">
        <v>-0.015298412504681082</v>
      </c>
      <c r="O239" s="101">
        <v>-0.02383691605432716</v>
      </c>
      <c r="P239" s="101">
        <v>0.01092277420031249</v>
      </c>
      <c r="Q239" s="101">
        <v>-0.003099641664864069</v>
      </c>
      <c r="R239" s="101">
        <v>-0.00023513846665053633</v>
      </c>
      <c r="S239" s="101">
        <v>-0.0002817165259903496</v>
      </c>
      <c r="T239" s="101">
        <v>0.00015983789942106022</v>
      </c>
      <c r="U239" s="101">
        <v>-7.455569173569128E-05</v>
      </c>
      <c r="V239" s="101">
        <v>-8.665042890128255E-06</v>
      </c>
      <c r="W239" s="101">
        <v>-1.6583944574830483E-05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2031</v>
      </c>
      <c r="B241" s="101">
        <v>123.04</v>
      </c>
      <c r="C241" s="101">
        <v>125.84</v>
      </c>
      <c r="D241" s="101">
        <v>9.535945288620635</v>
      </c>
      <c r="E241" s="101">
        <v>9.81292531288871</v>
      </c>
      <c r="F241" s="101">
        <v>23.59180963206673</v>
      </c>
      <c r="G241" s="101" t="s">
        <v>59</v>
      </c>
      <c r="H241" s="101">
        <v>3.3434759145757766</v>
      </c>
      <c r="I241" s="101">
        <v>58.88347591457579</v>
      </c>
      <c r="J241" s="101" t="s">
        <v>73</v>
      </c>
      <c r="K241" s="101">
        <v>0.8873047349301588</v>
      </c>
      <c r="M241" s="101" t="s">
        <v>68</v>
      </c>
      <c r="N241" s="101">
        <v>0.6897544479411748</v>
      </c>
      <c r="X241" s="101">
        <v>67.5</v>
      </c>
    </row>
    <row r="242" spans="1:24" s="101" customFormat="1" ht="12.75" hidden="1">
      <c r="A242" s="101">
        <v>2029</v>
      </c>
      <c r="B242" s="101">
        <v>148.77999877929688</v>
      </c>
      <c r="C242" s="101">
        <v>151.5800018310547</v>
      </c>
      <c r="D242" s="101">
        <v>8.81846809387207</v>
      </c>
      <c r="E242" s="101">
        <v>9.363547325134277</v>
      </c>
      <c r="F242" s="101">
        <v>27.228676478992398</v>
      </c>
      <c r="G242" s="101" t="s">
        <v>56</v>
      </c>
      <c r="H242" s="101">
        <v>-7.710340510224256</v>
      </c>
      <c r="I242" s="101">
        <v>73.56965826907262</v>
      </c>
      <c r="J242" s="101" t="s">
        <v>62</v>
      </c>
      <c r="K242" s="101">
        <v>0.5715916152147672</v>
      </c>
      <c r="L242" s="101">
        <v>0.7354194242108248</v>
      </c>
      <c r="M242" s="101">
        <v>0.1353167626408881</v>
      </c>
      <c r="N242" s="101">
        <v>0.02133608881643344</v>
      </c>
      <c r="O242" s="101">
        <v>0.022956275546445276</v>
      </c>
      <c r="P242" s="101">
        <v>0.0210968747345309</v>
      </c>
      <c r="Q242" s="101">
        <v>0.002794294405078469</v>
      </c>
      <c r="R242" s="101">
        <v>0.00032836861053727785</v>
      </c>
      <c r="S242" s="101">
        <v>0.00030115736471520013</v>
      </c>
      <c r="T242" s="101">
        <v>0.00031041198071904245</v>
      </c>
      <c r="U242" s="101">
        <v>6.10947675521327E-05</v>
      </c>
      <c r="V242" s="101">
        <v>1.2172927175509166E-05</v>
      </c>
      <c r="W242" s="101">
        <v>1.8771143427409096E-05</v>
      </c>
      <c r="X242" s="101">
        <v>67.5</v>
      </c>
    </row>
    <row r="243" spans="1:24" s="101" customFormat="1" ht="12.75" hidden="1">
      <c r="A243" s="101">
        <v>2030</v>
      </c>
      <c r="B243" s="101">
        <v>112.9000015258789</v>
      </c>
      <c r="C243" s="101">
        <v>101.5</v>
      </c>
      <c r="D243" s="101">
        <v>9.68638801574707</v>
      </c>
      <c r="E243" s="101">
        <v>10.136847496032715</v>
      </c>
      <c r="F243" s="101">
        <v>25.890576247766077</v>
      </c>
      <c r="G243" s="101" t="s">
        <v>57</v>
      </c>
      <c r="H243" s="101">
        <v>18.190276861805266</v>
      </c>
      <c r="I243" s="101">
        <v>63.59027838768417</v>
      </c>
      <c r="J243" s="101" t="s">
        <v>60</v>
      </c>
      <c r="K243" s="101">
        <v>-0.571132851419038</v>
      </c>
      <c r="L243" s="101">
        <v>0.00400151458340247</v>
      </c>
      <c r="M243" s="101">
        <v>0.13513779161588174</v>
      </c>
      <c r="N243" s="101">
        <v>-0.00022113011463756774</v>
      </c>
      <c r="O243" s="101">
        <v>-0.02294644264784882</v>
      </c>
      <c r="P243" s="101">
        <v>0.00045791563957057037</v>
      </c>
      <c r="Q243" s="101">
        <v>0.002785864381738461</v>
      </c>
      <c r="R243" s="101">
        <v>-1.7763110816306617E-05</v>
      </c>
      <c r="S243" s="101">
        <v>-0.00030093547694852587</v>
      </c>
      <c r="T243" s="101">
        <v>3.261447434867702E-05</v>
      </c>
      <c r="U243" s="101">
        <v>6.034081046613016E-05</v>
      </c>
      <c r="V243" s="101">
        <v>-1.4054994516662778E-06</v>
      </c>
      <c r="W243" s="101">
        <v>-1.872270092295444E-05</v>
      </c>
      <c r="X243" s="101">
        <v>67.5</v>
      </c>
    </row>
    <row r="244" spans="1:24" s="101" customFormat="1" ht="12.75" hidden="1">
      <c r="A244" s="101">
        <v>2032</v>
      </c>
      <c r="B244" s="101">
        <v>122.63999938964844</v>
      </c>
      <c r="C244" s="101">
        <v>129.24000549316406</v>
      </c>
      <c r="D244" s="101">
        <v>9.188636779785156</v>
      </c>
      <c r="E244" s="101">
        <v>9.617966651916504</v>
      </c>
      <c r="F244" s="101">
        <v>18.058889933834703</v>
      </c>
      <c r="G244" s="101" t="s">
        <v>58</v>
      </c>
      <c r="H244" s="101">
        <v>-8.363404732061923</v>
      </c>
      <c r="I244" s="101">
        <v>46.776594657586514</v>
      </c>
      <c r="J244" s="101" t="s">
        <v>61</v>
      </c>
      <c r="K244" s="101">
        <v>-0.02289630131234168</v>
      </c>
      <c r="L244" s="101">
        <v>0.735408537744579</v>
      </c>
      <c r="M244" s="101">
        <v>-0.006957264461911191</v>
      </c>
      <c r="N244" s="101">
        <v>-0.021334942874428716</v>
      </c>
      <c r="O244" s="101">
        <v>-0.0006718309112464902</v>
      </c>
      <c r="P244" s="101">
        <v>0.021091904533055445</v>
      </c>
      <c r="Q244" s="101">
        <v>-0.00021688907029589918</v>
      </c>
      <c r="R244" s="101">
        <v>-0.00032788781050888436</v>
      </c>
      <c r="S244" s="101">
        <v>1.1558418402503741E-05</v>
      </c>
      <c r="T244" s="101">
        <v>0.00030869385131045076</v>
      </c>
      <c r="U244" s="101">
        <v>-9.568553419388015E-06</v>
      </c>
      <c r="V244" s="101">
        <v>-1.2091514682272661E-05</v>
      </c>
      <c r="W244" s="101">
        <v>1.3477001602599438E-06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2031</v>
      </c>
      <c r="B246" s="101">
        <v>116.82</v>
      </c>
      <c r="C246" s="101">
        <v>135.62</v>
      </c>
      <c r="D246" s="101">
        <v>9.019943010744914</v>
      </c>
      <c r="E246" s="101">
        <v>9.260569124272962</v>
      </c>
      <c r="F246" s="101">
        <v>21.114121754191846</v>
      </c>
      <c r="G246" s="101" t="s">
        <v>59</v>
      </c>
      <c r="H246" s="101">
        <v>6.379545551517623</v>
      </c>
      <c r="I246" s="101">
        <v>55.699545551517616</v>
      </c>
      <c r="J246" s="101" t="s">
        <v>73</v>
      </c>
      <c r="K246" s="101">
        <v>0.7139992521322897</v>
      </c>
      <c r="M246" s="101" t="s">
        <v>68</v>
      </c>
      <c r="N246" s="101">
        <v>0.6000067583741011</v>
      </c>
      <c r="X246" s="101">
        <v>67.5</v>
      </c>
    </row>
    <row r="247" spans="1:24" s="101" customFormat="1" ht="12.75" hidden="1">
      <c r="A247" s="101">
        <v>2029</v>
      </c>
      <c r="B247" s="101">
        <v>157.66000366210938</v>
      </c>
      <c r="C247" s="101">
        <v>151.55999755859375</v>
      </c>
      <c r="D247" s="101">
        <v>9.259056091308594</v>
      </c>
      <c r="E247" s="101">
        <v>9.809850692749023</v>
      </c>
      <c r="F247" s="101">
        <v>30.75897701266877</v>
      </c>
      <c r="G247" s="101" t="s">
        <v>56</v>
      </c>
      <c r="H247" s="101">
        <v>-10.976930257613702</v>
      </c>
      <c r="I247" s="101">
        <v>79.18307340449567</v>
      </c>
      <c r="J247" s="101" t="s">
        <v>62</v>
      </c>
      <c r="K247" s="101">
        <v>0.40403619353377085</v>
      </c>
      <c r="L247" s="101">
        <v>0.735153717088517</v>
      </c>
      <c r="M247" s="101">
        <v>0.09565009908000621</v>
      </c>
      <c r="N247" s="101">
        <v>0.021020247763429378</v>
      </c>
      <c r="O247" s="101">
        <v>0.01622711566906812</v>
      </c>
      <c r="P247" s="101">
        <v>0.021089272325752008</v>
      </c>
      <c r="Q247" s="101">
        <v>0.0019751666942505897</v>
      </c>
      <c r="R247" s="101">
        <v>0.0003235011245148483</v>
      </c>
      <c r="S247" s="101">
        <v>0.00021289633310400728</v>
      </c>
      <c r="T247" s="101">
        <v>0.00031030966561316565</v>
      </c>
      <c r="U247" s="101">
        <v>4.317770026557659E-05</v>
      </c>
      <c r="V247" s="101">
        <v>1.1995761113498432E-05</v>
      </c>
      <c r="W247" s="101">
        <v>1.3272251496382945E-05</v>
      </c>
      <c r="X247" s="101">
        <v>67.5</v>
      </c>
    </row>
    <row r="248" spans="1:24" s="101" customFormat="1" ht="12.75" hidden="1">
      <c r="A248" s="101">
        <v>2030</v>
      </c>
      <c r="B248" s="101">
        <v>124.13999938964844</v>
      </c>
      <c r="C248" s="101">
        <v>106.33999633789062</v>
      </c>
      <c r="D248" s="101">
        <v>9.416977882385254</v>
      </c>
      <c r="E248" s="101">
        <v>10.201131820678711</v>
      </c>
      <c r="F248" s="101">
        <v>28.38568662872648</v>
      </c>
      <c r="G248" s="101" t="s">
        <v>57</v>
      </c>
      <c r="H248" s="101">
        <v>15.107019192561026</v>
      </c>
      <c r="I248" s="101">
        <v>71.74701858220946</v>
      </c>
      <c r="J248" s="101" t="s">
        <v>60</v>
      </c>
      <c r="K248" s="101">
        <v>-0.3347999134541173</v>
      </c>
      <c r="L248" s="101">
        <v>0.0040000218150672935</v>
      </c>
      <c r="M248" s="101">
        <v>0.07986295589594683</v>
      </c>
      <c r="N248" s="101">
        <v>-0.0002178121728956573</v>
      </c>
      <c r="O248" s="101">
        <v>-0.013347569937165998</v>
      </c>
      <c r="P248" s="101">
        <v>0.0004577001729921265</v>
      </c>
      <c r="Q248" s="101">
        <v>0.0016771325057340347</v>
      </c>
      <c r="R248" s="101">
        <v>-1.749360801269437E-05</v>
      </c>
      <c r="S248" s="101">
        <v>-0.00016651822199897323</v>
      </c>
      <c r="T248" s="101">
        <v>3.259733627581326E-05</v>
      </c>
      <c r="U248" s="101">
        <v>3.835447939824553E-05</v>
      </c>
      <c r="V248" s="101">
        <v>-1.3818092599637101E-06</v>
      </c>
      <c r="W248" s="101">
        <v>-1.0095244510124344E-05</v>
      </c>
      <c r="X248" s="101">
        <v>67.5</v>
      </c>
    </row>
    <row r="249" spans="1:24" s="101" customFormat="1" ht="12.75" hidden="1">
      <c r="A249" s="101">
        <v>2032</v>
      </c>
      <c r="B249" s="101">
        <v>122.30000305175781</v>
      </c>
      <c r="C249" s="101">
        <v>125</v>
      </c>
      <c r="D249" s="101">
        <v>9.036703109741211</v>
      </c>
      <c r="E249" s="101">
        <v>9.831278800964355</v>
      </c>
      <c r="F249" s="101">
        <v>18.858970151620962</v>
      </c>
      <c r="G249" s="101" t="s">
        <v>58</v>
      </c>
      <c r="H249" s="101">
        <v>-5.130434193914567</v>
      </c>
      <c r="I249" s="101">
        <v>49.66956885784325</v>
      </c>
      <c r="J249" s="101" t="s">
        <v>61</v>
      </c>
      <c r="K249" s="101">
        <v>0.2261730833595684</v>
      </c>
      <c r="L249" s="101">
        <v>0.7351428348114006</v>
      </c>
      <c r="M249" s="101">
        <v>0.05263886140084202</v>
      </c>
      <c r="N249" s="101">
        <v>-0.02101911924637415</v>
      </c>
      <c r="O249" s="101">
        <v>0.009228307521413584</v>
      </c>
      <c r="P249" s="101">
        <v>0.021084305010632257</v>
      </c>
      <c r="Q249" s="101">
        <v>0.001043316839836816</v>
      </c>
      <c r="R249" s="101">
        <v>-0.0003230277871036323</v>
      </c>
      <c r="S249" s="101">
        <v>0.00013265191439038146</v>
      </c>
      <c r="T249" s="101">
        <v>0.00030859277736310716</v>
      </c>
      <c r="U249" s="101">
        <v>1.9830474283625477E-05</v>
      </c>
      <c r="V249" s="101">
        <v>-1.191590902370439E-05</v>
      </c>
      <c r="W249" s="101">
        <v>8.616188140009689E-06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2031</v>
      </c>
      <c r="B251" s="101">
        <v>126.02</v>
      </c>
      <c r="C251" s="101">
        <v>127.32</v>
      </c>
      <c r="D251" s="101">
        <v>8.988468575974407</v>
      </c>
      <c r="E251" s="101">
        <v>9.441819688581644</v>
      </c>
      <c r="F251" s="101">
        <v>25.213610433636056</v>
      </c>
      <c r="G251" s="101" t="s">
        <v>59</v>
      </c>
      <c r="H251" s="101">
        <v>8.252808066408292</v>
      </c>
      <c r="I251" s="101">
        <v>66.77280806640829</v>
      </c>
      <c r="J251" s="101" t="s">
        <v>73</v>
      </c>
      <c r="K251" s="101">
        <v>1.2864120094029532</v>
      </c>
      <c r="M251" s="101" t="s">
        <v>68</v>
      </c>
      <c r="N251" s="101">
        <v>1.1045828686770796</v>
      </c>
      <c r="X251" s="101">
        <v>67.5</v>
      </c>
    </row>
    <row r="252" spans="1:24" s="101" customFormat="1" ht="12.75" hidden="1">
      <c r="A252" s="101">
        <v>2029</v>
      </c>
      <c r="B252" s="101">
        <v>153.47999572753906</v>
      </c>
      <c r="C252" s="101">
        <v>155.47999572753906</v>
      </c>
      <c r="D252" s="101">
        <v>8.704604148864746</v>
      </c>
      <c r="E252" s="101">
        <v>9.304190635681152</v>
      </c>
      <c r="F252" s="101">
        <v>27.72355479012462</v>
      </c>
      <c r="G252" s="101" t="s">
        <v>56</v>
      </c>
      <c r="H252" s="101">
        <v>-10.07840042323349</v>
      </c>
      <c r="I252" s="101">
        <v>75.90159530430557</v>
      </c>
      <c r="J252" s="101" t="s">
        <v>62</v>
      </c>
      <c r="K252" s="101">
        <v>0.491348590313353</v>
      </c>
      <c r="L252" s="101">
        <v>1.0147179465086835</v>
      </c>
      <c r="M252" s="101">
        <v>0.1163204341494932</v>
      </c>
      <c r="N252" s="101">
        <v>0.023721495110749544</v>
      </c>
      <c r="O252" s="101">
        <v>0.019733589149565935</v>
      </c>
      <c r="P252" s="101">
        <v>0.02910905794088931</v>
      </c>
      <c r="Q252" s="101">
        <v>0.002402033601823826</v>
      </c>
      <c r="R252" s="101">
        <v>0.0003650772914862832</v>
      </c>
      <c r="S252" s="101">
        <v>0.0002588642135026032</v>
      </c>
      <c r="T252" s="101">
        <v>0.00042830912774629014</v>
      </c>
      <c r="U252" s="101">
        <v>5.251356117589305E-05</v>
      </c>
      <c r="V252" s="101">
        <v>1.3533415234914216E-05</v>
      </c>
      <c r="W252" s="101">
        <v>1.6131276974590156E-05</v>
      </c>
      <c r="X252" s="101">
        <v>67.5</v>
      </c>
    </row>
    <row r="253" spans="1:24" s="101" customFormat="1" ht="12.75" hidden="1">
      <c r="A253" s="101">
        <v>2030</v>
      </c>
      <c r="B253" s="101">
        <v>112.04000091552734</v>
      </c>
      <c r="C253" s="101">
        <v>104.63999938964844</v>
      </c>
      <c r="D253" s="101">
        <v>9.569686889648438</v>
      </c>
      <c r="E253" s="101">
        <v>9.770511627197266</v>
      </c>
      <c r="F253" s="101">
        <v>26.25424557064329</v>
      </c>
      <c r="G253" s="101" t="s">
        <v>57</v>
      </c>
      <c r="H253" s="101">
        <v>20.727500468983337</v>
      </c>
      <c r="I253" s="101">
        <v>65.26750138451068</v>
      </c>
      <c r="J253" s="101" t="s">
        <v>60</v>
      </c>
      <c r="K253" s="101">
        <v>-0.4802116089396363</v>
      </c>
      <c r="L253" s="101">
        <v>0.00552123403517012</v>
      </c>
      <c r="M253" s="101">
        <v>0.11339659554564317</v>
      </c>
      <c r="N253" s="101">
        <v>-0.0002458449375986431</v>
      </c>
      <c r="O253" s="101">
        <v>-0.019330311813360063</v>
      </c>
      <c r="P253" s="101">
        <v>0.0006317790184407715</v>
      </c>
      <c r="Q253" s="101">
        <v>0.0023267942241924785</v>
      </c>
      <c r="R253" s="101">
        <v>-1.974025653980729E-05</v>
      </c>
      <c r="S253" s="101">
        <v>-0.0002565149901934866</v>
      </c>
      <c r="T253" s="101">
        <v>4.4994570762161394E-05</v>
      </c>
      <c r="U253" s="101">
        <v>4.9667595647716796E-05</v>
      </c>
      <c r="V253" s="101">
        <v>-1.5603325565144178E-06</v>
      </c>
      <c r="W253" s="101">
        <v>-1.6048498451416206E-05</v>
      </c>
      <c r="X253" s="101">
        <v>67.5</v>
      </c>
    </row>
    <row r="254" spans="1:24" s="101" customFormat="1" ht="12.75" hidden="1">
      <c r="A254" s="101">
        <v>2032</v>
      </c>
      <c r="B254" s="101">
        <v>135.77999877929688</v>
      </c>
      <c r="C254" s="101">
        <v>138.47999572753906</v>
      </c>
      <c r="D254" s="101">
        <v>8.816923141479492</v>
      </c>
      <c r="E254" s="101">
        <v>9.573192596435547</v>
      </c>
      <c r="F254" s="101">
        <v>20.529531498353496</v>
      </c>
      <c r="G254" s="101" t="s">
        <v>58</v>
      </c>
      <c r="H254" s="101">
        <v>-12.831432569184216</v>
      </c>
      <c r="I254" s="101">
        <v>55.44856621011266</v>
      </c>
      <c r="J254" s="101" t="s">
        <v>61</v>
      </c>
      <c r="K254" s="101">
        <v>-0.10402042031507568</v>
      </c>
      <c r="L254" s="101">
        <v>1.0147029254621909</v>
      </c>
      <c r="M254" s="101">
        <v>-0.025916317627788142</v>
      </c>
      <c r="N254" s="101">
        <v>-0.02372022113210523</v>
      </c>
      <c r="O254" s="101">
        <v>-0.003969078724608373</v>
      </c>
      <c r="P254" s="101">
        <v>0.029102201110533014</v>
      </c>
      <c r="Q254" s="101">
        <v>-0.0005964847546712871</v>
      </c>
      <c r="R254" s="101">
        <v>-0.0003645432087293675</v>
      </c>
      <c r="S254" s="101">
        <v>-3.4795701435045316E-05</v>
      </c>
      <c r="T254" s="101">
        <v>0.00042593919461904035</v>
      </c>
      <c r="U254" s="101">
        <v>-1.705297774434616E-05</v>
      </c>
      <c r="V254" s="101">
        <v>-1.344316518658048E-05</v>
      </c>
      <c r="W254" s="101">
        <v>-1.6321134414721988E-06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2031</v>
      </c>
      <c r="B256" s="101">
        <v>119.88</v>
      </c>
      <c r="C256" s="101">
        <v>130.68</v>
      </c>
      <c r="D256" s="101">
        <v>9.125389281324532</v>
      </c>
      <c r="E256" s="101">
        <v>9.514277698225374</v>
      </c>
      <c r="F256" s="101">
        <v>24.36862683446703</v>
      </c>
      <c r="G256" s="101" t="s">
        <v>59</v>
      </c>
      <c r="H256" s="101">
        <v>11.170347200886958</v>
      </c>
      <c r="I256" s="101">
        <v>63.550347200886954</v>
      </c>
      <c r="J256" s="101" t="s">
        <v>73</v>
      </c>
      <c r="K256" s="101">
        <v>0.6966111029937927</v>
      </c>
      <c r="M256" s="101" t="s">
        <v>68</v>
      </c>
      <c r="N256" s="101">
        <v>0.6554693286533256</v>
      </c>
      <c r="X256" s="101">
        <v>67.5</v>
      </c>
    </row>
    <row r="257" spans="1:24" s="101" customFormat="1" ht="12.75" hidden="1">
      <c r="A257" s="101">
        <v>2029</v>
      </c>
      <c r="B257" s="101">
        <v>152.97999572753906</v>
      </c>
      <c r="C257" s="101">
        <v>150.67999267578125</v>
      </c>
      <c r="D257" s="101">
        <v>9.02391529083252</v>
      </c>
      <c r="E257" s="101">
        <v>9.657795906066895</v>
      </c>
      <c r="F257" s="101">
        <v>28.9037049406712</v>
      </c>
      <c r="G257" s="101" t="s">
        <v>56</v>
      </c>
      <c r="H257" s="101">
        <v>-9.149091453281457</v>
      </c>
      <c r="I257" s="101">
        <v>76.3309042742576</v>
      </c>
      <c r="J257" s="101" t="s">
        <v>62</v>
      </c>
      <c r="K257" s="101">
        <v>0.06127119030088054</v>
      </c>
      <c r="L257" s="101">
        <v>0.8316532199623278</v>
      </c>
      <c r="M257" s="101">
        <v>0.014505328069827428</v>
      </c>
      <c r="N257" s="101">
        <v>0.020589079725329234</v>
      </c>
      <c r="O257" s="101">
        <v>0.002460917192949894</v>
      </c>
      <c r="P257" s="101">
        <v>0.023857503993953495</v>
      </c>
      <c r="Q257" s="101">
        <v>0.00029955280523433333</v>
      </c>
      <c r="R257" s="101">
        <v>0.00031687588366697026</v>
      </c>
      <c r="S257" s="101">
        <v>3.2258103268167795E-05</v>
      </c>
      <c r="T257" s="101">
        <v>0.0003510484083365092</v>
      </c>
      <c r="U257" s="101">
        <v>6.535279621152355E-06</v>
      </c>
      <c r="V257" s="101">
        <v>1.1751275700544656E-05</v>
      </c>
      <c r="W257" s="101">
        <v>2.0038824839930403E-06</v>
      </c>
      <c r="X257" s="101">
        <v>67.5</v>
      </c>
    </row>
    <row r="258" spans="1:24" s="101" customFormat="1" ht="12.75" hidden="1">
      <c r="A258" s="101">
        <v>2030</v>
      </c>
      <c r="B258" s="101">
        <v>127.77999877929688</v>
      </c>
      <c r="C258" s="101">
        <v>115.58000183105469</v>
      </c>
      <c r="D258" s="101">
        <v>9.310606002807617</v>
      </c>
      <c r="E258" s="101">
        <v>9.613492012023926</v>
      </c>
      <c r="F258" s="101">
        <v>28.554108207479192</v>
      </c>
      <c r="G258" s="101" t="s">
        <v>57</v>
      </c>
      <c r="H258" s="101">
        <v>12.728441041226958</v>
      </c>
      <c r="I258" s="101">
        <v>73.00843982052383</v>
      </c>
      <c r="J258" s="101" t="s">
        <v>60</v>
      </c>
      <c r="K258" s="101">
        <v>-0.05997708797198946</v>
      </c>
      <c r="L258" s="101">
        <v>0.004525197627431166</v>
      </c>
      <c r="M258" s="101">
        <v>0.01416435133814372</v>
      </c>
      <c r="N258" s="101">
        <v>-0.000213233987706141</v>
      </c>
      <c r="O258" s="101">
        <v>-0.0024142770529656304</v>
      </c>
      <c r="P258" s="101">
        <v>0.0005177462375668895</v>
      </c>
      <c r="Q258" s="101">
        <v>0.0002907097248330537</v>
      </c>
      <c r="R258" s="101">
        <v>-1.711824199055277E-05</v>
      </c>
      <c r="S258" s="101">
        <v>-3.2000083519274306E-05</v>
      </c>
      <c r="T258" s="101">
        <v>3.6869896519755266E-05</v>
      </c>
      <c r="U258" s="101">
        <v>6.191759022396189E-06</v>
      </c>
      <c r="V258" s="101">
        <v>-1.3498717533333605E-06</v>
      </c>
      <c r="W258" s="101">
        <v>-1.9954794276038365E-06</v>
      </c>
      <c r="X258" s="101">
        <v>67.5</v>
      </c>
    </row>
    <row r="259" spans="1:24" s="101" customFormat="1" ht="12.75" hidden="1">
      <c r="A259" s="101">
        <v>2032</v>
      </c>
      <c r="B259" s="101">
        <v>138.8000030517578</v>
      </c>
      <c r="C259" s="101">
        <v>138.89999389648438</v>
      </c>
      <c r="D259" s="101">
        <v>8.96000862121582</v>
      </c>
      <c r="E259" s="101">
        <v>9.63620376586914</v>
      </c>
      <c r="F259" s="101">
        <v>23.25671229765064</v>
      </c>
      <c r="G259" s="101" t="s">
        <v>58</v>
      </c>
      <c r="H259" s="101">
        <v>-9.480814149403983</v>
      </c>
      <c r="I259" s="101">
        <v>61.81918890235382</v>
      </c>
      <c r="J259" s="101" t="s">
        <v>61</v>
      </c>
      <c r="K259" s="101">
        <v>-0.012526279546894786</v>
      </c>
      <c r="L259" s="101">
        <v>0.831640908601868</v>
      </c>
      <c r="M259" s="101">
        <v>-0.003126610558248297</v>
      </c>
      <c r="N259" s="101">
        <v>-0.02058797550033636</v>
      </c>
      <c r="O259" s="101">
        <v>-0.0004768435194903834</v>
      </c>
      <c r="P259" s="101">
        <v>0.02385188536898063</v>
      </c>
      <c r="Q259" s="101">
        <v>-7.224776128883613E-05</v>
      </c>
      <c r="R259" s="101">
        <v>-0.00031641316571987986</v>
      </c>
      <c r="S259" s="101">
        <v>-4.071840028690546E-06</v>
      </c>
      <c r="T259" s="101">
        <v>0.00034910685430999353</v>
      </c>
      <c r="U259" s="101">
        <v>-2.0909327907000413E-06</v>
      </c>
      <c r="V259" s="101">
        <v>-1.1673488203607525E-05</v>
      </c>
      <c r="W259" s="101">
        <v>-1.8332174902062747E-07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15.117380723520585</v>
      </c>
      <c r="G260" s="102"/>
      <c r="H260" s="102"/>
      <c r="I260" s="115"/>
      <c r="J260" s="115" t="s">
        <v>158</v>
      </c>
      <c r="K260" s="102">
        <f>AVERAGE(K258,K253,K248,K243,K238,K233)</f>
        <v>-0.5223980693463408</v>
      </c>
      <c r="L260" s="102">
        <f>AVERAGE(L258,L253,L248,L243,L238,L233)</f>
        <v>0.004038823101621678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30.75897701266877</v>
      </c>
      <c r="G261" s="102"/>
      <c r="H261" s="102"/>
      <c r="I261" s="115"/>
      <c r="J261" s="115" t="s">
        <v>159</v>
      </c>
      <c r="K261" s="102">
        <f>AVERAGE(K259,K254,K249,K244,K239,K234)</f>
        <v>-0.054961492718336315</v>
      </c>
      <c r="L261" s="102">
        <f>AVERAGE(L259,L254,L249,L244,L239,L234)</f>
        <v>0.7422484237080541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0.326498793341463</v>
      </c>
      <c r="L262" s="102">
        <f>ABS(L260/$H$33)</f>
        <v>0.011218953060060216</v>
      </c>
      <c r="M262" s="115" t="s">
        <v>111</v>
      </c>
      <c r="N262" s="102">
        <f>K262+L262+L263+K263</f>
        <v>0.8328511320817481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0.031228120862691087</v>
      </c>
      <c r="L263" s="102">
        <f>ABS(L261/$H$34)</f>
        <v>0.4639052648175338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2004-10-07T06:02:00Z</cp:lastPrinted>
  <dcterms:created xsi:type="dcterms:W3CDTF">2003-07-09T12:58:06Z</dcterms:created>
  <dcterms:modified xsi:type="dcterms:W3CDTF">2005-03-01T12:51:17Z</dcterms:modified>
  <cp:category/>
  <cp:version/>
  <cp:contentType/>
  <cp:contentStatus/>
</cp:coreProperties>
</file>